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 activeTab="1"/>
  </bookViews>
  <sheets>
    <sheet name="02112023" sheetId="1" r:id="rId1"/>
    <sheet name="03112023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M22" i="2" l="1"/>
  <c r="M25" i="2"/>
  <c r="M19" i="2"/>
  <c r="M20" i="2"/>
  <c r="M23" i="2" s="1"/>
  <c r="M26" i="2" s="1"/>
  <c r="I15" i="2"/>
  <c r="H14" i="2"/>
  <c r="M8" i="2"/>
  <c r="M5" i="2"/>
  <c r="M4" i="2"/>
  <c r="M3" i="2"/>
  <c r="F14" i="2"/>
  <c r="I12" i="2"/>
  <c r="H11" i="2"/>
  <c r="M10" i="2"/>
  <c r="M7" i="2"/>
  <c r="I9" i="2"/>
  <c r="H8" i="2"/>
  <c r="H3" i="2"/>
  <c r="I5" i="2"/>
  <c r="M11" i="2" l="1"/>
  <c r="J27" i="1"/>
  <c r="J28" i="1" s="1"/>
  <c r="H28" i="1"/>
  <c r="J32" i="1"/>
  <c r="J31" i="1"/>
  <c r="J33" i="1" s="1"/>
  <c r="J26" i="1"/>
  <c r="G36" i="1"/>
  <c r="G32" i="1"/>
  <c r="F31" i="1" s="1"/>
  <c r="F27" i="1"/>
  <c r="L11" i="1"/>
  <c r="L10" i="1"/>
  <c r="L9" i="1"/>
  <c r="G21" i="1"/>
  <c r="C21" i="1"/>
  <c r="C14" i="1"/>
  <c r="G9" i="1"/>
  <c r="N9" i="1" s="1"/>
  <c r="F8" i="1"/>
  <c r="D6" i="1"/>
  <c r="F13" i="1" s="1"/>
  <c r="N10" i="1" l="1"/>
  <c r="N12" i="1" s="1"/>
  <c r="G14" i="1"/>
  <c r="O9" i="1"/>
</calcChain>
</file>

<file path=xl/sharedStrings.xml><?xml version="1.0" encoding="utf-8"?>
<sst xmlns="http://schemas.openxmlformats.org/spreadsheetml/2006/main" count="54" uniqueCount="47">
  <si>
    <t>caso 1</t>
  </si>
  <si>
    <t>CAPITAL SOCIAL</t>
  </si>
  <si>
    <t xml:space="preserve">n° acciones </t>
  </si>
  <si>
    <t>valor accion</t>
  </si>
  <si>
    <t>acciones por suscribr</t>
  </si>
  <si>
    <t xml:space="preserve">capital social </t>
  </si>
  <si>
    <t>EN UNA SPA CON DOS ACCIONISTAS , Y PARTE DE LAS ACCIONES SE PAGARAN  CON UN VEHICULO</t>
  </si>
  <si>
    <t xml:space="preserve">EL ACCIONISTA 1, SUSCRIBE 600 ACCIONES </t>
  </si>
  <si>
    <t>acciones suscritas</t>
  </si>
  <si>
    <t>suscribe 600 acciones</t>
  </si>
  <si>
    <t>EL ACCIONISTA APORTA UN VEHICULA AVALUADO POR LAS PARTES, EN $ 20.000.000 y $ 10.000.000 en efectivo</t>
  </si>
  <si>
    <t>caja</t>
  </si>
  <si>
    <t>vehiculos</t>
  </si>
  <si>
    <t>pago 300 acciones</t>
  </si>
  <si>
    <t>PATRIMONIO</t>
  </si>
  <si>
    <t>patrimonio neto</t>
  </si>
  <si>
    <t>CASO 2</t>
  </si>
  <si>
    <t>EXISTENCIAS</t>
  </si>
  <si>
    <t>IVA CREDITO FISCAL</t>
  </si>
  <si>
    <t>CAJA</t>
  </si>
  <si>
    <t>IVA DEBITO FISCAL</t>
  </si>
  <si>
    <t>VENTA</t>
  </si>
  <si>
    <t>VENTA SIN BOLETA</t>
  </si>
  <si>
    <t>COSTO DE VENTA</t>
  </si>
  <si>
    <t>EXISTENCIA</t>
  </si>
  <si>
    <t>PROVEEDORES</t>
  </si>
  <si>
    <t>cuenta por cobrar</t>
  </si>
  <si>
    <t>venta</t>
  </si>
  <si>
    <t>iva df</t>
  </si>
  <si>
    <t>castigo cuentas por cobrar (cta der resultados )</t>
  </si>
  <si>
    <t>estimación deudores incobrables (activo)</t>
  </si>
  <si>
    <t xml:space="preserve">renta líquida </t>
  </si>
  <si>
    <t>agregados</t>
  </si>
  <si>
    <t>castigo cta por cobrar</t>
  </si>
  <si>
    <t>subtotal</t>
  </si>
  <si>
    <t>menos</t>
  </si>
  <si>
    <t>castigo incobrable</t>
  </si>
  <si>
    <t xml:space="preserve">factura a 120 días </t>
  </si>
  <si>
    <t>caso de incobrabilidad de un cliente régimen 14 A</t>
  </si>
  <si>
    <t>cuentas por cobrar</t>
  </si>
  <si>
    <t>resultados acumulados</t>
  </si>
  <si>
    <t>ingresos</t>
  </si>
  <si>
    <t>castigos</t>
  </si>
  <si>
    <t>Determinación RLI AT 2024</t>
  </si>
  <si>
    <t>Determinación RLI AT 2025</t>
  </si>
  <si>
    <t>gastos</t>
  </si>
  <si>
    <t>recuperación incobrable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</si>
</sst>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3" fontId="0" fillId="0" borderId="0" xfId="0" applyNumberFormat="1"/>
    <xf numFmtId="14" fontId="0" fillId="2" borderId="0" xfId="0" applyNumberFormat="1" applyFill="1"/>
    <xf numFmtId="164" fontId="0" fillId="2" borderId="0" xfId="0" applyNumberFormat="1" applyFill="1"/>
    <xf numFmtId="0" fontId="0" fillId="2" borderId="0" xfId="0" applyFill="1"/>
    <xf numFmtId="0" fontId="0" fillId="3" borderId="0" xfId="0" applyFill="1"/>
    <xf numFmtId="14" fontId="0" fillId="3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6"/>
  <sheetViews>
    <sheetView topLeftCell="A19" zoomScale="178" zoomScaleNormal="178" workbookViewId="0">
      <selection activeCell="J34" sqref="J34"/>
    </sheetView>
  </sheetViews>
  <sheetFormatPr baseColWidth="10" defaultRowHeight="15" x14ac:dyDescent="0.25"/>
  <cols>
    <col min="4" max="5" width="12.140625" bestFit="1" customWidth="1"/>
    <col min="6" max="7" width="12.5703125" bestFit="1" customWidth="1"/>
    <col min="10" max="10" width="12.5703125" bestFit="1" customWidth="1"/>
    <col min="14" max="14" width="12.140625" bestFit="1" customWidth="1"/>
  </cols>
  <sheetData>
    <row r="2" spans="2:15" x14ac:dyDescent="0.25">
      <c r="B2" t="s">
        <v>0</v>
      </c>
    </row>
    <row r="3" spans="2:15" x14ac:dyDescent="0.25">
      <c r="B3" t="s">
        <v>6</v>
      </c>
    </row>
    <row r="4" spans="2:15" x14ac:dyDescent="0.25">
      <c r="B4" t="s">
        <v>1</v>
      </c>
      <c r="D4" s="1">
        <v>100000000</v>
      </c>
    </row>
    <row r="5" spans="2:15" x14ac:dyDescent="0.25">
      <c r="B5" t="s">
        <v>2</v>
      </c>
      <c r="D5" s="2">
        <v>1000</v>
      </c>
    </row>
    <row r="6" spans="2:15" x14ac:dyDescent="0.25">
      <c r="B6" t="s">
        <v>3</v>
      </c>
      <c r="D6" s="1">
        <f>+D4/D5</f>
        <v>100000</v>
      </c>
    </row>
    <row r="8" spans="2:15" x14ac:dyDescent="0.25">
      <c r="B8" t="s">
        <v>4</v>
      </c>
      <c r="F8" s="1">
        <f>+D4</f>
        <v>100000000</v>
      </c>
      <c r="L8" t="s">
        <v>14</v>
      </c>
    </row>
    <row r="9" spans="2:15" x14ac:dyDescent="0.25">
      <c r="C9" t="s">
        <v>5</v>
      </c>
      <c r="G9" s="1">
        <f>+D4</f>
        <v>100000000</v>
      </c>
      <c r="L9" t="str">
        <f>+C9</f>
        <v xml:space="preserve">capital social </v>
      </c>
      <c r="N9" s="1">
        <f>+G9</f>
        <v>100000000</v>
      </c>
      <c r="O9" s="2">
        <f>+N9/D6</f>
        <v>1000</v>
      </c>
    </row>
    <row r="10" spans="2:15" x14ac:dyDescent="0.25">
      <c r="L10" t="str">
        <f>+B13</f>
        <v>acciones suscritas</v>
      </c>
      <c r="N10" s="1">
        <f>-(+F13-G21)</f>
        <v>-30000000</v>
      </c>
      <c r="O10" s="2">
        <v>-300</v>
      </c>
    </row>
    <row r="11" spans="2:15" x14ac:dyDescent="0.25">
      <c r="B11" t="s">
        <v>7</v>
      </c>
      <c r="L11" t="str">
        <f>+B8</f>
        <v>acciones por suscribr</v>
      </c>
      <c r="N11" s="1">
        <v>-40000000</v>
      </c>
      <c r="O11" s="2">
        <v>-400</v>
      </c>
    </row>
    <row r="12" spans="2:15" x14ac:dyDescent="0.25">
      <c r="L12" t="s">
        <v>15</v>
      </c>
      <c r="N12" s="1">
        <f>SUM(N9:N11)</f>
        <v>30000000</v>
      </c>
      <c r="O12" s="2">
        <v>-300</v>
      </c>
    </row>
    <row r="13" spans="2:15" x14ac:dyDescent="0.25">
      <c r="B13" t="s">
        <v>8</v>
      </c>
      <c r="F13" s="1">
        <f>+D6*600</f>
        <v>60000000</v>
      </c>
      <c r="G13" s="1"/>
    </row>
    <row r="14" spans="2:15" x14ac:dyDescent="0.25">
      <c r="C14" t="str">
        <f>+B8</f>
        <v>acciones por suscribr</v>
      </c>
      <c r="F14" s="1"/>
      <c r="G14" s="1">
        <f>+F13</f>
        <v>60000000</v>
      </c>
    </row>
    <row r="15" spans="2:15" x14ac:dyDescent="0.25">
      <c r="B15" t="s">
        <v>9</v>
      </c>
    </row>
    <row r="17" spans="2:10" x14ac:dyDescent="0.25">
      <c r="B17" t="s">
        <v>10</v>
      </c>
    </row>
    <row r="19" spans="2:10" x14ac:dyDescent="0.25">
      <c r="B19" t="s">
        <v>11</v>
      </c>
      <c r="F19" s="1">
        <v>10000000</v>
      </c>
      <c r="G19" s="1"/>
    </row>
    <row r="20" spans="2:10" x14ac:dyDescent="0.25">
      <c r="B20" t="s">
        <v>12</v>
      </c>
      <c r="F20" s="1">
        <v>20000000</v>
      </c>
      <c r="G20" s="1"/>
    </row>
    <row r="21" spans="2:10" x14ac:dyDescent="0.25">
      <c r="C21" t="str">
        <f>+B13</f>
        <v>acciones suscritas</v>
      </c>
      <c r="F21" s="1"/>
      <c r="G21" s="1">
        <f>+F19+F20</f>
        <v>30000000</v>
      </c>
    </row>
    <row r="22" spans="2:10" x14ac:dyDescent="0.25">
      <c r="B22" t="s">
        <v>13</v>
      </c>
    </row>
    <row r="25" spans="2:10" x14ac:dyDescent="0.25">
      <c r="B25" t="s">
        <v>16</v>
      </c>
      <c r="C25" t="s">
        <v>22</v>
      </c>
    </row>
    <row r="26" spans="2:10" x14ac:dyDescent="0.25">
      <c r="B26" t="s">
        <v>17</v>
      </c>
      <c r="F26" s="1">
        <v>100000000</v>
      </c>
      <c r="G26" s="1"/>
      <c r="J26" s="1">
        <f>+G33</f>
        <v>50000000</v>
      </c>
    </row>
    <row r="27" spans="2:10" x14ac:dyDescent="0.25">
      <c r="B27" t="s">
        <v>18</v>
      </c>
      <c r="F27" s="1">
        <f>+F26*19%</f>
        <v>19000000</v>
      </c>
      <c r="G27" s="1"/>
      <c r="J27" s="1">
        <f>+F26-H28</f>
        <v>42016806.72268907</v>
      </c>
    </row>
    <row r="28" spans="2:10" x14ac:dyDescent="0.25">
      <c r="C28" t="s">
        <v>25</v>
      </c>
      <c r="G28" s="1">
        <v>69000000</v>
      </c>
      <c r="H28" s="1">
        <f>+G28/1.19</f>
        <v>57983193.27731093</v>
      </c>
      <c r="J28" s="1">
        <f>+J26-J27</f>
        <v>7983193.2773109302</v>
      </c>
    </row>
    <row r="29" spans="2:10" x14ac:dyDescent="0.25">
      <c r="C29" t="s">
        <v>19</v>
      </c>
      <c r="G29" s="1">
        <v>50000000</v>
      </c>
    </row>
    <row r="31" spans="2:10" x14ac:dyDescent="0.25">
      <c r="B31" t="s">
        <v>19</v>
      </c>
      <c r="F31" s="1">
        <f>+G32+G33</f>
        <v>59500000</v>
      </c>
      <c r="G31" s="1"/>
      <c r="J31" s="1">
        <f>+G33</f>
        <v>50000000</v>
      </c>
    </row>
    <row r="32" spans="2:10" x14ac:dyDescent="0.25">
      <c r="C32" t="s">
        <v>20</v>
      </c>
      <c r="F32" s="1"/>
      <c r="G32" s="1">
        <f>+G33*19%</f>
        <v>9500000</v>
      </c>
      <c r="J32" s="1">
        <f>+F35</f>
        <v>40000000</v>
      </c>
    </row>
    <row r="33" spans="2:10" x14ac:dyDescent="0.25">
      <c r="C33" t="s">
        <v>21</v>
      </c>
      <c r="F33" s="1"/>
      <c r="G33" s="1">
        <v>50000000</v>
      </c>
      <c r="J33" s="1">
        <f>+J31-J32</f>
        <v>10000000</v>
      </c>
    </row>
    <row r="35" spans="2:10" x14ac:dyDescent="0.25">
      <c r="B35" t="s">
        <v>23</v>
      </c>
      <c r="F35" s="1">
        <v>40000000</v>
      </c>
      <c r="G35" s="1"/>
    </row>
    <row r="36" spans="2:10" x14ac:dyDescent="0.25">
      <c r="C36" t="s">
        <v>24</v>
      </c>
      <c r="F36" s="1"/>
      <c r="G36" s="1">
        <f>+F35</f>
        <v>40000000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26"/>
  <sheetViews>
    <sheetView tabSelected="1" topLeftCell="A7" zoomScale="148" zoomScaleNormal="148" workbookViewId="0">
      <selection activeCell="M22" sqref="M22"/>
    </sheetView>
  </sheetViews>
  <sheetFormatPr baseColWidth="10" defaultRowHeight="15" x14ac:dyDescent="0.25"/>
  <cols>
    <col min="7" max="7" width="37.5703125" customWidth="1"/>
    <col min="13" max="13" width="12.28515625" bestFit="1" customWidth="1"/>
  </cols>
  <sheetData>
    <row r="2" spans="3:13" x14ac:dyDescent="0.25">
      <c r="C2" t="s">
        <v>38</v>
      </c>
      <c r="K2" t="s">
        <v>43</v>
      </c>
    </row>
    <row r="3" spans="3:13" x14ac:dyDescent="0.25">
      <c r="C3" s="3">
        <v>44928</v>
      </c>
      <c r="D3" s="4">
        <v>11900000</v>
      </c>
      <c r="E3" s="5"/>
      <c r="F3" s="5" t="s">
        <v>26</v>
      </c>
      <c r="G3" s="5"/>
      <c r="H3" s="4">
        <f>+I4+I5</f>
        <v>11900000</v>
      </c>
      <c r="I3" s="4"/>
      <c r="K3" t="s">
        <v>41</v>
      </c>
      <c r="M3" s="1">
        <f>+I4</f>
        <v>10000000</v>
      </c>
    </row>
    <row r="4" spans="3:13" x14ac:dyDescent="0.25">
      <c r="C4" s="5"/>
      <c r="D4" s="5"/>
      <c r="E4" s="5"/>
      <c r="F4" s="5"/>
      <c r="G4" s="5" t="s">
        <v>27</v>
      </c>
      <c r="H4" s="4"/>
      <c r="I4" s="4">
        <v>10000000</v>
      </c>
      <c r="K4" t="s">
        <v>42</v>
      </c>
      <c r="M4" s="1">
        <f>-H8</f>
        <v>-11900000</v>
      </c>
    </row>
    <row r="5" spans="3:13" x14ac:dyDescent="0.25">
      <c r="C5" s="5"/>
      <c r="D5" s="5"/>
      <c r="E5" s="5"/>
      <c r="F5" s="5"/>
      <c r="G5" s="5" t="s">
        <v>28</v>
      </c>
      <c r="H5" s="4"/>
      <c r="I5" s="4">
        <f>+I4*19%</f>
        <v>1900000</v>
      </c>
      <c r="M5" s="1">
        <f>SUM(M3:M4)</f>
        <v>-1900000</v>
      </c>
    </row>
    <row r="6" spans="3:13" x14ac:dyDescent="0.25">
      <c r="C6" s="5"/>
      <c r="D6" s="5"/>
      <c r="E6" s="5"/>
      <c r="F6" s="5" t="s">
        <v>37</v>
      </c>
      <c r="G6" s="5"/>
      <c r="H6" s="4"/>
      <c r="I6" s="4"/>
      <c r="K6" t="s">
        <v>32</v>
      </c>
    </row>
    <row r="7" spans="3:13" x14ac:dyDescent="0.25">
      <c r="C7" s="5"/>
      <c r="D7" s="5"/>
      <c r="E7" s="5"/>
      <c r="F7" s="5"/>
      <c r="G7" s="5"/>
      <c r="H7" s="4"/>
      <c r="I7" s="4"/>
      <c r="K7" t="s">
        <v>33</v>
      </c>
      <c r="M7" s="1">
        <f>+H8</f>
        <v>11900000</v>
      </c>
    </row>
    <row r="8" spans="3:13" x14ac:dyDescent="0.25">
      <c r="C8" s="3">
        <v>45290</v>
      </c>
      <c r="D8" s="5"/>
      <c r="E8" s="5"/>
      <c r="F8" s="5" t="s">
        <v>29</v>
      </c>
      <c r="G8" s="5"/>
      <c r="H8" s="4">
        <f>+H3</f>
        <v>11900000</v>
      </c>
      <c r="I8" s="5"/>
      <c r="K8" t="s">
        <v>34</v>
      </c>
      <c r="M8" s="1">
        <f>SUM(M5:M7)</f>
        <v>10000000</v>
      </c>
    </row>
    <row r="9" spans="3:13" x14ac:dyDescent="0.25">
      <c r="C9" s="5"/>
      <c r="D9" s="5"/>
      <c r="E9" s="5"/>
      <c r="F9" s="5"/>
      <c r="G9" s="5" t="s">
        <v>30</v>
      </c>
      <c r="H9" s="5"/>
      <c r="I9" s="4">
        <f>+H8</f>
        <v>11900000</v>
      </c>
      <c r="K9" t="s">
        <v>35</v>
      </c>
      <c r="M9" s="1"/>
    </row>
    <row r="10" spans="3:13" x14ac:dyDescent="0.25">
      <c r="C10" s="6"/>
      <c r="D10" s="6"/>
      <c r="E10" s="6"/>
      <c r="F10" s="6"/>
      <c r="G10" s="6"/>
      <c r="H10" s="6"/>
      <c r="I10" s="6"/>
      <c r="K10" t="s">
        <v>36</v>
      </c>
      <c r="M10" s="1">
        <f>-H8*50%</f>
        <v>-5950000</v>
      </c>
    </row>
    <row r="11" spans="3:13" x14ac:dyDescent="0.25">
      <c r="C11" s="7">
        <v>45397</v>
      </c>
      <c r="D11" s="6"/>
      <c r="E11" s="6"/>
      <c r="F11" s="6" t="s">
        <v>11</v>
      </c>
      <c r="G11" s="6"/>
      <c r="H11" s="8">
        <f>+H8</f>
        <v>11900000</v>
      </c>
      <c r="I11" s="6"/>
      <c r="K11" t="s">
        <v>31</v>
      </c>
      <c r="M11" s="1">
        <f>SUM(M8:M10)</f>
        <v>4050000</v>
      </c>
    </row>
    <row r="12" spans="3:13" x14ac:dyDescent="0.25">
      <c r="C12" s="6"/>
      <c r="D12" s="6"/>
      <c r="E12" s="6"/>
      <c r="F12" s="6"/>
      <c r="G12" s="6" t="s">
        <v>39</v>
      </c>
      <c r="H12" s="6"/>
      <c r="I12" s="8">
        <f>+H11</f>
        <v>11900000</v>
      </c>
    </row>
    <row r="13" spans="3:13" x14ac:dyDescent="0.25">
      <c r="C13" s="6"/>
      <c r="D13" s="6"/>
      <c r="E13" s="6"/>
      <c r="F13" s="6"/>
      <c r="G13" s="6"/>
      <c r="H13" s="6"/>
      <c r="I13" s="6"/>
    </row>
    <row r="14" spans="3:13" x14ac:dyDescent="0.25">
      <c r="C14" s="7">
        <v>45397</v>
      </c>
      <c r="D14" s="6"/>
      <c r="E14" s="6"/>
      <c r="F14" s="6" t="str">
        <f>+G9</f>
        <v>estimación deudores incobrables (activo)</v>
      </c>
      <c r="G14" s="6"/>
      <c r="H14" s="8">
        <f>+H8</f>
        <v>11900000</v>
      </c>
      <c r="I14" s="6"/>
    </row>
    <row r="15" spans="3:13" x14ac:dyDescent="0.25">
      <c r="C15" s="6"/>
      <c r="D15" s="6"/>
      <c r="E15" s="6"/>
      <c r="F15" s="6"/>
      <c r="G15" s="6" t="s">
        <v>40</v>
      </c>
      <c r="H15" s="6"/>
      <c r="I15" s="8">
        <f>+I9</f>
        <v>11900000</v>
      </c>
    </row>
    <row r="17" spans="11:13" x14ac:dyDescent="0.25">
      <c r="K17" t="s">
        <v>44</v>
      </c>
    </row>
    <row r="18" spans="11:13" x14ac:dyDescent="0.25">
      <c r="K18" t="s">
        <v>41</v>
      </c>
      <c r="M18" s="1"/>
    </row>
    <row r="19" spans="11:13" x14ac:dyDescent="0.25">
      <c r="K19" t="s">
        <v>45</v>
      </c>
      <c r="M19" s="1">
        <f>-H19</f>
        <v>0</v>
      </c>
    </row>
    <row r="20" spans="11:13" x14ac:dyDescent="0.25">
      <c r="M20" s="1">
        <f>SUM(M18:M19)</f>
        <v>0</v>
      </c>
    </row>
    <row r="21" spans="11:13" x14ac:dyDescent="0.25">
      <c r="K21" t="s">
        <v>32</v>
      </c>
    </row>
    <row r="22" spans="11:13" x14ac:dyDescent="0.25">
      <c r="K22" t="s">
        <v>46</v>
      </c>
      <c r="M22" s="1">
        <f>-M10</f>
        <v>5950000</v>
      </c>
    </row>
    <row r="23" spans="11:13" x14ac:dyDescent="0.25">
      <c r="K23" t="s">
        <v>34</v>
      </c>
      <c r="M23" s="1">
        <f>SUM(M20:M22)</f>
        <v>5950000</v>
      </c>
    </row>
    <row r="24" spans="11:13" x14ac:dyDescent="0.25">
      <c r="K24" t="s">
        <v>35</v>
      </c>
      <c r="M24" s="1"/>
    </row>
    <row r="25" spans="11:13" x14ac:dyDescent="0.25">
      <c r="M25" s="1">
        <f>-H19*50%</f>
        <v>0</v>
      </c>
    </row>
    <row r="26" spans="11:13" x14ac:dyDescent="0.25">
      <c r="K26" t="s">
        <v>31</v>
      </c>
      <c r="M26" s="1">
        <f>SUM(M23:M25)</f>
        <v>5950000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02112023</vt:lpstr>
      <vt:lpstr>03112023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dcterms:created xsi:type="dcterms:W3CDTF">2023-11-02T21:23:12Z</dcterms:created>
  <dcterms:modified xsi:type="dcterms:W3CDTF">2023-11-04T00:03:32Z</dcterms:modified>
</cp:coreProperties>
</file>