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 activeTab="3"/>
  </bookViews>
  <sheets>
    <sheet name="financiero" sheetId="1" r:id="rId1"/>
    <sheet name="tributario 14 A" sheetId="2" r:id="rId2"/>
    <sheet name="14 D N° 3" sheetId="3" r:id="rId3"/>
    <sheet name="cuentas mercantiles" sheetId="4" r:id="rId4"/>
  </sheets>
  <calcPr calcId="144525"/>
</workbook>
</file>

<file path=xl/calcChain.xml><?xml version="1.0" encoding="utf-8"?>
<calcChain xmlns="http://schemas.openxmlformats.org/spreadsheetml/2006/main">
  <c r="D14" i="4" l="1"/>
  <c r="C13" i="4"/>
  <c r="A13" i="4"/>
  <c r="K14" i="4"/>
  <c r="J13" i="4"/>
  <c r="G14" i="4"/>
  <c r="K7" i="4"/>
  <c r="J6" i="4"/>
  <c r="D7" i="4"/>
  <c r="H42" i="3" l="1"/>
  <c r="H43" i="3" s="1"/>
  <c r="E39" i="3"/>
  <c r="E38" i="3"/>
  <c r="E27" i="3"/>
  <c r="H27" i="3" s="1"/>
  <c r="H32" i="3" s="1"/>
  <c r="E41" i="3"/>
  <c r="H41" i="3" s="1"/>
  <c r="E43" i="3"/>
  <c r="E32" i="3"/>
  <c r="E30" i="3"/>
  <c r="H30" i="3" s="1"/>
  <c r="E28" i="3"/>
  <c r="E19" i="3"/>
  <c r="E16" i="3"/>
  <c r="H19" i="3"/>
  <c r="E17" i="3"/>
  <c r="E21" i="3"/>
  <c r="H8" i="3"/>
  <c r="E10" i="3"/>
  <c r="E8" i="3"/>
  <c r="E6" i="3"/>
  <c r="E5" i="3"/>
  <c r="H5" i="3" s="1"/>
  <c r="H10" i="3" s="1"/>
  <c r="H27" i="2"/>
  <c r="F27" i="2"/>
  <c r="H20" i="2"/>
  <c r="H19" i="2"/>
  <c r="H5" i="2"/>
  <c r="K33" i="1"/>
  <c r="H26" i="2"/>
  <c r="F13" i="2"/>
  <c r="H7" i="2"/>
  <c r="H21" i="2" s="1"/>
  <c r="H6" i="2"/>
  <c r="H13" i="2" s="1"/>
  <c r="D26" i="2"/>
  <c r="B13" i="2"/>
  <c r="D7" i="2"/>
  <c r="D21" i="2" s="1"/>
  <c r="D6" i="2"/>
  <c r="D13" i="2" s="1"/>
  <c r="D5" i="2"/>
  <c r="Q31" i="1"/>
  <c r="Q24" i="1"/>
  <c r="Q21" i="1"/>
  <c r="K27" i="1"/>
  <c r="K24" i="1"/>
  <c r="P27" i="1"/>
  <c r="Q28" i="1" s="1"/>
  <c r="P16" i="1"/>
  <c r="Q17" i="1" s="1"/>
  <c r="Q13" i="1"/>
  <c r="G20" i="1"/>
  <c r="H31" i="1" s="1"/>
  <c r="K13" i="1"/>
  <c r="E28" i="1"/>
  <c r="D37" i="1"/>
  <c r="J20" i="1" s="1"/>
  <c r="E35" i="1"/>
  <c r="D34" i="1"/>
  <c r="E32" i="1"/>
  <c r="E22" i="1"/>
  <c r="D21" i="1"/>
  <c r="J16" i="1" s="1"/>
  <c r="K17" i="1" s="1"/>
  <c r="E17" i="1"/>
  <c r="D16" i="1"/>
  <c r="E13" i="1"/>
  <c r="H38" i="3" l="1"/>
  <c r="H16" i="3"/>
  <c r="H21" i="3" s="1"/>
  <c r="H23" i="2"/>
  <c r="H29" i="2" s="1"/>
  <c r="H9" i="2"/>
  <c r="H15" i="2" s="1"/>
  <c r="D9" i="2"/>
  <c r="D15" i="2" s="1"/>
  <c r="D19" i="2"/>
  <c r="D23" i="2" s="1"/>
  <c r="D29" i="2" s="1"/>
  <c r="K21" i="1"/>
  <c r="J30" i="1"/>
  <c r="K31" i="1" s="1"/>
  <c r="E38" i="1"/>
</calcChain>
</file>

<file path=xl/sharedStrings.xml><?xml version="1.0" encoding="utf-8"?>
<sst xmlns="http://schemas.openxmlformats.org/spreadsheetml/2006/main" count="154" uniqueCount="77">
  <si>
    <t>Inversión en Primas SA ( sa cerrada) de 100 acciones a un valor de $ 10.000</t>
  </si>
  <si>
    <t>Primas SA tiene un capital de  $ 100.000.000 dividido en 10.000 acciones</t>
  </si>
  <si>
    <t xml:space="preserve">Al final del ejercicio Primas SA tiene una utilidad de $ 30.000.000 </t>
  </si>
  <si>
    <t xml:space="preserve">En la junta de accionistas se acuerda repartir el 60% de las utilidades </t>
  </si>
  <si>
    <t xml:space="preserve">Ejemplo 1 </t>
  </si>
  <si>
    <t>La sociedad Juan Rojas EIRL se crea con un capital de $ 2.000.000 y hace una</t>
  </si>
  <si>
    <t>Acciones por suscribir</t>
  </si>
  <si>
    <t>Capital Social</t>
  </si>
  <si>
    <t>Acciones suscritas</t>
  </si>
  <si>
    <t>Acciones por Suscribir</t>
  </si>
  <si>
    <t>apertura de la sa</t>
  </si>
  <si>
    <t>acciones suscritas por Juan Rojas EIRL</t>
  </si>
  <si>
    <t xml:space="preserve">de 100 acciones </t>
  </si>
  <si>
    <t>Caja</t>
  </si>
  <si>
    <t>Acciones Suscritas</t>
  </si>
  <si>
    <t>Contabilización en Primas SA año 1</t>
  </si>
  <si>
    <t>Contabilización en Primas SA año 2</t>
  </si>
  <si>
    <t>Utilidad del Ejercicio</t>
  </si>
  <si>
    <t>Utilidades Acumuladas</t>
  </si>
  <si>
    <t>Dividendos por Pagar</t>
  </si>
  <si>
    <t xml:space="preserve">Banco </t>
  </si>
  <si>
    <t>JR EIRL paga sus acciones</t>
  </si>
  <si>
    <t>Cuentas de activo</t>
  </si>
  <si>
    <t>Cuentas de Pasivo</t>
  </si>
  <si>
    <t>Utilidad del ejercicio</t>
  </si>
  <si>
    <t>asiento de apertura</t>
  </si>
  <si>
    <t>Contabilización en JR EIRL año 1</t>
  </si>
  <si>
    <t>Inversión en Primas SA</t>
  </si>
  <si>
    <t>compra de 100 acciones de Primas SA</t>
  </si>
  <si>
    <t>constitución de la EIRL</t>
  </si>
  <si>
    <t xml:space="preserve">Dividendos Devengados </t>
  </si>
  <si>
    <t>Contabilización en JR EIRL año 2</t>
  </si>
  <si>
    <t>xxxxx</t>
  </si>
  <si>
    <t>yyyyy</t>
  </si>
  <si>
    <t>Dividendos Percibidos</t>
  </si>
  <si>
    <t>Ver efecto tributario considerando los 3 regímenes</t>
  </si>
  <si>
    <t>alternativa 1</t>
  </si>
  <si>
    <t>alternativa 2</t>
  </si>
  <si>
    <t>Ingresos del giro</t>
  </si>
  <si>
    <t>Gastos del ejercicio</t>
  </si>
  <si>
    <t>Dividendos devengados</t>
  </si>
  <si>
    <t>Gastos Generales</t>
  </si>
  <si>
    <t>resultado financiero</t>
  </si>
  <si>
    <t>agregados</t>
  </si>
  <si>
    <t>deducciones</t>
  </si>
  <si>
    <t>renta líquida imponible</t>
  </si>
  <si>
    <t>alternativa 1 año 1</t>
  </si>
  <si>
    <t>alternativa 2 año 1</t>
  </si>
  <si>
    <t>alternativa 2 año 2</t>
  </si>
  <si>
    <t>alternativa 1 año 2</t>
  </si>
  <si>
    <t>estado resultados</t>
  </si>
  <si>
    <t>INGRESOS</t>
  </si>
  <si>
    <t>ingresos del giro</t>
  </si>
  <si>
    <t>dividendos devengados</t>
  </si>
  <si>
    <t>EGRESOS</t>
  </si>
  <si>
    <t>base imponible</t>
  </si>
  <si>
    <t>resultado tributario</t>
  </si>
  <si>
    <t>dividendos percibidos</t>
  </si>
  <si>
    <t>otros</t>
  </si>
  <si>
    <t>empresa uno</t>
  </si>
  <si>
    <t>empresa dos</t>
  </si>
  <si>
    <t xml:space="preserve">caja </t>
  </si>
  <si>
    <t xml:space="preserve">año 1 </t>
  </si>
  <si>
    <t>caja</t>
  </si>
  <si>
    <t xml:space="preserve">año 5 </t>
  </si>
  <si>
    <t>se realiza la operación</t>
  </si>
  <si>
    <t>se debe terminar el contrato, pero no hay fondos para pagar en la empresa uno</t>
  </si>
  <si>
    <t>ingreso cuenta mercantil dos (CR)</t>
  </si>
  <si>
    <t>cuenta mercantil empresa dos (p)</t>
  </si>
  <si>
    <t>cuenta mercantil empresa uno (a)</t>
  </si>
  <si>
    <t>pérdida cuenta mercantil empresa uno (cr)</t>
  </si>
  <si>
    <t xml:space="preserve">tributariamente </t>
  </si>
  <si>
    <t>ingreso del ejercicio ( hay que confirmar) ( incremento de patrimonio , ver artículo 2° LIR</t>
  </si>
  <si>
    <t>tributariamente</t>
  </si>
  <si>
    <t>aplicar circular 24 del 2008 para que sea aceptado el gasto</t>
  </si>
  <si>
    <t xml:space="preserve">preguntar por oficio si se puede aplicar sin problema </t>
  </si>
  <si>
    <t>cuando la deuda es inferior a 10 UF  o entre 10 UF y 50 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</si>
</sst>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0" fillId="3" borderId="0" xfId="0" applyFill="1"/>
    <xf numFmtId="164" fontId="0" fillId="3" borderId="0" xfId="0" applyNumberFormat="1" applyFill="1"/>
    <xf numFmtId="164" fontId="0" fillId="2" borderId="0" xfId="0" applyNumberForma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8"/>
  <sheetViews>
    <sheetView topLeftCell="F16" zoomScale="196" zoomScaleNormal="196" workbookViewId="0">
      <selection activeCell="M27" sqref="M27:Q31"/>
    </sheetView>
  </sheetViews>
  <sheetFormatPr baseColWidth="10" defaultRowHeight="15" x14ac:dyDescent="0.25"/>
  <cols>
    <col min="4" max="5" width="12.85546875" bestFit="1" customWidth="1"/>
    <col min="6" max="6" width="6.140625" customWidth="1"/>
    <col min="12" max="12" width="5.5703125" customWidth="1"/>
  </cols>
  <sheetData>
    <row r="2" spans="1:17" x14ac:dyDescent="0.25">
      <c r="A2" t="s">
        <v>4</v>
      </c>
    </row>
    <row r="3" spans="1:17" x14ac:dyDescent="0.25">
      <c r="A3" t="s">
        <v>5</v>
      </c>
    </row>
    <row r="4" spans="1:17" x14ac:dyDescent="0.25">
      <c r="A4" t="s">
        <v>0</v>
      </c>
    </row>
    <row r="5" spans="1:17" x14ac:dyDescent="0.25">
      <c r="A5" t="s">
        <v>35</v>
      </c>
    </row>
    <row r="6" spans="1:17" x14ac:dyDescent="0.25">
      <c r="A6" t="s">
        <v>1</v>
      </c>
    </row>
    <row r="7" spans="1:17" x14ac:dyDescent="0.25">
      <c r="A7" t="s">
        <v>2</v>
      </c>
    </row>
    <row r="8" spans="1:17" x14ac:dyDescent="0.25">
      <c r="A8" t="s">
        <v>3</v>
      </c>
    </row>
    <row r="9" spans="1:17" x14ac:dyDescent="0.25">
      <c r="G9" t="s">
        <v>36</v>
      </c>
      <c r="M9" t="s">
        <v>37</v>
      </c>
    </row>
    <row r="10" spans="1:17" x14ac:dyDescent="0.25">
      <c r="A10" s="2" t="s">
        <v>15</v>
      </c>
      <c r="B10" s="2"/>
      <c r="C10" s="2"/>
      <c r="D10" s="3"/>
      <c r="E10" s="3"/>
      <c r="G10" s="4" t="s">
        <v>26</v>
      </c>
      <c r="H10" s="4"/>
      <c r="I10" s="4"/>
      <c r="J10" s="4"/>
      <c r="K10" s="4"/>
      <c r="M10" s="4" t="s">
        <v>26</v>
      </c>
      <c r="N10" s="4"/>
      <c r="O10" s="4"/>
      <c r="P10" s="4"/>
      <c r="Q10" s="4"/>
    </row>
    <row r="11" spans="1:17" x14ac:dyDescent="0.25">
      <c r="A11" s="2"/>
      <c r="B11" s="2"/>
      <c r="C11" s="2"/>
      <c r="D11" s="3"/>
      <c r="E11" s="3"/>
      <c r="G11" s="4"/>
      <c r="H11" s="4"/>
      <c r="I11" s="4"/>
      <c r="J11" s="4"/>
      <c r="K11" s="4"/>
      <c r="M11" s="4"/>
      <c r="N11" s="4"/>
      <c r="O11" s="4"/>
      <c r="P11" s="4"/>
      <c r="Q11" s="4"/>
    </row>
    <row r="12" spans="1:17" x14ac:dyDescent="0.25">
      <c r="A12" s="2" t="s">
        <v>6</v>
      </c>
      <c r="B12" s="2"/>
      <c r="C12" s="2"/>
      <c r="D12" s="3">
        <v>100000000</v>
      </c>
      <c r="E12" s="3"/>
      <c r="G12" s="4" t="s">
        <v>13</v>
      </c>
      <c r="H12" s="4"/>
      <c r="I12" s="4"/>
      <c r="J12" s="5">
        <v>2000000</v>
      </c>
      <c r="K12" s="5"/>
      <c r="M12" s="4" t="s">
        <v>13</v>
      </c>
      <c r="N12" s="4"/>
      <c r="O12" s="4"/>
      <c r="P12" s="5">
        <v>2000000</v>
      </c>
      <c r="Q12" s="5"/>
    </row>
    <row r="13" spans="1:17" x14ac:dyDescent="0.25">
      <c r="A13" s="2"/>
      <c r="B13" s="2" t="s">
        <v>7</v>
      </c>
      <c r="C13" s="2"/>
      <c r="D13" s="3"/>
      <c r="E13" s="3">
        <f>+D12</f>
        <v>100000000</v>
      </c>
      <c r="G13" s="4"/>
      <c r="H13" s="4" t="s">
        <v>7</v>
      </c>
      <c r="I13" s="4"/>
      <c r="J13" s="5"/>
      <c r="K13" s="5">
        <f>+J12</f>
        <v>2000000</v>
      </c>
      <c r="M13" s="4"/>
      <c r="N13" s="4" t="s">
        <v>7</v>
      </c>
      <c r="O13" s="4"/>
      <c r="P13" s="5"/>
      <c r="Q13" s="5">
        <f>+P12</f>
        <v>2000000</v>
      </c>
    </row>
    <row r="14" spans="1:17" x14ac:dyDescent="0.25">
      <c r="A14" s="2" t="s">
        <v>10</v>
      </c>
      <c r="B14" s="2"/>
      <c r="C14" s="2"/>
      <c r="D14" s="3"/>
      <c r="E14" s="3"/>
      <c r="G14" s="4" t="s">
        <v>29</v>
      </c>
      <c r="H14" s="4"/>
      <c r="I14" s="4"/>
      <c r="J14" s="4"/>
      <c r="K14" s="4"/>
      <c r="M14" s="4" t="s">
        <v>29</v>
      </c>
      <c r="N14" s="4"/>
      <c r="O14" s="4"/>
      <c r="P14" s="4"/>
      <c r="Q14" s="4"/>
    </row>
    <row r="15" spans="1:17" x14ac:dyDescent="0.25">
      <c r="A15" s="2"/>
      <c r="B15" s="2"/>
      <c r="C15" s="2"/>
      <c r="D15" s="3"/>
      <c r="E15" s="3"/>
      <c r="G15" s="4"/>
      <c r="H15" s="4"/>
      <c r="I15" s="4"/>
      <c r="J15" s="4"/>
      <c r="K15" s="4"/>
      <c r="M15" s="4"/>
      <c r="N15" s="4"/>
      <c r="O15" s="4"/>
      <c r="P15" s="4"/>
      <c r="Q15" s="4"/>
    </row>
    <row r="16" spans="1:17" x14ac:dyDescent="0.25">
      <c r="A16" s="2" t="s">
        <v>8</v>
      </c>
      <c r="B16" s="2"/>
      <c r="C16" s="2"/>
      <c r="D16" s="3">
        <f>10000*100</f>
        <v>1000000</v>
      </c>
      <c r="E16" s="3"/>
      <c r="G16" s="4" t="s">
        <v>27</v>
      </c>
      <c r="H16" s="4"/>
      <c r="I16" s="4"/>
      <c r="J16" s="5">
        <f>+D21</f>
        <v>1000000</v>
      </c>
      <c r="K16" s="4"/>
      <c r="M16" s="4" t="s">
        <v>27</v>
      </c>
      <c r="N16" s="4"/>
      <c r="O16" s="4"/>
      <c r="P16" s="5">
        <f>+J16</f>
        <v>1000000</v>
      </c>
      <c r="Q16" s="4"/>
    </row>
    <row r="17" spans="1:17" x14ac:dyDescent="0.25">
      <c r="A17" s="2"/>
      <c r="B17" s="2" t="s">
        <v>9</v>
      </c>
      <c r="C17" s="2"/>
      <c r="D17" s="3"/>
      <c r="E17" s="3">
        <f>+D16</f>
        <v>1000000</v>
      </c>
      <c r="G17" s="4"/>
      <c r="H17" s="4" t="s">
        <v>13</v>
      </c>
      <c r="I17" s="4"/>
      <c r="J17" s="4"/>
      <c r="K17" s="5">
        <f>+J16</f>
        <v>1000000</v>
      </c>
      <c r="M17" s="4"/>
      <c r="N17" s="4" t="s">
        <v>13</v>
      </c>
      <c r="O17" s="4"/>
      <c r="P17" s="4"/>
      <c r="Q17" s="5">
        <f>+P16</f>
        <v>1000000</v>
      </c>
    </row>
    <row r="18" spans="1:17" x14ac:dyDescent="0.25">
      <c r="A18" s="2" t="s">
        <v>11</v>
      </c>
      <c r="B18" s="2"/>
      <c r="C18" s="2"/>
      <c r="D18" s="3"/>
      <c r="E18" s="3"/>
      <c r="G18" s="4" t="s">
        <v>28</v>
      </c>
      <c r="H18" s="4"/>
      <c r="I18" s="4"/>
      <c r="J18" s="4"/>
      <c r="K18" s="4"/>
      <c r="M18" s="4" t="s">
        <v>28</v>
      </c>
      <c r="N18" s="4"/>
      <c r="O18" s="4"/>
      <c r="P18" s="4"/>
      <c r="Q18" s="4"/>
    </row>
    <row r="19" spans="1:17" x14ac:dyDescent="0.25">
      <c r="A19" s="2" t="s">
        <v>12</v>
      </c>
      <c r="B19" s="2"/>
      <c r="C19" s="2"/>
      <c r="D19" s="3"/>
      <c r="E19" s="3"/>
      <c r="G19" s="4"/>
      <c r="H19" s="4"/>
      <c r="I19" s="4"/>
      <c r="J19" s="4"/>
      <c r="K19" s="4"/>
      <c r="M19" s="4"/>
      <c r="N19" s="4"/>
      <c r="O19" s="4"/>
      <c r="P19" s="4"/>
      <c r="Q19" s="4"/>
    </row>
    <row r="20" spans="1:17" x14ac:dyDescent="0.25">
      <c r="A20" s="2"/>
      <c r="B20" s="2"/>
      <c r="C20" s="2"/>
      <c r="D20" s="3"/>
      <c r="E20" s="3"/>
      <c r="G20" s="4" t="str">
        <f>+G16</f>
        <v>Inversión en Primas SA</v>
      </c>
      <c r="H20" s="4"/>
      <c r="I20" s="4"/>
      <c r="J20" s="5">
        <f>+D37</f>
        <v>180000</v>
      </c>
      <c r="K20" s="4"/>
      <c r="M20" s="4" t="s">
        <v>13</v>
      </c>
      <c r="N20" s="4"/>
      <c r="O20" s="4"/>
      <c r="P20" s="5">
        <v>4000000</v>
      </c>
      <c r="Q20" s="5"/>
    </row>
    <row r="21" spans="1:17" x14ac:dyDescent="0.25">
      <c r="A21" s="2" t="s">
        <v>13</v>
      </c>
      <c r="B21" s="2"/>
      <c r="C21" s="2"/>
      <c r="D21" s="3">
        <f>+D16</f>
        <v>1000000</v>
      </c>
      <c r="E21" s="2"/>
      <c r="G21" s="4"/>
      <c r="H21" s="4" t="s">
        <v>30</v>
      </c>
      <c r="I21" s="4"/>
      <c r="J21" s="4"/>
      <c r="K21" s="5">
        <f>+J20</f>
        <v>180000</v>
      </c>
      <c r="M21" s="4"/>
      <c r="N21" s="4" t="s">
        <v>38</v>
      </c>
      <c r="O21" s="4"/>
      <c r="P21" s="5"/>
      <c r="Q21" s="5">
        <f>+P20</f>
        <v>4000000</v>
      </c>
    </row>
    <row r="22" spans="1:17" x14ac:dyDescent="0.25">
      <c r="A22" s="2"/>
      <c r="B22" s="2" t="s">
        <v>14</v>
      </c>
      <c r="C22" s="2"/>
      <c r="D22" s="2"/>
      <c r="E22" s="3">
        <f>+E17</f>
        <v>1000000</v>
      </c>
      <c r="G22" s="4"/>
      <c r="H22" s="4"/>
      <c r="I22" s="4"/>
      <c r="J22" s="5"/>
      <c r="K22" s="5"/>
      <c r="M22" s="4"/>
      <c r="N22" s="4"/>
      <c r="O22" s="4"/>
      <c r="P22" s="5"/>
      <c r="Q22" s="5"/>
    </row>
    <row r="23" spans="1:17" x14ac:dyDescent="0.25">
      <c r="A23" s="2" t="s">
        <v>21</v>
      </c>
      <c r="B23" s="2"/>
      <c r="C23" s="2"/>
      <c r="D23" s="2"/>
      <c r="E23" s="2"/>
      <c r="G23" s="4" t="s">
        <v>13</v>
      </c>
      <c r="H23" s="4"/>
      <c r="I23" s="4"/>
      <c r="J23" s="5">
        <v>4000000</v>
      </c>
      <c r="K23" s="5"/>
      <c r="M23" s="4" t="s">
        <v>39</v>
      </c>
      <c r="N23" s="4"/>
      <c r="O23" s="4"/>
      <c r="P23" s="5">
        <v>1500000</v>
      </c>
      <c r="Q23" s="5"/>
    </row>
    <row r="24" spans="1:17" x14ac:dyDescent="0.25">
      <c r="A24" s="2"/>
      <c r="B24" s="2"/>
      <c r="C24" s="2"/>
      <c r="D24" s="2"/>
      <c r="E24" s="2"/>
      <c r="G24" s="4"/>
      <c r="H24" s="4" t="s">
        <v>38</v>
      </c>
      <c r="I24" s="4"/>
      <c r="J24" s="5"/>
      <c r="K24" s="5">
        <f>+J23</f>
        <v>4000000</v>
      </c>
      <c r="M24" s="4"/>
      <c r="N24" s="4" t="s">
        <v>13</v>
      </c>
      <c r="O24" s="4"/>
      <c r="P24" s="5"/>
      <c r="Q24" s="5">
        <f>+P23</f>
        <v>1500000</v>
      </c>
    </row>
    <row r="25" spans="1:17" x14ac:dyDescent="0.25">
      <c r="A25" s="2" t="s">
        <v>16</v>
      </c>
      <c r="B25" s="2"/>
      <c r="C25" s="2"/>
      <c r="D25" s="3"/>
      <c r="E25" s="3"/>
      <c r="G25" s="4"/>
      <c r="H25" s="4"/>
      <c r="I25" s="4"/>
      <c r="J25" s="5"/>
      <c r="K25" s="5"/>
      <c r="M25" s="4"/>
      <c r="N25" s="4"/>
      <c r="O25" s="4"/>
      <c r="P25" s="4"/>
      <c r="Q25" s="4"/>
    </row>
    <row r="26" spans="1:17" x14ac:dyDescent="0.25">
      <c r="A26" s="2" t="s">
        <v>22</v>
      </c>
      <c r="B26" s="2"/>
      <c r="C26" s="2"/>
      <c r="D26" s="6" t="s">
        <v>32</v>
      </c>
      <c r="E26" s="6"/>
      <c r="G26" s="4" t="s">
        <v>39</v>
      </c>
      <c r="H26" s="4"/>
      <c r="I26" s="4"/>
      <c r="J26" s="5">
        <v>1500000</v>
      </c>
      <c r="K26" s="5"/>
      <c r="M26" s="4" t="s">
        <v>31</v>
      </c>
      <c r="N26" s="4"/>
      <c r="O26" s="4"/>
      <c r="P26" s="4"/>
      <c r="Q26" s="4"/>
    </row>
    <row r="27" spans="1:17" x14ac:dyDescent="0.25">
      <c r="A27" s="2"/>
      <c r="B27" s="2" t="s">
        <v>23</v>
      </c>
      <c r="C27" s="2"/>
      <c r="D27" s="6"/>
      <c r="E27" s="6" t="s">
        <v>33</v>
      </c>
      <c r="G27" s="4"/>
      <c r="H27" s="4" t="s">
        <v>13</v>
      </c>
      <c r="I27" s="4"/>
      <c r="J27" s="5"/>
      <c r="K27" s="5">
        <f>+J26</f>
        <v>1500000</v>
      </c>
      <c r="M27" s="4" t="s">
        <v>13</v>
      </c>
      <c r="N27" s="4"/>
      <c r="O27" s="4"/>
      <c r="P27" s="5">
        <f>+J30</f>
        <v>180000</v>
      </c>
      <c r="Q27" s="4"/>
    </row>
    <row r="28" spans="1:17" x14ac:dyDescent="0.25">
      <c r="A28" s="2"/>
      <c r="B28" s="2" t="s">
        <v>24</v>
      </c>
      <c r="C28" s="2"/>
      <c r="D28" s="3"/>
      <c r="E28" s="3">
        <f>+D31</f>
        <v>30000000</v>
      </c>
      <c r="G28" s="4"/>
      <c r="H28" s="4"/>
      <c r="I28" s="4"/>
      <c r="J28" s="4"/>
      <c r="K28" s="4"/>
      <c r="M28" s="4"/>
      <c r="N28" s="4" t="s">
        <v>34</v>
      </c>
      <c r="O28" s="4"/>
      <c r="P28" s="4"/>
      <c r="Q28" s="5">
        <f>+P27</f>
        <v>180000</v>
      </c>
    </row>
    <row r="29" spans="1:17" x14ac:dyDescent="0.25">
      <c r="A29" s="2" t="s">
        <v>25</v>
      </c>
      <c r="B29" s="2"/>
      <c r="C29" s="2"/>
      <c r="D29" s="3"/>
      <c r="E29" s="3"/>
      <c r="G29" s="4" t="s">
        <v>31</v>
      </c>
      <c r="H29" s="4"/>
      <c r="I29" s="4"/>
      <c r="J29" s="5"/>
      <c r="K29" s="5"/>
      <c r="M29" s="4"/>
      <c r="N29" s="4"/>
      <c r="O29" s="4"/>
      <c r="P29" s="4"/>
      <c r="Q29" s="4"/>
    </row>
    <row r="30" spans="1:17" x14ac:dyDescent="0.25">
      <c r="A30" s="2"/>
      <c r="B30" s="2"/>
      <c r="C30" s="2"/>
      <c r="D30" s="3"/>
      <c r="E30" s="3"/>
      <c r="G30" s="4" t="s">
        <v>13</v>
      </c>
      <c r="H30" s="4"/>
      <c r="I30" s="4"/>
      <c r="J30" s="5">
        <f>+J20</f>
        <v>180000</v>
      </c>
      <c r="K30" s="4"/>
      <c r="M30" s="4" t="s">
        <v>13</v>
      </c>
      <c r="N30" s="4"/>
      <c r="O30" s="4"/>
      <c r="P30" s="5">
        <v>500000</v>
      </c>
      <c r="Q30" s="5"/>
    </row>
    <row r="31" spans="1:17" x14ac:dyDescent="0.25">
      <c r="A31" s="2" t="s">
        <v>17</v>
      </c>
      <c r="B31" s="2"/>
      <c r="C31" s="2"/>
      <c r="D31" s="3">
        <v>30000000</v>
      </c>
      <c r="E31" s="3"/>
      <c r="G31" s="4"/>
      <c r="H31" s="4" t="str">
        <f>+G20</f>
        <v>Inversión en Primas SA</v>
      </c>
      <c r="I31" s="4"/>
      <c r="J31" s="4"/>
      <c r="K31" s="5">
        <f>+J30</f>
        <v>180000</v>
      </c>
      <c r="M31" s="4"/>
      <c r="N31" s="4" t="s">
        <v>38</v>
      </c>
      <c r="O31" s="4"/>
      <c r="P31" s="5"/>
      <c r="Q31" s="5">
        <f>+P30</f>
        <v>500000</v>
      </c>
    </row>
    <row r="32" spans="1:17" x14ac:dyDescent="0.25">
      <c r="A32" s="2"/>
      <c r="B32" s="2" t="s">
        <v>18</v>
      </c>
      <c r="C32" s="2"/>
      <c r="D32" s="3"/>
      <c r="E32" s="3">
        <f>+D31</f>
        <v>30000000</v>
      </c>
      <c r="G32" s="4" t="s">
        <v>13</v>
      </c>
      <c r="H32" s="4"/>
      <c r="I32" s="4"/>
      <c r="J32" s="5">
        <v>500000</v>
      </c>
      <c r="K32" s="5"/>
    </row>
    <row r="33" spans="1:11" x14ac:dyDescent="0.25">
      <c r="A33" s="2"/>
      <c r="B33" s="2"/>
      <c r="C33" s="2"/>
      <c r="D33" s="3"/>
      <c r="E33" s="3"/>
      <c r="G33" s="4"/>
      <c r="H33" s="4" t="s">
        <v>38</v>
      </c>
      <c r="I33" s="4"/>
      <c r="J33" s="5"/>
      <c r="K33" s="5">
        <f>+J32</f>
        <v>500000</v>
      </c>
    </row>
    <row r="34" spans="1:11" x14ac:dyDescent="0.25">
      <c r="A34" s="2" t="s">
        <v>18</v>
      </c>
      <c r="B34" s="2"/>
      <c r="C34" s="2"/>
      <c r="D34" s="3">
        <f>+D31*60%</f>
        <v>18000000</v>
      </c>
      <c r="E34" s="3"/>
    </row>
    <row r="35" spans="1:11" x14ac:dyDescent="0.25">
      <c r="A35" s="2"/>
      <c r="B35" s="2" t="s">
        <v>19</v>
      </c>
      <c r="C35" s="2"/>
      <c r="D35" s="2"/>
      <c r="E35" s="3">
        <f>+D34</f>
        <v>18000000</v>
      </c>
    </row>
    <row r="36" spans="1:11" x14ac:dyDescent="0.25">
      <c r="A36" s="2"/>
      <c r="B36" s="2"/>
      <c r="C36" s="2"/>
      <c r="D36" s="2"/>
      <c r="E36" s="2"/>
    </row>
    <row r="37" spans="1:11" x14ac:dyDescent="0.25">
      <c r="A37" s="2" t="s">
        <v>19</v>
      </c>
      <c r="B37" s="2"/>
      <c r="C37" s="2"/>
      <c r="D37" s="3">
        <f>1800*100</f>
        <v>180000</v>
      </c>
      <c r="E37" s="3"/>
    </row>
    <row r="38" spans="1:11" x14ac:dyDescent="0.25">
      <c r="A38" s="2"/>
      <c r="B38" s="2" t="s">
        <v>20</v>
      </c>
      <c r="C38" s="2"/>
      <c r="D38" s="3"/>
      <c r="E38" s="3">
        <f>+D37</f>
        <v>180000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9"/>
  <sheetViews>
    <sheetView topLeftCell="A4" zoomScale="190" zoomScaleNormal="190" workbookViewId="0">
      <selection activeCell="B17" sqref="B17"/>
    </sheetView>
  </sheetViews>
  <sheetFormatPr baseColWidth="10" defaultRowHeight="15" x14ac:dyDescent="0.25"/>
  <sheetData>
    <row r="3" spans="2:8" x14ac:dyDescent="0.25">
      <c r="B3" t="s">
        <v>46</v>
      </c>
      <c r="F3" t="s">
        <v>49</v>
      </c>
    </row>
    <row r="5" spans="2:8" x14ac:dyDescent="0.25">
      <c r="B5" t="s">
        <v>38</v>
      </c>
      <c r="D5" s="1">
        <f>+financiero!K24</f>
        <v>4000000</v>
      </c>
      <c r="F5" t="s">
        <v>38</v>
      </c>
      <c r="H5" s="1">
        <f>+financiero!K33</f>
        <v>500000</v>
      </c>
    </row>
    <row r="6" spans="2:8" x14ac:dyDescent="0.25">
      <c r="B6" t="s">
        <v>40</v>
      </c>
      <c r="D6" s="1">
        <f>+financiero!K21</f>
        <v>180000</v>
      </c>
      <c r="F6" t="s">
        <v>40</v>
      </c>
      <c r="H6" s="1">
        <f>+financiero!O21</f>
        <v>0</v>
      </c>
    </row>
    <row r="7" spans="2:8" x14ac:dyDescent="0.25">
      <c r="B7" t="s">
        <v>41</v>
      </c>
      <c r="D7" s="1">
        <f>-financiero!K27</f>
        <v>-1500000</v>
      </c>
      <c r="F7" t="s">
        <v>41</v>
      </c>
      <c r="H7" s="1">
        <f>-financiero!O27</f>
        <v>0</v>
      </c>
    </row>
    <row r="8" spans="2:8" x14ac:dyDescent="0.25">
      <c r="D8" s="1"/>
      <c r="H8" s="1"/>
    </row>
    <row r="9" spans="2:8" x14ac:dyDescent="0.25">
      <c r="B9" t="s">
        <v>42</v>
      </c>
      <c r="D9" s="1">
        <f>SUM(D5:D7)</f>
        <v>2680000</v>
      </c>
      <c r="F9" t="s">
        <v>42</v>
      </c>
      <c r="H9" s="1">
        <f>SUM(H5:H7)</f>
        <v>500000</v>
      </c>
    </row>
    <row r="10" spans="2:8" x14ac:dyDescent="0.25">
      <c r="D10" s="1"/>
      <c r="H10" s="1"/>
    </row>
    <row r="11" spans="2:8" x14ac:dyDescent="0.25">
      <c r="B11" t="s">
        <v>43</v>
      </c>
      <c r="D11" s="1">
        <v>0</v>
      </c>
      <c r="F11" t="s">
        <v>43</v>
      </c>
      <c r="H11" s="1">
        <v>0</v>
      </c>
    </row>
    <row r="12" spans="2:8" x14ac:dyDescent="0.25">
      <c r="B12" t="s">
        <v>44</v>
      </c>
      <c r="D12" s="1"/>
      <c r="F12" t="s">
        <v>44</v>
      </c>
      <c r="H12" s="1"/>
    </row>
    <row r="13" spans="2:8" x14ac:dyDescent="0.25">
      <c r="B13" t="str">
        <f>+B6</f>
        <v>Dividendos devengados</v>
      </c>
      <c r="D13" s="1">
        <f>-D6</f>
        <v>-180000</v>
      </c>
      <c r="F13" t="str">
        <f>+F6</f>
        <v>Dividendos devengados</v>
      </c>
      <c r="H13" s="1">
        <f>-H6</f>
        <v>0</v>
      </c>
    </row>
    <row r="15" spans="2:8" x14ac:dyDescent="0.25">
      <c r="B15" t="s">
        <v>45</v>
      </c>
      <c r="D15" s="1">
        <f>+D9+D11+D13</f>
        <v>2500000</v>
      </c>
      <c r="F15" t="s">
        <v>45</v>
      </c>
      <c r="H15" s="1">
        <f>+H9+H11+H13</f>
        <v>500000</v>
      </c>
    </row>
    <row r="17" spans="2:8" x14ac:dyDescent="0.25">
      <c r="B17" t="s">
        <v>47</v>
      </c>
      <c r="F17" t="s">
        <v>48</v>
      </c>
    </row>
    <row r="19" spans="2:8" x14ac:dyDescent="0.25">
      <c r="B19" t="s">
        <v>38</v>
      </c>
      <c r="D19" s="1">
        <f>+D5</f>
        <v>4000000</v>
      </c>
      <c r="F19" t="s">
        <v>38</v>
      </c>
      <c r="H19" s="1">
        <f>+financiero!P30</f>
        <v>500000</v>
      </c>
    </row>
    <row r="20" spans="2:8" x14ac:dyDescent="0.25">
      <c r="F20" t="s">
        <v>34</v>
      </c>
      <c r="H20" s="1">
        <f>+financiero!Q28</f>
        <v>180000</v>
      </c>
    </row>
    <row r="21" spans="2:8" x14ac:dyDescent="0.25">
      <c r="B21" t="s">
        <v>41</v>
      </c>
      <c r="D21" s="1">
        <f>+D7</f>
        <v>-1500000</v>
      </c>
      <c r="F21" t="s">
        <v>41</v>
      </c>
      <c r="H21" s="1">
        <f>+H7</f>
        <v>0</v>
      </c>
    </row>
    <row r="22" spans="2:8" x14ac:dyDescent="0.25">
      <c r="D22" s="1"/>
      <c r="H22" s="1"/>
    </row>
    <row r="23" spans="2:8" x14ac:dyDescent="0.25">
      <c r="B23" t="s">
        <v>42</v>
      </c>
      <c r="D23" s="1">
        <f>SUM(D19:D21)</f>
        <v>2500000</v>
      </c>
      <c r="F23" t="s">
        <v>42</v>
      </c>
      <c r="H23" s="1">
        <f>SUM(H19:H21)</f>
        <v>680000</v>
      </c>
    </row>
    <row r="24" spans="2:8" x14ac:dyDescent="0.25">
      <c r="D24" s="1"/>
      <c r="H24" s="1"/>
    </row>
    <row r="25" spans="2:8" x14ac:dyDescent="0.25">
      <c r="B25" t="s">
        <v>43</v>
      </c>
      <c r="D25" s="1">
        <v>0</v>
      </c>
      <c r="F25" t="s">
        <v>43</v>
      </c>
      <c r="H25" s="1">
        <v>0</v>
      </c>
    </row>
    <row r="26" spans="2:8" x14ac:dyDescent="0.25">
      <c r="B26" t="s">
        <v>44</v>
      </c>
      <c r="D26" s="1">
        <f>+D25</f>
        <v>0</v>
      </c>
      <c r="F26" t="s">
        <v>44</v>
      </c>
      <c r="H26" s="1">
        <f>+H25</f>
        <v>0</v>
      </c>
    </row>
    <row r="27" spans="2:8" x14ac:dyDescent="0.25">
      <c r="D27" s="1"/>
      <c r="F27" t="str">
        <f>+F20</f>
        <v>Dividendos Percibidos</v>
      </c>
      <c r="H27" s="1">
        <f>-H20</f>
        <v>-180000</v>
      </c>
    </row>
    <row r="29" spans="2:8" x14ac:dyDescent="0.25">
      <c r="B29" t="s">
        <v>45</v>
      </c>
      <c r="D29" s="1">
        <f>+D23+D25+D27</f>
        <v>2500000</v>
      </c>
      <c r="F29" t="s">
        <v>45</v>
      </c>
      <c r="H29" s="1">
        <f>+H23+H25+H27</f>
        <v>500000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43"/>
  <sheetViews>
    <sheetView topLeftCell="A29" zoomScale="214" zoomScaleNormal="214" workbookViewId="0">
      <selection activeCell="H42" sqref="H42"/>
    </sheetView>
  </sheetViews>
  <sheetFormatPr baseColWidth="10" defaultRowHeight="15" x14ac:dyDescent="0.25"/>
  <cols>
    <col min="6" max="6" width="6.28515625" customWidth="1"/>
    <col min="7" max="7" width="17.28515625" customWidth="1"/>
  </cols>
  <sheetData>
    <row r="2" spans="3:8" x14ac:dyDescent="0.25">
      <c r="C2" t="s">
        <v>46</v>
      </c>
    </row>
    <row r="3" spans="3:8" x14ac:dyDescent="0.25">
      <c r="E3" t="s">
        <v>50</v>
      </c>
      <c r="H3" t="s">
        <v>55</v>
      </c>
    </row>
    <row r="4" spans="3:8" x14ac:dyDescent="0.25">
      <c r="C4" t="s">
        <v>51</v>
      </c>
    </row>
    <row r="5" spans="3:8" x14ac:dyDescent="0.25">
      <c r="C5" t="s">
        <v>52</v>
      </c>
      <c r="E5" s="1">
        <f>+financiero!K24</f>
        <v>4000000</v>
      </c>
      <c r="H5" s="1">
        <f>+E5</f>
        <v>4000000</v>
      </c>
    </row>
    <row r="6" spans="3:8" x14ac:dyDescent="0.25">
      <c r="C6" t="s">
        <v>53</v>
      </c>
      <c r="E6" s="1">
        <f>+financiero!K21</f>
        <v>180000</v>
      </c>
    </row>
    <row r="7" spans="3:8" x14ac:dyDescent="0.25">
      <c r="C7" t="s">
        <v>54</v>
      </c>
      <c r="E7" s="1"/>
    </row>
    <row r="8" spans="3:8" x14ac:dyDescent="0.25">
      <c r="C8" t="s">
        <v>41</v>
      </c>
      <c r="E8" s="1">
        <f>-financiero!K27</f>
        <v>-1500000</v>
      </c>
      <c r="H8" s="1">
        <f>+E8</f>
        <v>-1500000</v>
      </c>
    </row>
    <row r="9" spans="3:8" x14ac:dyDescent="0.25">
      <c r="E9" s="1"/>
    </row>
    <row r="10" spans="3:8" x14ac:dyDescent="0.25">
      <c r="C10" t="s">
        <v>42</v>
      </c>
      <c r="E10" s="1">
        <f>SUM(E5:E8)</f>
        <v>2680000</v>
      </c>
      <c r="F10" s="1"/>
      <c r="G10" s="1" t="s">
        <v>56</v>
      </c>
      <c r="H10" s="1">
        <f t="shared" ref="H10" si="0">SUM(H5:H8)</f>
        <v>2500000</v>
      </c>
    </row>
    <row r="11" spans="3:8" x14ac:dyDescent="0.25">
      <c r="E11" s="1"/>
    </row>
    <row r="13" spans="3:8" x14ac:dyDescent="0.25">
      <c r="C13" t="s">
        <v>47</v>
      </c>
    </row>
    <row r="14" spans="3:8" x14ac:dyDescent="0.25">
      <c r="E14" t="s">
        <v>50</v>
      </c>
      <c r="H14" t="s">
        <v>55</v>
      </c>
    </row>
    <row r="15" spans="3:8" x14ac:dyDescent="0.25">
      <c r="C15" t="s">
        <v>51</v>
      </c>
    </row>
    <row r="16" spans="3:8" x14ac:dyDescent="0.25">
      <c r="C16" t="s">
        <v>52</v>
      </c>
      <c r="E16" s="1">
        <f>+financiero!Q21</f>
        <v>4000000</v>
      </c>
      <c r="H16" s="1">
        <f>+E16</f>
        <v>4000000</v>
      </c>
    </row>
    <row r="17" spans="3:8" x14ac:dyDescent="0.25">
      <c r="E17" s="1">
        <f>+financiero!K32</f>
        <v>0</v>
      </c>
    </row>
    <row r="18" spans="3:8" x14ac:dyDescent="0.25">
      <c r="C18" t="s">
        <v>54</v>
      </c>
      <c r="E18" s="1"/>
    </row>
    <row r="19" spans="3:8" x14ac:dyDescent="0.25">
      <c r="C19" t="s">
        <v>41</v>
      </c>
      <c r="E19" s="1">
        <f>-financiero!Q24</f>
        <v>-1500000</v>
      </c>
      <c r="H19" s="1">
        <f>+E19</f>
        <v>-1500000</v>
      </c>
    </row>
    <row r="20" spans="3:8" x14ac:dyDescent="0.25">
      <c r="E20" s="1"/>
    </row>
    <row r="21" spans="3:8" x14ac:dyDescent="0.25">
      <c r="C21" t="s">
        <v>42</v>
      </c>
      <c r="E21" s="1">
        <f>SUM(E16:E19)</f>
        <v>2500000</v>
      </c>
      <c r="F21" s="1"/>
      <c r="G21" s="1" t="s">
        <v>56</v>
      </c>
      <c r="H21" s="1">
        <f t="shared" ref="H21" si="1">SUM(H16:H19)</f>
        <v>2500000</v>
      </c>
    </row>
    <row r="24" spans="3:8" x14ac:dyDescent="0.25">
      <c r="C24" t="s">
        <v>49</v>
      </c>
    </row>
    <row r="25" spans="3:8" x14ac:dyDescent="0.25">
      <c r="E25" t="s">
        <v>50</v>
      </c>
      <c r="H25" t="s">
        <v>55</v>
      </c>
    </row>
    <row r="26" spans="3:8" x14ac:dyDescent="0.25">
      <c r="C26" t="s">
        <v>51</v>
      </c>
    </row>
    <row r="27" spans="3:8" x14ac:dyDescent="0.25">
      <c r="C27" t="s">
        <v>52</v>
      </c>
      <c r="E27" s="1">
        <f>+financiero!K33</f>
        <v>500000</v>
      </c>
      <c r="H27" s="1">
        <f>+E27</f>
        <v>500000</v>
      </c>
    </row>
    <row r="28" spans="3:8" x14ac:dyDescent="0.25">
      <c r="C28" t="s">
        <v>53</v>
      </c>
      <c r="E28" s="1">
        <f>+financiero!K43</f>
        <v>0</v>
      </c>
    </row>
    <row r="29" spans="3:8" x14ac:dyDescent="0.25">
      <c r="C29" t="s">
        <v>54</v>
      </c>
      <c r="E29" s="1"/>
    </row>
    <row r="30" spans="3:8" x14ac:dyDescent="0.25">
      <c r="C30" t="s">
        <v>41</v>
      </c>
      <c r="E30" s="1">
        <f>-financiero!K49</f>
        <v>0</v>
      </c>
      <c r="H30" s="1">
        <f>+E30</f>
        <v>0</v>
      </c>
    </row>
    <row r="31" spans="3:8" x14ac:dyDescent="0.25">
      <c r="E31" s="1"/>
    </row>
    <row r="32" spans="3:8" x14ac:dyDescent="0.25">
      <c r="C32" t="s">
        <v>42</v>
      </c>
      <c r="E32" s="1">
        <f>SUM(E27:E30)</f>
        <v>500000</v>
      </c>
      <c r="F32" s="1"/>
      <c r="G32" s="1" t="s">
        <v>56</v>
      </c>
      <c r="H32" s="1">
        <f t="shared" ref="H32" si="2">SUM(H27:H30)</f>
        <v>500000</v>
      </c>
    </row>
    <row r="33" spans="3:8" x14ac:dyDescent="0.25">
      <c r="E33" s="1"/>
    </row>
    <row r="35" spans="3:8" x14ac:dyDescent="0.25">
      <c r="C35" t="s">
        <v>48</v>
      </c>
    </row>
    <row r="36" spans="3:8" x14ac:dyDescent="0.25">
      <c r="E36" t="s">
        <v>50</v>
      </c>
      <c r="H36" t="s">
        <v>55</v>
      </c>
    </row>
    <row r="37" spans="3:8" x14ac:dyDescent="0.25">
      <c r="C37" t="s">
        <v>51</v>
      </c>
    </row>
    <row r="38" spans="3:8" x14ac:dyDescent="0.25">
      <c r="C38" t="s">
        <v>52</v>
      </c>
      <c r="E38" s="1">
        <f>+financiero!Q31</f>
        <v>500000</v>
      </c>
      <c r="H38" s="1">
        <f>+E38</f>
        <v>500000</v>
      </c>
    </row>
    <row r="39" spans="3:8" x14ac:dyDescent="0.25">
      <c r="C39" t="s">
        <v>57</v>
      </c>
      <c r="E39" s="1">
        <f>+financiero!Q28</f>
        <v>180000</v>
      </c>
      <c r="H39" s="1"/>
    </row>
    <row r="40" spans="3:8" x14ac:dyDescent="0.25">
      <c r="C40" t="s">
        <v>54</v>
      </c>
      <c r="E40" s="1"/>
    </row>
    <row r="41" spans="3:8" x14ac:dyDescent="0.25">
      <c r="C41" t="s">
        <v>41</v>
      </c>
      <c r="E41" s="1">
        <f>-financiero!Q46</f>
        <v>0</v>
      </c>
      <c r="H41" s="1">
        <f>+E41</f>
        <v>0</v>
      </c>
    </row>
    <row r="42" spans="3:8" x14ac:dyDescent="0.25">
      <c r="C42" t="s">
        <v>58</v>
      </c>
      <c r="E42" s="1"/>
      <c r="H42" s="1">
        <f>-H39</f>
        <v>0</v>
      </c>
    </row>
    <row r="43" spans="3:8" x14ac:dyDescent="0.25">
      <c r="C43" t="s">
        <v>42</v>
      </c>
      <c r="E43" s="1">
        <f>SUM(E38:E41)</f>
        <v>680000</v>
      </c>
      <c r="F43" s="1"/>
      <c r="G43" s="1" t="s">
        <v>56</v>
      </c>
      <c r="H43" s="1">
        <f>SUM(H38:H42)</f>
        <v>500000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178" zoomScaleNormal="178" workbookViewId="0">
      <selection activeCell="F17" sqref="F17"/>
    </sheetView>
  </sheetViews>
  <sheetFormatPr baseColWidth="10" defaultRowHeight="15" x14ac:dyDescent="0.25"/>
  <cols>
    <col min="1" max="1" width="11.85546875" customWidth="1"/>
    <col min="2" max="2" width="26.42578125" customWidth="1"/>
    <col min="3" max="3" width="15.5703125" customWidth="1"/>
    <col min="4" max="4" width="12.140625" customWidth="1"/>
    <col min="5" max="5" width="11.140625" customWidth="1"/>
    <col min="9" max="9" width="7.42578125" customWidth="1"/>
  </cols>
  <sheetData>
    <row r="1" spans="1:11" x14ac:dyDescent="0.25">
      <c r="C1" s="1"/>
      <c r="D1" s="1"/>
    </row>
    <row r="2" spans="1:11" x14ac:dyDescent="0.25">
      <c r="A2" s="7" t="s">
        <v>62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x14ac:dyDescent="0.25">
      <c r="A3" s="8"/>
      <c r="B3" s="8" t="s">
        <v>65</v>
      </c>
      <c r="C3" s="8"/>
      <c r="D3" s="8"/>
      <c r="E3" s="8"/>
      <c r="F3" s="8"/>
      <c r="G3" s="8"/>
      <c r="H3" s="8"/>
      <c r="I3" s="8"/>
      <c r="J3" s="8"/>
      <c r="K3" s="8"/>
    </row>
    <row r="4" spans="1:11" x14ac:dyDescent="0.25">
      <c r="A4" s="9" t="s">
        <v>59</v>
      </c>
      <c r="C4" s="1"/>
      <c r="D4" s="1"/>
      <c r="F4" s="9" t="s">
        <v>60</v>
      </c>
    </row>
    <row r="5" spans="1:11" x14ac:dyDescent="0.25">
      <c r="C5" s="1"/>
      <c r="D5" s="1"/>
      <c r="J5" s="1"/>
      <c r="K5" s="1"/>
    </row>
    <row r="6" spans="1:11" x14ac:dyDescent="0.25">
      <c r="A6" t="s">
        <v>61</v>
      </c>
      <c r="C6" s="1">
        <v>10000000</v>
      </c>
      <c r="D6" s="1"/>
      <c r="F6" t="s">
        <v>69</v>
      </c>
      <c r="J6" s="1">
        <f>+C6</f>
        <v>10000000</v>
      </c>
      <c r="K6" s="1"/>
    </row>
    <row r="7" spans="1:11" x14ac:dyDescent="0.25">
      <c r="B7" t="s">
        <v>68</v>
      </c>
      <c r="C7" s="1"/>
      <c r="D7" s="1">
        <f>+C6</f>
        <v>10000000</v>
      </c>
      <c r="G7" t="s">
        <v>63</v>
      </c>
      <c r="J7" s="1"/>
      <c r="K7" s="1">
        <f>+J6</f>
        <v>10000000</v>
      </c>
    </row>
    <row r="8" spans="1:11" x14ac:dyDescent="0.25">
      <c r="C8" s="1"/>
      <c r="D8" s="1"/>
      <c r="J8" s="1"/>
      <c r="K8" s="1"/>
    </row>
    <row r="9" spans="1:11" x14ac:dyDescent="0.25">
      <c r="C9" s="1"/>
      <c r="D9" s="1"/>
    </row>
    <row r="10" spans="1:11" x14ac:dyDescent="0.25">
      <c r="A10" s="7" t="s">
        <v>64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9"/>
      <c r="B11" s="9" t="s">
        <v>66</v>
      </c>
      <c r="C11" s="10"/>
      <c r="D11" s="10"/>
      <c r="E11" s="9"/>
      <c r="F11" s="9"/>
      <c r="G11" s="9"/>
      <c r="H11" s="9"/>
      <c r="I11" s="9"/>
      <c r="J11" s="9"/>
      <c r="K11" s="9"/>
    </row>
    <row r="12" spans="1:11" x14ac:dyDescent="0.25">
      <c r="C12" s="1"/>
      <c r="D12" s="1"/>
    </row>
    <row r="13" spans="1:11" x14ac:dyDescent="0.25">
      <c r="A13" t="str">
        <f>+B7</f>
        <v>cuenta mercantil empresa dos (p)</v>
      </c>
      <c r="C13" s="1">
        <f>+C6</f>
        <v>10000000</v>
      </c>
      <c r="F13" t="s">
        <v>70</v>
      </c>
      <c r="J13" s="1">
        <f>+J6</f>
        <v>10000000</v>
      </c>
    </row>
    <row r="14" spans="1:11" x14ac:dyDescent="0.25">
      <c r="B14" t="s">
        <v>67</v>
      </c>
      <c r="D14" s="1">
        <f>+D7</f>
        <v>10000000</v>
      </c>
      <c r="G14" t="str">
        <f>+F6</f>
        <v>cuenta mercantil empresa uno (a)</v>
      </c>
      <c r="K14" s="1">
        <f>+K7</f>
        <v>10000000</v>
      </c>
    </row>
    <row r="17" spans="1:6" x14ac:dyDescent="0.25">
      <c r="A17" t="s">
        <v>71</v>
      </c>
      <c r="F17" t="s">
        <v>73</v>
      </c>
    </row>
    <row r="18" spans="1:6" x14ac:dyDescent="0.25">
      <c r="A18" t="s">
        <v>72</v>
      </c>
      <c r="F18" t="s">
        <v>74</v>
      </c>
    </row>
    <row r="19" spans="1:6" x14ac:dyDescent="0.25">
      <c r="F19" t="s">
        <v>75</v>
      </c>
    </row>
    <row r="20" spans="1:6" x14ac:dyDescent="0.25">
      <c r="F20" t="s">
        <v>76</v>
      </c>
    </row>
  </sheetData>
  <mergeCells count="2">
    <mergeCell ref="A2:K2"/>
    <mergeCell ref="A10:K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financiero</vt:lpstr>
      <vt:lpstr>tributario 14 A</vt:lpstr>
      <vt:lpstr>14 D N° 3</vt:lpstr>
      <vt:lpstr>cuentas mercantiles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ROBERTO</cp:lastModifiedBy>
  <dcterms:created xsi:type="dcterms:W3CDTF">2023-11-08T21:46:07Z</dcterms:created>
  <dcterms:modified xsi:type="dcterms:W3CDTF">2023-11-09T00:02:13Z</dcterms:modified>
</cp:coreProperties>
</file>