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traspaso pendrive 21032023\CURSOS Y SEMINARIOS 2023\CPCICHILE 2023\ACTUALIZACION CONTABLE OCTUBRE 2023\modulo cuatro\"/>
    </mc:Choice>
  </mc:AlternateContent>
  <bookViews>
    <workbookView xWindow="120" yWindow="105" windowWidth="28515" windowHeight="12600" firstSheet="11" activeTab="15"/>
  </bookViews>
  <sheets>
    <sheet name="ANTECEDENTES" sheetId="9" r:id="rId1"/>
    <sheet name="Balance 2022 spa A" sheetId="1" r:id="rId2"/>
    <sheet name="balance 2022  spa B" sheetId="5" r:id="rId3"/>
    <sheet name="situación patrimonial" sheetId="12" r:id="rId4"/>
    <sheet name="razon de canje" sheetId="13" r:id="rId5"/>
    <sheet name="distribución de acciones " sheetId="14" r:id="rId6"/>
    <sheet name="hoja de trabajo FUSIÓN" sheetId="15" r:id="rId7"/>
    <sheet name="RTRE 2022 Spa A" sheetId="4" r:id="rId8"/>
    <sheet name="RTRE 2022 spa B" sheetId="8" r:id="rId9"/>
    <sheet name="RTRE 2023 Spa A " sheetId="16" r:id="rId10"/>
    <sheet name="R14 2022 spa A" sheetId="2" r:id="rId11"/>
    <sheet name="R13 2022 spa A" sheetId="3" r:id="rId12"/>
    <sheet name="R19 2022 Spa B " sheetId="6" r:id="rId13"/>
    <sheet name="R18 2022 spa B" sheetId="7" r:id="rId14"/>
    <sheet name="ACTIVO DEP F spa B" sheetId="10" r:id="rId15"/>
    <sheet name="ACTIVO DEP T spa B" sheetId="11"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b" localSheetId="2">#REF!</definedName>
    <definedName name="\b" localSheetId="6">#REF!</definedName>
    <definedName name="\b" localSheetId="13">#REF!</definedName>
    <definedName name="\b" localSheetId="12">#REF!</definedName>
    <definedName name="\b" localSheetId="7">#REF!</definedName>
    <definedName name="\b" localSheetId="8">#REF!</definedName>
    <definedName name="\b" localSheetId="9">#REF!</definedName>
    <definedName name="\b">#REF!</definedName>
    <definedName name="\z" localSheetId="2">#REF!</definedName>
    <definedName name="\z" localSheetId="6">#REF!</definedName>
    <definedName name="\z" localSheetId="13">#REF!</definedName>
    <definedName name="\z" localSheetId="12">#REF!</definedName>
    <definedName name="\z" localSheetId="7">#REF!</definedName>
    <definedName name="\z" localSheetId="8">#REF!</definedName>
    <definedName name="\z" localSheetId="9">#REF!</definedName>
    <definedName name="\z">#REF!</definedName>
    <definedName name="__??" localSheetId="11" hidden="1">{#N/A,#N/A,FALSE,"Cover (Japan)";#N/A,#N/A,FALSE,"Index";#N/A,#N/A,FALSE,"Comment sum"}</definedName>
    <definedName name="__??" localSheetId="10" hidden="1">{#N/A,#N/A,FALSE,"Cover (Japan)";#N/A,#N/A,FALSE,"Index";#N/A,#N/A,FALSE,"Comment sum"}</definedName>
    <definedName name="__??" localSheetId="7" hidden="1">{#N/A,#N/A,FALSE,"Cover (Japan)";#N/A,#N/A,FALSE,"Index";#N/A,#N/A,FALSE,"Comment sum"}</definedName>
    <definedName name="__??" localSheetId="9" hidden="1">{#N/A,#N/A,FALSE,"Cover (Japan)";#N/A,#N/A,FALSE,"Index";#N/A,#N/A,FALSE,"Comment sum"}</definedName>
    <definedName name="__??" hidden="1">{#N/A,#N/A,FALSE,"Cover (Japan)";#N/A,#N/A,FALSE,"Index";#N/A,#N/A,FALSE,"Comment sum"}</definedName>
    <definedName name="___??" localSheetId="11" hidden="1">{#N/A,#N/A,FALSE,"Cover (Japan)";#N/A,#N/A,FALSE,"Index";#N/A,#N/A,FALSE,"Comment sum"}</definedName>
    <definedName name="___??" localSheetId="10" hidden="1">{#N/A,#N/A,FALSE,"Cover (Japan)";#N/A,#N/A,FALSE,"Index";#N/A,#N/A,FALSE,"Comment sum"}</definedName>
    <definedName name="___??" localSheetId="7" hidden="1">{#N/A,#N/A,FALSE,"Cover (Japan)";#N/A,#N/A,FALSE,"Index";#N/A,#N/A,FALSE,"Comment sum"}</definedName>
    <definedName name="___??" localSheetId="9" hidden="1">{#N/A,#N/A,FALSE,"Cover (Japan)";#N/A,#N/A,FALSE,"Index";#N/A,#N/A,FALSE,"Comment sum"}</definedName>
    <definedName name="___??" hidden="1">{#N/A,#N/A,FALSE,"Cover (Japan)";#N/A,#N/A,FALSE,"Index";#N/A,#N/A,FALSE,"Comment sum"}</definedName>
    <definedName name="____??" localSheetId="11" hidden="1">{#N/A,#N/A,FALSE,"Cover (Japan)";#N/A,#N/A,FALSE,"Index";#N/A,#N/A,FALSE,"Comment sum"}</definedName>
    <definedName name="____??" localSheetId="10" hidden="1">{#N/A,#N/A,FALSE,"Cover (Japan)";#N/A,#N/A,FALSE,"Index";#N/A,#N/A,FALSE,"Comment sum"}</definedName>
    <definedName name="____??" localSheetId="7" hidden="1">{#N/A,#N/A,FALSE,"Cover (Japan)";#N/A,#N/A,FALSE,"Index";#N/A,#N/A,FALSE,"Comment sum"}</definedName>
    <definedName name="____??" localSheetId="9" hidden="1">{#N/A,#N/A,FALSE,"Cover (Japan)";#N/A,#N/A,FALSE,"Index";#N/A,#N/A,FALSE,"Comment sum"}</definedName>
    <definedName name="____??" hidden="1">{#N/A,#N/A,FALSE,"Cover (Japan)";#N/A,#N/A,FALSE,"Index";#N/A,#N/A,FALSE,"Comment sum"}</definedName>
    <definedName name="_____??" localSheetId="11" hidden="1">{#N/A,#N/A,FALSE,"Cover (Japan)";#N/A,#N/A,FALSE,"Index";#N/A,#N/A,FALSE,"Comment sum"}</definedName>
    <definedName name="_____??" localSheetId="10" hidden="1">{#N/A,#N/A,FALSE,"Cover (Japan)";#N/A,#N/A,FALSE,"Index";#N/A,#N/A,FALSE,"Comment sum"}</definedName>
    <definedName name="_____??" localSheetId="7" hidden="1">{#N/A,#N/A,FALSE,"Cover (Japan)";#N/A,#N/A,FALSE,"Index";#N/A,#N/A,FALSE,"Comment sum"}</definedName>
    <definedName name="_____??" localSheetId="9" hidden="1">{#N/A,#N/A,FALSE,"Cover (Japan)";#N/A,#N/A,FALSE,"Index";#N/A,#N/A,FALSE,"Comment sum"}</definedName>
    <definedName name="_____??" hidden="1">{#N/A,#N/A,FALSE,"Cover (Japan)";#N/A,#N/A,FALSE,"Index";#N/A,#N/A,FALSE,"Comment sum"}</definedName>
    <definedName name="______??" localSheetId="11" hidden="1">{#N/A,#N/A,FALSE,"Cover (Japan)";#N/A,#N/A,FALSE,"Index";#N/A,#N/A,FALSE,"Comment sum"}</definedName>
    <definedName name="______??" localSheetId="10" hidden="1">{#N/A,#N/A,FALSE,"Cover (Japan)";#N/A,#N/A,FALSE,"Index";#N/A,#N/A,FALSE,"Comment sum"}</definedName>
    <definedName name="______??" localSheetId="7" hidden="1">{#N/A,#N/A,FALSE,"Cover (Japan)";#N/A,#N/A,FALSE,"Index";#N/A,#N/A,FALSE,"Comment sum"}</definedName>
    <definedName name="______??" localSheetId="9" hidden="1">{#N/A,#N/A,FALSE,"Cover (Japan)";#N/A,#N/A,FALSE,"Index";#N/A,#N/A,FALSE,"Comment sum"}</definedName>
    <definedName name="______??" hidden="1">{#N/A,#N/A,FALSE,"Cover (Japan)";#N/A,#N/A,FALSE,"Index";#N/A,#N/A,FALSE,"Comment sum"}</definedName>
    <definedName name="___________PPM1" localSheetId="11" hidden="1">{#N/A,#N/A,FALSE,"Aging Summary";#N/A,#N/A,FALSE,"Ratio Analysis";#N/A,#N/A,FALSE,"Test 120 Day Accts";#N/A,#N/A,FALSE,"Tickmarks"}</definedName>
    <definedName name="___________PPM1" localSheetId="10" hidden="1">{#N/A,#N/A,FALSE,"Aging Summary";#N/A,#N/A,FALSE,"Ratio Analysis";#N/A,#N/A,FALSE,"Test 120 Day Accts";#N/A,#N/A,FALSE,"Tickmarks"}</definedName>
    <definedName name="___________PPM1" localSheetId="7" hidden="1">{#N/A,#N/A,FALSE,"Aging Summary";#N/A,#N/A,FALSE,"Ratio Analysis";#N/A,#N/A,FALSE,"Test 120 Day Accts";#N/A,#N/A,FALSE,"Tickmarks"}</definedName>
    <definedName name="___________PPM1" localSheetId="9" hidden="1">{#N/A,#N/A,FALSE,"Aging Summary";#N/A,#N/A,FALSE,"Ratio Analysis";#N/A,#N/A,FALSE,"Test 120 Day Accts";#N/A,#N/A,FALSE,"Tickmarks"}</definedName>
    <definedName name="___________PPM1" hidden="1">{#N/A,#N/A,FALSE,"Aging Summary";#N/A,#N/A,FALSE,"Ratio Analysis";#N/A,#N/A,FALSE,"Test 120 Day Accts";#N/A,#N/A,FALSE,"Tickmarks"}</definedName>
    <definedName name="__________PPM1" localSheetId="11" hidden="1">{#N/A,#N/A,FALSE,"Aging Summary";#N/A,#N/A,FALSE,"Ratio Analysis";#N/A,#N/A,FALSE,"Test 120 Day Accts";#N/A,#N/A,FALSE,"Tickmarks"}</definedName>
    <definedName name="__________PPM1" localSheetId="10" hidden="1">{#N/A,#N/A,FALSE,"Aging Summary";#N/A,#N/A,FALSE,"Ratio Analysis";#N/A,#N/A,FALSE,"Test 120 Day Accts";#N/A,#N/A,FALSE,"Tickmarks"}</definedName>
    <definedName name="__________PPM1" localSheetId="7" hidden="1">{#N/A,#N/A,FALSE,"Aging Summary";#N/A,#N/A,FALSE,"Ratio Analysis";#N/A,#N/A,FALSE,"Test 120 Day Accts";#N/A,#N/A,FALSE,"Tickmarks"}</definedName>
    <definedName name="__________PPM1" localSheetId="9" hidden="1">{#N/A,#N/A,FALSE,"Aging Summary";#N/A,#N/A,FALSE,"Ratio Analysis";#N/A,#N/A,FALSE,"Test 120 Day Accts";#N/A,#N/A,FALSE,"Tickmarks"}</definedName>
    <definedName name="__________PPM1" hidden="1">{#N/A,#N/A,FALSE,"Aging Summary";#N/A,#N/A,FALSE,"Ratio Analysis";#N/A,#N/A,FALSE,"Test 120 Day Accts";#N/A,#N/A,FALSE,"Tickmarks"}</definedName>
    <definedName name="________A2" localSheetId="11" hidden="1">{#N/A,#N/A,FALSE,"Aging Summary";#N/A,#N/A,FALSE,"Ratio Analysis";#N/A,#N/A,FALSE,"Test 120 Day Accts";#N/A,#N/A,FALSE,"Tickmarks"}</definedName>
    <definedName name="________A2" localSheetId="10" hidden="1">{#N/A,#N/A,FALSE,"Aging Summary";#N/A,#N/A,FALSE,"Ratio Analysis";#N/A,#N/A,FALSE,"Test 120 Day Accts";#N/A,#N/A,FALSE,"Tickmarks"}</definedName>
    <definedName name="________A2" localSheetId="7" hidden="1">{#N/A,#N/A,FALSE,"Aging Summary";#N/A,#N/A,FALSE,"Ratio Analysis";#N/A,#N/A,FALSE,"Test 120 Day Accts";#N/A,#N/A,FALSE,"Tickmarks"}</definedName>
    <definedName name="________A2" localSheetId="9" hidden="1">{#N/A,#N/A,FALSE,"Aging Summary";#N/A,#N/A,FALSE,"Ratio Analysis";#N/A,#N/A,FALSE,"Test 120 Day Accts";#N/A,#N/A,FALSE,"Tickmarks"}</definedName>
    <definedName name="________A2" hidden="1">{#N/A,#N/A,FALSE,"Aging Summary";#N/A,#N/A,FALSE,"Ratio Analysis";#N/A,#N/A,FALSE,"Test 120 Day Accts";#N/A,#N/A,FALSE,"Tickmarks"}</definedName>
    <definedName name="________PPM1" localSheetId="11" hidden="1">{#N/A,#N/A,FALSE,"Aging Summary";#N/A,#N/A,FALSE,"Ratio Analysis";#N/A,#N/A,FALSE,"Test 120 Day Accts";#N/A,#N/A,FALSE,"Tickmarks"}</definedName>
    <definedName name="________PPM1" localSheetId="10" hidden="1">{#N/A,#N/A,FALSE,"Aging Summary";#N/A,#N/A,FALSE,"Ratio Analysis";#N/A,#N/A,FALSE,"Test 120 Day Accts";#N/A,#N/A,FALSE,"Tickmarks"}</definedName>
    <definedName name="________PPM1" localSheetId="7" hidden="1">{#N/A,#N/A,FALSE,"Aging Summary";#N/A,#N/A,FALSE,"Ratio Analysis";#N/A,#N/A,FALSE,"Test 120 Day Accts";#N/A,#N/A,FALSE,"Tickmarks"}</definedName>
    <definedName name="________PPM1" localSheetId="9" hidden="1">{#N/A,#N/A,FALSE,"Aging Summary";#N/A,#N/A,FALSE,"Ratio Analysis";#N/A,#N/A,FALSE,"Test 120 Day Accts";#N/A,#N/A,FALSE,"Tickmarks"}</definedName>
    <definedName name="________PPM1" hidden="1">{#N/A,#N/A,FALSE,"Aging Summary";#N/A,#N/A,FALSE,"Ratio Analysis";#N/A,#N/A,FALSE,"Test 120 Day Accts";#N/A,#N/A,FALSE,"Tickmarks"}</definedName>
    <definedName name="_______A2" localSheetId="11" hidden="1">{#N/A,#N/A,FALSE,"Aging Summary";#N/A,#N/A,FALSE,"Ratio Analysis";#N/A,#N/A,FALSE,"Test 120 Day Accts";#N/A,#N/A,FALSE,"Tickmarks"}</definedName>
    <definedName name="_______A2" localSheetId="10" hidden="1">{#N/A,#N/A,FALSE,"Aging Summary";#N/A,#N/A,FALSE,"Ratio Analysis";#N/A,#N/A,FALSE,"Test 120 Day Accts";#N/A,#N/A,FALSE,"Tickmarks"}</definedName>
    <definedName name="_______A2" localSheetId="7" hidden="1">{#N/A,#N/A,FALSE,"Aging Summary";#N/A,#N/A,FALSE,"Ratio Analysis";#N/A,#N/A,FALSE,"Test 120 Day Accts";#N/A,#N/A,FALSE,"Tickmarks"}</definedName>
    <definedName name="_______A2" localSheetId="9" hidden="1">{#N/A,#N/A,FALSE,"Aging Summary";#N/A,#N/A,FALSE,"Ratio Analysis";#N/A,#N/A,FALSE,"Test 120 Day Accts";#N/A,#N/A,FALSE,"Tickmarks"}</definedName>
    <definedName name="_______A2" hidden="1">{#N/A,#N/A,FALSE,"Aging Summary";#N/A,#N/A,FALSE,"Ratio Analysis";#N/A,#N/A,FALSE,"Test 120 Day Accts";#N/A,#N/A,FALSE,"Tickmarks"}</definedName>
    <definedName name="_______cp010103" localSheetId="11" hidden="1">{#N/A,#N/A,TRUE,"MEMO";#N/A,#N/A,TRUE,"PARAMETROS";#N/A,#N/A,TRUE,"RLI ";#N/A,#N/A,TRUE,"IMPTO.DET.";#N/A,#N/A,TRUE,"FUT-FUNT";#N/A,#N/A,TRUE,"CPI-PATR.";#N/A,#N/A,TRUE,"CM CPI";#N/A,#N/A,TRUE,"PROV";#N/A,#N/A,TRUE,"A FIJO";#N/A,#N/A,TRUE,"LEASING";#N/A,#N/A,TRUE,"VPP";#N/A,#N/A,TRUE,"PPM";#N/A,#N/A,TRUE,"OTROS"}</definedName>
    <definedName name="_______cp010103" localSheetId="10" hidden="1">{#N/A,#N/A,TRUE,"MEMO";#N/A,#N/A,TRUE,"PARAMETROS";#N/A,#N/A,TRUE,"RLI ";#N/A,#N/A,TRUE,"IMPTO.DET.";#N/A,#N/A,TRUE,"FUT-FUNT";#N/A,#N/A,TRUE,"CPI-PATR.";#N/A,#N/A,TRUE,"CM CPI";#N/A,#N/A,TRUE,"PROV";#N/A,#N/A,TRUE,"A FIJO";#N/A,#N/A,TRUE,"LEASING";#N/A,#N/A,TRUE,"VPP";#N/A,#N/A,TRUE,"PPM";#N/A,#N/A,TRUE,"OTROS"}</definedName>
    <definedName name="_______cp010103" localSheetId="7" hidden="1">{#N/A,#N/A,TRUE,"MEMO";#N/A,#N/A,TRUE,"PARAMETROS";#N/A,#N/A,TRUE,"RLI ";#N/A,#N/A,TRUE,"IMPTO.DET.";#N/A,#N/A,TRUE,"FUT-FUNT";#N/A,#N/A,TRUE,"CPI-PATR.";#N/A,#N/A,TRUE,"CM CPI";#N/A,#N/A,TRUE,"PROV";#N/A,#N/A,TRUE,"A FIJO";#N/A,#N/A,TRUE,"LEASING";#N/A,#N/A,TRUE,"VPP";#N/A,#N/A,TRUE,"PPM";#N/A,#N/A,TRUE,"OTROS"}</definedName>
    <definedName name="_______cp010103" localSheetId="9" hidden="1">{#N/A,#N/A,TRUE,"MEMO";#N/A,#N/A,TRUE,"PARAMETROS";#N/A,#N/A,TRUE,"RLI ";#N/A,#N/A,TRUE,"IMPTO.DET.";#N/A,#N/A,TRUE,"FUT-FUNT";#N/A,#N/A,TRUE,"CPI-PATR.";#N/A,#N/A,TRUE,"CM CPI";#N/A,#N/A,TRUE,"PROV";#N/A,#N/A,TRUE,"A FIJO";#N/A,#N/A,TRUE,"LEASING";#N/A,#N/A,TRUE,"VPP";#N/A,#N/A,TRUE,"PPM";#N/A,#N/A,TRUE,"OTROS"}</definedName>
    <definedName name="_______cp010103" hidden="1">{#N/A,#N/A,TRUE,"MEMO";#N/A,#N/A,TRUE,"PARAMETROS";#N/A,#N/A,TRUE,"RLI ";#N/A,#N/A,TRUE,"IMPTO.DET.";#N/A,#N/A,TRUE,"FUT-FUNT";#N/A,#N/A,TRUE,"CPI-PATR.";#N/A,#N/A,TRUE,"CM CPI";#N/A,#N/A,TRUE,"PROV";#N/A,#N/A,TRUE,"A FIJO";#N/A,#N/A,TRUE,"LEASING";#N/A,#N/A,TRUE,"VPP";#N/A,#N/A,TRUE,"PPM";#N/A,#N/A,TRUE,"OTROS"}</definedName>
    <definedName name="_______gc2" localSheetId="11" hidden="1">{#N/A,#N/A,TRUE,"MEMO";#N/A,#N/A,TRUE,"PARAMETROS";#N/A,#N/A,TRUE,"RLI ";#N/A,#N/A,TRUE,"IMPTO.DET.";#N/A,#N/A,TRUE,"FUT-FUNT";#N/A,#N/A,TRUE,"CPI-PATR.";#N/A,#N/A,TRUE,"CM CPI";#N/A,#N/A,TRUE,"PROV";#N/A,#N/A,TRUE,"A FIJO";#N/A,#N/A,TRUE,"LEASING";#N/A,#N/A,TRUE,"VPP";#N/A,#N/A,TRUE,"PPM";#N/A,#N/A,TRUE,"OTROS"}</definedName>
    <definedName name="_______gc2" localSheetId="10" hidden="1">{#N/A,#N/A,TRUE,"MEMO";#N/A,#N/A,TRUE,"PARAMETROS";#N/A,#N/A,TRUE,"RLI ";#N/A,#N/A,TRUE,"IMPTO.DET.";#N/A,#N/A,TRUE,"FUT-FUNT";#N/A,#N/A,TRUE,"CPI-PATR.";#N/A,#N/A,TRUE,"CM CPI";#N/A,#N/A,TRUE,"PROV";#N/A,#N/A,TRUE,"A FIJO";#N/A,#N/A,TRUE,"LEASING";#N/A,#N/A,TRUE,"VPP";#N/A,#N/A,TRUE,"PPM";#N/A,#N/A,TRUE,"OTROS"}</definedName>
    <definedName name="_______gc2" localSheetId="7" hidden="1">{#N/A,#N/A,TRUE,"MEMO";#N/A,#N/A,TRUE,"PARAMETROS";#N/A,#N/A,TRUE,"RLI ";#N/A,#N/A,TRUE,"IMPTO.DET.";#N/A,#N/A,TRUE,"FUT-FUNT";#N/A,#N/A,TRUE,"CPI-PATR.";#N/A,#N/A,TRUE,"CM CPI";#N/A,#N/A,TRUE,"PROV";#N/A,#N/A,TRUE,"A FIJO";#N/A,#N/A,TRUE,"LEASING";#N/A,#N/A,TRUE,"VPP";#N/A,#N/A,TRUE,"PPM";#N/A,#N/A,TRUE,"OTROS"}</definedName>
    <definedName name="_______gc2" localSheetId="9" hidden="1">{#N/A,#N/A,TRUE,"MEMO";#N/A,#N/A,TRUE,"PARAMETROS";#N/A,#N/A,TRUE,"RLI ";#N/A,#N/A,TRUE,"IMPTO.DET.";#N/A,#N/A,TRUE,"FUT-FUNT";#N/A,#N/A,TRUE,"CPI-PATR.";#N/A,#N/A,TRUE,"CM CPI";#N/A,#N/A,TRUE,"PROV";#N/A,#N/A,TRUE,"A FIJO";#N/A,#N/A,TRUE,"LEASING";#N/A,#N/A,TRUE,"VPP";#N/A,#N/A,TRUE,"PPM";#N/A,#N/A,TRUE,"OTROS"}</definedName>
    <definedName name="_______gc2" hidden="1">{#N/A,#N/A,TRUE,"MEMO";#N/A,#N/A,TRUE,"PARAMETROS";#N/A,#N/A,TRUE,"RLI ";#N/A,#N/A,TRUE,"IMPTO.DET.";#N/A,#N/A,TRUE,"FUT-FUNT";#N/A,#N/A,TRUE,"CPI-PATR.";#N/A,#N/A,TRUE,"CM CPI";#N/A,#N/A,TRUE,"PROV";#N/A,#N/A,TRUE,"A FIJO";#N/A,#N/A,TRUE,"LEASING";#N/A,#N/A,TRUE,"VPP";#N/A,#N/A,TRUE,"PPM";#N/A,#N/A,TRUE,"OTROS"}</definedName>
    <definedName name="_______M136001" localSheetId="1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M136001" localSheetId="10"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M136001" localSheetId="7"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M136001" localSheetId="9"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M851105" localSheetId="1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M851105" localSheetId="10"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M851105" localSheetId="7"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M851105" localSheetId="9"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cp010103" localSheetId="11" hidden="1">{#N/A,#N/A,TRUE,"MEMO";#N/A,#N/A,TRUE,"PARAMETROS";#N/A,#N/A,TRUE,"RLI ";#N/A,#N/A,TRUE,"IMPTO.DET.";#N/A,#N/A,TRUE,"FUT-FUNT";#N/A,#N/A,TRUE,"CPI-PATR.";#N/A,#N/A,TRUE,"CM CPI";#N/A,#N/A,TRUE,"PROV";#N/A,#N/A,TRUE,"A FIJO";#N/A,#N/A,TRUE,"LEASING";#N/A,#N/A,TRUE,"VPP";#N/A,#N/A,TRUE,"PPM";#N/A,#N/A,TRUE,"OTROS"}</definedName>
    <definedName name="______cp010103" localSheetId="10" hidden="1">{#N/A,#N/A,TRUE,"MEMO";#N/A,#N/A,TRUE,"PARAMETROS";#N/A,#N/A,TRUE,"RLI ";#N/A,#N/A,TRUE,"IMPTO.DET.";#N/A,#N/A,TRUE,"FUT-FUNT";#N/A,#N/A,TRUE,"CPI-PATR.";#N/A,#N/A,TRUE,"CM CPI";#N/A,#N/A,TRUE,"PROV";#N/A,#N/A,TRUE,"A FIJO";#N/A,#N/A,TRUE,"LEASING";#N/A,#N/A,TRUE,"VPP";#N/A,#N/A,TRUE,"PPM";#N/A,#N/A,TRUE,"OTROS"}</definedName>
    <definedName name="______cp010103" localSheetId="7" hidden="1">{#N/A,#N/A,TRUE,"MEMO";#N/A,#N/A,TRUE,"PARAMETROS";#N/A,#N/A,TRUE,"RLI ";#N/A,#N/A,TRUE,"IMPTO.DET.";#N/A,#N/A,TRUE,"FUT-FUNT";#N/A,#N/A,TRUE,"CPI-PATR.";#N/A,#N/A,TRUE,"CM CPI";#N/A,#N/A,TRUE,"PROV";#N/A,#N/A,TRUE,"A FIJO";#N/A,#N/A,TRUE,"LEASING";#N/A,#N/A,TRUE,"VPP";#N/A,#N/A,TRUE,"PPM";#N/A,#N/A,TRUE,"OTROS"}</definedName>
    <definedName name="______cp010103" localSheetId="9" hidden="1">{#N/A,#N/A,TRUE,"MEMO";#N/A,#N/A,TRUE,"PARAMETROS";#N/A,#N/A,TRUE,"RLI ";#N/A,#N/A,TRUE,"IMPTO.DET.";#N/A,#N/A,TRUE,"FUT-FUNT";#N/A,#N/A,TRUE,"CPI-PATR.";#N/A,#N/A,TRUE,"CM CPI";#N/A,#N/A,TRUE,"PROV";#N/A,#N/A,TRUE,"A FIJO";#N/A,#N/A,TRUE,"LEASING";#N/A,#N/A,TRUE,"VPP";#N/A,#N/A,TRUE,"PPM";#N/A,#N/A,TRUE,"OTROS"}</definedName>
    <definedName name="______cp010103" hidden="1">{#N/A,#N/A,TRUE,"MEMO";#N/A,#N/A,TRUE,"PARAMETROS";#N/A,#N/A,TRUE,"RLI ";#N/A,#N/A,TRUE,"IMPTO.DET.";#N/A,#N/A,TRUE,"FUT-FUNT";#N/A,#N/A,TRUE,"CPI-PATR.";#N/A,#N/A,TRUE,"CM CPI";#N/A,#N/A,TRUE,"PROV";#N/A,#N/A,TRUE,"A FIJO";#N/A,#N/A,TRUE,"LEASING";#N/A,#N/A,TRUE,"VPP";#N/A,#N/A,TRUE,"PPM";#N/A,#N/A,TRUE,"OTROS"}</definedName>
    <definedName name="______fut2" localSheetId="11" hidden="1">{#N/A,#N/A,FALSE,"Aging Summary";#N/A,#N/A,FALSE,"Ratio Analysis";#N/A,#N/A,FALSE,"Test 120 Day Accts";#N/A,#N/A,FALSE,"Tickmarks"}</definedName>
    <definedName name="______fut2" localSheetId="10" hidden="1">{#N/A,#N/A,FALSE,"Aging Summary";#N/A,#N/A,FALSE,"Ratio Analysis";#N/A,#N/A,FALSE,"Test 120 Day Accts";#N/A,#N/A,FALSE,"Tickmarks"}</definedName>
    <definedName name="______fut2" localSheetId="7" hidden="1">{#N/A,#N/A,FALSE,"Aging Summary";#N/A,#N/A,FALSE,"Ratio Analysis";#N/A,#N/A,FALSE,"Test 120 Day Accts";#N/A,#N/A,FALSE,"Tickmarks"}</definedName>
    <definedName name="______fut2" localSheetId="9" hidden="1">{#N/A,#N/A,FALSE,"Aging Summary";#N/A,#N/A,FALSE,"Ratio Analysis";#N/A,#N/A,FALSE,"Test 120 Day Accts";#N/A,#N/A,FALSE,"Tickmarks"}</definedName>
    <definedName name="______fut2" hidden="1">{#N/A,#N/A,FALSE,"Aging Summary";#N/A,#N/A,FALSE,"Ratio Analysis";#N/A,#N/A,FALSE,"Test 120 Day Accts";#N/A,#N/A,FALSE,"Tickmarks"}</definedName>
    <definedName name="______gc2" localSheetId="11" hidden="1">{#N/A,#N/A,TRUE,"MEMO";#N/A,#N/A,TRUE,"PARAMETROS";#N/A,#N/A,TRUE,"RLI ";#N/A,#N/A,TRUE,"IMPTO.DET.";#N/A,#N/A,TRUE,"FUT-FUNT";#N/A,#N/A,TRUE,"CPI-PATR.";#N/A,#N/A,TRUE,"CM CPI";#N/A,#N/A,TRUE,"PROV";#N/A,#N/A,TRUE,"A FIJO";#N/A,#N/A,TRUE,"LEASING";#N/A,#N/A,TRUE,"VPP";#N/A,#N/A,TRUE,"PPM";#N/A,#N/A,TRUE,"OTROS"}</definedName>
    <definedName name="______gc2" localSheetId="10" hidden="1">{#N/A,#N/A,TRUE,"MEMO";#N/A,#N/A,TRUE,"PARAMETROS";#N/A,#N/A,TRUE,"RLI ";#N/A,#N/A,TRUE,"IMPTO.DET.";#N/A,#N/A,TRUE,"FUT-FUNT";#N/A,#N/A,TRUE,"CPI-PATR.";#N/A,#N/A,TRUE,"CM CPI";#N/A,#N/A,TRUE,"PROV";#N/A,#N/A,TRUE,"A FIJO";#N/A,#N/A,TRUE,"LEASING";#N/A,#N/A,TRUE,"VPP";#N/A,#N/A,TRUE,"PPM";#N/A,#N/A,TRUE,"OTROS"}</definedName>
    <definedName name="______gc2" localSheetId="7" hidden="1">{#N/A,#N/A,TRUE,"MEMO";#N/A,#N/A,TRUE,"PARAMETROS";#N/A,#N/A,TRUE,"RLI ";#N/A,#N/A,TRUE,"IMPTO.DET.";#N/A,#N/A,TRUE,"FUT-FUNT";#N/A,#N/A,TRUE,"CPI-PATR.";#N/A,#N/A,TRUE,"CM CPI";#N/A,#N/A,TRUE,"PROV";#N/A,#N/A,TRUE,"A FIJO";#N/A,#N/A,TRUE,"LEASING";#N/A,#N/A,TRUE,"VPP";#N/A,#N/A,TRUE,"PPM";#N/A,#N/A,TRUE,"OTROS"}</definedName>
    <definedName name="______gc2" localSheetId="9" hidden="1">{#N/A,#N/A,TRUE,"MEMO";#N/A,#N/A,TRUE,"PARAMETROS";#N/A,#N/A,TRUE,"RLI ";#N/A,#N/A,TRUE,"IMPTO.DET.";#N/A,#N/A,TRUE,"FUT-FUNT";#N/A,#N/A,TRUE,"CPI-PATR.";#N/A,#N/A,TRUE,"CM CPI";#N/A,#N/A,TRUE,"PROV";#N/A,#N/A,TRUE,"A FIJO";#N/A,#N/A,TRUE,"LEASING";#N/A,#N/A,TRUE,"VPP";#N/A,#N/A,TRUE,"PPM";#N/A,#N/A,TRUE,"OTROS"}</definedName>
    <definedName name="______gc2" hidden="1">{#N/A,#N/A,TRUE,"MEMO";#N/A,#N/A,TRUE,"PARAMETROS";#N/A,#N/A,TRUE,"RLI ";#N/A,#N/A,TRUE,"IMPTO.DET.";#N/A,#N/A,TRUE,"FUT-FUNT";#N/A,#N/A,TRUE,"CPI-PATR.";#N/A,#N/A,TRUE,"CM CPI";#N/A,#N/A,TRUE,"PROV";#N/A,#N/A,TRUE,"A FIJO";#N/A,#N/A,TRUE,"LEASING";#N/A,#N/A,TRUE,"VPP";#N/A,#N/A,TRUE,"PPM";#N/A,#N/A,TRUE,"OTROS"}</definedName>
    <definedName name="______M136001" localSheetId="1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M136001" localSheetId="10"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M136001" localSheetId="7"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M136001" localSheetId="9"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M851105" localSheetId="1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M851105" localSheetId="10"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M851105" localSheetId="7"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M851105" localSheetId="9"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PPM1" localSheetId="11" hidden="1">{#N/A,#N/A,FALSE,"Aging Summary";#N/A,#N/A,FALSE,"Ratio Analysis";#N/A,#N/A,FALSE,"Test 120 Day Accts";#N/A,#N/A,FALSE,"Tickmarks"}</definedName>
    <definedName name="______PPM1" localSheetId="10" hidden="1">{#N/A,#N/A,FALSE,"Aging Summary";#N/A,#N/A,FALSE,"Ratio Analysis";#N/A,#N/A,FALSE,"Test 120 Day Accts";#N/A,#N/A,FALSE,"Tickmarks"}</definedName>
    <definedName name="______PPM1" localSheetId="7" hidden="1">{#N/A,#N/A,FALSE,"Aging Summary";#N/A,#N/A,FALSE,"Ratio Analysis";#N/A,#N/A,FALSE,"Test 120 Day Accts";#N/A,#N/A,FALSE,"Tickmarks"}</definedName>
    <definedName name="______PPM1" localSheetId="9" hidden="1">{#N/A,#N/A,FALSE,"Aging Summary";#N/A,#N/A,FALSE,"Ratio Analysis";#N/A,#N/A,FALSE,"Test 120 Day Accts";#N/A,#N/A,FALSE,"Tickmarks"}</definedName>
    <definedName name="______PPM1" hidden="1">{#N/A,#N/A,FALSE,"Aging Summary";#N/A,#N/A,FALSE,"Ratio Analysis";#N/A,#N/A,FALSE,"Test 120 Day Accts";#N/A,#N/A,FALSE,"Tickmarks"}</definedName>
    <definedName name="______pt8" localSheetId="11" hidden="1">{#N/A,#N/A,FALSE,"Aging Summary";#N/A,#N/A,FALSE,"Ratio Analysis";#N/A,#N/A,FALSE,"Test 120 Day Accts";#N/A,#N/A,FALSE,"Tickmarks"}</definedName>
    <definedName name="______pt8" localSheetId="10" hidden="1">{#N/A,#N/A,FALSE,"Aging Summary";#N/A,#N/A,FALSE,"Ratio Analysis";#N/A,#N/A,FALSE,"Test 120 Day Accts";#N/A,#N/A,FALSE,"Tickmarks"}</definedName>
    <definedName name="______pt8" localSheetId="7" hidden="1">{#N/A,#N/A,FALSE,"Aging Summary";#N/A,#N/A,FALSE,"Ratio Analysis";#N/A,#N/A,FALSE,"Test 120 Day Accts";#N/A,#N/A,FALSE,"Tickmarks"}</definedName>
    <definedName name="______pt8" localSheetId="9" hidden="1">{#N/A,#N/A,FALSE,"Aging Summary";#N/A,#N/A,FALSE,"Ratio Analysis";#N/A,#N/A,FALSE,"Test 120 Day Accts";#N/A,#N/A,FALSE,"Tickmarks"}</definedName>
    <definedName name="______pt8" hidden="1">{#N/A,#N/A,FALSE,"Aging Summary";#N/A,#N/A,FALSE,"Ratio Analysis";#N/A,#N/A,FALSE,"Test 120 Day Accts";#N/A,#N/A,FALSE,"Tickmarks"}</definedName>
    <definedName name="______t4" localSheetId="11" hidden="1">{#N/A,#N/A,FALSE,"Aging Summary";#N/A,#N/A,FALSE,"Ratio Analysis";#N/A,#N/A,FALSE,"Test 120 Day Accts";#N/A,#N/A,FALSE,"Tickmarks"}</definedName>
    <definedName name="______t4" localSheetId="10" hidden="1">{#N/A,#N/A,FALSE,"Aging Summary";#N/A,#N/A,FALSE,"Ratio Analysis";#N/A,#N/A,FALSE,"Test 120 Day Accts";#N/A,#N/A,FALSE,"Tickmarks"}</definedName>
    <definedName name="______t4" localSheetId="7" hidden="1">{#N/A,#N/A,FALSE,"Aging Summary";#N/A,#N/A,FALSE,"Ratio Analysis";#N/A,#N/A,FALSE,"Test 120 Day Accts";#N/A,#N/A,FALSE,"Tickmarks"}</definedName>
    <definedName name="______t4" localSheetId="9" hidden="1">{#N/A,#N/A,FALSE,"Aging Summary";#N/A,#N/A,FALSE,"Ratio Analysis";#N/A,#N/A,FALSE,"Test 120 Day Accts";#N/A,#N/A,FALSE,"Tickmarks"}</definedName>
    <definedName name="______t4" hidden="1">{#N/A,#N/A,FALSE,"Aging Summary";#N/A,#N/A,FALSE,"Ratio Analysis";#N/A,#N/A,FALSE,"Test 120 Day Accts";#N/A,#N/A,FALSE,"Tickmarks"}</definedName>
    <definedName name="_____A2" localSheetId="11" hidden="1">{#N/A,#N/A,FALSE,"Aging Summary";#N/A,#N/A,FALSE,"Ratio Analysis";#N/A,#N/A,FALSE,"Test 120 Day Accts";#N/A,#N/A,FALSE,"Tickmarks"}</definedName>
    <definedName name="_____A2" localSheetId="10" hidden="1">{#N/A,#N/A,FALSE,"Aging Summary";#N/A,#N/A,FALSE,"Ratio Analysis";#N/A,#N/A,FALSE,"Test 120 Day Accts";#N/A,#N/A,FALSE,"Tickmarks"}</definedName>
    <definedName name="_____A2" localSheetId="7" hidden="1">{#N/A,#N/A,FALSE,"Aging Summary";#N/A,#N/A,FALSE,"Ratio Analysis";#N/A,#N/A,FALSE,"Test 120 Day Accts";#N/A,#N/A,FALSE,"Tickmarks"}</definedName>
    <definedName name="_____A2" localSheetId="9" hidden="1">{#N/A,#N/A,FALSE,"Aging Summary";#N/A,#N/A,FALSE,"Ratio Analysis";#N/A,#N/A,FALSE,"Test 120 Day Accts";#N/A,#N/A,FALSE,"Tickmarks"}</definedName>
    <definedName name="_____A2" hidden="1">{#N/A,#N/A,FALSE,"Aging Summary";#N/A,#N/A,FALSE,"Ratio Analysis";#N/A,#N/A,FALSE,"Test 120 Day Accts";#N/A,#N/A,FALSE,"Tickmarks"}</definedName>
    <definedName name="_____fut2" localSheetId="11" hidden="1">{#N/A,#N/A,FALSE,"Aging Summary";#N/A,#N/A,FALSE,"Ratio Analysis";#N/A,#N/A,FALSE,"Test 120 Day Accts";#N/A,#N/A,FALSE,"Tickmarks"}</definedName>
    <definedName name="_____fut2" localSheetId="10" hidden="1">{#N/A,#N/A,FALSE,"Aging Summary";#N/A,#N/A,FALSE,"Ratio Analysis";#N/A,#N/A,FALSE,"Test 120 Day Accts";#N/A,#N/A,FALSE,"Tickmarks"}</definedName>
    <definedName name="_____fut2" localSheetId="7" hidden="1">{#N/A,#N/A,FALSE,"Aging Summary";#N/A,#N/A,FALSE,"Ratio Analysis";#N/A,#N/A,FALSE,"Test 120 Day Accts";#N/A,#N/A,FALSE,"Tickmarks"}</definedName>
    <definedName name="_____fut2" localSheetId="9" hidden="1">{#N/A,#N/A,FALSE,"Aging Summary";#N/A,#N/A,FALSE,"Ratio Analysis";#N/A,#N/A,FALSE,"Test 120 Day Accts";#N/A,#N/A,FALSE,"Tickmarks"}</definedName>
    <definedName name="_____fut2" hidden="1">{#N/A,#N/A,FALSE,"Aging Summary";#N/A,#N/A,FALSE,"Ratio Analysis";#N/A,#N/A,FALSE,"Test 120 Day Accts";#N/A,#N/A,FALSE,"Tickmarks"}</definedName>
    <definedName name="_____PPM1" localSheetId="11" hidden="1">{#N/A,#N/A,FALSE,"Aging Summary";#N/A,#N/A,FALSE,"Ratio Analysis";#N/A,#N/A,FALSE,"Test 120 Day Accts";#N/A,#N/A,FALSE,"Tickmarks"}</definedName>
    <definedName name="_____PPM1" localSheetId="10" hidden="1">{#N/A,#N/A,FALSE,"Aging Summary";#N/A,#N/A,FALSE,"Ratio Analysis";#N/A,#N/A,FALSE,"Test 120 Day Accts";#N/A,#N/A,FALSE,"Tickmarks"}</definedName>
    <definedName name="_____PPM1" localSheetId="7" hidden="1">{#N/A,#N/A,FALSE,"Aging Summary";#N/A,#N/A,FALSE,"Ratio Analysis";#N/A,#N/A,FALSE,"Test 120 Day Accts";#N/A,#N/A,FALSE,"Tickmarks"}</definedName>
    <definedName name="_____PPM1" localSheetId="9" hidden="1">{#N/A,#N/A,FALSE,"Aging Summary";#N/A,#N/A,FALSE,"Ratio Analysis";#N/A,#N/A,FALSE,"Test 120 Day Accts";#N/A,#N/A,FALSE,"Tickmarks"}</definedName>
    <definedName name="_____PPM1" hidden="1">{#N/A,#N/A,FALSE,"Aging Summary";#N/A,#N/A,FALSE,"Ratio Analysis";#N/A,#N/A,FALSE,"Test 120 Day Accts";#N/A,#N/A,FALSE,"Tickmarks"}</definedName>
    <definedName name="_____pt8" localSheetId="11" hidden="1">{#N/A,#N/A,FALSE,"Aging Summary";#N/A,#N/A,FALSE,"Ratio Analysis";#N/A,#N/A,FALSE,"Test 120 Day Accts";#N/A,#N/A,FALSE,"Tickmarks"}</definedName>
    <definedName name="_____pt8" localSheetId="10" hidden="1">{#N/A,#N/A,FALSE,"Aging Summary";#N/A,#N/A,FALSE,"Ratio Analysis";#N/A,#N/A,FALSE,"Test 120 Day Accts";#N/A,#N/A,FALSE,"Tickmarks"}</definedName>
    <definedName name="_____pt8" localSheetId="7" hidden="1">{#N/A,#N/A,FALSE,"Aging Summary";#N/A,#N/A,FALSE,"Ratio Analysis";#N/A,#N/A,FALSE,"Test 120 Day Accts";#N/A,#N/A,FALSE,"Tickmarks"}</definedName>
    <definedName name="_____pt8" localSheetId="9" hidden="1">{#N/A,#N/A,FALSE,"Aging Summary";#N/A,#N/A,FALSE,"Ratio Analysis";#N/A,#N/A,FALSE,"Test 120 Day Accts";#N/A,#N/A,FALSE,"Tickmarks"}</definedName>
    <definedName name="_____pt8" hidden="1">{#N/A,#N/A,FALSE,"Aging Summary";#N/A,#N/A,FALSE,"Ratio Analysis";#N/A,#N/A,FALSE,"Test 120 Day Accts";#N/A,#N/A,FALSE,"Tickmarks"}</definedName>
    <definedName name="_____t4" localSheetId="11" hidden="1">{#N/A,#N/A,FALSE,"Aging Summary";#N/A,#N/A,FALSE,"Ratio Analysis";#N/A,#N/A,FALSE,"Test 120 Day Accts";#N/A,#N/A,FALSE,"Tickmarks"}</definedName>
    <definedName name="_____t4" localSheetId="10" hidden="1">{#N/A,#N/A,FALSE,"Aging Summary";#N/A,#N/A,FALSE,"Ratio Analysis";#N/A,#N/A,FALSE,"Test 120 Day Accts";#N/A,#N/A,FALSE,"Tickmarks"}</definedName>
    <definedName name="_____t4" localSheetId="7" hidden="1">{#N/A,#N/A,FALSE,"Aging Summary";#N/A,#N/A,FALSE,"Ratio Analysis";#N/A,#N/A,FALSE,"Test 120 Day Accts";#N/A,#N/A,FALSE,"Tickmarks"}</definedName>
    <definedName name="_____t4" localSheetId="9" hidden="1">{#N/A,#N/A,FALSE,"Aging Summary";#N/A,#N/A,FALSE,"Ratio Analysis";#N/A,#N/A,FALSE,"Test 120 Day Accts";#N/A,#N/A,FALSE,"Tickmarks"}</definedName>
    <definedName name="_____t4" hidden="1">{#N/A,#N/A,FALSE,"Aging Summary";#N/A,#N/A,FALSE,"Ratio Analysis";#N/A,#N/A,FALSE,"Test 120 Day Accts";#N/A,#N/A,FALSE,"Tickmarks"}</definedName>
    <definedName name="____cp010103" localSheetId="11" hidden="1">{#N/A,#N/A,TRUE,"MEMO";#N/A,#N/A,TRUE,"PARAMETROS";#N/A,#N/A,TRUE,"RLI ";#N/A,#N/A,TRUE,"IMPTO.DET.";#N/A,#N/A,TRUE,"FUT-FUNT";#N/A,#N/A,TRUE,"CPI-PATR.";#N/A,#N/A,TRUE,"CM CPI";#N/A,#N/A,TRUE,"PROV";#N/A,#N/A,TRUE,"A FIJO";#N/A,#N/A,TRUE,"LEASING";#N/A,#N/A,TRUE,"VPP";#N/A,#N/A,TRUE,"PPM";#N/A,#N/A,TRUE,"OTROS"}</definedName>
    <definedName name="____cp010103" localSheetId="10" hidden="1">{#N/A,#N/A,TRUE,"MEMO";#N/A,#N/A,TRUE,"PARAMETROS";#N/A,#N/A,TRUE,"RLI ";#N/A,#N/A,TRUE,"IMPTO.DET.";#N/A,#N/A,TRUE,"FUT-FUNT";#N/A,#N/A,TRUE,"CPI-PATR.";#N/A,#N/A,TRUE,"CM CPI";#N/A,#N/A,TRUE,"PROV";#N/A,#N/A,TRUE,"A FIJO";#N/A,#N/A,TRUE,"LEASING";#N/A,#N/A,TRUE,"VPP";#N/A,#N/A,TRUE,"PPM";#N/A,#N/A,TRUE,"OTROS"}</definedName>
    <definedName name="____cp010103" localSheetId="7" hidden="1">{#N/A,#N/A,TRUE,"MEMO";#N/A,#N/A,TRUE,"PARAMETROS";#N/A,#N/A,TRUE,"RLI ";#N/A,#N/A,TRUE,"IMPTO.DET.";#N/A,#N/A,TRUE,"FUT-FUNT";#N/A,#N/A,TRUE,"CPI-PATR.";#N/A,#N/A,TRUE,"CM CPI";#N/A,#N/A,TRUE,"PROV";#N/A,#N/A,TRUE,"A FIJO";#N/A,#N/A,TRUE,"LEASING";#N/A,#N/A,TRUE,"VPP";#N/A,#N/A,TRUE,"PPM";#N/A,#N/A,TRUE,"OTROS"}</definedName>
    <definedName name="____cp010103" localSheetId="9" hidden="1">{#N/A,#N/A,TRUE,"MEMO";#N/A,#N/A,TRUE,"PARAMETROS";#N/A,#N/A,TRUE,"RLI ";#N/A,#N/A,TRUE,"IMPTO.DET.";#N/A,#N/A,TRUE,"FUT-FUNT";#N/A,#N/A,TRUE,"CPI-PATR.";#N/A,#N/A,TRUE,"CM CPI";#N/A,#N/A,TRUE,"PROV";#N/A,#N/A,TRUE,"A FIJO";#N/A,#N/A,TRUE,"LEASING";#N/A,#N/A,TRUE,"VPP";#N/A,#N/A,TRUE,"PPM";#N/A,#N/A,TRUE,"OTROS"}</definedName>
    <definedName name="____cp010103" hidden="1">{#N/A,#N/A,TRUE,"MEMO";#N/A,#N/A,TRUE,"PARAMETROS";#N/A,#N/A,TRUE,"RLI ";#N/A,#N/A,TRUE,"IMPTO.DET.";#N/A,#N/A,TRUE,"FUT-FUNT";#N/A,#N/A,TRUE,"CPI-PATR.";#N/A,#N/A,TRUE,"CM CPI";#N/A,#N/A,TRUE,"PROV";#N/A,#N/A,TRUE,"A FIJO";#N/A,#N/A,TRUE,"LEASING";#N/A,#N/A,TRUE,"VPP";#N/A,#N/A,TRUE,"PPM";#N/A,#N/A,TRUE,"OTROS"}</definedName>
    <definedName name="____gc2" localSheetId="11" hidden="1">{#N/A,#N/A,TRUE,"MEMO";#N/A,#N/A,TRUE,"PARAMETROS";#N/A,#N/A,TRUE,"RLI ";#N/A,#N/A,TRUE,"IMPTO.DET.";#N/A,#N/A,TRUE,"FUT-FUNT";#N/A,#N/A,TRUE,"CPI-PATR.";#N/A,#N/A,TRUE,"CM CPI";#N/A,#N/A,TRUE,"PROV";#N/A,#N/A,TRUE,"A FIJO";#N/A,#N/A,TRUE,"LEASING";#N/A,#N/A,TRUE,"VPP";#N/A,#N/A,TRUE,"PPM";#N/A,#N/A,TRUE,"OTROS"}</definedName>
    <definedName name="____gc2" localSheetId="10" hidden="1">{#N/A,#N/A,TRUE,"MEMO";#N/A,#N/A,TRUE,"PARAMETROS";#N/A,#N/A,TRUE,"RLI ";#N/A,#N/A,TRUE,"IMPTO.DET.";#N/A,#N/A,TRUE,"FUT-FUNT";#N/A,#N/A,TRUE,"CPI-PATR.";#N/A,#N/A,TRUE,"CM CPI";#N/A,#N/A,TRUE,"PROV";#N/A,#N/A,TRUE,"A FIJO";#N/A,#N/A,TRUE,"LEASING";#N/A,#N/A,TRUE,"VPP";#N/A,#N/A,TRUE,"PPM";#N/A,#N/A,TRUE,"OTROS"}</definedName>
    <definedName name="____gc2" localSheetId="7" hidden="1">{#N/A,#N/A,TRUE,"MEMO";#N/A,#N/A,TRUE,"PARAMETROS";#N/A,#N/A,TRUE,"RLI ";#N/A,#N/A,TRUE,"IMPTO.DET.";#N/A,#N/A,TRUE,"FUT-FUNT";#N/A,#N/A,TRUE,"CPI-PATR.";#N/A,#N/A,TRUE,"CM CPI";#N/A,#N/A,TRUE,"PROV";#N/A,#N/A,TRUE,"A FIJO";#N/A,#N/A,TRUE,"LEASING";#N/A,#N/A,TRUE,"VPP";#N/A,#N/A,TRUE,"PPM";#N/A,#N/A,TRUE,"OTROS"}</definedName>
    <definedName name="____gc2" localSheetId="9" hidden="1">{#N/A,#N/A,TRUE,"MEMO";#N/A,#N/A,TRUE,"PARAMETROS";#N/A,#N/A,TRUE,"RLI ";#N/A,#N/A,TRUE,"IMPTO.DET.";#N/A,#N/A,TRUE,"FUT-FUNT";#N/A,#N/A,TRUE,"CPI-PATR.";#N/A,#N/A,TRUE,"CM CPI";#N/A,#N/A,TRUE,"PROV";#N/A,#N/A,TRUE,"A FIJO";#N/A,#N/A,TRUE,"LEASING";#N/A,#N/A,TRUE,"VPP";#N/A,#N/A,TRUE,"PPM";#N/A,#N/A,TRUE,"OTROS"}</definedName>
    <definedName name="____gc2" hidden="1">{#N/A,#N/A,TRUE,"MEMO";#N/A,#N/A,TRUE,"PARAMETROS";#N/A,#N/A,TRUE,"RLI ";#N/A,#N/A,TRUE,"IMPTO.DET.";#N/A,#N/A,TRUE,"FUT-FUNT";#N/A,#N/A,TRUE,"CPI-PATR.";#N/A,#N/A,TRUE,"CM CPI";#N/A,#N/A,TRUE,"PROV";#N/A,#N/A,TRUE,"A FIJO";#N/A,#N/A,TRUE,"LEASING";#N/A,#N/A,TRUE,"VPP";#N/A,#N/A,TRUE,"PPM";#N/A,#N/A,TRUE,"OTROS"}</definedName>
    <definedName name="____M136001" localSheetId="1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M136001" localSheetId="10"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M136001" localSheetId="7"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M136001" localSheetId="9"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M851105" localSheetId="1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M851105" localSheetId="10"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M851105" localSheetId="7"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M851105" localSheetId="9"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PPM1" localSheetId="11" hidden="1">{#N/A,#N/A,FALSE,"Aging Summary";#N/A,#N/A,FALSE,"Ratio Analysis";#N/A,#N/A,FALSE,"Test 120 Day Accts";#N/A,#N/A,FALSE,"Tickmarks"}</definedName>
    <definedName name="____PPM1" localSheetId="10" hidden="1">{#N/A,#N/A,FALSE,"Aging Summary";#N/A,#N/A,FALSE,"Ratio Analysis";#N/A,#N/A,FALSE,"Test 120 Day Accts";#N/A,#N/A,FALSE,"Tickmarks"}</definedName>
    <definedName name="____PPM1" localSheetId="7" hidden="1">{#N/A,#N/A,FALSE,"Aging Summary";#N/A,#N/A,FALSE,"Ratio Analysis";#N/A,#N/A,FALSE,"Test 120 Day Accts";#N/A,#N/A,FALSE,"Tickmarks"}</definedName>
    <definedName name="____PPM1" localSheetId="9" hidden="1">{#N/A,#N/A,FALSE,"Aging Summary";#N/A,#N/A,FALSE,"Ratio Analysis";#N/A,#N/A,FALSE,"Test 120 Day Accts";#N/A,#N/A,FALSE,"Tickmarks"}</definedName>
    <definedName name="____PPM1" hidden="1">{#N/A,#N/A,FALSE,"Aging Summary";#N/A,#N/A,FALSE,"Ratio Analysis";#N/A,#N/A,FALSE,"Test 120 Day Accts";#N/A,#N/A,FALSE,"Tickmarks"}</definedName>
    <definedName name="___A2" localSheetId="11" hidden="1">{#N/A,#N/A,FALSE,"Aging Summary";#N/A,#N/A,FALSE,"Ratio Analysis";#N/A,#N/A,FALSE,"Test 120 Day Accts";#N/A,#N/A,FALSE,"Tickmarks"}</definedName>
    <definedName name="___A2" localSheetId="10" hidden="1">{#N/A,#N/A,FALSE,"Aging Summary";#N/A,#N/A,FALSE,"Ratio Analysis";#N/A,#N/A,FALSE,"Test 120 Day Accts";#N/A,#N/A,FALSE,"Tickmarks"}</definedName>
    <definedName name="___A2" localSheetId="7" hidden="1">{#N/A,#N/A,FALSE,"Aging Summary";#N/A,#N/A,FALSE,"Ratio Analysis";#N/A,#N/A,FALSE,"Test 120 Day Accts";#N/A,#N/A,FALSE,"Tickmarks"}</definedName>
    <definedName name="___A2" localSheetId="9" hidden="1">{#N/A,#N/A,FALSE,"Aging Summary";#N/A,#N/A,FALSE,"Ratio Analysis";#N/A,#N/A,FALSE,"Test 120 Day Accts";#N/A,#N/A,FALSE,"Tickmarks"}</definedName>
    <definedName name="___A2" hidden="1">{#N/A,#N/A,FALSE,"Aging Summary";#N/A,#N/A,FALSE,"Ratio Analysis";#N/A,#N/A,FALSE,"Test 120 Day Accts";#N/A,#N/A,FALSE,"Tickmarks"}</definedName>
    <definedName name="___fut2" localSheetId="11" hidden="1">{#N/A,#N/A,FALSE,"Aging Summary";#N/A,#N/A,FALSE,"Ratio Analysis";#N/A,#N/A,FALSE,"Test 120 Day Accts";#N/A,#N/A,FALSE,"Tickmarks"}</definedName>
    <definedName name="___fut2" localSheetId="10" hidden="1">{#N/A,#N/A,FALSE,"Aging Summary";#N/A,#N/A,FALSE,"Ratio Analysis";#N/A,#N/A,FALSE,"Test 120 Day Accts";#N/A,#N/A,FALSE,"Tickmarks"}</definedName>
    <definedName name="___fut2" localSheetId="7" hidden="1">{#N/A,#N/A,FALSE,"Aging Summary";#N/A,#N/A,FALSE,"Ratio Analysis";#N/A,#N/A,FALSE,"Test 120 Day Accts";#N/A,#N/A,FALSE,"Tickmarks"}</definedName>
    <definedName name="___fut2" localSheetId="9" hidden="1">{#N/A,#N/A,FALSE,"Aging Summary";#N/A,#N/A,FALSE,"Ratio Analysis";#N/A,#N/A,FALSE,"Test 120 Day Accts";#N/A,#N/A,FALSE,"Tickmarks"}</definedName>
    <definedName name="___fut2" hidden="1">{#N/A,#N/A,FALSE,"Aging Summary";#N/A,#N/A,FALSE,"Ratio Analysis";#N/A,#N/A,FALSE,"Test 120 Day Accts";#N/A,#N/A,FALSE,"Tickmarks"}</definedName>
    <definedName name="___PPM1" localSheetId="11" hidden="1">{#N/A,#N/A,FALSE,"Aging Summary";#N/A,#N/A,FALSE,"Ratio Analysis";#N/A,#N/A,FALSE,"Test 120 Day Accts";#N/A,#N/A,FALSE,"Tickmarks"}</definedName>
    <definedName name="___PPM1" localSheetId="10" hidden="1">{#N/A,#N/A,FALSE,"Aging Summary";#N/A,#N/A,FALSE,"Ratio Analysis";#N/A,#N/A,FALSE,"Test 120 Day Accts";#N/A,#N/A,FALSE,"Tickmarks"}</definedName>
    <definedName name="___PPM1" localSheetId="7" hidden="1">{#N/A,#N/A,FALSE,"Aging Summary";#N/A,#N/A,FALSE,"Ratio Analysis";#N/A,#N/A,FALSE,"Test 120 Day Accts";#N/A,#N/A,FALSE,"Tickmarks"}</definedName>
    <definedName name="___PPM1" localSheetId="9" hidden="1">{#N/A,#N/A,FALSE,"Aging Summary";#N/A,#N/A,FALSE,"Ratio Analysis";#N/A,#N/A,FALSE,"Test 120 Day Accts";#N/A,#N/A,FALSE,"Tickmarks"}</definedName>
    <definedName name="___PPM1" hidden="1">{#N/A,#N/A,FALSE,"Aging Summary";#N/A,#N/A,FALSE,"Ratio Analysis";#N/A,#N/A,FALSE,"Test 120 Day Accts";#N/A,#N/A,FALSE,"Tickmarks"}</definedName>
    <definedName name="___pt8" localSheetId="11" hidden="1">{#N/A,#N/A,FALSE,"Aging Summary";#N/A,#N/A,FALSE,"Ratio Analysis";#N/A,#N/A,FALSE,"Test 120 Day Accts";#N/A,#N/A,FALSE,"Tickmarks"}</definedName>
    <definedName name="___pt8" localSheetId="10" hidden="1">{#N/A,#N/A,FALSE,"Aging Summary";#N/A,#N/A,FALSE,"Ratio Analysis";#N/A,#N/A,FALSE,"Test 120 Day Accts";#N/A,#N/A,FALSE,"Tickmarks"}</definedName>
    <definedName name="___pt8" localSheetId="7" hidden="1">{#N/A,#N/A,FALSE,"Aging Summary";#N/A,#N/A,FALSE,"Ratio Analysis";#N/A,#N/A,FALSE,"Test 120 Day Accts";#N/A,#N/A,FALSE,"Tickmarks"}</definedName>
    <definedName name="___pt8" localSheetId="9" hidden="1">{#N/A,#N/A,FALSE,"Aging Summary";#N/A,#N/A,FALSE,"Ratio Analysis";#N/A,#N/A,FALSE,"Test 120 Day Accts";#N/A,#N/A,FALSE,"Tickmarks"}</definedName>
    <definedName name="___pt8" hidden="1">{#N/A,#N/A,FALSE,"Aging Summary";#N/A,#N/A,FALSE,"Ratio Analysis";#N/A,#N/A,FALSE,"Test 120 Day Accts";#N/A,#N/A,FALSE,"Tickmarks"}</definedName>
    <definedName name="___t4" localSheetId="11" hidden="1">{#N/A,#N/A,FALSE,"Aging Summary";#N/A,#N/A,FALSE,"Ratio Analysis";#N/A,#N/A,FALSE,"Test 120 Day Accts";#N/A,#N/A,FALSE,"Tickmarks"}</definedName>
    <definedName name="___t4" localSheetId="10" hidden="1">{#N/A,#N/A,FALSE,"Aging Summary";#N/A,#N/A,FALSE,"Ratio Analysis";#N/A,#N/A,FALSE,"Test 120 Day Accts";#N/A,#N/A,FALSE,"Tickmarks"}</definedName>
    <definedName name="___t4" localSheetId="7" hidden="1">{#N/A,#N/A,FALSE,"Aging Summary";#N/A,#N/A,FALSE,"Ratio Analysis";#N/A,#N/A,FALSE,"Test 120 Day Accts";#N/A,#N/A,FALSE,"Tickmarks"}</definedName>
    <definedName name="___t4" localSheetId="9" hidden="1">{#N/A,#N/A,FALSE,"Aging Summary";#N/A,#N/A,FALSE,"Ratio Analysis";#N/A,#N/A,FALSE,"Test 120 Day Accts";#N/A,#N/A,FALSE,"Tickmarks"}</definedName>
    <definedName name="___t4" hidden="1">{#N/A,#N/A,FALSE,"Aging Summary";#N/A,#N/A,FALSE,"Ratio Analysis";#N/A,#N/A,FALSE,"Test 120 Day Accts";#N/A,#N/A,FALSE,"Tickmarks"}</definedName>
    <definedName name="__123Graph_A" localSheetId="6" hidden="1">'[1]1st Quarter'!#REF!</definedName>
    <definedName name="__123Graph_A" localSheetId="9" hidden="1">'[1]1st Quarter'!#REF!</definedName>
    <definedName name="__123Graph_A" hidden="1">'[1]1st Quarter'!#REF!</definedName>
    <definedName name="__123Graph_B" localSheetId="6" hidden="1">'[1]1st Quarter'!#REF!</definedName>
    <definedName name="__123Graph_B" localSheetId="9" hidden="1">'[1]1st Quarter'!#REF!</definedName>
    <definedName name="__123Graph_B" hidden="1">'[1]1st Quarter'!#REF!</definedName>
    <definedName name="__123Graph_C" localSheetId="6" hidden="1">'[1]1st Quarter'!#REF!</definedName>
    <definedName name="__123Graph_C" localSheetId="9" hidden="1">'[1]1st Quarter'!#REF!</definedName>
    <definedName name="__123Graph_C" hidden="1">'[1]1st Quarter'!#REF!</definedName>
    <definedName name="__123Graph_D" localSheetId="6" hidden="1">'[1]1st Quarter'!#REF!</definedName>
    <definedName name="__123Graph_D" localSheetId="9" hidden="1">'[1]1st Quarter'!#REF!</definedName>
    <definedName name="__123Graph_D" hidden="1">'[1]1st Quarter'!#REF!</definedName>
    <definedName name="__123Graph_E" localSheetId="6" hidden="1">'[1]1st Quarter'!#REF!</definedName>
    <definedName name="__123Graph_E" localSheetId="9" hidden="1">'[1]1st Quarter'!#REF!</definedName>
    <definedName name="__123Graph_E" hidden="1">'[1]1st Quarter'!#REF!</definedName>
    <definedName name="__123Graph_F" localSheetId="6" hidden="1">'[1]1st Quarter'!#REF!</definedName>
    <definedName name="__123Graph_F" localSheetId="9" hidden="1">'[1]1st Quarter'!#REF!</definedName>
    <definedName name="__123Graph_F" hidden="1">'[1]1st Quarter'!#REF!</definedName>
    <definedName name="__123Graph_LBL_A" localSheetId="6" hidden="1">'[2]7_6'!#REF!</definedName>
    <definedName name="__123Graph_LBL_A" localSheetId="9" hidden="1">'[2]7_6'!#REF!</definedName>
    <definedName name="__123Graph_LBL_A" hidden="1">'[2]7_6'!#REF!</definedName>
    <definedName name="__123Graph_LBL_AGraph1" localSheetId="6" hidden="1">'[2]7_6'!#REF!</definedName>
    <definedName name="__123Graph_LBL_AGraph1" localSheetId="9" hidden="1">'[2]7_6'!#REF!</definedName>
    <definedName name="__123Graph_LBL_AGraph1" hidden="1">'[2]7_6'!#REF!</definedName>
    <definedName name="__123Graph_LBL_B" localSheetId="6" hidden="1">'[2]7_6'!#REF!</definedName>
    <definedName name="__123Graph_LBL_B" localSheetId="9" hidden="1">'[2]7_6'!#REF!</definedName>
    <definedName name="__123Graph_LBL_B" hidden="1">'[2]7_6'!#REF!</definedName>
    <definedName name="__123Graph_LBL_BGraph1" localSheetId="6" hidden="1">'[2]7_6'!#REF!</definedName>
    <definedName name="__123Graph_LBL_BGraph1" localSheetId="9" hidden="1">'[2]7_6'!#REF!</definedName>
    <definedName name="__123Graph_LBL_BGraph1" hidden="1">'[2]7_6'!#REF!</definedName>
    <definedName name="__123Graph_X" localSheetId="6" hidden="1">'[1]1st Quarter'!#REF!</definedName>
    <definedName name="__123Graph_X" localSheetId="9" hidden="1">'[1]1st Quarter'!#REF!</definedName>
    <definedName name="__123Graph_X" hidden="1">'[1]1st Quarter'!#REF!</definedName>
    <definedName name="__A2" localSheetId="11" hidden="1">{#N/A,#N/A,FALSE,"Aging Summary";#N/A,#N/A,FALSE,"Ratio Analysis";#N/A,#N/A,FALSE,"Test 120 Day Accts";#N/A,#N/A,FALSE,"Tickmarks"}</definedName>
    <definedName name="__A2" localSheetId="10" hidden="1">{#N/A,#N/A,FALSE,"Aging Summary";#N/A,#N/A,FALSE,"Ratio Analysis";#N/A,#N/A,FALSE,"Test 120 Day Accts";#N/A,#N/A,FALSE,"Tickmarks"}</definedName>
    <definedName name="__A2" localSheetId="7" hidden="1">{#N/A,#N/A,FALSE,"Aging Summary";#N/A,#N/A,FALSE,"Ratio Analysis";#N/A,#N/A,FALSE,"Test 120 Day Accts";#N/A,#N/A,FALSE,"Tickmarks"}</definedName>
    <definedName name="__A2" localSheetId="9" hidden="1">{#N/A,#N/A,FALSE,"Aging Summary";#N/A,#N/A,FALSE,"Ratio Analysis";#N/A,#N/A,FALSE,"Test 120 Day Accts";#N/A,#N/A,FALSE,"Tickmarks"}</definedName>
    <definedName name="__A2" hidden="1">{#N/A,#N/A,FALSE,"Aging Summary";#N/A,#N/A,FALSE,"Ratio Analysis";#N/A,#N/A,FALSE,"Test 120 Day Accts";#N/A,#N/A,FALSE,"Tickmarks"}</definedName>
    <definedName name="__cp010103" localSheetId="11" hidden="1">{#N/A,#N/A,TRUE,"MEMO";#N/A,#N/A,TRUE,"PARAMETROS";#N/A,#N/A,TRUE,"RLI ";#N/A,#N/A,TRUE,"IMPTO.DET.";#N/A,#N/A,TRUE,"FUT-FUNT";#N/A,#N/A,TRUE,"CPI-PATR.";#N/A,#N/A,TRUE,"CM CPI";#N/A,#N/A,TRUE,"PROV";#N/A,#N/A,TRUE,"A FIJO";#N/A,#N/A,TRUE,"LEASING";#N/A,#N/A,TRUE,"VPP";#N/A,#N/A,TRUE,"PPM";#N/A,#N/A,TRUE,"OTROS"}</definedName>
    <definedName name="__cp010103" localSheetId="10" hidden="1">{#N/A,#N/A,TRUE,"MEMO";#N/A,#N/A,TRUE,"PARAMETROS";#N/A,#N/A,TRUE,"RLI ";#N/A,#N/A,TRUE,"IMPTO.DET.";#N/A,#N/A,TRUE,"FUT-FUNT";#N/A,#N/A,TRUE,"CPI-PATR.";#N/A,#N/A,TRUE,"CM CPI";#N/A,#N/A,TRUE,"PROV";#N/A,#N/A,TRUE,"A FIJO";#N/A,#N/A,TRUE,"LEASING";#N/A,#N/A,TRUE,"VPP";#N/A,#N/A,TRUE,"PPM";#N/A,#N/A,TRUE,"OTROS"}</definedName>
    <definedName name="__cp010103" localSheetId="7" hidden="1">{#N/A,#N/A,TRUE,"MEMO";#N/A,#N/A,TRUE,"PARAMETROS";#N/A,#N/A,TRUE,"RLI ";#N/A,#N/A,TRUE,"IMPTO.DET.";#N/A,#N/A,TRUE,"FUT-FUNT";#N/A,#N/A,TRUE,"CPI-PATR.";#N/A,#N/A,TRUE,"CM CPI";#N/A,#N/A,TRUE,"PROV";#N/A,#N/A,TRUE,"A FIJO";#N/A,#N/A,TRUE,"LEASING";#N/A,#N/A,TRUE,"VPP";#N/A,#N/A,TRUE,"PPM";#N/A,#N/A,TRUE,"OTROS"}</definedName>
    <definedName name="__cp010103" localSheetId="9" hidden="1">{#N/A,#N/A,TRUE,"MEMO";#N/A,#N/A,TRUE,"PARAMETROS";#N/A,#N/A,TRUE,"RLI ";#N/A,#N/A,TRUE,"IMPTO.DET.";#N/A,#N/A,TRUE,"FUT-FUNT";#N/A,#N/A,TRUE,"CPI-PATR.";#N/A,#N/A,TRUE,"CM CPI";#N/A,#N/A,TRUE,"PROV";#N/A,#N/A,TRUE,"A FIJO";#N/A,#N/A,TRUE,"LEASING";#N/A,#N/A,TRUE,"VPP";#N/A,#N/A,TRUE,"PPM";#N/A,#N/A,TRUE,"OTROS"}</definedName>
    <definedName name="__cp010103" hidden="1">{#N/A,#N/A,TRUE,"MEMO";#N/A,#N/A,TRUE,"PARAMETROS";#N/A,#N/A,TRUE,"RLI ";#N/A,#N/A,TRUE,"IMPTO.DET.";#N/A,#N/A,TRUE,"FUT-FUNT";#N/A,#N/A,TRUE,"CPI-PATR.";#N/A,#N/A,TRUE,"CM CPI";#N/A,#N/A,TRUE,"PROV";#N/A,#N/A,TRUE,"A FIJO";#N/A,#N/A,TRUE,"LEASING";#N/A,#N/A,TRUE,"VPP";#N/A,#N/A,TRUE,"PPM";#N/A,#N/A,TRUE,"OTROS"}</definedName>
    <definedName name="__fut2" localSheetId="11" hidden="1">{#N/A,#N/A,FALSE,"Aging Summary";#N/A,#N/A,FALSE,"Ratio Analysis";#N/A,#N/A,FALSE,"Test 120 Day Accts";#N/A,#N/A,FALSE,"Tickmarks"}</definedName>
    <definedName name="__fut2" localSheetId="10" hidden="1">{#N/A,#N/A,FALSE,"Aging Summary";#N/A,#N/A,FALSE,"Ratio Analysis";#N/A,#N/A,FALSE,"Test 120 Day Accts";#N/A,#N/A,FALSE,"Tickmarks"}</definedName>
    <definedName name="__fut2" localSheetId="7" hidden="1">{#N/A,#N/A,FALSE,"Aging Summary";#N/A,#N/A,FALSE,"Ratio Analysis";#N/A,#N/A,FALSE,"Test 120 Day Accts";#N/A,#N/A,FALSE,"Tickmarks"}</definedName>
    <definedName name="__fut2" localSheetId="9" hidden="1">{#N/A,#N/A,FALSE,"Aging Summary";#N/A,#N/A,FALSE,"Ratio Analysis";#N/A,#N/A,FALSE,"Test 120 Day Accts";#N/A,#N/A,FALSE,"Tickmarks"}</definedName>
    <definedName name="__fut2" hidden="1">{#N/A,#N/A,FALSE,"Aging Summary";#N/A,#N/A,FALSE,"Ratio Analysis";#N/A,#N/A,FALSE,"Test 120 Day Accts";#N/A,#N/A,FALSE,"Tickmarks"}</definedName>
    <definedName name="__gc2" localSheetId="11" hidden="1">{#N/A,#N/A,TRUE,"MEMO";#N/A,#N/A,TRUE,"PARAMETROS";#N/A,#N/A,TRUE,"RLI ";#N/A,#N/A,TRUE,"IMPTO.DET.";#N/A,#N/A,TRUE,"FUT-FUNT";#N/A,#N/A,TRUE,"CPI-PATR.";#N/A,#N/A,TRUE,"CM CPI";#N/A,#N/A,TRUE,"PROV";#N/A,#N/A,TRUE,"A FIJO";#N/A,#N/A,TRUE,"LEASING";#N/A,#N/A,TRUE,"VPP";#N/A,#N/A,TRUE,"PPM";#N/A,#N/A,TRUE,"OTROS"}</definedName>
    <definedName name="__gc2" localSheetId="10" hidden="1">{#N/A,#N/A,TRUE,"MEMO";#N/A,#N/A,TRUE,"PARAMETROS";#N/A,#N/A,TRUE,"RLI ";#N/A,#N/A,TRUE,"IMPTO.DET.";#N/A,#N/A,TRUE,"FUT-FUNT";#N/A,#N/A,TRUE,"CPI-PATR.";#N/A,#N/A,TRUE,"CM CPI";#N/A,#N/A,TRUE,"PROV";#N/A,#N/A,TRUE,"A FIJO";#N/A,#N/A,TRUE,"LEASING";#N/A,#N/A,TRUE,"VPP";#N/A,#N/A,TRUE,"PPM";#N/A,#N/A,TRUE,"OTROS"}</definedName>
    <definedName name="__gc2" localSheetId="7" hidden="1">{#N/A,#N/A,TRUE,"MEMO";#N/A,#N/A,TRUE,"PARAMETROS";#N/A,#N/A,TRUE,"RLI ";#N/A,#N/A,TRUE,"IMPTO.DET.";#N/A,#N/A,TRUE,"FUT-FUNT";#N/A,#N/A,TRUE,"CPI-PATR.";#N/A,#N/A,TRUE,"CM CPI";#N/A,#N/A,TRUE,"PROV";#N/A,#N/A,TRUE,"A FIJO";#N/A,#N/A,TRUE,"LEASING";#N/A,#N/A,TRUE,"VPP";#N/A,#N/A,TRUE,"PPM";#N/A,#N/A,TRUE,"OTROS"}</definedName>
    <definedName name="__gc2" localSheetId="9" hidden="1">{#N/A,#N/A,TRUE,"MEMO";#N/A,#N/A,TRUE,"PARAMETROS";#N/A,#N/A,TRUE,"RLI ";#N/A,#N/A,TRUE,"IMPTO.DET.";#N/A,#N/A,TRUE,"FUT-FUNT";#N/A,#N/A,TRUE,"CPI-PATR.";#N/A,#N/A,TRUE,"CM CPI";#N/A,#N/A,TRUE,"PROV";#N/A,#N/A,TRUE,"A FIJO";#N/A,#N/A,TRUE,"LEASING";#N/A,#N/A,TRUE,"VPP";#N/A,#N/A,TRUE,"PPM";#N/A,#N/A,TRUE,"OTROS"}</definedName>
    <definedName name="__gc2" hidden="1">{#N/A,#N/A,TRUE,"MEMO";#N/A,#N/A,TRUE,"PARAMETROS";#N/A,#N/A,TRUE,"RLI ";#N/A,#N/A,TRUE,"IMPTO.DET.";#N/A,#N/A,TRUE,"FUT-FUNT";#N/A,#N/A,TRUE,"CPI-PATR.";#N/A,#N/A,TRUE,"CM CPI";#N/A,#N/A,TRUE,"PROV";#N/A,#N/A,TRUE,"A FIJO";#N/A,#N/A,TRUE,"LEASING";#N/A,#N/A,TRUE,"VPP";#N/A,#N/A,TRUE,"PPM";#N/A,#N/A,TRUE,"OTROS"}</definedName>
    <definedName name="__M136001" localSheetId="1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M136001" localSheetId="10"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M136001" localSheetId="7"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M136001" localSheetId="9"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M851105" localSheetId="1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M851105" localSheetId="10"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M851105" localSheetId="7"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M851105" localSheetId="9"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PPM1" localSheetId="11" hidden="1">{#N/A,#N/A,FALSE,"Aging Summary";#N/A,#N/A,FALSE,"Ratio Analysis";#N/A,#N/A,FALSE,"Test 120 Day Accts";#N/A,#N/A,FALSE,"Tickmarks"}</definedName>
    <definedName name="__PPM1" localSheetId="10" hidden="1">{#N/A,#N/A,FALSE,"Aging Summary";#N/A,#N/A,FALSE,"Ratio Analysis";#N/A,#N/A,FALSE,"Test 120 Day Accts";#N/A,#N/A,FALSE,"Tickmarks"}</definedName>
    <definedName name="__PPM1" localSheetId="7" hidden="1">{#N/A,#N/A,FALSE,"Aging Summary";#N/A,#N/A,FALSE,"Ratio Analysis";#N/A,#N/A,FALSE,"Test 120 Day Accts";#N/A,#N/A,FALSE,"Tickmarks"}</definedName>
    <definedName name="__PPM1" localSheetId="9" hidden="1">{#N/A,#N/A,FALSE,"Aging Summary";#N/A,#N/A,FALSE,"Ratio Analysis";#N/A,#N/A,FALSE,"Test 120 Day Accts";#N/A,#N/A,FALSE,"Tickmarks"}</definedName>
    <definedName name="__PPM1" hidden="1">{#N/A,#N/A,FALSE,"Aging Summary";#N/A,#N/A,FALSE,"Ratio Analysis";#N/A,#N/A,FALSE,"Test 120 Day Accts";#N/A,#N/A,FALSE,"Tickmarks"}</definedName>
    <definedName name="__pt8" localSheetId="11" hidden="1">{#N/A,#N/A,FALSE,"Aging Summary";#N/A,#N/A,FALSE,"Ratio Analysis";#N/A,#N/A,FALSE,"Test 120 Day Accts";#N/A,#N/A,FALSE,"Tickmarks"}</definedName>
    <definedName name="__pt8" localSheetId="10" hidden="1">{#N/A,#N/A,FALSE,"Aging Summary";#N/A,#N/A,FALSE,"Ratio Analysis";#N/A,#N/A,FALSE,"Test 120 Day Accts";#N/A,#N/A,FALSE,"Tickmarks"}</definedName>
    <definedName name="__pt8" localSheetId="7" hidden="1">{#N/A,#N/A,FALSE,"Aging Summary";#N/A,#N/A,FALSE,"Ratio Analysis";#N/A,#N/A,FALSE,"Test 120 Day Accts";#N/A,#N/A,FALSE,"Tickmarks"}</definedName>
    <definedName name="__pt8" localSheetId="9" hidden="1">{#N/A,#N/A,FALSE,"Aging Summary";#N/A,#N/A,FALSE,"Ratio Analysis";#N/A,#N/A,FALSE,"Test 120 Day Accts";#N/A,#N/A,FALSE,"Tickmarks"}</definedName>
    <definedName name="__pt8" hidden="1">{#N/A,#N/A,FALSE,"Aging Summary";#N/A,#N/A,FALSE,"Ratio Analysis";#N/A,#N/A,FALSE,"Test 120 Day Accts";#N/A,#N/A,FALSE,"Tickmarks"}</definedName>
    <definedName name="__t4" localSheetId="11" hidden="1">{#N/A,#N/A,FALSE,"Aging Summary";#N/A,#N/A,FALSE,"Ratio Analysis";#N/A,#N/A,FALSE,"Test 120 Day Accts";#N/A,#N/A,FALSE,"Tickmarks"}</definedName>
    <definedName name="__t4" localSheetId="10" hidden="1">{#N/A,#N/A,FALSE,"Aging Summary";#N/A,#N/A,FALSE,"Ratio Analysis";#N/A,#N/A,FALSE,"Test 120 Day Accts";#N/A,#N/A,FALSE,"Tickmarks"}</definedName>
    <definedName name="__t4" localSheetId="7" hidden="1">{#N/A,#N/A,FALSE,"Aging Summary";#N/A,#N/A,FALSE,"Ratio Analysis";#N/A,#N/A,FALSE,"Test 120 Day Accts";#N/A,#N/A,FALSE,"Tickmarks"}</definedName>
    <definedName name="__t4" localSheetId="9" hidden="1">{#N/A,#N/A,FALSE,"Aging Summary";#N/A,#N/A,FALSE,"Ratio Analysis";#N/A,#N/A,FALSE,"Test 120 Day Accts";#N/A,#N/A,FALSE,"Tickmarks"}</definedName>
    <definedName name="__t4" hidden="1">{#N/A,#N/A,FALSE,"Aging Summary";#N/A,#N/A,FALSE,"Ratio Analysis";#N/A,#N/A,FALSE,"Test 120 Day Accts";#N/A,#N/A,FALSE,"Tickmarks"}</definedName>
    <definedName name="_123Graph_D" hidden="1">[3]Exh5_1!$D$26:$D$27</definedName>
    <definedName name="_2_??" localSheetId="11" hidden="1">{#N/A,#N/A,FALSE,"Cover (Japan)";#N/A,#N/A,FALSE,"Index";#N/A,#N/A,FALSE,"Comment sum"}</definedName>
    <definedName name="_2_??" localSheetId="10" hidden="1">{#N/A,#N/A,FALSE,"Cover (Japan)";#N/A,#N/A,FALSE,"Index";#N/A,#N/A,FALSE,"Comment sum"}</definedName>
    <definedName name="_2_??" localSheetId="7" hidden="1">{#N/A,#N/A,FALSE,"Cover (Japan)";#N/A,#N/A,FALSE,"Index";#N/A,#N/A,FALSE,"Comment sum"}</definedName>
    <definedName name="_2_??" localSheetId="9" hidden="1">{#N/A,#N/A,FALSE,"Cover (Japan)";#N/A,#N/A,FALSE,"Index";#N/A,#N/A,FALSE,"Comment sum"}</definedName>
    <definedName name="_2_??" hidden="1">{#N/A,#N/A,FALSE,"Cover (Japan)";#N/A,#N/A,FALSE,"Index";#N/A,#N/A,FALSE,"Comment sum"}</definedName>
    <definedName name="_cp010103" localSheetId="11" hidden="1">{#N/A,#N/A,TRUE,"MEMO";#N/A,#N/A,TRUE,"PARAMETROS";#N/A,#N/A,TRUE,"RLI ";#N/A,#N/A,TRUE,"IMPTO.DET.";#N/A,#N/A,TRUE,"FUT-FUNT";#N/A,#N/A,TRUE,"CPI-PATR.";#N/A,#N/A,TRUE,"CM CPI";#N/A,#N/A,TRUE,"PROV";#N/A,#N/A,TRUE,"A FIJO";#N/A,#N/A,TRUE,"LEASING";#N/A,#N/A,TRUE,"VPP";#N/A,#N/A,TRUE,"PPM";#N/A,#N/A,TRUE,"OTROS"}</definedName>
    <definedName name="_cp010103" localSheetId="10" hidden="1">{#N/A,#N/A,TRUE,"MEMO";#N/A,#N/A,TRUE,"PARAMETROS";#N/A,#N/A,TRUE,"RLI ";#N/A,#N/A,TRUE,"IMPTO.DET.";#N/A,#N/A,TRUE,"FUT-FUNT";#N/A,#N/A,TRUE,"CPI-PATR.";#N/A,#N/A,TRUE,"CM CPI";#N/A,#N/A,TRUE,"PROV";#N/A,#N/A,TRUE,"A FIJO";#N/A,#N/A,TRUE,"LEASING";#N/A,#N/A,TRUE,"VPP";#N/A,#N/A,TRUE,"PPM";#N/A,#N/A,TRUE,"OTROS"}</definedName>
    <definedName name="_cp010103" localSheetId="7" hidden="1">{#N/A,#N/A,TRUE,"MEMO";#N/A,#N/A,TRUE,"PARAMETROS";#N/A,#N/A,TRUE,"RLI ";#N/A,#N/A,TRUE,"IMPTO.DET.";#N/A,#N/A,TRUE,"FUT-FUNT";#N/A,#N/A,TRUE,"CPI-PATR.";#N/A,#N/A,TRUE,"CM CPI";#N/A,#N/A,TRUE,"PROV";#N/A,#N/A,TRUE,"A FIJO";#N/A,#N/A,TRUE,"LEASING";#N/A,#N/A,TRUE,"VPP";#N/A,#N/A,TRUE,"PPM";#N/A,#N/A,TRUE,"OTROS"}</definedName>
    <definedName name="_cp010103" localSheetId="9" hidden="1">{#N/A,#N/A,TRUE,"MEMO";#N/A,#N/A,TRUE,"PARAMETROS";#N/A,#N/A,TRUE,"RLI ";#N/A,#N/A,TRUE,"IMPTO.DET.";#N/A,#N/A,TRUE,"FUT-FUNT";#N/A,#N/A,TRUE,"CPI-PATR.";#N/A,#N/A,TRUE,"CM CPI";#N/A,#N/A,TRUE,"PROV";#N/A,#N/A,TRUE,"A FIJO";#N/A,#N/A,TRUE,"LEASING";#N/A,#N/A,TRUE,"VPP";#N/A,#N/A,TRUE,"PPM";#N/A,#N/A,TRUE,"OTROS"}</definedName>
    <definedName name="_cp010103" hidden="1">{#N/A,#N/A,TRUE,"MEMO";#N/A,#N/A,TRUE,"PARAMETROS";#N/A,#N/A,TRUE,"RLI ";#N/A,#N/A,TRUE,"IMPTO.DET.";#N/A,#N/A,TRUE,"FUT-FUNT";#N/A,#N/A,TRUE,"CPI-PATR.";#N/A,#N/A,TRUE,"CM CPI";#N/A,#N/A,TRUE,"PROV";#N/A,#N/A,TRUE,"A FIJO";#N/A,#N/A,TRUE,"LEASING";#N/A,#N/A,TRUE,"VPP";#N/A,#N/A,TRUE,"PPM";#N/A,#N/A,TRUE,"OTROS"}</definedName>
    <definedName name="_Dist_Values" localSheetId="6" hidden="1">#REF!</definedName>
    <definedName name="_Dist_Values" localSheetId="9" hidden="1">#REF!</definedName>
    <definedName name="_Dist_Values" hidden="1">#REF!</definedName>
    <definedName name="_Fill" localSheetId="6" hidden="1">#REF!</definedName>
    <definedName name="_Fill" localSheetId="9" hidden="1">#REF!</definedName>
    <definedName name="_Fill" hidden="1">#REF!</definedName>
    <definedName name="_fut2" localSheetId="11" hidden="1">{#N/A,#N/A,FALSE,"Aging Summary";#N/A,#N/A,FALSE,"Ratio Analysis";#N/A,#N/A,FALSE,"Test 120 Day Accts";#N/A,#N/A,FALSE,"Tickmarks"}</definedName>
    <definedName name="_fut2" localSheetId="10" hidden="1">{#N/A,#N/A,FALSE,"Aging Summary";#N/A,#N/A,FALSE,"Ratio Analysis";#N/A,#N/A,FALSE,"Test 120 Day Accts";#N/A,#N/A,FALSE,"Tickmarks"}</definedName>
    <definedName name="_fut2" localSheetId="7" hidden="1">{#N/A,#N/A,FALSE,"Aging Summary";#N/A,#N/A,FALSE,"Ratio Analysis";#N/A,#N/A,FALSE,"Test 120 Day Accts";#N/A,#N/A,FALSE,"Tickmarks"}</definedName>
    <definedName name="_fut2" localSheetId="9" hidden="1">{#N/A,#N/A,FALSE,"Aging Summary";#N/A,#N/A,FALSE,"Ratio Analysis";#N/A,#N/A,FALSE,"Test 120 Day Accts";#N/A,#N/A,FALSE,"Tickmarks"}</definedName>
    <definedName name="_fut2" hidden="1">{#N/A,#N/A,FALSE,"Aging Summary";#N/A,#N/A,FALSE,"Ratio Analysis";#N/A,#N/A,FALSE,"Test 120 Day Accts";#N/A,#N/A,FALSE,"Tickmarks"}</definedName>
    <definedName name="_gc2" localSheetId="11" hidden="1">{#N/A,#N/A,TRUE,"MEMO";#N/A,#N/A,TRUE,"PARAMETROS";#N/A,#N/A,TRUE,"RLI ";#N/A,#N/A,TRUE,"IMPTO.DET.";#N/A,#N/A,TRUE,"FUT-FUNT";#N/A,#N/A,TRUE,"CPI-PATR.";#N/A,#N/A,TRUE,"CM CPI";#N/A,#N/A,TRUE,"PROV";#N/A,#N/A,TRUE,"A FIJO";#N/A,#N/A,TRUE,"LEASING";#N/A,#N/A,TRUE,"VPP";#N/A,#N/A,TRUE,"PPM";#N/A,#N/A,TRUE,"OTROS"}</definedName>
    <definedName name="_gc2" localSheetId="10" hidden="1">{#N/A,#N/A,TRUE,"MEMO";#N/A,#N/A,TRUE,"PARAMETROS";#N/A,#N/A,TRUE,"RLI ";#N/A,#N/A,TRUE,"IMPTO.DET.";#N/A,#N/A,TRUE,"FUT-FUNT";#N/A,#N/A,TRUE,"CPI-PATR.";#N/A,#N/A,TRUE,"CM CPI";#N/A,#N/A,TRUE,"PROV";#N/A,#N/A,TRUE,"A FIJO";#N/A,#N/A,TRUE,"LEASING";#N/A,#N/A,TRUE,"VPP";#N/A,#N/A,TRUE,"PPM";#N/A,#N/A,TRUE,"OTROS"}</definedName>
    <definedName name="_gc2" localSheetId="7" hidden="1">{#N/A,#N/A,TRUE,"MEMO";#N/A,#N/A,TRUE,"PARAMETROS";#N/A,#N/A,TRUE,"RLI ";#N/A,#N/A,TRUE,"IMPTO.DET.";#N/A,#N/A,TRUE,"FUT-FUNT";#N/A,#N/A,TRUE,"CPI-PATR.";#N/A,#N/A,TRUE,"CM CPI";#N/A,#N/A,TRUE,"PROV";#N/A,#N/A,TRUE,"A FIJO";#N/A,#N/A,TRUE,"LEASING";#N/A,#N/A,TRUE,"VPP";#N/A,#N/A,TRUE,"PPM";#N/A,#N/A,TRUE,"OTROS"}</definedName>
    <definedName name="_gc2" localSheetId="9" hidden="1">{#N/A,#N/A,TRUE,"MEMO";#N/A,#N/A,TRUE,"PARAMETROS";#N/A,#N/A,TRUE,"RLI ";#N/A,#N/A,TRUE,"IMPTO.DET.";#N/A,#N/A,TRUE,"FUT-FUNT";#N/A,#N/A,TRUE,"CPI-PATR.";#N/A,#N/A,TRUE,"CM CPI";#N/A,#N/A,TRUE,"PROV";#N/A,#N/A,TRUE,"A FIJO";#N/A,#N/A,TRUE,"LEASING";#N/A,#N/A,TRUE,"VPP";#N/A,#N/A,TRUE,"PPM";#N/A,#N/A,TRUE,"OTROS"}</definedName>
    <definedName name="_gc2" hidden="1">{#N/A,#N/A,TRUE,"MEMO";#N/A,#N/A,TRUE,"PARAMETROS";#N/A,#N/A,TRUE,"RLI ";#N/A,#N/A,TRUE,"IMPTO.DET.";#N/A,#N/A,TRUE,"FUT-FUNT";#N/A,#N/A,TRUE,"CPI-PATR.";#N/A,#N/A,TRUE,"CM CPI";#N/A,#N/A,TRUE,"PROV";#N/A,#N/A,TRUE,"A FIJO";#N/A,#N/A,TRUE,"LEASING";#N/A,#N/A,TRUE,"VPP";#N/A,#N/A,TRUE,"PPM";#N/A,#N/A,TRUE,"OTROS"}</definedName>
    <definedName name="_Key01" localSheetId="6" hidden="1">[4]UF!#REF!</definedName>
    <definedName name="_Key01" localSheetId="9" hidden="1">[4]UF!#REF!</definedName>
    <definedName name="_Key01" hidden="1">[4]UF!#REF!</definedName>
    <definedName name="_Key1" localSheetId="6" hidden="1">#REF!</definedName>
    <definedName name="_Key1" localSheetId="9" hidden="1">#REF!</definedName>
    <definedName name="_Key1" hidden="1">#REF!</definedName>
    <definedName name="_Key2" localSheetId="6" hidden="1">#REF!</definedName>
    <definedName name="_Key2" localSheetId="9" hidden="1">#REF!</definedName>
    <definedName name="_Key2" hidden="1">#REF!</definedName>
    <definedName name="_M136001" localSheetId="1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M136001" localSheetId="10"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M136001" localSheetId="7"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M136001" localSheetId="9"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M851105" localSheetId="1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M851105" localSheetId="10"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M851105" localSheetId="7"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M851105" localSheetId="9"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Order1" hidden="1">255</definedName>
    <definedName name="_Order2" hidden="1">255</definedName>
    <definedName name="_Parse_Out" localSheetId="6" hidden="1">#REF!</definedName>
    <definedName name="_Parse_Out" localSheetId="9" hidden="1">#REF!</definedName>
    <definedName name="_Parse_Out" hidden="1">#REF!</definedName>
    <definedName name="_PPM1" localSheetId="11" hidden="1">{#N/A,#N/A,FALSE,"Aging Summary";#N/A,#N/A,FALSE,"Ratio Analysis";#N/A,#N/A,FALSE,"Test 120 Day Accts";#N/A,#N/A,FALSE,"Tickmarks"}</definedName>
    <definedName name="_PPM1" localSheetId="10" hidden="1">{#N/A,#N/A,FALSE,"Aging Summary";#N/A,#N/A,FALSE,"Ratio Analysis";#N/A,#N/A,FALSE,"Test 120 Day Accts";#N/A,#N/A,FALSE,"Tickmarks"}</definedName>
    <definedName name="_PPM1" localSheetId="7" hidden="1">{#N/A,#N/A,FALSE,"Aging Summary";#N/A,#N/A,FALSE,"Ratio Analysis";#N/A,#N/A,FALSE,"Test 120 Day Accts";#N/A,#N/A,FALSE,"Tickmarks"}</definedName>
    <definedName name="_PPM1" localSheetId="9" hidden="1">{#N/A,#N/A,FALSE,"Aging Summary";#N/A,#N/A,FALSE,"Ratio Analysis";#N/A,#N/A,FALSE,"Test 120 Day Accts";#N/A,#N/A,FALSE,"Tickmarks"}</definedName>
    <definedName name="_PPM1" hidden="1">{#N/A,#N/A,FALSE,"Aging Summary";#N/A,#N/A,FALSE,"Ratio Analysis";#N/A,#N/A,FALSE,"Test 120 Day Accts";#N/A,#N/A,FALSE,"Tickmarks"}</definedName>
    <definedName name="_pt8" localSheetId="11" hidden="1">{#N/A,#N/A,FALSE,"Aging Summary";#N/A,#N/A,FALSE,"Ratio Analysis";#N/A,#N/A,FALSE,"Test 120 Day Accts";#N/A,#N/A,FALSE,"Tickmarks"}</definedName>
    <definedName name="_pt8" localSheetId="10" hidden="1">{#N/A,#N/A,FALSE,"Aging Summary";#N/A,#N/A,FALSE,"Ratio Analysis";#N/A,#N/A,FALSE,"Test 120 Day Accts";#N/A,#N/A,FALSE,"Tickmarks"}</definedName>
    <definedName name="_pt8" localSheetId="7" hidden="1">{#N/A,#N/A,FALSE,"Aging Summary";#N/A,#N/A,FALSE,"Ratio Analysis";#N/A,#N/A,FALSE,"Test 120 Day Accts";#N/A,#N/A,FALSE,"Tickmarks"}</definedName>
    <definedName name="_pt8" localSheetId="9" hidden="1">{#N/A,#N/A,FALSE,"Aging Summary";#N/A,#N/A,FALSE,"Ratio Analysis";#N/A,#N/A,FALSE,"Test 120 Day Accts";#N/A,#N/A,FALSE,"Tickmarks"}</definedName>
    <definedName name="_pt8" hidden="1">{#N/A,#N/A,FALSE,"Aging Summary";#N/A,#N/A,FALSE,"Ratio Analysis";#N/A,#N/A,FALSE,"Test 120 Day Accts";#N/A,#N/A,FALSE,"Tickmarks"}</definedName>
    <definedName name="_Regression_Int" hidden="1">1</definedName>
    <definedName name="_RLI2" localSheetId="11" hidden="1">{#N/A,#N/A,FALSE,"Aging Summary";#N/A,#N/A,FALSE,"Ratio Analysis";#N/A,#N/A,FALSE,"Test 120 Day Accts";#N/A,#N/A,FALSE,"Tickmarks"}</definedName>
    <definedName name="_RLI2" localSheetId="10" hidden="1">{#N/A,#N/A,FALSE,"Aging Summary";#N/A,#N/A,FALSE,"Ratio Analysis";#N/A,#N/A,FALSE,"Test 120 Day Accts";#N/A,#N/A,FALSE,"Tickmarks"}</definedName>
    <definedName name="_RLI2" localSheetId="7" hidden="1">{#N/A,#N/A,FALSE,"Aging Summary";#N/A,#N/A,FALSE,"Ratio Analysis";#N/A,#N/A,FALSE,"Test 120 Day Accts";#N/A,#N/A,FALSE,"Tickmarks"}</definedName>
    <definedName name="_RLI2" localSheetId="9" hidden="1">{#N/A,#N/A,FALSE,"Aging Summary";#N/A,#N/A,FALSE,"Ratio Analysis";#N/A,#N/A,FALSE,"Test 120 Day Accts";#N/A,#N/A,FALSE,"Tickmarks"}</definedName>
    <definedName name="_RLI2" hidden="1">{#N/A,#N/A,FALSE,"Aging Summary";#N/A,#N/A,FALSE,"Ratio Analysis";#N/A,#N/A,FALSE,"Test 120 Day Accts";#N/A,#N/A,FALSE,"Tickmarks"}</definedName>
    <definedName name="_Sort" localSheetId="6" hidden="1">#REF!</definedName>
    <definedName name="_Sort" localSheetId="9" hidden="1">#REF!</definedName>
    <definedName name="_Sort" hidden="1">#REF!</definedName>
    <definedName name="_Sort01" localSheetId="6" hidden="1">[4]UF!#REF!</definedName>
    <definedName name="_Sort01" localSheetId="9" hidden="1">[4]UF!#REF!</definedName>
    <definedName name="_Sort01" hidden="1">[4]UF!#REF!</definedName>
    <definedName name="_t4" localSheetId="11" hidden="1">{#N/A,#N/A,FALSE,"Aging Summary";#N/A,#N/A,FALSE,"Ratio Analysis";#N/A,#N/A,FALSE,"Test 120 Day Accts";#N/A,#N/A,FALSE,"Tickmarks"}</definedName>
    <definedName name="_t4" localSheetId="10" hidden="1">{#N/A,#N/A,FALSE,"Aging Summary";#N/A,#N/A,FALSE,"Ratio Analysis";#N/A,#N/A,FALSE,"Test 120 Day Accts";#N/A,#N/A,FALSE,"Tickmarks"}</definedName>
    <definedName name="_t4" localSheetId="7" hidden="1">{#N/A,#N/A,FALSE,"Aging Summary";#N/A,#N/A,FALSE,"Ratio Analysis";#N/A,#N/A,FALSE,"Test 120 Day Accts";#N/A,#N/A,FALSE,"Tickmarks"}</definedName>
    <definedName name="_t4" localSheetId="9" hidden="1">{#N/A,#N/A,FALSE,"Aging Summary";#N/A,#N/A,FALSE,"Ratio Analysis";#N/A,#N/A,FALSE,"Test 120 Day Accts";#N/A,#N/A,FALSE,"Tickmarks"}</definedName>
    <definedName name="_t4" hidden="1">{#N/A,#N/A,FALSE,"Aging Summary";#N/A,#N/A,FALSE,"Ratio Analysis";#N/A,#N/A,FALSE,"Test 120 Day Accts";#N/A,#N/A,FALSE,"Tickmarks"}</definedName>
    <definedName name="_xx1" hidden="1">"Ctas Analisis Acreedores"</definedName>
    <definedName name="a" localSheetId="11" hidden="1">{#N/A,#N/A,FALSE,"Aging Summary";#N/A,#N/A,FALSE,"Ratio Analysis";#N/A,#N/A,FALSE,"Test 120 Day Accts";#N/A,#N/A,FALSE,"Tickmarks"}</definedName>
    <definedName name="a" localSheetId="10" hidden="1">{#N/A,#N/A,FALSE,"Aging Summary";#N/A,#N/A,FALSE,"Ratio Analysis";#N/A,#N/A,FALSE,"Test 120 Day Accts";#N/A,#N/A,FALSE,"Tickmarks"}</definedName>
    <definedName name="a" localSheetId="7" hidden="1">{#N/A,#N/A,FALSE,"Aging Summary";#N/A,#N/A,FALSE,"Ratio Analysis";#N/A,#N/A,FALSE,"Test 120 Day Accts";#N/A,#N/A,FALSE,"Tickmarks"}</definedName>
    <definedName name="a" localSheetId="9" hidden="1">{#N/A,#N/A,FALSE,"Aging Summary";#N/A,#N/A,FALSE,"Ratio Analysis";#N/A,#N/A,FALSE,"Test 120 Day Accts";#N/A,#N/A,FALSE,"Tickmarks"}</definedName>
    <definedName name="a" hidden="1">{#N/A,#N/A,FALSE,"Aging Summary";#N/A,#N/A,FALSE,"Ratio Analysis";#N/A,#N/A,FALSE,"Test 120 Day Accts";#N/A,#N/A,FALSE,"Tickmarks"}</definedName>
    <definedName name="aa" localSheetId="2">#REF!</definedName>
    <definedName name="aa" localSheetId="6">#REF!</definedName>
    <definedName name="aa" localSheetId="13">#REF!</definedName>
    <definedName name="aa" localSheetId="12">#REF!</definedName>
    <definedName name="aa" localSheetId="7">#REF!</definedName>
    <definedName name="aa" localSheetId="8">#REF!</definedName>
    <definedName name="aa" localSheetId="9">#REF!</definedName>
    <definedName name="aa">#REF!</definedName>
    <definedName name="aaa" localSheetId="2">#REF!</definedName>
    <definedName name="aaa" localSheetId="6">#REF!</definedName>
    <definedName name="aaa" localSheetId="13">#REF!</definedName>
    <definedName name="aaa" localSheetId="12">#REF!</definedName>
    <definedName name="aaa" localSheetId="7">#REF!</definedName>
    <definedName name="aaa" localSheetId="8">#REF!</definedName>
    <definedName name="aaa" localSheetId="9">#REF!</definedName>
    <definedName name="aaa">#REF!</definedName>
    <definedName name="aaaa" localSheetId="2">#REF!</definedName>
    <definedName name="aaaa" localSheetId="6">#REF!</definedName>
    <definedName name="aaaa" localSheetId="13">#REF!</definedName>
    <definedName name="aaaa" localSheetId="12">#REF!</definedName>
    <definedName name="aaaa" localSheetId="7">#REF!</definedName>
    <definedName name="aaaa" localSheetId="8">#REF!</definedName>
    <definedName name="aaaa" localSheetId="9">#REF!</definedName>
    <definedName name="aaaa">#REF!</definedName>
    <definedName name="adfadf" localSheetId="11" hidden="1">{#N/A,#N/A,FALSE,"Aging Summary";#N/A,#N/A,FALSE,"Ratio Analysis";#N/A,#N/A,FALSE,"Test 120 Day Accts";#N/A,#N/A,FALSE,"Tickmarks"}</definedName>
    <definedName name="adfadf" localSheetId="10" hidden="1">{#N/A,#N/A,FALSE,"Aging Summary";#N/A,#N/A,FALSE,"Ratio Analysis";#N/A,#N/A,FALSE,"Test 120 Day Accts";#N/A,#N/A,FALSE,"Tickmarks"}</definedName>
    <definedName name="adfadf" localSheetId="7" hidden="1">{#N/A,#N/A,FALSE,"Aging Summary";#N/A,#N/A,FALSE,"Ratio Analysis";#N/A,#N/A,FALSE,"Test 120 Day Accts";#N/A,#N/A,FALSE,"Tickmarks"}</definedName>
    <definedName name="adfadf" localSheetId="9" hidden="1">{#N/A,#N/A,FALSE,"Aging Summary";#N/A,#N/A,FALSE,"Ratio Analysis";#N/A,#N/A,FALSE,"Test 120 Day Accts";#N/A,#N/A,FALSE,"Tickmarks"}</definedName>
    <definedName name="adfadf" hidden="1">{#N/A,#N/A,FALSE,"Aging Summary";#N/A,#N/A,FALSE,"Ratio Analysis";#N/A,#N/A,FALSE,"Test 120 Day Accts";#N/A,#N/A,FALSE,"Tickmarks"}</definedName>
    <definedName name="AGOSTO" localSheetId="11" hidden="1">{"'ICE  Agosto'!$A$60:$A$64","'ICE  Agosto'!$C$67"}</definedName>
    <definedName name="AGOSTO" localSheetId="10" hidden="1">{"'ICE  Agosto'!$A$60:$A$64","'ICE  Agosto'!$C$67"}</definedName>
    <definedName name="AGOSTO" localSheetId="7" hidden="1">{"'ICE  Agosto'!$A$60:$A$64","'ICE  Agosto'!$C$67"}</definedName>
    <definedName name="AGOSTO" localSheetId="9" hidden="1">{"'ICE  Agosto'!$A$60:$A$64","'ICE  Agosto'!$C$67"}</definedName>
    <definedName name="AGOSTO" hidden="1">{"'ICE  Agosto'!$A$60:$A$64","'ICE  Agosto'!$C$67"}</definedName>
    <definedName name="ALE" localSheetId="11" hidden="1">{#N/A,#N/A,FALSE,"Aging Summary";#N/A,#N/A,FALSE,"Ratio Analysis";#N/A,#N/A,FALSE,"Test 120 Day Accts";#N/A,#N/A,FALSE,"Tickmarks"}</definedName>
    <definedName name="ALE" localSheetId="10" hidden="1">{#N/A,#N/A,FALSE,"Aging Summary";#N/A,#N/A,FALSE,"Ratio Analysis";#N/A,#N/A,FALSE,"Test 120 Day Accts";#N/A,#N/A,FALSE,"Tickmarks"}</definedName>
    <definedName name="ALE" localSheetId="7" hidden="1">{#N/A,#N/A,FALSE,"Aging Summary";#N/A,#N/A,FALSE,"Ratio Analysis";#N/A,#N/A,FALSE,"Test 120 Day Accts";#N/A,#N/A,FALSE,"Tickmarks"}</definedName>
    <definedName name="ALE" localSheetId="9" hidden="1">{#N/A,#N/A,FALSE,"Aging Summary";#N/A,#N/A,FALSE,"Ratio Analysis";#N/A,#N/A,FALSE,"Test 120 Day Accts";#N/A,#N/A,FALSE,"Tickmarks"}</definedName>
    <definedName name="ALE" hidden="1">{#N/A,#N/A,FALSE,"Aging Summary";#N/A,#N/A,FALSE,"Ratio Analysis";#N/A,#N/A,FALSE,"Test 120 Day Accts";#N/A,#N/A,FALSE,"Tickmarks"}</definedName>
    <definedName name="alejandrita" localSheetId="11" hidden="1">{#N/A,#N/A,FALSE,"Aging Summary";#N/A,#N/A,FALSE,"Ratio Analysis";#N/A,#N/A,FALSE,"Test 120 Day Accts";#N/A,#N/A,FALSE,"Tickmarks"}</definedName>
    <definedName name="alejandrita" localSheetId="10" hidden="1">{#N/A,#N/A,FALSE,"Aging Summary";#N/A,#N/A,FALSE,"Ratio Analysis";#N/A,#N/A,FALSE,"Test 120 Day Accts";#N/A,#N/A,FALSE,"Tickmarks"}</definedName>
    <definedName name="alejandrita" localSheetId="7" hidden="1">{#N/A,#N/A,FALSE,"Aging Summary";#N/A,#N/A,FALSE,"Ratio Analysis";#N/A,#N/A,FALSE,"Test 120 Day Accts";#N/A,#N/A,FALSE,"Tickmarks"}</definedName>
    <definedName name="alejandrita" localSheetId="9" hidden="1">{#N/A,#N/A,FALSE,"Aging Summary";#N/A,#N/A,FALSE,"Ratio Analysis";#N/A,#N/A,FALSE,"Test 120 Day Accts";#N/A,#N/A,FALSE,"Tickmarks"}</definedName>
    <definedName name="alejandrita" hidden="1">{#N/A,#N/A,FALSE,"Aging Summary";#N/A,#N/A,FALSE,"Ratio Analysis";#N/A,#N/A,FALSE,"Test 120 Day Accts";#N/A,#N/A,FALSE,"Tickmarks"}</definedName>
    <definedName name="alita" localSheetId="11" hidden="1">{#N/A,#N/A,FALSE,"Aging Summary";#N/A,#N/A,FALSE,"Ratio Analysis";#N/A,#N/A,FALSE,"Test 120 Day Accts";#N/A,#N/A,FALSE,"Tickmarks"}</definedName>
    <definedName name="alita" localSheetId="10" hidden="1">{#N/A,#N/A,FALSE,"Aging Summary";#N/A,#N/A,FALSE,"Ratio Analysis";#N/A,#N/A,FALSE,"Test 120 Day Accts";#N/A,#N/A,FALSE,"Tickmarks"}</definedName>
    <definedName name="alita" localSheetId="7" hidden="1">{#N/A,#N/A,FALSE,"Aging Summary";#N/A,#N/A,FALSE,"Ratio Analysis";#N/A,#N/A,FALSE,"Test 120 Day Accts";#N/A,#N/A,FALSE,"Tickmarks"}</definedName>
    <definedName name="alita" localSheetId="9" hidden="1">{#N/A,#N/A,FALSE,"Aging Summary";#N/A,#N/A,FALSE,"Ratio Analysis";#N/A,#N/A,FALSE,"Test 120 Day Accts";#N/A,#N/A,FALSE,"Tickmarks"}</definedName>
    <definedName name="alita" hidden="1">{#N/A,#N/A,FALSE,"Aging Summary";#N/A,#N/A,FALSE,"Ratio Analysis";#N/A,#N/A,FALSE,"Test 120 Day Accts";#N/A,#N/A,FALSE,"Tickmarks"}</definedName>
    <definedName name="ALTAS2003" localSheetId="11" hidden="1">{#N/A,#N/A,FALSE,"Aging Summary";#N/A,#N/A,FALSE,"Ratio Analysis";#N/A,#N/A,FALSE,"Test 120 Day Accts";#N/A,#N/A,FALSE,"Tickmarks"}</definedName>
    <definedName name="ALTAS2003" localSheetId="10" hidden="1">{#N/A,#N/A,FALSE,"Aging Summary";#N/A,#N/A,FALSE,"Ratio Analysis";#N/A,#N/A,FALSE,"Test 120 Day Accts";#N/A,#N/A,FALSE,"Tickmarks"}</definedName>
    <definedName name="ALTAS2003" localSheetId="7" hidden="1">{#N/A,#N/A,FALSE,"Aging Summary";#N/A,#N/A,FALSE,"Ratio Analysis";#N/A,#N/A,FALSE,"Test 120 Day Accts";#N/A,#N/A,FALSE,"Tickmarks"}</definedName>
    <definedName name="ALTAS2003" localSheetId="9" hidden="1">{#N/A,#N/A,FALSE,"Aging Summary";#N/A,#N/A,FALSE,"Ratio Analysis";#N/A,#N/A,FALSE,"Test 120 Day Accts";#N/A,#N/A,FALSE,"Tickmarks"}</definedName>
    <definedName name="ALTAS2003" hidden="1">{#N/A,#N/A,FALSE,"Aging Summary";#N/A,#N/A,FALSE,"Ratio Analysis";#N/A,#N/A,FALSE,"Test 120 Day Accts";#N/A,#N/A,FALSE,"Tickmarks"}</definedName>
    <definedName name="am" localSheetId="11" hidden="1">{#N/A,#N/A,TRUE,"MEMO";#N/A,#N/A,TRUE,"PARAMETROS";#N/A,#N/A,TRUE,"RLI ";#N/A,#N/A,TRUE,"IMPTO.DET.";#N/A,#N/A,TRUE,"FUT-FUNT";#N/A,#N/A,TRUE,"CPI-PATR.";#N/A,#N/A,TRUE,"CM CPI";#N/A,#N/A,TRUE,"PROV";#N/A,#N/A,TRUE,"A FIJO";#N/A,#N/A,TRUE,"LEASING";#N/A,#N/A,TRUE,"VPP";#N/A,#N/A,TRUE,"PPM";#N/A,#N/A,TRUE,"OTROS"}</definedName>
    <definedName name="am" localSheetId="10" hidden="1">{#N/A,#N/A,TRUE,"MEMO";#N/A,#N/A,TRUE,"PARAMETROS";#N/A,#N/A,TRUE,"RLI ";#N/A,#N/A,TRUE,"IMPTO.DET.";#N/A,#N/A,TRUE,"FUT-FUNT";#N/A,#N/A,TRUE,"CPI-PATR.";#N/A,#N/A,TRUE,"CM CPI";#N/A,#N/A,TRUE,"PROV";#N/A,#N/A,TRUE,"A FIJO";#N/A,#N/A,TRUE,"LEASING";#N/A,#N/A,TRUE,"VPP";#N/A,#N/A,TRUE,"PPM";#N/A,#N/A,TRUE,"OTROS"}</definedName>
    <definedName name="am" localSheetId="7" hidden="1">{#N/A,#N/A,TRUE,"MEMO";#N/A,#N/A,TRUE,"PARAMETROS";#N/A,#N/A,TRUE,"RLI ";#N/A,#N/A,TRUE,"IMPTO.DET.";#N/A,#N/A,TRUE,"FUT-FUNT";#N/A,#N/A,TRUE,"CPI-PATR.";#N/A,#N/A,TRUE,"CM CPI";#N/A,#N/A,TRUE,"PROV";#N/A,#N/A,TRUE,"A FIJO";#N/A,#N/A,TRUE,"LEASING";#N/A,#N/A,TRUE,"VPP";#N/A,#N/A,TRUE,"PPM";#N/A,#N/A,TRUE,"OTROS"}</definedName>
    <definedName name="am" localSheetId="9" hidden="1">{#N/A,#N/A,TRUE,"MEMO";#N/A,#N/A,TRUE,"PARAMETROS";#N/A,#N/A,TRUE,"RLI ";#N/A,#N/A,TRUE,"IMPTO.DET.";#N/A,#N/A,TRUE,"FUT-FUNT";#N/A,#N/A,TRUE,"CPI-PATR.";#N/A,#N/A,TRUE,"CM CPI";#N/A,#N/A,TRUE,"PROV";#N/A,#N/A,TRUE,"A FIJO";#N/A,#N/A,TRUE,"LEASING";#N/A,#N/A,TRUE,"VPP";#N/A,#N/A,TRUE,"PPM";#N/A,#N/A,TRUE,"OTROS"}</definedName>
    <definedName name="am" hidden="1">{#N/A,#N/A,TRUE,"MEMO";#N/A,#N/A,TRUE,"PARAMETROS";#N/A,#N/A,TRUE,"RLI ";#N/A,#N/A,TRUE,"IMPTO.DET.";#N/A,#N/A,TRUE,"FUT-FUNT";#N/A,#N/A,TRUE,"CPI-PATR.";#N/A,#N/A,TRUE,"CM CPI";#N/A,#N/A,TRUE,"PROV";#N/A,#N/A,TRUE,"A FIJO";#N/A,#N/A,TRUE,"LEASING";#N/A,#N/A,TRUE,"VPP";#N/A,#N/A,TRUE,"PPM";#N/A,#N/A,TRUE,"OTROS"}</definedName>
    <definedName name="anscount" hidden="1">1</definedName>
    <definedName name="_xlnm.Print_Area" localSheetId="11">'R13 2022 spa A'!$C$2:$P$13</definedName>
    <definedName name="_xlnm.Print_Area" localSheetId="10">'R14 2022 spa A'!$C$2:$P$27</definedName>
    <definedName name="_xlnm.Print_Area" localSheetId="13">'R18 2022 spa B'!$C$2:$Q$13</definedName>
    <definedName name="_xlnm.Print_Area" localSheetId="12">'R19 2022 Spa B '!$C$2:$Q$25</definedName>
    <definedName name="_xlnm.Print_Area" localSheetId="7">'RTRE 2022 Spa A'!$B$1:$AJ$94</definedName>
    <definedName name="_xlnm.Print_Area" localSheetId="8">'RTRE 2022 spa B'!$B$1:$AG$43</definedName>
    <definedName name="_xlnm.Print_Area" localSheetId="9">'RTRE 2023 Spa A '!$B$1:$AJ$94</definedName>
    <definedName name="AS2DocOpenMode" hidden="1">"AS2DocumentEdit"</definedName>
    <definedName name="AS2NamedRange" hidden="1">2</definedName>
    <definedName name="AS2ReportLS" hidden="1">1</definedName>
    <definedName name="AS2StaticLS" localSheetId="6" hidden="1">#REF!</definedName>
    <definedName name="AS2StaticLS" localSheetId="9" hidden="1">#REF!</definedName>
    <definedName name="AS2StaticLS" hidden="1">#REF!</definedName>
    <definedName name="AS2SyncStepLS" hidden="1">0</definedName>
    <definedName name="AS2TickmarkLS" localSheetId="6" hidden="1">#REF!</definedName>
    <definedName name="AS2TickmarkLS" localSheetId="9" hidden="1">#REF!</definedName>
    <definedName name="AS2TickmarkLS" hidden="1">#REF!</definedName>
    <definedName name="AS2VersionLS" hidden="1">300</definedName>
    <definedName name="asdad" localSheetId="11" hidden="1">{#N/A,#N/A,FALSE,"Aging Summary";#N/A,#N/A,FALSE,"Ratio Analysis";#N/A,#N/A,FALSE,"Test 120 Day Accts";#N/A,#N/A,FALSE,"Tickmarks"}</definedName>
    <definedName name="asdad" localSheetId="10" hidden="1">{#N/A,#N/A,FALSE,"Aging Summary";#N/A,#N/A,FALSE,"Ratio Analysis";#N/A,#N/A,FALSE,"Test 120 Day Accts";#N/A,#N/A,FALSE,"Tickmarks"}</definedName>
    <definedName name="asdad" localSheetId="7" hidden="1">{#N/A,#N/A,FALSE,"Aging Summary";#N/A,#N/A,FALSE,"Ratio Analysis";#N/A,#N/A,FALSE,"Test 120 Day Accts";#N/A,#N/A,FALSE,"Tickmarks"}</definedName>
    <definedName name="asdad" localSheetId="9" hidden="1">{#N/A,#N/A,FALSE,"Aging Summary";#N/A,#N/A,FALSE,"Ratio Analysis";#N/A,#N/A,FALSE,"Test 120 Day Accts";#N/A,#N/A,FALSE,"Tickmarks"}</definedName>
    <definedName name="asdad" hidden="1">{#N/A,#N/A,FALSE,"Aging Summary";#N/A,#N/A,FALSE,"Ratio Analysis";#N/A,#N/A,FALSE,"Test 120 Day Accts";#N/A,#N/A,FALSE,"Tickmarks"}</definedName>
    <definedName name="asdaqsd" localSheetId="11" hidden="1">{#N/A,#N/A,FALSE,"Aging Summary";#N/A,#N/A,FALSE,"Ratio Analysis";#N/A,#N/A,FALSE,"Test 120 Day Accts";#N/A,#N/A,FALSE,"Tickmarks"}</definedName>
    <definedName name="asdaqsd" localSheetId="10" hidden="1">{#N/A,#N/A,FALSE,"Aging Summary";#N/A,#N/A,FALSE,"Ratio Analysis";#N/A,#N/A,FALSE,"Test 120 Day Accts";#N/A,#N/A,FALSE,"Tickmarks"}</definedName>
    <definedName name="asdaqsd" localSheetId="7" hidden="1">{#N/A,#N/A,FALSE,"Aging Summary";#N/A,#N/A,FALSE,"Ratio Analysis";#N/A,#N/A,FALSE,"Test 120 Day Accts";#N/A,#N/A,FALSE,"Tickmarks"}</definedName>
    <definedName name="asdaqsd" localSheetId="9" hidden="1">{#N/A,#N/A,FALSE,"Aging Summary";#N/A,#N/A,FALSE,"Ratio Analysis";#N/A,#N/A,FALSE,"Test 120 Day Accts";#N/A,#N/A,FALSE,"Tickmarks"}</definedName>
    <definedName name="asdaqsd" hidden="1">{#N/A,#N/A,FALSE,"Aging Summary";#N/A,#N/A,FALSE,"Ratio Analysis";#N/A,#N/A,FALSE,"Test 120 Day Accts";#N/A,#N/A,FALSE,"Tickmarks"}</definedName>
    <definedName name="asdd" localSheetId="11" hidden="1">{#N/A,#N/A,FALSE,"Aging Summary";#N/A,#N/A,FALSE,"Ratio Analysis";#N/A,#N/A,FALSE,"Test 120 Day Accts";#N/A,#N/A,FALSE,"Tickmarks"}</definedName>
    <definedName name="asdd" localSheetId="10" hidden="1">{#N/A,#N/A,FALSE,"Aging Summary";#N/A,#N/A,FALSE,"Ratio Analysis";#N/A,#N/A,FALSE,"Test 120 Day Accts";#N/A,#N/A,FALSE,"Tickmarks"}</definedName>
    <definedName name="asdd" localSheetId="7" hidden="1">{#N/A,#N/A,FALSE,"Aging Summary";#N/A,#N/A,FALSE,"Ratio Analysis";#N/A,#N/A,FALSE,"Test 120 Day Accts";#N/A,#N/A,FALSE,"Tickmarks"}</definedName>
    <definedName name="asdd" localSheetId="9" hidden="1">{#N/A,#N/A,FALSE,"Aging Summary";#N/A,#N/A,FALSE,"Ratio Analysis";#N/A,#N/A,FALSE,"Test 120 Day Accts";#N/A,#N/A,FALSE,"Tickmarks"}</definedName>
    <definedName name="asdd" hidden="1">{#N/A,#N/A,FALSE,"Aging Summary";#N/A,#N/A,FALSE,"Ratio Analysis";#N/A,#N/A,FALSE,"Test 120 Day Accts";#N/A,#N/A,FALSE,"Tickmarks"}</definedName>
    <definedName name="b" localSheetId="11" hidden="1">{#N/A,#N/A,FALSE,"Aging Summary";#N/A,#N/A,FALSE,"Ratio Analysis";#N/A,#N/A,FALSE,"Test 120 Day Accts";#N/A,#N/A,FALSE,"Tickmarks"}</definedName>
    <definedName name="b" localSheetId="10" hidden="1">{#N/A,#N/A,FALSE,"Aging Summary";#N/A,#N/A,FALSE,"Ratio Analysis";#N/A,#N/A,FALSE,"Test 120 Day Accts";#N/A,#N/A,FALSE,"Tickmarks"}</definedName>
    <definedName name="b" localSheetId="7" hidden="1">{#N/A,#N/A,FALSE,"Aging Summary";#N/A,#N/A,FALSE,"Ratio Analysis";#N/A,#N/A,FALSE,"Test 120 Day Accts";#N/A,#N/A,FALSE,"Tickmarks"}</definedName>
    <definedName name="b" localSheetId="9" hidden="1">{#N/A,#N/A,FALSE,"Aging Summary";#N/A,#N/A,FALSE,"Ratio Analysis";#N/A,#N/A,FALSE,"Test 120 Day Accts";#N/A,#N/A,FALSE,"Tickmarks"}</definedName>
    <definedName name="b" hidden="1">{#N/A,#N/A,FALSE,"Aging Summary";#N/A,#N/A,FALSE,"Ratio Analysis";#N/A,#N/A,FALSE,"Test 120 Day Accts";#N/A,#N/A,FALSE,"Tickmarks"}</definedName>
    <definedName name="bb" localSheetId="11" hidden="1">{#N/A,#N/A,FALSE,"Aging Summary";#N/A,#N/A,FALSE,"Ratio Analysis";#N/A,#N/A,FALSE,"Test 120 Day Accts";#N/A,#N/A,FALSE,"Tickmarks"}</definedName>
    <definedName name="bb" localSheetId="10" hidden="1">{#N/A,#N/A,FALSE,"Aging Summary";#N/A,#N/A,FALSE,"Ratio Analysis";#N/A,#N/A,FALSE,"Test 120 Day Accts";#N/A,#N/A,FALSE,"Tickmarks"}</definedName>
    <definedName name="bb" localSheetId="7" hidden="1">{#N/A,#N/A,FALSE,"Aging Summary";#N/A,#N/A,FALSE,"Ratio Analysis";#N/A,#N/A,FALSE,"Test 120 Day Accts";#N/A,#N/A,FALSE,"Tickmarks"}</definedName>
    <definedName name="bb" localSheetId="9" hidden="1">{#N/A,#N/A,FALSE,"Aging Summary";#N/A,#N/A,FALSE,"Ratio Analysis";#N/A,#N/A,FALSE,"Test 120 Day Accts";#N/A,#N/A,FALSE,"Tickmarks"}</definedName>
    <definedName name="bb" hidden="1">{#N/A,#N/A,FALSE,"Aging Summary";#N/A,#N/A,FALSE,"Ratio Analysis";#N/A,#N/A,FALSE,"Test 120 Day Accts";#N/A,#N/A,FALSE,"Tickmarks"}</definedName>
    <definedName name="BG_Del" hidden="1">15</definedName>
    <definedName name="BG_Ins" hidden="1">4</definedName>
    <definedName name="BG_Mod" hidden="1">6</definedName>
    <definedName name="CALCULOS" localSheetId="11" hidden="1">{#N/A,#N/A,FALSE,"Aging Summary";#N/A,#N/A,FALSE,"Ratio Analysis";#N/A,#N/A,FALSE,"Test 120 Day Accts";#N/A,#N/A,FALSE,"Tickmarks"}</definedName>
    <definedName name="CALCULOS" localSheetId="10" hidden="1">{#N/A,#N/A,FALSE,"Aging Summary";#N/A,#N/A,FALSE,"Ratio Analysis";#N/A,#N/A,FALSE,"Test 120 Day Accts";#N/A,#N/A,FALSE,"Tickmarks"}</definedName>
    <definedName name="CALCULOS" localSheetId="7" hidden="1">{#N/A,#N/A,FALSE,"Aging Summary";#N/A,#N/A,FALSE,"Ratio Analysis";#N/A,#N/A,FALSE,"Test 120 Day Accts";#N/A,#N/A,FALSE,"Tickmarks"}</definedName>
    <definedName name="CALCULOS" localSheetId="9" hidden="1">{#N/A,#N/A,FALSE,"Aging Summary";#N/A,#N/A,FALSE,"Ratio Analysis";#N/A,#N/A,FALSE,"Test 120 Day Accts";#N/A,#N/A,FALSE,"Tickmarks"}</definedName>
    <definedName name="CALCULOS" hidden="1">{#N/A,#N/A,FALSE,"Aging Summary";#N/A,#N/A,FALSE,"Ratio Analysis";#N/A,#N/A,FALSE,"Test 120 Day Accts";#N/A,#N/A,FALSE,"Tickmarks"}</definedName>
    <definedName name="CAP1B" localSheetId="11" hidden="1">{#N/A,#N/A,FALSE,"mk";#N/A,#N/A,FALSE,"SIEG";#N/A,#N/A,FALSE,"BOUSK";#N/A,#N/A,FALSE,"C-0 B96-97";#N/A,#N/A,FALSE,"C-O B98";#N/A,#N/A,FALSE,"C-0 B96-97";#N/A,#N/A,FALSE,"MEKN";#N/A,#N/A,FALSE,"MEKN";#N/A,#N/A,FALSE,"C-O MKS 98";#N/A,#N/A,FALSE,"TANG";#N/A,#N/A,FALSE,"C-O Tng96";#N/A,#N/A,FALSE,"C-O Tng97";#N/A,#N/A,FALSE,"C-O Tng98";#N/A,#N/A,FALSE,"TET";#N/A,#N/A,FALSE,"C-0 TET 98";#N/A,#N/A,FALSE,"synthese";#N/A,#N/A,FALSE,"MEKNES";#N/A,#N/A,FALSE,"BOUSKOURA";#N/A,#N/A,FALSE,"TANGER";#N/A,#N/A,FALSE,"TETOUAN";#N/A,#N/A,FALSE,"CAP1 DH";#N/A,#N/A,FALSE,"CAP1 FF";#N/A,#N/A,FALSE,"LAFARGE MAROC";#N/A,#N/A,FALSE,"SIEGE";#N/A,#N/A,FALSE,"TOTAL USINES";#N/A,#N/A,FALSE,"entretien"}</definedName>
    <definedName name="CAP1B" localSheetId="10" hidden="1">{#N/A,#N/A,FALSE,"mk";#N/A,#N/A,FALSE,"SIEG";#N/A,#N/A,FALSE,"BOUSK";#N/A,#N/A,FALSE,"C-0 B96-97";#N/A,#N/A,FALSE,"C-O B98";#N/A,#N/A,FALSE,"C-0 B96-97";#N/A,#N/A,FALSE,"MEKN";#N/A,#N/A,FALSE,"MEKN";#N/A,#N/A,FALSE,"C-O MKS 98";#N/A,#N/A,FALSE,"TANG";#N/A,#N/A,FALSE,"C-O Tng96";#N/A,#N/A,FALSE,"C-O Tng97";#N/A,#N/A,FALSE,"C-O Tng98";#N/A,#N/A,FALSE,"TET";#N/A,#N/A,FALSE,"C-0 TET 98";#N/A,#N/A,FALSE,"synthese";#N/A,#N/A,FALSE,"MEKNES";#N/A,#N/A,FALSE,"BOUSKOURA";#N/A,#N/A,FALSE,"TANGER";#N/A,#N/A,FALSE,"TETOUAN";#N/A,#N/A,FALSE,"CAP1 DH";#N/A,#N/A,FALSE,"CAP1 FF";#N/A,#N/A,FALSE,"LAFARGE MAROC";#N/A,#N/A,FALSE,"SIEGE";#N/A,#N/A,FALSE,"TOTAL USINES";#N/A,#N/A,FALSE,"entretien"}</definedName>
    <definedName name="CAP1B" localSheetId="7" hidden="1">{#N/A,#N/A,FALSE,"mk";#N/A,#N/A,FALSE,"SIEG";#N/A,#N/A,FALSE,"BOUSK";#N/A,#N/A,FALSE,"C-0 B96-97";#N/A,#N/A,FALSE,"C-O B98";#N/A,#N/A,FALSE,"C-0 B96-97";#N/A,#N/A,FALSE,"MEKN";#N/A,#N/A,FALSE,"MEKN";#N/A,#N/A,FALSE,"C-O MKS 98";#N/A,#N/A,FALSE,"TANG";#N/A,#N/A,FALSE,"C-O Tng96";#N/A,#N/A,FALSE,"C-O Tng97";#N/A,#N/A,FALSE,"C-O Tng98";#N/A,#N/A,FALSE,"TET";#N/A,#N/A,FALSE,"C-0 TET 98";#N/A,#N/A,FALSE,"synthese";#N/A,#N/A,FALSE,"MEKNES";#N/A,#N/A,FALSE,"BOUSKOURA";#N/A,#N/A,FALSE,"TANGER";#N/A,#N/A,FALSE,"TETOUAN";#N/A,#N/A,FALSE,"CAP1 DH";#N/A,#N/A,FALSE,"CAP1 FF";#N/A,#N/A,FALSE,"LAFARGE MAROC";#N/A,#N/A,FALSE,"SIEGE";#N/A,#N/A,FALSE,"TOTAL USINES";#N/A,#N/A,FALSE,"entretien"}</definedName>
    <definedName name="CAP1B" localSheetId="9" hidden="1">{#N/A,#N/A,FALSE,"mk";#N/A,#N/A,FALSE,"SIEG";#N/A,#N/A,FALSE,"BOUSK";#N/A,#N/A,FALSE,"C-0 B96-97";#N/A,#N/A,FALSE,"C-O B98";#N/A,#N/A,FALSE,"C-0 B96-97";#N/A,#N/A,FALSE,"MEKN";#N/A,#N/A,FALSE,"MEKN";#N/A,#N/A,FALSE,"C-O MKS 98";#N/A,#N/A,FALSE,"TANG";#N/A,#N/A,FALSE,"C-O Tng96";#N/A,#N/A,FALSE,"C-O Tng97";#N/A,#N/A,FALSE,"C-O Tng98";#N/A,#N/A,FALSE,"TET";#N/A,#N/A,FALSE,"C-0 TET 98";#N/A,#N/A,FALSE,"synthese";#N/A,#N/A,FALSE,"MEKNES";#N/A,#N/A,FALSE,"BOUSKOURA";#N/A,#N/A,FALSE,"TANGER";#N/A,#N/A,FALSE,"TETOUAN";#N/A,#N/A,FALSE,"CAP1 DH";#N/A,#N/A,FALSE,"CAP1 FF";#N/A,#N/A,FALSE,"LAFARGE MAROC";#N/A,#N/A,FALSE,"SIEGE";#N/A,#N/A,FALSE,"TOTAL USINES";#N/A,#N/A,FALSE,"entretien"}</definedName>
    <definedName name="CAP1B" hidden="1">{#N/A,#N/A,FALSE,"mk";#N/A,#N/A,FALSE,"SIEG";#N/A,#N/A,FALSE,"BOUSK";#N/A,#N/A,FALSE,"C-0 B96-97";#N/A,#N/A,FALSE,"C-O B98";#N/A,#N/A,FALSE,"C-0 B96-97";#N/A,#N/A,FALSE,"MEKN";#N/A,#N/A,FALSE,"MEKN";#N/A,#N/A,FALSE,"C-O MKS 98";#N/A,#N/A,FALSE,"TANG";#N/A,#N/A,FALSE,"C-O Tng96";#N/A,#N/A,FALSE,"C-O Tng97";#N/A,#N/A,FALSE,"C-O Tng98";#N/A,#N/A,FALSE,"TET";#N/A,#N/A,FALSE,"C-0 TET 98";#N/A,#N/A,FALSE,"synthese";#N/A,#N/A,FALSE,"MEKNES";#N/A,#N/A,FALSE,"BOUSKOURA";#N/A,#N/A,FALSE,"TANGER";#N/A,#N/A,FALSE,"TETOUAN";#N/A,#N/A,FALSE,"CAP1 DH";#N/A,#N/A,FALSE,"CAP1 FF";#N/A,#N/A,FALSE,"LAFARGE MAROC";#N/A,#N/A,FALSE,"SIEGE";#N/A,#N/A,FALSE,"TOTAL USINES";#N/A,#N/A,FALSE,"entretien"}</definedName>
    <definedName name="CAP1C" localSheetId="11" hidden="1">{#N/A,#N/A,FALSE,"mk";#N/A,#N/A,FALSE,"SIEG";#N/A,#N/A,FALSE,"BOUSK";#N/A,#N/A,FALSE,"C-0 B96-97";#N/A,#N/A,FALSE,"C-O B98";#N/A,#N/A,FALSE,"C-0 B96-97";#N/A,#N/A,FALSE,"MEKN";#N/A,#N/A,FALSE,"MEKN";#N/A,#N/A,FALSE,"C-O MKS 98";#N/A,#N/A,FALSE,"TANG";#N/A,#N/A,FALSE,"C-O Tng96";#N/A,#N/A,FALSE,"C-O Tng97";#N/A,#N/A,FALSE,"C-O Tng98";#N/A,#N/A,FALSE,"TET";#N/A,#N/A,FALSE,"C-0 TET 98";#N/A,#N/A,FALSE,"synthese";#N/A,#N/A,FALSE,"MEKNES";#N/A,#N/A,FALSE,"BOUSKOURA";#N/A,#N/A,FALSE,"TANGER";#N/A,#N/A,FALSE,"TETOUAN";#N/A,#N/A,FALSE,"CAP1 DH";#N/A,#N/A,FALSE,"CAP1 FF";#N/A,#N/A,FALSE,"LAFARGE MAROC";#N/A,#N/A,FALSE,"SIEGE";#N/A,#N/A,FALSE,"TOTAL USINES";#N/A,#N/A,FALSE,"entretien"}</definedName>
    <definedName name="CAP1C" localSheetId="10" hidden="1">{#N/A,#N/A,FALSE,"mk";#N/A,#N/A,FALSE,"SIEG";#N/A,#N/A,FALSE,"BOUSK";#N/A,#N/A,FALSE,"C-0 B96-97";#N/A,#N/A,FALSE,"C-O B98";#N/A,#N/A,FALSE,"C-0 B96-97";#N/A,#N/A,FALSE,"MEKN";#N/A,#N/A,FALSE,"MEKN";#N/A,#N/A,FALSE,"C-O MKS 98";#N/A,#N/A,FALSE,"TANG";#N/A,#N/A,FALSE,"C-O Tng96";#N/A,#N/A,FALSE,"C-O Tng97";#N/A,#N/A,FALSE,"C-O Tng98";#N/A,#N/A,FALSE,"TET";#N/A,#N/A,FALSE,"C-0 TET 98";#N/A,#N/A,FALSE,"synthese";#N/A,#N/A,FALSE,"MEKNES";#N/A,#N/A,FALSE,"BOUSKOURA";#N/A,#N/A,FALSE,"TANGER";#N/A,#N/A,FALSE,"TETOUAN";#N/A,#N/A,FALSE,"CAP1 DH";#N/A,#N/A,FALSE,"CAP1 FF";#N/A,#N/A,FALSE,"LAFARGE MAROC";#N/A,#N/A,FALSE,"SIEGE";#N/A,#N/A,FALSE,"TOTAL USINES";#N/A,#N/A,FALSE,"entretien"}</definedName>
    <definedName name="CAP1C" localSheetId="7" hidden="1">{#N/A,#N/A,FALSE,"mk";#N/A,#N/A,FALSE,"SIEG";#N/A,#N/A,FALSE,"BOUSK";#N/A,#N/A,FALSE,"C-0 B96-97";#N/A,#N/A,FALSE,"C-O B98";#N/A,#N/A,FALSE,"C-0 B96-97";#N/A,#N/A,FALSE,"MEKN";#N/A,#N/A,FALSE,"MEKN";#N/A,#N/A,FALSE,"C-O MKS 98";#N/A,#N/A,FALSE,"TANG";#N/A,#N/A,FALSE,"C-O Tng96";#N/A,#N/A,FALSE,"C-O Tng97";#N/A,#N/A,FALSE,"C-O Tng98";#N/A,#N/A,FALSE,"TET";#N/A,#N/A,FALSE,"C-0 TET 98";#N/A,#N/A,FALSE,"synthese";#N/A,#N/A,FALSE,"MEKNES";#N/A,#N/A,FALSE,"BOUSKOURA";#N/A,#N/A,FALSE,"TANGER";#N/A,#N/A,FALSE,"TETOUAN";#N/A,#N/A,FALSE,"CAP1 DH";#N/A,#N/A,FALSE,"CAP1 FF";#N/A,#N/A,FALSE,"LAFARGE MAROC";#N/A,#N/A,FALSE,"SIEGE";#N/A,#N/A,FALSE,"TOTAL USINES";#N/A,#N/A,FALSE,"entretien"}</definedName>
    <definedName name="CAP1C" localSheetId="9" hidden="1">{#N/A,#N/A,FALSE,"mk";#N/A,#N/A,FALSE,"SIEG";#N/A,#N/A,FALSE,"BOUSK";#N/A,#N/A,FALSE,"C-0 B96-97";#N/A,#N/A,FALSE,"C-O B98";#N/A,#N/A,FALSE,"C-0 B96-97";#N/A,#N/A,FALSE,"MEKN";#N/A,#N/A,FALSE,"MEKN";#N/A,#N/A,FALSE,"C-O MKS 98";#N/A,#N/A,FALSE,"TANG";#N/A,#N/A,FALSE,"C-O Tng96";#N/A,#N/A,FALSE,"C-O Tng97";#N/A,#N/A,FALSE,"C-O Tng98";#N/A,#N/A,FALSE,"TET";#N/A,#N/A,FALSE,"C-0 TET 98";#N/A,#N/A,FALSE,"synthese";#N/A,#N/A,FALSE,"MEKNES";#N/A,#N/A,FALSE,"BOUSKOURA";#N/A,#N/A,FALSE,"TANGER";#N/A,#N/A,FALSE,"TETOUAN";#N/A,#N/A,FALSE,"CAP1 DH";#N/A,#N/A,FALSE,"CAP1 FF";#N/A,#N/A,FALSE,"LAFARGE MAROC";#N/A,#N/A,FALSE,"SIEGE";#N/A,#N/A,FALSE,"TOTAL USINES";#N/A,#N/A,FALSE,"entretien"}</definedName>
    <definedName name="CAP1C" hidden="1">{#N/A,#N/A,FALSE,"mk";#N/A,#N/A,FALSE,"SIEG";#N/A,#N/A,FALSE,"BOUSK";#N/A,#N/A,FALSE,"C-0 B96-97";#N/A,#N/A,FALSE,"C-O B98";#N/A,#N/A,FALSE,"C-0 B96-97";#N/A,#N/A,FALSE,"MEKN";#N/A,#N/A,FALSE,"MEKN";#N/A,#N/A,FALSE,"C-O MKS 98";#N/A,#N/A,FALSE,"TANG";#N/A,#N/A,FALSE,"C-O Tng96";#N/A,#N/A,FALSE,"C-O Tng97";#N/A,#N/A,FALSE,"C-O Tng98";#N/A,#N/A,FALSE,"TET";#N/A,#N/A,FALSE,"C-0 TET 98";#N/A,#N/A,FALSE,"synthese";#N/A,#N/A,FALSE,"MEKNES";#N/A,#N/A,FALSE,"BOUSKOURA";#N/A,#N/A,FALSE,"TANGER";#N/A,#N/A,FALSE,"TETOUAN";#N/A,#N/A,FALSE,"CAP1 DH";#N/A,#N/A,FALSE,"CAP1 FF";#N/A,#N/A,FALSE,"LAFARGE MAROC";#N/A,#N/A,FALSE,"SIEGE";#N/A,#N/A,FALSE,"TOTAL USINES";#N/A,#N/A,FALSE,"entretien"}</definedName>
    <definedName name="casa" localSheetId="2">#REF!</definedName>
    <definedName name="casa" localSheetId="6">#REF!</definedName>
    <definedName name="casa" localSheetId="13">#REF!</definedName>
    <definedName name="casa" localSheetId="12">#REF!</definedName>
    <definedName name="casa" localSheetId="7">#REF!</definedName>
    <definedName name="casa" localSheetId="8">#REF!</definedName>
    <definedName name="casa" localSheetId="9">#REF!</definedName>
    <definedName name="casa">#REF!</definedName>
    <definedName name="CBDDSDSGSE" localSheetId="2">#REF!</definedName>
    <definedName name="CBDDSDSGSE" localSheetId="6">#REF!</definedName>
    <definedName name="CBDDSDSGSE" localSheetId="13">#REF!</definedName>
    <definedName name="CBDDSDSGSE" localSheetId="12">#REF!</definedName>
    <definedName name="CBDDSDSGSE" localSheetId="7">#REF!</definedName>
    <definedName name="CBDDSDSGSE" localSheetId="8">#REF!</definedName>
    <definedName name="CBDDSDSGSE" localSheetId="9">#REF!</definedName>
    <definedName name="CBDDSDSGSE">#REF!</definedName>
    <definedName name="CC" localSheetId="2">#REF!</definedName>
    <definedName name="CC" localSheetId="6">#REF!</definedName>
    <definedName name="CC" localSheetId="13">#REF!</definedName>
    <definedName name="CC" localSheetId="12">#REF!</definedName>
    <definedName name="CC" localSheetId="7">#REF!</definedName>
    <definedName name="CC" localSheetId="8">#REF!</definedName>
    <definedName name="CC" localSheetId="9">#REF!</definedName>
    <definedName name="CC">#REF!</definedName>
    <definedName name="CCCC" localSheetId="6">[5]bien!#REF!</definedName>
    <definedName name="CCCC" localSheetId="7">[5]bien!#REF!</definedName>
    <definedName name="CCCC" localSheetId="9">[5]bien!#REF!</definedName>
    <definedName name="CCCC">[5]bien!#REF!</definedName>
    <definedName name="CCCCC" localSheetId="6">[5]bien!#REF!</definedName>
    <definedName name="CCCCC" localSheetId="7">[5]bien!#REF!</definedName>
    <definedName name="CCCCC" localSheetId="9">[5]bien!#REF!</definedName>
    <definedName name="CCCCC">[5]bien!#REF!</definedName>
    <definedName name="CERTIFICADO" localSheetId="2">#REF!</definedName>
    <definedName name="CERTIFICADO" localSheetId="6">#REF!</definedName>
    <definedName name="CERTIFICADO" localSheetId="13">#REF!</definedName>
    <definedName name="CERTIFICADO" localSheetId="12">#REF!</definedName>
    <definedName name="CERTIFICADO" localSheetId="7">#REF!</definedName>
    <definedName name="CERTIFICADO" localSheetId="8">#REF!</definedName>
    <definedName name="CERTIFICADO" localSheetId="9">#REF!</definedName>
    <definedName name="CERTIFICADO">#REF!</definedName>
    <definedName name="claud" localSheetId="11" hidden="1">{#N/A,#N/A,FALSE,"Aging Summary";#N/A,#N/A,FALSE,"Ratio Analysis";#N/A,#N/A,FALSE,"Test 120 Day Accts";#N/A,#N/A,FALSE,"Tickmarks"}</definedName>
    <definedName name="claud" localSheetId="10" hidden="1">{#N/A,#N/A,FALSE,"Aging Summary";#N/A,#N/A,FALSE,"Ratio Analysis";#N/A,#N/A,FALSE,"Test 120 Day Accts";#N/A,#N/A,FALSE,"Tickmarks"}</definedName>
    <definedName name="claud" localSheetId="7" hidden="1">{#N/A,#N/A,FALSE,"Aging Summary";#N/A,#N/A,FALSE,"Ratio Analysis";#N/A,#N/A,FALSE,"Test 120 Day Accts";#N/A,#N/A,FALSE,"Tickmarks"}</definedName>
    <definedName name="claud" localSheetId="9" hidden="1">{#N/A,#N/A,FALSE,"Aging Summary";#N/A,#N/A,FALSE,"Ratio Analysis";#N/A,#N/A,FALSE,"Test 120 Day Accts";#N/A,#N/A,FALSE,"Tickmarks"}</definedName>
    <definedName name="claud" hidden="1">{#N/A,#N/A,FALSE,"Aging Summary";#N/A,#N/A,FALSE,"Ratio Analysis";#N/A,#N/A,FALSE,"Test 120 Day Accts";#N/A,#N/A,FALSE,"Tickmarks"}</definedName>
    <definedName name="CPF" localSheetId="11" hidden="1">{#N/A,#N/A,FALSE,"Aging Summary";#N/A,#N/A,FALSE,"Ratio Analysis";#N/A,#N/A,FALSE,"Test 120 Day Accts";#N/A,#N/A,FALSE,"Tickmarks"}</definedName>
    <definedName name="CPF" localSheetId="10" hidden="1">{#N/A,#N/A,FALSE,"Aging Summary";#N/A,#N/A,FALSE,"Ratio Analysis";#N/A,#N/A,FALSE,"Test 120 Day Accts";#N/A,#N/A,FALSE,"Tickmarks"}</definedName>
    <definedName name="CPF" localSheetId="7" hidden="1">{#N/A,#N/A,FALSE,"Aging Summary";#N/A,#N/A,FALSE,"Ratio Analysis";#N/A,#N/A,FALSE,"Test 120 Day Accts";#N/A,#N/A,FALSE,"Tickmarks"}</definedName>
    <definedName name="CPF" localSheetId="9" hidden="1">{#N/A,#N/A,FALSE,"Aging Summary";#N/A,#N/A,FALSE,"Ratio Analysis";#N/A,#N/A,FALSE,"Test 120 Day Accts";#N/A,#N/A,FALSE,"Tickmarks"}</definedName>
    <definedName name="CPF" hidden="1">{#N/A,#N/A,FALSE,"Aging Summary";#N/A,#N/A,FALSE,"Ratio Analysis";#N/A,#N/A,FALSE,"Test 120 Day Accts";#N/A,#N/A,FALSE,"Tickmarks"}</definedName>
    <definedName name="CPT" localSheetId="11" hidden="1">{#N/A,#N/A,FALSE,"Aging Summary";#N/A,#N/A,FALSE,"Ratio Analysis";#N/A,#N/A,FALSE,"Test 120 Day Accts";#N/A,#N/A,FALSE,"Tickmarks"}</definedName>
    <definedName name="CPT" localSheetId="10" hidden="1">{#N/A,#N/A,FALSE,"Aging Summary";#N/A,#N/A,FALSE,"Ratio Analysis";#N/A,#N/A,FALSE,"Test 120 Day Accts";#N/A,#N/A,FALSE,"Tickmarks"}</definedName>
    <definedName name="CPT" localSheetId="7" hidden="1">{#N/A,#N/A,FALSE,"Aging Summary";#N/A,#N/A,FALSE,"Ratio Analysis";#N/A,#N/A,FALSE,"Test 120 Day Accts";#N/A,#N/A,FALSE,"Tickmarks"}</definedName>
    <definedName name="CPT" localSheetId="9" hidden="1">{#N/A,#N/A,FALSE,"Aging Summary";#N/A,#N/A,FALSE,"Ratio Analysis";#N/A,#N/A,FALSE,"Test 120 Day Accts";#N/A,#N/A,FALSE,"Tickmarks"}</definedName>
    <definedName name="CPT" hidden="1">{#N/A,#N/A,FALSE,"Aging Summary";#N/A,#N/A,FALSE,"Ratio Analysis";#N/A,#N/A,FALSE,"Test 120 Day Accts";#N/A,#N/A,FALSE,"Tickmarks"}</definedName>
    <definedName name="csd" localSheetId="11" hidden="1">{#N/A,#N/A,FALSE,"Aging Summary";#N/A,#N/A,FALSE,"Ratio Analysis";#N/A,#N/A,FALSE,"Test 120 Day Accts";#N/A,#N/A,FALSE,"Tickmarks"}</definedName>
    <definedName name="csd" localSheetId="10" hidden="1">{#N/A,#N/A,FALSE,"Aging Summary";#N/A,#N/A,FALSE,"Ratio Analysis";#N/A,#N/A,FALSE,"Test 120 Day Accts";#N/A,#N/A,FALSE,"Tickmarks"}</definedName>
    <definedName name="csd" localSheetId="7" hidden="1">{#N/A,#N/A,FALSE,"Aging Summary";#N/A,#N/A,FALSE,"Ratio Analysis";#N/A,#N/A,FALSE,"Test 120 Day Accts";#N/A,#N/A,FALSE,"Tickmarks"}</definedName>
    <definedName name="csd" localSheetId="9" hidden="1">{#N/A,#N/A,FALSE,"Aging Summary";#N/A,#N/A,FALSE,"Ratio Analysis";#N/A,#N/A,FALSE,"Test 120 Day Accts";#N/A,#N/A,FALSE,"Tickmarks"}</definedName>
    <definedName name="csd" hidden="1">{#N/A,#N/A,FALSE,"Aging Summary";#N/A,#N/A,FALSE,"Ratio Analysis";#N/A,#N/A,FALSE,"Test 120 Day Accts";#N/A,#N/A,FALSE,"Tickmarks"}</definedName>
    <definedName name="cvf" localSheetId="11" hidden="1">{#N/A,#N/A,TRUE," L.MAROC";#N/A,#N/A,TRUE,"SIE";#N/A,#N/A,TRUE,"ELIM L.GROUPE";#N/A,#N/A,TRUE,"ACTIVITE CIMENTIERE";#N/A,#N/A,TRUE,"ELIM ACTIVITE CIMENTIERE";#N/A,#N/A,TRUE,"SYNTHES L. CIMENT";#N/A,#N/A,TRUE,"BOUSKOURA";#N/A,#N/A,TRUE,"MEKNES";#N/A,#N/A,TRUE,"ELIM L.CIMENT";#N/A,#N/A,TRUE,"SYNTHESE L.CEMENTOS";#N/A,#N/A,TRUE,"TANGER";#N/A,#N/A,TRUE,"TETOUAN";#N/A,#N/A,TRUE,"ELIM L.CEMENTOS"}</definedName>
    <definedName name="cvf" localSheetId="10" hidden="1">{#N/A,#N/A,TRUE," L.MAROC";#N/A,#N/A,TRUE,"SIE";#N/A,#N/A,TRUE,"ELIM L.GROUPE";#N/A,#N/A,TRUE,"ACTIVITE CIMENTIERE";#N/A,#N/A,TRUE,"ELIM ACTIVITE CIMENTIERE";#N/A,#N/A,TRUE,"SYNTHES L. CIMENT";#N/A,#N/A,TRUE,"BOUSKOURA";#N/A,#N/A,TRUE,"MEKNES";#N/A,#N/A,TRUE,"ELIM L.CIMENT";#N/A,#N/A,TRUE,"SYNTHESE L.CEMENTOS";#N/A,#N/A,TRUE,"TANGER";#N/A,#N/A,TRUE,"TETOUAN";#N/A,#N/A,TRUE,"ELIM L.CEMENTOS"}</definedName>
    <definedName name="cvf" localSheetId="7" hidden="1">{#N/A,#N/A,TRUE," L.MAROC";#N/A,#N/A,TRUE,"SIE";#N/A,#N/A,TRUE,"ELIM L.GROUPE";#N/A,#N/A,TRUE,"ACTIVITE CIMENTIERE";#N/A,#N/A,TRUE,"ELIM ACTIVITE CIMENTIERE";#N/A,#N/A,TRUE,"SYNTHES L. CIMENT";#N/A,#N/A,TRUE,"BOUSKOURA";#N/A,#N/A,TRUE,"MEKNES";#N/A,#N/A,TRUE,"ELIM L.CIMENT";#N/A,#N/A,TRUE,"SYNTHESE L.CEMENTOS";#N/A,#N/A,TRUE,"TANGER";#N/A,#N/A,TRUE,"TETOUAN";#N/A,#N/A,TRUE,"ELIM L.CEMENTOS"}</definedName>
    <definedName name="cvf" localSheetId="9" hidden="1">{#N/A,#N/A,TRUE," L.MAROC";#N/A,#N/A,TRUE,"SIE";#N/A,#N/A,TRUE,"ELIM L.GROUPE";#N/A,#N/A,TRUE,"ACTIVITE CIMENTIERE";#N/A,#N/A,TRUE,"ELIM ACTIVITE CIMENTIERE";#N/A,#N/A,TRUE,"SYNTHES L. CIMENT";#N/A,#N/A,TRUE,"BOUSKOURA";#N/A,#N/A,TRUE,"MEKNES";#N/A,#N/A,TRUE,"ELIM L.CIMENT";#N/A,#N/A,TRUE,"SYNTHESE L.CEMENTOS";#N/A,#N/A,TRUE,"TANGER";#N/A,#N/A,TRUE,"TETOUAN";#N/A,#N/A,TRUE,"ELIM L.CEMENTOS"}</definedName>
    <definedName name="cvf" hidden="1">{#N/A,#N/A,TRUE," L.MAROC";#N/A,#N/A,TRUE,"SIE";#N/A,#N/A,TRUE,"ELIM L.GROUPE";#N/A,#N/A,TRUE,"ACTIVITE CIMENTIERE";#N/A,#N/A,TRUE,"ELIM ACTIVITE CIMENTIERE";#N/A,#N/A,TRUE,"SYNTHES L. CIMENT";#N/A,#N/A,TRUE,"BOUSKOURA";#N/A,#N/A,TRUE,"MEKNES";#N/A,#N/A,TRUE,"ELIM L.CIMENT";#N/A,#N/A,TRUE,"SYNTHESE L.CEMENTOS";#N/A,#N/A,TRUE,"TANGER";#N/A,#N/A,TRUE,"TETOUAN";#N/A,#N/A,TRUE,"ELIM L.CEMENTOS"}</definedName>
    <definedName name="CX" localSheetId="11" hidden="1">{#N/A,#N/A,FALSE,"Aging Summary";#N/A,#N/A,FALSE,"Ratio Analysis";#N/A,#N/A,FALSE,"Test 120 Day Accts";#N/A,#N/A,FALSE,"Tickmarks"}</definedName>
    <definedName name="CX" localSheetId="10" hidden="1">{#N/A,#N/A,FALSE,"Aging Summary";#N/A,#N/A,FALSE,"Ratio Analysis";#N/A,#N/A,FALSE,"Test 120 Day Accts";#N/A,#N/A,FALSE,"Tickmarks"}</definedName>
    <definedName name="CX" localSheetId="7" hidden="1">{#N/A,#N/A,FALSE,"Aging Summary";#N/A,#N/A,FALSE,"Ratio Analysis";#N/A,#N/A,FALSE,"Test 120 Day Accts";#N/A,#N/A,FALSE,"Tickmarks"}</definedName>
    <definedName name="CX" localSheetId="9" hidden="1">{#N/A,#N/A,FALSE,"Aging Summary";#N/A,#N/A,FALSE,"Ratio Analysis";#N/A,#N/A,FALSE,"Test 120 Day Accts";#N/A,#N/A,FALSE,"Tickmarks"}</definedName>
    <definedName name="CX" hidden="1">{#N/A,#N/A,FALSE,"Aging Summary";#N/A,#N/A,FALSE,"Ratio Analysis";#N/A,#N/A,FALSE,"Test 120 Day Accts";#N/A,#N/A,FALSE,"Tickmarks"}</definedName>
    <definedName name="cxc" localSheetId="11" hidden="1">{#N/A,#N/A,FALSE,"Aging Summary";#N/A,#N/A,FALSE,"Ratio Analysis";#N/A,#N/A,FALSE,"Test 120 Day Accts";#N/A,#N/A,FALSE,"Tickmarks"}</definedName>
    <definedName name="cxc" localSheetId="10" hidden="1">{#N/A,#N/A,FALSE,"Aging Summary";#N/A,#N/A,FALSE,"Ratio Analysis";#N/A,#N/A,FALSE,"Test 120 Day Accts";#N/A,#N/A,FALSE,"Tickmarks"}</definedName>
    <definedName name="cxc" localSheetId="7" hidden="1">{#N/A,#N/A,FALSE,"Aging Summary";#N/A,#N/A,FALSE,"Ratio Analysis";#N/A,#N/A,FALSE,"Test 120 Day Accts";#N/A,#N/A,FALSE,"Tickmarks"}</definedName>
    <definedName name="cxc" localSheetId="9" hidden="1">{#N/A,#N/A,FALSE,"Aging Summary";#N/A,#N/A,FALSE,"Ratio Analysis";#N/A,#N/A,FALSE,"Test 120 Day Accts";#N/A,#N/A,FALSE,"Tickmarks"}</definedName>
    <definedName name="cxc" hidden="1">{#N/A,#N/A,FALSE,"Aging Summary";#N/A,#N/A,FALSE,"Ratio Analysis";#N/A,#N/A,FALSE,"Test 120 Day Accts";#N/A,#N/A,FALSE,"Tickmarks"}</definedName>
    <definedName name="cxv" localSheetId="11" hidden="1">{#N/A,#N/A,FALSE,"Aging Summary";#N/A,#N/A,FALSE,"Ratio Analysis";#N/A,#N/A,FALSE,"Test 120 Day Accts";#N/A,#N/A,FALSE,"Tickmarks"}</definedName>
    <definedName name="cxv" localSheetId="10" hidden="1">{#N/A,#N/A,FALSE,"Aging Summary";#N/A,#N/A,FALSE,"Ratio Analysis";#N/A,#N/A,FALSE,"Test 120 Day Accts";#N/A,#N/A,FALSE,"Tickmarks"}</definedName>
    <definedName name="cxv" localSheetId="7" hidden="1">{#N/A,#N/A,FALSE,"Aging Summary";#N/A,#N/A,FALSE,"Ratio Analysis";#N/A,#N/A,FALSE,"Test 120 Day Accts";#N/A,#N/A,FALSE,"Tickmarks"}</definedName>
    <definedName name="cxv" localSheetId="9" hidden="1">{#N/A,#N/A,FALSE,"Aging Summary";#N/A,#N/A,FALSE,"Ratio Analysis";#N/A,#N/A,FALSE,"Test 120 Day Accts";#N/A,#N/A,FALSE,"Tickmarks"}</definedName>
    <definedName name="cxv" hidden="1">{#N/A,#N/A,FALSE,"Aging Summary";#N/A,#N/A,FALSE,"Ratio Analysis";#N/A,#N/A,FALSE,"Test 120 Day Accts";#N/A,#N/A,FALSE,"Tickmarks"}</definedName>
    <definedName name="DD" localSheetId="2">#REF!</definedName>
    <definedName name="DD" localSheetId="6">#REF!</definedName>
    <definedName name="DD" localSheetId="13">#REF!</definedName>
    <definedName name="DD" localSheetId="12">#REF!</definedName>
    <definedName name="DD" localSheetId="7">#REF!</definedName>
    <definedName name="DD" localSheetId="8">#REF!</definedName>
    <definedName name="DD" localSheetId="9">#REF!</definedName>
    <definedName name="DD">#REF!</definedName>
    <definedName name="DDD" localSheetId="11" hidden="1">{#N/A,#N/A,FALSE,"Aging Summary";#N/A,#N/A,FALSE,"Ratio Analysis";#N/A,#N/A,FALSE,"Test 120 Day Accts";#N/A,#N/A,FALSE,"Tickmarks"}</definedName>
    <definedName name="DDD" localSheetId="10" hidden="1">{#N/A,#N/A,FALSE,"Aging Summary";#N/A,#N/A,FALSE,"Ratio Analysis";#N/A,#N/A,FALSE,"Test 120 Day Accts";#N/A,#N/A,FALSE,"Tickmarks"}</definedName>
    <definedName name="DDD" localSheetId="7" hidden="1">{#N/A,#N/A,FALSE,"Aging Summary";#N/A,#N/A,FALSE,"Ratio Analysis";#N/A,#N/A,FALSE,"Test 120 Day Accts";#N/A,#N/A,FALSE,"Tickmarks"}</definedName>
    <definedName name="DDD" localSheetId="9" hidden="1">{#N/A,#N/A,FALSE,"Aging Summary";#N/A,#N/A,FALSE,"Ratio Analysis";#N/A,#N/A,FALSE,"Test 120 Day Accts";#N/A,#N/A,FALSE,"Tickmarks"}</definedName>
    <definedName name="DDD" hidden="1">{#N/A,#N/A,FALSE,"Aging Summary";#N/A,#N/A,FALSE,"Ratio Analysis";#N/A,#N/A,FALSE,"Test 120 Day Accts";#N/A,#N/A,FALSE,"Tickmarks"}</definedName>
    <definedName name="dddd" localSheetId="11" hidden="1">{#N/A,#N/A,FALSE,"Aging Summary";#N/A,#N/A,FALSE,"Ratio Analysis";#N/A,#N/A,FALSE,"Test 120 Day Accts";#N/A,#N/A,FALSE,"Tickmarks"}</definedName>
    <definedName name="dddd" localSheetId="10" hidden="1">{#N/A,#N/A,FALSE,"Aging Summary";#N/A,#N/A,FALSE,"Ratio Analysis";#N/A,#N/A,FALSE,"Test 120 Day Accts";#N/A,#N/A,FALSE,"Tickmarks"}</definedName>
    <definedName name="dddd" localSheetId="7" hidden="1">{#N/A,#N/A,FALSE,"Aging Summary";#N/A,#N/A,FALSE,"Ratio Analysis";#N/A,#N/A,FALSE,"Test 120 Day Accts";#N/A,#N/A,FALSE,"Tickmarks"}</definedName>
    <definedName name="dddd" localSheetId="9" hidden="1">{#N/A,#N/A,FALSE,"Aging Summary";#N/A,#N/A,FALSE,"Ratio Analysis";#N/A,#N/A,FALSE,"Test 120 Day Accts";#N/A,#N/A,FALSE,"Tickmarks"}</definedName>
    <definedName name="dddd" hidden="1">{#N/A,#N/A,FALSE,"Aging Summary";#N/A,#N/A,FALSE,"Ratio Analysis";#N/A,#N/A,FALSE,"Test 120 Day Accts";#N/A,#N/A,FALSE,"Tickmarks"}</definedName>
    <definedName name="df" localSheetId="11" hidden="1">{#N/A,#N/A,FALSE,"Aging Summary";#N/A,#N/A,FALSE,"Ratio Analysis";#N/A,#N/A,FALSE,"Test 120 Day Accts";#N/A,#N/A,FALSE,"Tickmarks"}</definedName>
    <definedName name="df" localSheetId="10" hidden="1">{#N/A,#N/A,FALSE,"Aging Summary";#N/A,#N/A,FALSE,"Ratio Analysis";#N/A,#N/A,FALSE,"Test 120 Day Accts";#N/A,#N/A,FALSE,"Tickmarks"}</definedName>
    <definedName name="df" localSheetId="7" hidden="1">{#N/A,#N/A,FALSE,"Aging Summary";#N/A,#N/A,FALSE,"Ratio Analysis";#N/A,#N/A,FALSE,"Test 120 Day Accts";#N/A,#N/A,FALSE,"Tickmarks"}</definedName>
    <definedName name="df" localSheetId="9" hidden="1">{#N/A,#N/A,FALSE,"Aging Summary";#N/A,#N/A,FALSE,"Ratio Analysis";#N/A,#N/A,FALSE,"Test 120 Day Accts";#N/A,#N/A,FALSE,"Tickmarks"}</definedName>
    <definedName name="df" hidden="1">{#N/A,#N/A,FALSE,"Aging Summary";#N/A,#N/A,FALSE,"Ratio Analysis";#N/A,#N/A,FALSE,"Test 120 Day Accts";#N/A,#N/A,FALSE,"Tickmarks"}</definedName>
    <definedName name="DFF" localSheetId="2">#REF!</definedName>
    <definedName name="DFF" localSheetId="6">#REF!</definedName>
    <definedName name="DFF" localSheetId="13">#REF!</definedName>
    <definedName name="DFF" localSheetId="12">#REF!</definedName>
    <definedName name="DFF" localSheetId="7">#REF!</definedName>
    <definedName name="DFF" localSheetId="8">#REF!</definedName>
    <definedName name="DFF" localSheetId="9">#REF!</definedName>
    <definedName name="DFF">#REF!</definedName>
    <definedName name="DFFFD" localSheetId="2">#REF!</definedName>
    <definedName name="DFFFD" localSheetId="6">#REF!</definedName>
    <definedName name="DFFFD" localSheetId="13">#REF!</definedName>
    <definedName name="DFFFD" localSheetId="12">#REF!</definedName>
    <definedName name="DFFFD" localSheetId="7">#REF!</definedName>
    <definedName name="DFFFD" localSheetId="8">#REF!</definedName>
    <definedName name="DFFFD" localSheetId="9">#REF!</definedName>
    <definedName name="DFFFD">#REF!</definedName>
    <definedName name="DFG" localSheetId="6" hidden="1">#REF!</definedName>
    <definedName name="DFG" localSheetId="9" hidden="1">#REF!</definedName>
    <definedName name="DFG" hidden="1">#REF!</definedName>
    <definedName name="DIF" localSheetId="11" hidden="1">{#N/A,#N/A,FALSE,"Aging Summary";#N/A,#N/A,FALSE,"Ratio Analysis";#N/A,#N/A,FALSE,"Test 120 Day Accts";#N/A,#N/A,FALSE,"Tickmarks"}</definedName>
    <definedName name="DIF" localSheetId="10" hidden="1">{#N/A,#N/A,FALSE,"Aging Summary";#N/A,#N/A,FALSE,"Ratio Analysis";#N/A,#N/A,FALSE,"Test 120 Day Accts";#N/A,#N/A,FALSE,"Tickmarks"}</definedName>
    <definedName name="DIF" localSheetId="7" hidden="1">{#N/A,#N/A,FALSE,"Aging Summary";#N/A,#N/A,FALSE,"Ratio Analysis";#N/A,#N/A,FALSE,"Test 120 Day Accts";#N/A,#N/A,FALSE,"Tickmarks"}</definedName>
    <definedName name="DIF" localSheetId="9" hidden="1">{#N/A,#N/A,FALSE,"Aging Summary";#N/A,#N/A,FALSE,"Ratio Analysis";#N/A,#N/A,FALSE,"Test 120 Day Accts";#N/A,#N/A,FALSE,"Tickmarks"}</definedName>
    <definedName name="DIF" hidden="1">{#N/A,#N/A,FALSE,"Aging Summary";#N/A,#N/A,FALSE,"Ratio Analysis";#N/A,#N/A,FALSE,"Test 120 Day Accts";#N/A,#N/A,FALSE,"Tickmarks"}</definedName>
    <definedName name="diusdis" localSheetId="11" hidden="1">{#N/A,#N/A,FALSE,"Aging Summary";#N/A,#N/A,FALSE,"Ratio Analysis";#N/A,#N/A,FALSE,"Test 120 Day Accts";#N/A,#N/A,FALSE,"Tickmarks"}</definedName>
    <definedName name="diusdis" localSheetId="10" hidden="1">{#N/A,#N/A,FALSE,"Aging Summary";#N/A,#N/A,FALSE,"Ratio Analysis";#N/A,#N/A,FALSE,"Test 120 Day Accts";#N/A,#N/A,FALSE,"Tickmarks"}</definedName>
    <definedName name="diusdis" localSheetId="7" hidden="1">{#N/A,#N/A,FALSE,"Aging Summary";#N/A,#N/A,FALSE,"Ratio Analysis";#N/A,#N/A,FALSE,"Test 120 Day Accts";#N/A,#N/A,FALSE,"Tickmarks"}</definedName>
    <definedName name="diusdis" localSheetId="9" hidden="1">{#N/A,#N/A,FALSE,"Aging Summary";#N/A,#N/A,FALSE,"Ratio Analysis";#N/A,#N/A,FALSE,"Test 120 Day Accts";#N/A,#N/A,FALSE,"Tickmarks"}</definedName>
    <definedName name="diusdis" hidden="1">{#N/A,#N/A,FALSE,"Aging Summary";#N/A,#N/A,FALSE,"Ratio Analysis";#N/A,#N/A,FALSE,"Test 120 Day Accts";#N/A,#N/A,FALSE,"Tickmarks"}</definedName>
    <definedName name="donaciones1" localSheetId="11" hidden="1">{#N/A,#N/A,FALSE,"Aging Summary";#N/A,#N/A,FALSE,"Ratio Analysis";#N/A,#N/A,FALSE,"Test 120 Day Accts";#N/A,#N/A,FALSE,"Tickmarks"}</definedName>
    <definedName name="donaciones1" localSheetId="10" hidden="1">{#N/A,#N/A,FALSE,"Aging Summary";#N/A,#N/A,FALSE,"Ratio Analysis";#N/A,#N/A,FALSE,"Test 120 Day Accts";#N/A,#N/A,FALSE,"Tickmarks"}</definedName>
    <definedName name="donaciones1" localSheetId="7" hidden="1">{#N/A,#N/A,FALSE,"Aging Summary";#N/A,#N/A,FALSE,"Ratio Analysis";#N/A,#N/A,FALSE,"Test 120 Day Accts";#N/A,#N/A,FALSE,"Tickmarks"}</definedName>
    <definedName name="donaciones1" localSheetId="9" hidden="1">{#N/A,#N/A,FALSE,"Aging Summary";#N/A,#N/A,FALSE,"Ratio Analysis";#N/A,#N/A,FALSE,"Test 120 Day Accts";#N/A,#N/A,FALSE,"Tickmarks"}</definedName>
    <definedName name="donaciones1" hidden="1">{#N/A,#N/A,FALSE,"Aging Summary";#N/A,#N/A,FALSE,"Ratio Analysis";#N/A,#N/A,FALSE,"Test 120 Day Accts";#N/A,#N/A,FALSE,"Tickmarks"}</definedName>
    <definedName name="DOS" localSheetId="2">#REF!</definedName>
    <definedName name="DOS" localSheetId="6">#REF!</definedName>
    <definedName name="DOS" localSheetId="13">#REF!</definedName>
    <definedName name="DOS" localSheetId="12">#REF!</definedName>
    <definedName name="DOS" localSheetId="7">#REF!</definedName>
    <definedName name="DOS" localSheetId="8">#REF!</definedName>
    <definedName name="DOS" localSheetId="9">#REF!</definedName>
    <definedName name="DOS">#REF!</definedName>
    <definedName name="EBITYTDBud" localSheetId="11" hidden="1">{#N/A,#N/A,FALSE,"1";#N/A,#N/A,FALSE,"2";#N/A,#N/A,FALSE,"3";#N/A,#N/A,FALSE,"4";#N/A,#N/A,FALSE,"5";#N/A,#N/A,FALSE,"6";#N/A,#N/A,FALSE,"7";#N/A,#N/A,FALSE,"8";#N/A,#N/A,FALSE,"9";#N/A,#N/A,FALSE,"10";#N/A,#N/A,FALSE,"11";#N/A,#N/A,FALSE,"12";#N/A,#N/A,FALSE,"13";#N/A,#N/A,FALSE,"14";#N/A,#N/A,FALSE,"15";#N/A,#N/A,FALSE,"16";#N/A,#N/A,FALSE,"17";#N/A,#N/A,FALSE,"18";#N/A,#N/A,FALSE,"19";#N/A,#N/A,FALSE,"20";#N/A,#N/A,FALSE,"21";#N/A,#N/A,FALSE,"22";#N/A,#N/A,FALSE,"23";#N/A,#N/A,FALSE,"24";#N/A,#N/A,FALSE,"25";#N/A,#N/A,FALSE,"26";#N/A,#N/A,FALSE,"27";#N/A,#N/A,FALSE,"28";#N/A,#N/A,FALSE,"29";#N/A,#N/A,FALSE,"30";#N/A,#N/A,FALSE,"31";#N/A,#N/A,FALSE,"32";#N/A,#N/A,FALSE,"33";#N/A,#N/A,FALSE,"34";#N/A,#N/A,FALSE,"35";#N/A,#N/A,FALSE,"36";#N/A,#N/A,FALSE,"37";#N/A,#N/A,FALSE,"38";#N/A,#N/A,FALSE,"39";#N/A,#N/A,FALSE,"40";#N/A,#N/A,FALSE,"41"}</definedName>
    <definedName name="EBITYTDBud" localSheetId="10" hidden="1">{#N/A,#N/A,FALSE,"1";#N/A,#N/A,FALSE,"2";#N/A,#N/A,FALSE,"3";#N/A,#N/A,FALSE,"4";#N/A,#N/A,FALSE,"5";#N/A,#N/A,FALSE,"6";#N/A,#N/A,FALSE,"7";#N/A,#N/A,FALSE,"8";#N/A,#N/A,FALSE,"9";#N/A,#N/A,FALSE,"10";#N/A,#N/A,FALSE,"11";#N/A,#N/A,FALSE,"12";#N/A,#N/A,FALSE,"13";#N/A,#N/A,FALSE,"14";#N/A,#N/A,FALSE,"15";#N/A,#N/A,FALSE,"16";#N/A,#N/A,FALSE,"17";#N/A,#N/A,FALSE,"18";#N/A,#N/A,FALSE,"19";#N/A,#N/A,FALSE,"20";#N/A,#N/A,FALSE,"21";#N/A,#N/A,FALSE,"22";#N/A,#N/A,FALSE,"23";#N/A,#N/A,FALSE,"24";#N/A,#N/A,FALSE,"25";#N/A,#N/A,FALSE,"26";#N/A,#N/A,FALSE,"27";#N/A,#N/A,FALSE,"28";#N/A,#N/A,FALSE,"29";#N/A,#N/A,FALSE,"30";#N/A,#N/A,FALSE,"31";#N/A,#N/A,FALSE,"32";#N/A,#N/A,FALSE,"33";#N/A,#N/A,FALSE,"34";#N/A,#N/A,FALSE,"35";#N/A,#N/A,FALSE,"36";#N/A,#N/A,FALSE,"37";#N/A,#N/A,FALSE,"38";#N/A,#N/A,FALSE,"39";#N/A,#N/A,FALSE,"40";#N/A,#N/A,FALSE,"41"}</definedName>
    <definedName name="EBITYTDBud" localSheetId="7" hidden="1">{#N/A,#N/A,FALSE,"1";#N/A,#N/A,FALSE,"2";#N/A,#N/A,FALSE,"3";#N/A,#N/A,FALSE,"4";#N/A,#N/A,FALSE,"5";#N/A,#N/A,FALSE,"6";#N/A,#N/A,FALSE,"7";#N/A,#N/A,FALSE,"8";#N/A,#N/A,FALSE,"9";#N/A,#N/A,FALSE,"10";#N/A,#N/A,FALSE,"11";#N/A,#N/A,FALSE,"12";#N/A,#N/A,FALSE,"13";#N/A,#N/A,FALSE,"14";#N/A,#N/A,FALSE,"15";#N/A,#N/A,FALSE,"16";#N/A,#N/A,FALSE,"17";#N/A,#N/A,FALSE,"18";#N/A,#N/A,FALSE,"19";#N/A,#N/A,FALSE,"20";#N/A,#N/A,FALSE,"21";#N/A,#N/A,FALSE,"22";#N/A,#N/A,FALSE,"23";#N/A,#N/A,FALSE,"24";#N/A,#N/A,FALSE,"25";#N/A,#N/A,FALSE,"26";#N/A,#N/A,FALSE,"27";#N/A,#N/A,FALSE,"28";#N/A,#N/A,FALSE,"29";#N/A,#N/A,FALSE,"30";#N/A,#N/A,FALSE,"31";#N/A,#N/A,FALSE,"32";#N/A,#N/A,FALSE,"33";#N/A,#N/A,FALSE,"34";#N/A,#N/A,FALSE,"35";#N/A,#N/A,FALSE,"36";#N/A,#N/A,FALSE,"37";#N/A,#N/A,FALSE,"38";#N/A,#N/A,FALSE,"39";#N/A,#N/A,FALSE,"40";#N/A,#N/A,FALSE,"41"}</definedName>
    <definedName name="EBITYTDBud" localSheetId="9" hidden="1">{#N/A,#N/A,FALSE,"1";#N/A,#N/A,FALSE,"2";#N/A,#N/A,FALSE,"3";#N/A,#N/A,FALSE,"4";#N/A,#N/A,FALSE,"5";#N/A,#N/A,FALSE,"6";#N/A,#N/A,FALSE,"7";#N/A,#N/A,FALSE,"8";#N/A,#N/A,FALSE,"9";#N/A,#N/A,FALSE,"10";#N/A,#N/A,FALSE,"11";#N/A,#N/A,FALSE,"12";#N/A,#N/A,FALSE,"13";#N/A,#N/A,FALSE,"14";#N/A,#N/A,FALSE,"15";#N/A,#N/A,FALSE,"16";#N/A,#N/A,FALSE,"17";#N/A,#N/A,FALSE,"18";#N/A,#N/A,FALSE,"19";#N/A,#N/A,FALSE,"20";#N/A,#N/A,FALSE,"21";#N/A,#N/A,FALSE,"22";#N/A,#N/A,FALSE,"23";#N/A,#N/A,FALSE,"24";#N/A,#N/A,FALSE,"25";#N/A,#N/A,FALSE,"26";#N/A,#N/A,FALSE,"27";#N/A,#N/A,FALSE,"28";#N/A,#N/A,FALSE,"29";#N/A,#N/A,FALSE,"30";#N/A,#N/A,FALSE,"31";#N/A,#N/A,FALSE,"32";#N/A,#N/A,FALSE,"33";#N/A,#N/A,FALSE,"34";#N/A,#N/A,FALSE,"35";#N/A,#N/A,FALSE,"36";#N/A,#N/A,FALSE,"37";#N/A,#N/A,FALSE,"38";#N/A,#N/A,FALSE,"39";#N/A,#N/A,FALSE,"40";#N/A,#N/A,FALSE,"41"}</definedName>
    <definedName name="EBITYTDBud" hidden="1">{#N/A,#N/A,FALSE,"1";#N/A,#N/A,FALSE,"2";#N/A,#N/A,FALSE,"3";#N/A,#N/A,FALSE,"4";#N/A,#N/A,FALSE,"5";#N/A,#N/A,FALSE,"6";#N/A,#N/A,FALSE,"7";#N/A,#N/A,FALSE,"8";#N/A,#N/A,FALSE,"9";#N/A,#N/A,FALSE,"10";#N/A,#N/A,FALSE,"11";#N/A,#N/A,FALSE,"12";#N/A,#N/A,FALSE,"13";#N/A,#N/A,FALSE,"14";#N/A,#N/A,FALSE,"15";#N/A,#N/A,FALSE,"16";#N/A,#N/A,FALSE,"17";#N/A,#N/A,FALSE,"18";#N/A,#N/A,FALSE,"19";#N/A,#N/A,FALSE,"20";#N/A,#N/A,FALSE,"21";#N/A,#N/A,FALSE,"22";#N/A,#N/A,FALSE,"23";#N/A,#N/A,FALSE,"24";#N/A,#N/A,FALSE,"25";#N/A,#N/A,FALSE,"26";#N/A,#N/A,FALSE,"27";#N/A,#N/A,FALSE,"28";#N/A,#N/A,FALSE,"29";#N/A,#N/A,FALSE,"30";#N/A,#N/A,FALSE,"31";#N/A,#N/A,FALSE,"32";#N/A,#N/A,FALSE,"33";#N/A,#N/A,FALSE,"34";#N/A,#N/A,FALSE,"35";#N/A,#N/A,FALSE,"36";#N/A,#N/A,FALSE,"37";#N/A,#N/A,FALSE,"38";#N/A,#N/A,FALSE,"39";#N/A,#N/A,FALSE,"40";#N/A,#N/A,FALSE,"41"}</definedName>
    <definedName name="EDEE" localSheetId="2">#REF!</definedName>
    <definedName name="EDEE" localSheetId="6">#REF!</definedName>
    <definedName name="EDEE" localSheetId="13">#REF!</definedName>
    <definedName name="EDEE" localSheetId="12">#REF!</definedName>
    <definedName name="EDEE" localSheetId="7">#REF!</definedName>
    <definedName name="EDEE" localSheetId="8">#REF!</definedName>
    <definedName name="EDEE" localSheetId="9">#REF!</definedName>
    <definedName name="EDEE">#REF!</definedName>
    <definedName name="ee" localSheetId="11" hidden="1">{#N/A,#N/A,FALSE,"Aging Summary";#N/A,#N/A,FALSE,"Ratio Analysis";#N/A,#N/A,FALSE,"Test 120 Day Accts";#N/A,#N/A,FALSE,"Tickmarks"}</definedName>
    <definedName name="ee" localSheetId="10" hidden="1">{#N/A,#N/A,FALSE,"Aging Summary";#N/A,#N/A,FALSE,"Ratio Analysis";#N/A,#N/A,FALSE,"Test 120 Day Accts";#N/A,#N/A,FALSE,"Tickmarks"}</definedName>
    <definedName name="ee" localSheetId="7" hidden="1">{#N/A,#N/A,FALSE,"Aging Summary";#N/A,#N/A,FALSE,"Ratio Analysis";#N/A,#N/A,FALSE,"Test 120 Day Accts";#N/A,#N/A,FALSE,"Tickmarks"}</definedName>
    <definedName name="ee" localSheetId="9" hidden="1">{#N/A,#N/A,FALSE,"Aging Summary";#N/A,#N/A,FALSE,"Ratio Analysis";#N/A,#N/A,FALSE,"Test 120 Day Accts";#N/A,#N/A,FALSE,"Tickmarks"}</definedName>
    <definedName name="ee" hidden="1">{#N/A,#N/A,FALSE,"Aging Summary";#N/A,#N/A,FALSE,"Ratio Analysis";#N/A,#N/A,FALSE,"Test 120 Day Accts";#N/A,#N/A,FALSE,"Tickmarks"}</definedName>
    <definedName name="eeee" localSheetId="11" hidden="1">{#N/A,#N/A,FALSE,"Aging Summary";#N/A,#N/A,FALSE,"Ratio Analysis";#N/A,#N/A,FALSE,"Test 120 Day Accts";#N/A,#N/A,FALSE,"Tickmarks"}</definedName>
    <definedName name="eeee" localSheetId="10" hidden="1">{#N/A,#N/A,FALSE,"Aging Summary";#N/A,#N/A,FALSE,"Ratio Analysis";#N/A,#N/A,FALSE,"Test 120 Day Accts";#N/A,#N/A,FALSE,"Tickmarks"}</definedName>
    <definedName name="eeee" localSheetId="7" hidden="1">{#N/A,#N/A,FALSE,"Aging Summary";#N/A,#N/A,FALSE,"Ratio Analysis";#N/A,#N/A,FALSE,"Test 120 Day Accts";#N/A,#N/A,FALSE,"Tickmarks"}</definedName>
    <definedName name="eeee" localSheetId="9" hidden="1">{#N/A,#N/A,FALSE,"Aging Summary";#N/A,#N/A,FALSE,"Ratio Analysis";#N/A,#N/A,FALSE,"Test 120 Day Accts";#N/A,#N/A,FALSE,"Tickmarks"}</definedName>
    <definedName name="eeee" hidden="1">{#N/A,#N/A,FALSE,"Aging Summary";#N/A,#N/A,FALSE,"Ratio Analysis";#N/A,#N/A,FALSE,"Test 120 Day Accts";#N/A,#N/A,FALSE,"Tickmarks"}</definedName>
    <definedName name="efe" localSheetId="11" hidden="1">{#N/A,#N/A,FALSE,"Aging Summary";#N/A,#N/A,FALSE,"Ratio Analysis";#N/A,#N/A,FALSE,"Test 120 Day Accts";#N/A,#N/A,FALSE,"Tickmarks"}</definedName>
    <definedName name="efe" localSheetId="10" hidden="1">{#N/A,#N/A,FALSE,"Aging Summary";#N/A,#N/A,FALSE,"Ratio Analysis";#N/A,#N/A,FALSE,"Test 120 Day Accts";#N/A,#N/A,FALSE,"Tickmarks"}</definedName>
    <definedName name="efe" localSheetId="7" hidden="1">{#N/A,#N/A,FALSE,"Aging Summary";#N/A,#N/A,FALSE,"Ratio Analysis";#N/A,#N/A,FALSE,"Test 120 Day Accts";#N/A,#N/A,FALSE,"Tickmarks"}</definedName>
    <definedName name="efe" localSheetId="9" hidden="1">{#N/A,#N/A,FALSE,"Aging Summary";#N/A,#N/A,FALSE,"Ratio Analysis";#N/A,#N/A,FALSE,"Test 120 Day Accts";#N/A,#N/A,FALSE,"Tickmarks"}</definedName>
    <definedName name="efe" hidden="1">{#N/A,#N/A,FALSE,"Aging Summary";#N/A,#N/A,FALSE,"Ratio Analysis";#N/A,#N/A,FALSE,"Test 120 Day Accts";#N/A,#N/A,FALSE,"Tickmarks"}</definedName>
    <definedName name="er" localSheetId="11" hidden="1">{#N/A,#N/A,FALSE,"Aging Summary";#N/A,#N/A,FALSE,"Ratio Analysis";#N/A,#N/A,FALSE,"Test 120 Day Accts";#N/A,#N/A,FALSE,"Tickmarks"}</definedName>
    <definedName name="er" localSheetId="10" hidden="1">{#N/A,#N/A,FALSE,"Aging Summary";#N/A,#N/A,FALSE,"Ratio Analysis";#N/A,#N/A,FALSE,"Test 120 Day Accts";#N/A,#N/A,FALSE,"Tickmarks"}</definedName>
    <definedName name="er" localSheetId="7" hidden="1">{#N/A,#N/A,FALSE,"Aging Summary";#N/A,#N/A,FALSE,"Ratio Analysis";#N/A,#N/A,FALSE,"Test 120 Day Accts";#N/A,#N/A,FALSE,"Tickmarks"}</definedName>
    <definedName name="er" localSheetId="9" hidden="1">{#N/A,#N/A,FALSE,"Aging Summary";#N/A,#N/A,FALSE,"Ratio Analysis";#N/A,#N/A,FALSE,"Test 120 Day Accts";#N/A,#N/A,FALSE,"Tickmarks"}</definedName>
    <definedName name="er" hidden="1">{#N/A,#N/A,FALSE,"Aging Summary";#N/A,#N/A,FALSE,"Ratio Analysis";#N/A,#N/A,FALSE,"Test 120 Day Accts";#N/A,#N/A,FALSE,"Tickmarks"}</definedName>
    <definedName name="EX" localSheetId="11" hidden="1">{#N/A,#N/A,FALSE,"Aging Summary";#N/A,#N/A,FALSE,"Ratio Analysis";#N/A,#N/A,FALSE,"Test 120 Day Accts";#N/A,#N/A,FALSE,"Tickmarks"}</definedName>
    <definedName name="EX" localSheetId="10" hidden="1">{#N/A,#N/A,FALSE,"Aging Summary";#N/A,#N/A,FALSE,"Ratio Analysis";#N/A,#N/A,FALSE,"Test 120 Day Accts";#N/A,#N/A,FALSE,"Tickmarks"}</definedName>
    <definedName name="EX" localSheetId="7" hidden="1">{#N/A,#N/A,FALSE,"Aging Summary";#N/A,#N/A,FALSE,"Ratio Analysis";#N/A,#N/A,FALSE,"Test 120 Day Accts";#N/A,#N/A,FALSE,"Tickmarks"}</definedName>
    <definedName name="EX" localSheetId="9" hidden="1">{#N/A,#N/A,FALSE,"Aging Summary";#N/A,#N/A,FALSE,"Ratio Analysis";#N/A,#N/A,FALSE,"Test 120 Day Accts";#N/A,#N/A,FALSE,"Tickmarks"}</definedName>
    <definedName name="EX" hidden="1">{#N/A,#N/A,FALSE,"Aging Summary";#N/A,#N/A,FALSE,"Ratio Analysis";#N/A,#N/A,FALSE,"Test 120 Day Accts";#N/A,#N/A,FALSE,"Tickmarks"}</definedName>
    <definedName name="Excel_BuiltIn_Print_Area_2_1" localSheetId="2">#REF!</definedName>
    <definedName name="Excel_BuiltIn_Print_Area_2_1" localSheetId="6">#REF!</definedName>
    <definedName name="Excel_BuiltIn_Print_Area_2_1" localSheetId="13">#REF!</definedName>
    <definedName name="Excel_BuiltIn_Print_Area_2_1" localSheetId="12">#REF!</definedName>
    <definedName name="Excel_BuiltIn_Print_Area_2_1" localSheetId="7">#REF!</definedName>
    <definedName name="Excel_BuiltIn_Print_Area_2_1" localSheetId="8">#REF!</definedName>
    <definedName name="Excel_BuiltIn_Print_Area_2_1" localSheetId="9">#REF!</definedName>
    <definedName name="Excel_BuiltIn_Print_Area_2_1">#REF!</definedName>
    <definedName name="eXHD" localSheetId="11" hidden="1">{#N/A,#N/A,TRUE,"TOTAL COMPANY 1995";#N/A,#N/A,TRUE,"UTR-DC";#N/A,#N/A,TRUE,"UTR-WP";#N/A,#N/A,TRUE,"UTR-WR";#N/A,#N/A,TRUE,"UTR-LT";#N/A,#N/A,TRUE,"UTR-DI";#N/A,#N/A,TRUE,"STAV-WR";#N/A,#N/A,TRUE,"YSSV-WR";#N/A,#N/A,TRUE,"GP.EXP.NP"}</definedName>
    <definedName name="eXHD" localSheetId="10" hidden="1">{#N/A,#N/A,TRUE,"TOTAL COMPANY 1995";#N/A,#N/A,TRUE,"UTR-DC";#N/A,#N/A,TRUE,"UTR-WP";#N/A,#N/A,TRUE,"UTR-WR";#N/A,#N/A,TRUE,"UTR-LT";#N/A,#N/A,TRUE,"UTR-DI";#N/A,#N/A,TRUE,"STAV-WR";#N/A,#N/A,TRUE,"YSSV-WR";#N/A,#N/A,TRUE,"GP.EXP.NP"}</definedName>
    <definedName name="eXHD" localSheetId="7" hidden="1">{#N/A,#N/A,TRUE,"TOTAL COMPANY 1995";#N/A,#N/A,TRUE,"UTR-DC";#N/A,#N/A,TRUE,"UTR-WP";#N/A,#N/A,TRUE,"UTR-WR";#N/A,#N/A,TRUE,"UTR-LT";#N/A,#N/A,TRUE,"UTR-DI";#N/A,#N/A,TRUE,"STAV-WR";#N/A,#N/A,TRUE,"YSSV-WR";#N/A,#N/A,TRUE,"GP.EXP.NP"}</definedName>
    <definedName name="eXHD" localSheetId="9" hidden="1">{#N/A,#N/A,TRUE,"TOTAL COMPANY 1995";#N/A,#N/A,TRUE,"UTR-DC";#N/A,#N/A,TRUE,"UTR-WP";#N/A,#N/A,TRUE,"UTR-WR";#N/A,#N/A,TRUE,"UTR-LT";#N/A,#N/A,TRUE,"UTR-DI";#N/A,#N/A,TRUE,"STAV-WR";#N/A,#N/A,TRUE,"YSSV-WR";#N/A,#N/A,TRUE,"GP.EXP.NP"}</definedName>
    <definedName name="eXHD" hidden="1">{#N/A,#N/A,TRUE,"TOTAL COMPANY 1995";#N/A,#N/A,TRUE,"UTR-DC";#N/A,#N/A,TRUE,"UTR-WP";#N/A,#N/A,TRUE,"UTR-WR";#N/A,#N/A,TRUE,"UTR-LT";#N/A,#N/A,TRUE,"UTR-DI";#N/A,#N/A,TRUE,"STAV-WR";#N/A,#N/A,TRUE,"YSSV-WR";#N/A,#N/A,TRUE,"GP.EXP.NP"}</definedName>
    <definedName name="Factores">'[5]calculos planilla'!$A$2:$M$134</definedName>
    <definedName name="fdf" localSheetId="11" hidden="1">{#N/A,#N/A,FALSE,"Aging Summary";#N/A,#N/A,FALSE,"Ratio Analysis";#N/A,#N/A,FALSE,"Test 120 Day Accts";#N/A,#N/A,FALSE,"Tickmarks"}</definedName>
    <definedName name="fdf" localSheetId="10" hidden="1">{#N/A,#N/A,FALSE,"Aging Summary";#N/A,#N/A,FALSE,"Ratio Analysis";#N/A,#N/A,FALSE,"Test 120 Day Accts";#N/A,#N/A,FALSE,"Tickmarks"}</definedName>
    <definedName name="fdf" localSheetId="7" hidden="1">{#N/A,#N/A,FALSE,"Aging Summary";#N/A,#N/A,FALSE,"Ratio Analysis";#N/A,#N/A,FALSE,"Test 120 Day Accts";#N/A,#N/A,FALSE,"Tickmarks"}</definedName>
    <definedName name="fdf" localSheetId="9" hidden="1">{#N/A,#N/A,FALSE,"Aging Summary";#N/A,#N/A,FALSE,"Ratio Analysis";#N/A,#N/A,FALSE,"Test 120 Day Accts";#N/A,#N/A,FALSE,"Tickmarks"}</definedName>
    <definedName name="fdf" hidden="1">{#N/A,#N/A,FALSE,"Aging Summary";#N/A,#N/A,FALSE,"Ratio Analysis";#N/A,#N/A,FALSE,"Test 120 Day Accts";#N/A,#N/A,FALSE,"Tickmarks"}</definedName>
    <definedName name="fecha">[5]bien!$F$8</definedName>
    <definedName name="fecha_act" localSheetId="6">[5]bien!#REF!</definedName>
    <definedName name="fecha_act" localSheetId="7">[5]bien!#REF!</definedName>
    <definedName name="fecha_act" localSheetId="9">[5]bien!#REF!</definedName>
    <definedName name="fecha_act">[5]bien!#REF!</definedName>
    <definedName name="feo" localSheetId="11" hidden="1">{#N/A,#N/A,FALSE,"Aging Summary";#N/A,#N/A,FALSE,"Ratio Analysis";#N/A,#N/A,FALSE,"Test 120 Day Accts";#N/A,#N/A,FALSE,"Tickmarks"}</definedName>
    <definedName name="feo" localSheetId="10" hidden="1">{#N/A,#N/A,FALSE,"Aging Summary";#N/A,#N/A,FALSE,"Ratio Analysis";#N/A,#N/A,FALSE,"Test 120 Day Accts";#N/A,#N/A,FALSE,"Tickmarks"}</definedName>
    <definedName name="feo" localSheetId="7" hidden="1">{#N/A,#N/A,FALSE,"Aging Summary";#N/A,#N/A,FALSE,"Ratio Analysis";#N/A,#N/A,FALSE,"Test 120 Day Accts";#N/A,#N/A,FALSE,"Tickmarks"}</definedName>
    <definedName name="feo" localSheetId="9" hidden="1">{#N/A,#N/A,FALSE,"Aging Summary";#N/A,#N/A,FALSE,"Ratio Analysis";#N/A,#N/A,FALSE,"Test 120 Day Accts";#N/A,#N/A,FALSE,"Tickmarks"}</definedName>
    <definedName name="feo" hidden="1">{#N/A,#N/A,FALSE,"Aging Summary";#N/A,#N/A,FALSE,"Ratio Analysis";#N/A,#N/A,FALSE,"Test 120 Day Accts";#N/A,#N/A,FALSE,"Tickmarks"}</definedName>
    <definedName name="FF" localSheetId="2">#REF!</definedName>
    <definedName name="FF" localSheetId="6">#REF!</definedName>
    <definedName name="FF" localSheetId="13">#REF!</definedName>
    <definedName name="FF" localSheetId="12">#REF!</definedName>
    <definedName name="FF" localSheetId="7">#REF!</definedName>
    <definedName name="FF" localSheetId="8">#REF!</definedName>
    <definedName name="FF" localSheetId="9">#REF!</definedName>
    <definedName name="FF">#REF!</definedName>
    <definedName name="FFF" localSheetId="2">#REF!</definedName>
    <definedName name="FFF" localSheetId="6">#REF!</definedName>
    <definedName name="FFF" localSheetId="13">#REF!</definedName>
    <definedName name="FFF" localSheetId="12">#REF!</definedName>
    <definedName name="FFF" localSheetId="7">#REF!</definedName>
    <definedName name="FFF" localSheetId="8">#REF!</definedName>
    <definedName name="FFF" localSheetId="9">#REF!</definedName>
    <definedName name="FFF">#REF!</definedName>
    <definedName name="FFFF" localSheetId="6">[5]bien!#REF!</definedName>
    <definedName name="FFFF" localSheetId="7">[5]bien!#REF!</definedName>
    <definedName name="FFFF" localSheetId="9">[5]bien!#REF!</definedName>
    <definedName name="FFFF">[5]bien!#REF!</definedName>
    <definedName name="FUT_2000" localSheetId="11" hidden="1">{#N/A,#N/A,FALSE,"Aging Summary";#N/A,#N/A,FALSE,"Ratio Analysis";#N/A,#N/A,FALSE,"Test 120 Day Accts";#N/A,#N/A,FALSE,"Tickmarks"}</definedName>
    <definedName name="FUT_2000" localSheetId="10" hidden="1">{#N/A,#N/A,FALSE,"Aging Summary";#N/A,#N/A,FALSE,"Ratio Analysis";#N/A,#N/A,FALSE,"Test 120 Day Accts";#N/A,#N/A,FALSE,"Tickmarks"}</definedName>
    <definedName name="FUT_2000" localSheetId="7" hidden="1">{#N/A,#N/A,FALSE,"Aging Summary";#N/A,#N/A,FALSE,"Ratio Analysis";#N/A,#N/A,FALSE,"Test 120 Day Accts";#N/A,#N/A,FALSE,"Tickmarks"}</definedName>
    <definedName name="FUT_2000" localSheetId="9" hidden="1">{#N/A,#N/A,FALSE,"Aging Summary";#N/A,#N/A,FALSE,"Ratio Analysis";#N/A,#N/A,FALSE,"Test 120 Day Accts";#N/A,#N/A,FALSE,"Tickmarks"}</definedName>
    <definedName name="FUT_2000" hidden="1">{#N/A,#N/A,FALSE,"Aging Summary";#N/A,#N/A,FALSE,"Ratio Analysis";#N/A,#N/A,FALSE,"Test 120 Day Accts";#N/A,#N/A,FALSE,"Tickmarks"}</definedName>
    <definedName name="g" localSheetId="2">#REF!</definedName>
    <definedName name="g" localSheetId="6">#REF!</definedName>
    <definedName name="g" localSheetId="13">#REF!</definedName>
    <definedName name="g" localSheetId="12">#REF!</definedName>
    <definedName name="g" localSheetId="7">#REF!</definedName>
    <definedName name="g" localSheetId="8">#REF!</definedName>
    <definedName name="g" localSheetId="9">#REF!</definedName>
    <definedName name="g">#REF!</definedName>
    <definedName name="Gasto_Fijo__GF" localSheetId="6">'[6]BD Compras'!#REF!</definedName>
    <definedName name="Gasto_Fijo__GF" localSheetId="9">'[6]BD Compras'!#REF!</definedName>
    <definedName name="Gasto_Fijo__GF">'[6]BD Compras'!#REF!</definedName>
    <definedName name="GC" localSheetId="11" hidden="1">{#N/A,#N/A,TRUE,"MEMO";#N/A,#N/A,TRUE,"PARAMETROS";#N/A,#N/A,TRUE,"RLI ";#N/A,#N/A,TRUE,"IMPTO.DET.";#N/A,#N/A,TRUE,"FUT-FUNT";#N/A,#N/A,TRUE,"CPI-PATR.";#N/A,#N/A,TRUE,"CM CPI";#N/A,#N/A,TRUE,"PROV";#N/A,#N/A,TRUE,"A FIJO";#N/A,#N/A,TRUE,"LEASING";#N/A,#N/A,TRUE,"VPP";#N/A,#N/A,TRUE,"PPM";#N/A,#N/A,TRUE,"OTROS"}</definedName>
    <definedName name="GC" localSheetId="10" hidden="1">{#N/A,#N/A,TRUE,"MEMO";#N/A,#N/A,TRUE,"PARAMETROS";#N/A,#N/A,TRUE,"RLI ";#N/A,#N/A,TRUE,"IMPTO.DET.";#N/A,#N/A,TRUE,"FUT-FUNT";#N/A,#N/A,TRUE,"CPI-PATR.";#N/A,#N/A,TRUE,"CM CPI";#N/A,#N/A,TRUE,"PROV";#N/A,#N/A,TRUE,"A FIJO";#N/A,#N/A,TRUE,"LEASING";#N/A,#N/A,TRUE,"VPP";#N/A,#N/A,TRUE,"PPM";#N/A,#N/A,TRUE,"OTROS"}</definedName>
    <definedName name="GC" localSheetId="7" hidden="1">{#N/A,#N/A,TRUE,"MEMO";#N/A,#N/A,TRUE,"PARAMETROS";#N/A,#N/A,TRUE,"RLI ";#N/A,#N/A,TRUE,"IMPTO.DET.";#N/A,#N/A,TRUE,"FUT-FUNT";#N/A,#N/A,TRUE,"CPI-PATR.";#N/A,#N/A,TRUE,"CM CPI";#N/A,#N/A,TRUE,"PROV";#N/A,#N/A,TRUE,"A FIJO";#N/A,#N/A,TRUE,"LEASING";#N/A,#N/A,TRUE,"VPP";#N/A,#N/A,TRUE,"PPM";#N/A,#N/A,TRUE,"OTROS"}</definedName>
    <definedName name="GC" localSheetId="9" hidden="1">{#N/A,#N/A,TRUE,"MEMO";#N/A,#N/A,TRUE,"PARAMETROS";#N/A,#N/A,TRUE,"RLI ";#N/A,#N/A,TRUE,"IMPTO.DET.";#N/A,#N/A,TRUE,"FUT-FUNT";#N/A,#N/A,TRUE,"CPI-PATR.";#N/A,#N/A,TRUE,"CM CPI";#N/A,#N/A,TRUE,"PROV";#N/A,#N/A,TRUE,"A FIJO";#N/A,#N/A,TRUE,"LEASING";#N/A,#N/A,TRUE,"VPP";#N/A,#N/A,TRUE,"PPM";#N/A,#N/A,TRUE,"OTROS"}</definedName>
    <definedName name="GC" hidden="1">{#N/A,#N/A,TRUE,"MEMO";#N/A,#N/A,TRUE,"PARAMETROS";#N/A,#N/A,TRUE,"RLI ";#N/A,#N/A,TRUE,"IMPTO.DET.";#N/A,#N/A,TRUE,"FUT-FUNT";#N/A,#N/A,TRUE,"CPI-PATR.";#N/A,#N/A,TRUE,"CM CPI";#N/A,#N/A,TRUE,"PROV";#N/A,#N/A,TRUE,"A FIJO";#N/A,#N/A,TRUE,"LEASING";#N/A,#N/A,TRUE,"VPP";#N/A,#N/A,TRUE,"PPM";#N/A,#N/A,TRUE,"OTROS"}</definedName>
    <definedName name="gg" localSheetId="11" hidden="1">{"'ICE  Agosto'!$A$60:$A$64","'ICE  Agosto'!$C$67"}</definedName>
    <definedName name="gg" localSheetId="10" hidden="1">{"'ICE  Agosto'!$A$60:$A$64","'ICE  Agosto'!$C$67"}</definedName>
    <definedName name="gg" localSheetId="7" hidden="1">{"'ICE  Agosto'!$A$60:$A$64","'ICE  Agosto'!$C$67"}</definedName>
    <definedName name="gg" localSheetId="9" hidden="1">{"'ICE  Agosto'!$A$60:$A$64","'ICE  Agosto'!$C$67"}</definedName>
    <definedName name="gg" hidden="1">{"'ICE  Agosto'!$A$60:$A$64","'ICE  Agosto'!$C$67"}</definedName>
    <definedName name="ｇｇ" localSheetId="11" hidden="1">{#N/A,#N/A,FALSE,"Cover (Japan)";#N/A,#N/A,FALSE,"Index";#N/A,#N/A,FALSE,"Comment sum"}</definedName>
    <definedName name="ｇｇ" localSheetId="10" hidden="1">{#N/A,#N/A,FALSE,"Cover (Japan)";#N/A,#N/A,FALSE,"Index";#N/A,#N/A,FALSE,"Comment sum"}</definedName>
    <definedName name="ｇｇ" localSheetId="7" hidden="1">{#N/A,#N/A,FALSE,"Cover (Japan)";#N/A,#N/A,FALSE,"Index";#N/A,#N/A,FALSE,"Comment sum"}</definedName>
    <definedName name="ｇｇ" localSheetId="9" hidden="1">{#N/A,#N/A,FALSE,"Cover (Japan)";#N/A,#N/A,FALSE,"Index";#N/A,#N/A,FALSE,"Comment sum"}</definedName>
    <definedName name="ｇｇ" hidden="1">{#N/A,#N/A,FALSE,"Cover (Japan)";#N/A,#N/A,FALSE,"Index";#N/A,#N/A,FALSE,"Comment sum"}</definedName>
    <definedName name="ggg" localSheetId="6">#REF!</definedName>
    <definedName name="ggg" localSheetId="9">#REF!</definedName>
    <definedName name="ggg">#REF!</definedName>
    <definedName name="gggggggggggggggggggggggggg" localSheetId="11" hidden="1">{#N/A,#N/A,FALSE,"Aging Summary";#N/A,#N/A,FALSE,"Ratio Analysis";#N/A,#N/A,FALSE,"Test 120 Day Accts";#N/A,#N/A,FALSE,"Tickmarks"}</definedName>
    <definedName name="gggggggggggggggggggggggggg" localSheetId="10" hidden="1">{#N/A,#N/A,FALSE,"Aging Summary";#N/A,#N/A,FALSE,"Ratio Analysis";#N/A,#N/A,FALSE,"Test 120 Day Accts";#N/A,#N/A,FALSE,"Tickmarks"}</definedName>
    <definedName name="gggggggggggggggggggggggggg" localSheetId="7" hidden="1">{#N/A,#N/A,FALSE,"Aging Summary";#N/A,#N/A,FALSE,"Ratio Analysis";#N/A,#N/A,FALSE,"Test 120 Day Accts";#N/A,#N/A,FALSE,"Tickmarks"}</definedName>
    <definedName name="gggggggggggggggggggggggggg" localSheetId="9" hidden="1">{#N/A,#N/A,FALSE,"Aging Summary";#N/A,#N/A,FALSE,"Ratio Analysis";#N/A,#N/A,FALSE,"Test 120 Day Accts";#N/A,#N/A,FALSE,"Tickmarks"}</definedName>
    <definedName name="gggggggggggggggggggggggggg" hidden="1">{#N/A,#N/A,FALSE,"Aging Summary";#N/A,#N/A,FALSE,"Ratio Analysis";#N/A,#N/A,FALSE,"Test 120 Day Accts";#N/A,#N/A,FALSE,"Tickmarks"}</definedName>
    <definedName name="GVKey">""</definedName>
    <definedName name="GVV" localSheetId="11" hidden="1">{#N/A,#N/A,FALSE,"Aging Summary";#N/A,#N/A,FALSE,"Ratio Analysis";#N/A,#N/A,FALSE,"Test 120 Day Accts";#N/A,#N/A,FALSE,"Tickmarks"}</definedName>
    <definedName name="GVV" localSheetId="10" hidden="1">{#N/A,#N/A,FALSE,"Aging Summary";#N/A,#N/A,FALSE,"Ratio Analysis";#N/A,#N/A,FALSE,"Test 120 Day Accts";#N/A,#N/A,FALSE,"Tickmarks"}</definedName>
    <definedName name="GVV" localSheetId="7" hidden="1">{#N/A,#N/A,FALSE,"Aging Summary";#N/A,#N/A,FALSE,"Ratio Analysis";#N/A,#N/A,FALSE,"Test 120 Day Accts";#N/A,#N/A,FALSE,"Tickmarks"}</definedName>
    <definedName name="GVV" localSheetId="9" hidden="1">{#N/A,#N/A,FALSE,"Aging Summary";#N/A,#N/A,FALSE,"Ratio Analysis";#N/A,#N/A,FALSE,"Test 120 Day Accts";#N/A,#N/A,FALSE,"Tickmarks"}</definedName>
    <definedName name="GVV" hidden="1">{#N/A,#N/A,FALSE,"Aging Summary";#N/A,#N/A,FALSE,"Ratio Analysis";#N/A,#N/A,FALSE,"Test 120 Day Accts";#N/A,#N/A,FALSE,"Tickmarks"}</definedName>
    <definedName name="h" localSheetId="11" hidden="1">{#N/A,#N/A,FALSE,"Aging Summary";#N/A,#N/A,FALSE,"Ratio Analysis";#N/A,#N/A,FALSE,"Test 120 Day Accts";#N/A,#N/A,FALSE,"Tickmarks"}</definedName>
    <definedName name="h" localSheetId="10" hidden="1">{#N/A,#N/A,FALSE,"Aging Summary";#N/A,#N/A,FALSE,"Ratio Analysis";#N/A,#N/A,FALSE,"Test 120 Day Accts";#N/A,#N/A,FALSE,"Tickmarks"}</definedName>
    <definedName name="h" localSheetId="7" hidden="1">{#N/A,#N/A,FALSE,"Aging Summary";#N/A,#N/A,FALSE,"Ratio Analysis";#N/A,#N/A,FALSE,"Test 120 Day Accts";#N/A,#N/A,FALSE,"Tickmarks"}</definedName>
    <definedName name="h" localSheetId="9" hidden="1">{#N/A,#N/A,FALSE,"Aging Summary";#N/A,#N/A,FALSE,"Ratio Analysis";#N/A,#N/A,FALSE,"Test 120 Day Accts";#N/A,#N/A,FALSE,"Tickmarks"}</definedName>
    <definedName name="h" hidden="1">{#N/A,#N/A,FALSE,"Aging Summary";#N/A,#N/A,FALSE,"Ratio Analysis";#N/A,#N/A,FALSE,"Test 120 Day Accts";#N/A,#N/A,FALSE,"Tickmarks"}</definedName>
    <definedName name="hdhdhhd" hidden="1">48</definedName>
    <definedName name="HGHHH" localSheetId="2">#REF!</definedName>
    <definedName name="HGHHH" localSheetId="6">#REF!</definedName>
    <definedName name="HGHHH" localSheetId="13">#REF!</definedName>
    <definedName name="HGHHH" localSheetId="12">#REF!</definedName>
    <definedName name="HGHHH" localSheetId="7">#REF!</definedName>
    <definedName name="HGHHH" localSheetId="8">#REF!</definedName>
    <definedName name="HGHHH" localSheetId="9">#REF!</definedName>
    <definedName name="HGHHH">#REF!</definedName>
    <definedName name="hhh" localSheetId="11" hidden="1">{#N/A,#N/A,FALSE,"mk";#N/A,#N/A,FALSE,"SIEG";#N/A,#N/A,FALSE,"BOUSK";#N/A,#N/A,FALSE,"C-0 B96-97";#N/A,#N/A,FALSE,"C-O B98";#N/A,#N/A,FALSE,"C-0 B96-97";#N/A,#N/A,FALSE,"MEKN";#N/A,#N/A,FALSE,"MEKN";#N/A,#N/A,FALSE,"C-O MKS 98";#N/A,#N/A,FALSE,"TANG";#N/A,#N/A,FALSE,"C-O Tng96";#N/A,#N/A,FALSE,"C-O Tng97";#N/A,#N/A,FALSE,"C-O Tng98";#N/A,#N/A,FALSE,"TET";#N/A,#N/A,FALSE,"C-0 TET 98";#N/A,#N/A,FALSE,"synthese";#N/A,#N/A,FALSE,"MEKNES";#N/A,#N/A,FALSE,"BOUSKOURA";#N/A,#N/A,FALSE,"TANGER";#N/A,#N/A,FALSE,"TETOUAN";#N/A,#N/A,FALSE,"CAP1 DH";#N/A,#N/A,FALSE,"CAP1 FF";#N/A,#N/A,FALSE,"LAFARGE MAROC";#N/A,#N/A,FALSE,"SIEGE";#N/A,#N/A,FALSE,"TOTAL USINES";#N/A,#N/A,FALSE,"entretien"}</definedName>
    <definedName name="hhh" localSheetId="10" hidden="1">{#N/A,#N/A,FALSE,"mk";#N/A,#N/A,FALSE,"SIEG";#N/A,#N/A,FALSE,"BOUSK";#N/A,#N/A,FALSE,"C-0 B96-97";#N/A,#N/A,FALSE,"C-O B98";#N/A,#N/A,FALSE,"C-0 B96-97";#N/A,#N/A,FALSE,"MEKN";#N/A,#N/A,FALSE,"MEKN";#N/A,#N/A,FALSE,"C-O MKS 98";#N/A,#N/A,FALSE,"TANG";#N/A,#N/A,FALSE,"C-O Tng96";#N/A,#N/A,FALSE,"C-O Tng97";#N/A,#N/A,FALSE,"C-O Tng98";#N/A,#N/A,FALSE,"TET";#N/A,#N/A,FALSE,"C-0 TET 98";#N/A,#N/A,FALSE,"synthese";#N/A,#N/A,FALSE,"MEKNES";#N/A,#N/A,FALSE,"BOUSKOURA";#N/A,#N/A,FALSE,"TANGER";#N/A,#N/A,FALSE,"TETOUAN";#N/A,#N/A,FALSE,"CAP1 DH";#N/A,#N/A,FALSE,"CAP1 FF";#N/A,#N/A,FALSE,"LAFARGE MAROC";#N/A,#N/A,FALSE,"SIEGE";#N/A,#N/A,FALSE,"TOTAL USINES";#N/A,#N/A,FALSE,"entretien"}</definedName>
    <definedName name="hhh" localSheetId="7" hidden="1">{#N/A,#N/A,FALSE,"mk";#N/A,#N/A,FALSE,"SIEG";#N/A,#N/A,FALSE,"BOUSK";#N/A,#N/A,FALSE,"C-0 B96-97";#N/A,#N/A,FALSE,"C-O B98";#N/A,#N/A,FALSE,"C-0 B96-97";#N/A,#N/A,FALSE,"MEKN";#N/A,#N/A,FALSE,"MEKN";#N/A,#N/A,FALSE,"C-O MKS 98";#N/A,#N/A,FALSE,"TANG";#N/A,#N/A,FALSE,"C-O Tng96";#N/A,#N/A,FALSE,"C-O Tng97";#N/A,#N/A,FALSE,"C-O Tng98";#N/A,#N/A,FALSE,"TET";#N/A,#N/A,FALSE,"C-0 TET 98";#N/A,#N/A,FALSE,"synthese";#N/A,#N/A,FALSE,"MEKNES";#N/A,#N/A,FALSE,"BOUSKOURA";#N/A,#N/A,FALSE,"TANGER";#N/A,#N/A,FALSE,"TETOUAN";#N/A,#N/A,FALSE,"CAP1 DH";#N/A,#N/A,FALSE,"CAP1 FF";#N/A,#N/A,FALSE,"LAFARGE MAROC";#N/A,#N/A,FALSE,"SIEGE";#N/A,#N/A,FALSE,"TOTAL USINES";#N/A,#N/A,FALSE,"entretien"}</definedName>
    <definedName name="hhh" localSheetId="9" hidden="1">{#N/A,#N/A,FALSE,"mk";#N/A,#N/A,FALSE,"SIEG";#N/A,#N/A,FALSE,"BOUSK";#N/A,#N/A,FALSE,"C-0 B96-97";#N/A,#N/A,FALSE,"C-O B98";#N/A,#N/A,FALSE,"C-0 B96-97";#N/A,#N/A,FALSE,"MEKN";#N/A,#N/A,FALSE,"MEKN";#N/A,#N/A,FALSE,"C-O MKS 98";#N/A,#N/A,FALSE,"TANG";#N/A,#N/A,FALSE,"C-O Tng96";#N/A,#N/A,FALSE,"C-O Tng97";#N/A,#N/A,FALSE,"C-O Tng98";#N/A,#N/A,FALSE,"TET";#N/A,#N/A,FALSE,"C-0 TET 98";#N/A,#N/A,FALSE,"synthese";#N/A,#N/A,FALSE,"MEKNES";#N/A,#N/A,FALSE,"BOUSKOURA";#N/A,#N/A,FALSE,"TANGER";#N/A,#N/A,FALSE,"TETOUAN";#N/A,#N/A,FALSE,"CAP1 DH";#N/A,#N/A,FALSE,"CAP1 FF";#N/A,#N/A,FALSE,"LAFARGE MAROC";#N/A,#N/A,FALSE,"SIEGE";#N/A,#N/A,FALSE,"TOTAL USINES";#N/A,#N/A,FALSE,"entretien"}</definedName>
    <definedName name="hhh" hidden="1">{#N/A,#N/A,FALSE,"mk";#N/A,#N/A,FALSE,"SIEG";#N/A,#N/A,FALSE,"BOUSK";#N/A,#N/A,FALSE,"C-0 B96-97";#N/A,#N/A,FALSE,"C-O B98";#N/A,#N/A,FALSE,"C-0 B96-97";#N/A,#N/A,FALSE,"MEKN";#N/A,#N/A,FALSE,"MEKN";#N/A,#N/A,FALSE,"C-O MKS 98";#N/A,#N/A,FALSE,"TANG";#N/A,#N/A,FALSE,"C-O Tng96";#N/A,#N/A,FALSE,"C-O Tng97";#N/A,#N/A,FALSE,"C-O Tng98";#N/A,#N/A,FALSE,"TET";#N/A,#N/A,FALSE,"C-0 TET 98";#N/A,#N/A,FALSE,"synthese";#N/A,#N/A,FALSE,"MEKNES";#N/A,#N/A,FALSE,"BOUSKOURA";#N/A,#N/A,FALSE,"TANGER";#N/A,#N/A,FALSE,"TETOUAN";#N/A,#N/A,FALSE,"CAP1 DH";#N/A,#N/A,FALSE,"CAP1 FF";#N/A,#N/A,FALSE,"LAFARGE MAROC";#N/A,#N/A,FALSE,"SIEGE";#N/A,#N/A,FALSE,"TOTAL USINES";#N/A,#N/A,FALSE,"entretien"}</definedName>
    <definedName name="HHHH" localSheetId="2">#REF!</definedName>
    <definedName name="HHHH" localSheetId="6">#REF!</definedName>
    <definedName name="HHHH" localSheetId="13">#REF!</definedName>
    <definedName name="HHHH" localSheetId="12">#REF!</definedName>
    <definedName name="HHHH" localSheetId="7">#REF!</definedName>
    <definedName name="HHHH" localSheetId="8">#REF!</definedName>
    <definedName name="HHHH" localSheetId="9">#REF!</definedName>
    <definedName name="HHHH">#REF!</definedName>
    <definedName name="hhhhh" localSheetId="11" hidden="1">{#N/A,#N/A,FALSE,"Aging Summary";#N/A,#N/A,FALSE,"Ratio Analysis";#N/A,#N/A,FALSE,"Test 120 Day Accts";#N/A,#N/A,FALSE,"Tickmarks"}</definedName>
    <definedName name="hhhhh" localSheetId="10" hidden="1">{#N/A,#N/A,FALSE,"Aging Summary";#N/A,#N/A,FALSE,"Ratio Analysis";#N/A,#N/A,FALSE,"Test 120 Day Accts";#N/A,#N/A,FALSE,"Tickmarks"}</definedName>
    <definedName name="hhhhh" localSheetId="7" hidden="1">{#N/A,#N/A,FALSE,"Aging Summary";#N/A,#N/A,FALSE,"Ratio Analysis";#N/A,#N/A,FALSE,"Test 120 Day Accts";#N/A,#N/A,FALSE,"Tickmarks"}</definedName>
    <definedName name="hhhhh" localSheetId="9" hidden="1">{#N/A,#N/A,FALSE,"Aging Summary";#N/A,#N/A,FALSE,"Ratio Analysis";#N/A,#N/A,FALSE,"Test 120 Day Accts";#N/A,#N/A,FALSE,"Tickmarks"}</definedName>
    <definedName name="hhhhh" hidden="1">{#N/A,#N/A,FALSE,"Aging Summary";#N/A,#N/A,FALSE,"Ratio Analysis";#N/A,#N/A,FALSE,"Test 120 Day Accts";#N/A,#N/A,FALSE,"Tickmarks"}</definedName>
    <definedName name="hhjjkjkj" localSheetId="11" hidden="1">{#N/A,#N/A,FALSE,"Aging Summary";#N/A,#N/A,FALSE,"Ratio Analysis";#N/A,#N/A,FALSE,"Test 120 Day Accts";#N/A,#N/A,FALSE,"Tickmarks"}</definedName>
    <definedName name="hhjjkjkj" localSheetId="10" hidden="1">{#N/A,#N/A,FALSE,"Aging Summary";#N/A,#N/A,FALSE,"Ratio Analysis";#N/A,#N/A,FALSE,"Test 120 Day Accts";#N/A,#N/A,FALSE,"Tickmarks"}</definedName>
    <definedName name="hhjjkjkj" localSheetId="7" hidden="1">{#N/A,#N/A,FALSE,"Aging Summary";#N/A,#N/A,FALSE,"Ratio Analysis";#N/A,#N/A,FALSE,"Test 120 Day Accts";#N/A,#N/A,FALSE,"Tickmarks"}</definedName>
    <definedName name="hhjjkjkj" localSheetId="9" hidden="1">{#N/A,#N/A,FALSE,"Aging Summary";#N/A,#N/A,FALSE,"Ratio Analysis";#N/A,#N/A,FALSE,"Test 120 Day Accts";#N/A,#N/A,FALSE,"Tickmarks"}</definedName>
    <definedName name="hhjjkjkj" hidden="1">{#N/A,#N/A,FALSE,"Aging Summary";#N/A,#N/A,FALSE,"Ratio Analysis";#N/A,#N/A,FALSE,"Test 120 Day Accts";#N/A,#N/A,FALSE,"Tickmarks"}</definedName>
    <definedName name="hhyy" localSheetId="11" hidden="1">{#N/A,#N/A,FALSE,"Aging Summary";#N/A,#N/A,FALSE,"Ratio Analysis";#N/A,#N/A,FALSE,"Test 120 Day Accts";#N/A,#N/A,FALSE,"Tickmarks"}</definedName>
    <definedName name="hhyy" localSheetId="10" hidden="1">{#N/A,#N/A,FALSE,"Aging Summary";#N/A,#N/A,FALSE,"Ratio Analysis";#N/A,#N/A,FALSE,"Test 120 Day Accts";#N/A,#N/A,FALSE,"Tickmarks"}</definedName>
    <definedName name="hhyy" localSheetId="7" hidden="1">{#N/A,#N/A,FALSE,"Aging Summary";#N/A,#N/A,FALSE,"Ratio Analysis";#N/A,#N/A,FALSE,"Test 120 Day Accts";#N/A,#N/A,FALSE,"Tickmarks"}</definedName>
    <definedName name="hhyy" localSheetId="9" hidden="1">{#N/A,#N/A,FALSE,"Aging Summary";#N/A,#N/A,FALSE,"Ratio Analysis";#N/A,#N/A,FALSE,"Test 120 Day Accts";#N/A,#N/A,FALSE,"Tickmarks"}</definedName>
    <definedName name="hhyy" hidden="1">{#N/A,#N/A,FALSE,"Aging Summary";#N/A,#N/A,FALSE,"Ratio Analysis";#N/A,#N/A,FALSE,"Test 120 Day Accts";#N/A,#N/A,FALSE,"Tickmarks"}</definedName>
    <definedName name="HIOO" localSheetId="11" hidden="1">{#N/A,#N/A,FALSE,"Aging Summary";#N/A,#N/A,FALSE,"Ratio Analysis";#N/A,#N/A,FALSE,"Test 120 Day Accts";#N/A,#N/A,FALSE,"Tickmarks"}</definedName>
    <definedName name="HIOO" localSheetId="10" hidden="1">{#N/A,#N/A,FALSE,"Aging Summary";#N/A,#N/A,FALSE,"Ratio Analysis";#N/A,#N/A,FALSE,"Test 120 Day Accts";#N/A,#N/A,FALSE,"Tickmarks"}</definedName>
    <definedName name="HIOO" localSheetId="7" hidden="1">{#N/A,#N/A,FALSE,"Aging Summary";#N/A,#N/A,FALSE,"Ratio Analysis";#N/A,#N/A,FALSE,"Test 120 Day Accts";#N/A,#N/A,FALSE,"Tickmarks"}</definedName>
    <definedName name="HIOO" localSheetId="9" hidden="1">{#N/A,#N/A,FALSE,"Aging Summary";#N/A,#N/A,FALSE,"Ratio Analysis";#N/A,#N/A,FALSE,"Test 120 Day Accts";#N/A,#N/A,FALSE,"Tickmarks"}</definedName>
    <definedName name="HIOO" hidden="1">{#N/A,#N/A,FALSE,"Aging Summary";#N/A,#N/A,FALSE,"Ratio Analysis";#N/A,#N/A,FALSE,"Test 120 Day Accts";#N/A,#N/A,FALSE,"Tickmarks"}</definedName>
    <definedName name="HISTORICO">[5]bien!$F$11</definedName>
    <definedName name="hj" localSheetId="11" hidden="1">{#N/A,#N/A,FALSE,"Aging Summary";#N/A,#N/A,FALSE,"Ratio Analysis";#N/A,#N/A,FALSE,"Test 120 Day Accts";#N/A,#N/A,FALSE,"Tickmarks"}</definedName>
    <definedName name="hj" localSheetId="10" hidden="1">{#N/A,#N/A,FALSE,"Aging Summary";#N/A,#N/A,FALSE,"Ratio Analysis";#N/A,#N/A,FALSE,"Test 120 Day Accts";#N/A,#N/A,FALSE,"Tickmarks"}</definedName>
    <definedName name="hj" localSheetId="7" hidden="1">{#N/A,#N/A,FALSE,"Aging Summary";#N/A,#N/A,FALSE,"Ratio Analysis";#N/A,#N/A,FALSE,"Test 120 Day Accts";#N/A,#N/A,FALSE,"Tickmarks"}</definedName>
    <definedName name="hj" localSheetId="9" hidden="1">{#N/A,#N/A,FALSE,"Aging Summary";#N/A,#N/A,FALSE,"Ratio Analysis";#N/A,#N/A,FALSE,"Test 120 Day Accts";#N/A,#N/A,FALSE,"Tickmarks"}</definedName>
    <definedName name="hj" hidden="1">{#N/A,#N/A,FALSE,"Aging Summary";#N/A,#N/A,FALSE,"Ratio Analysis";#N/A,#N/A,FALSE,"Test 120 Day Accts";#N/A,#N/A,FALSE,"Tickmarks"}</definedName>
    <definedName name="HKKKKK" localSheetId="11" hidden="1">{#N/A,#N/A,FALSE,"Aging Summary";#N/A,#N/A,FALSE,"Ratio Analysis";#N/A,#N/A,FALSE,"Test 120 Day Accts";#N/A,#N/A,FALSE,"Tickmarks"}</definedName>
    <definedName name="HKKKKK" localSheetId="10" hidden="1">{#N/A,#N/A,FALSE,"Aging Summary";#N/A,#N/A,FALSE,"Ratio Analysis";#N/A,#N/A,FALSE,"Test 120 Day Accts";#N/A,#N/A,FALSE,"Tickmarks"}</definedName>
    <definedName name="HKKKKK" localSheetId="7" hidden="1">{#N/A,#N/A,FALSE,"Aging Summary";#N/A,#N/A,FALSE,"Ratio Analysis";#N/A,#N/A,FALSE,"Test 120 Day Accts";#N/A,#N/A,FALSE,"Tickmarks"}</definedName>
    <definedName name="HKKKKK" localSheetId="9" hidden="1">{#N/A,#N/A,FALSE,"Aging Summary";#N/A,#N/A,FALSE,"Ratio Analysis";#N/A,#N/A,FALSE,"Test 120 Day Accts";#N/A,#N/A,FALSE,"Tickmarks"}</definedName>
    <definedName name="HKKKKK" hidden="1">{#N/A,#N/A,FALSE,"Aging Summary";#N/A,#N/A,FALSE,"Ratio Analysis";#N/A,#N/A,FALSE,"Test 120 Day Accts";#N/A,#N/A,FALSE,"Tickmarks"}</definedName>
    <definedName name="HOIJULOJ" localSheetId="11" hidden="1">{#N/A,#N/A,FALSE,"Aging Summary";#N/A,#N/A,FALSE,"Ratio Analysis";#N/A,#N/A,FALSE,"Test 120 Day Accts";#N/A,#N/A,FALSE,"Tickmarks"}</definedName>
    <definedName name="HOIJULOJ" localSheetId="10" hidden="1">{#N/A,#N/A,FALSE,"Aging Summary";#N/A,#N/A,FALSE,"Ratio Analysis";#N/A,#N/A,FALSE,"Test 120 Day Accts";#N/A,#N/A,FALSE,"Tickmarks"}</definedName>
    <definedName name="HOIJULOJ" localSheetId="7" hidden="1">{#N/A,#N/A,FALSE,"Aging Summary";#N/A,#N/A,FALSE,"Ratio Analysis";#N/A,#N/A,FALSE,"Test 120 Day Accts";#N/A,#N/A,FALSE,"Tickmarks"}</definedName>
    <definedName name="HOIJULOJ" localSheetId="9" hidden="1">{#N/A,#N/A,FALSE,"Aging Summary";#N/A,#N/A,FALSE,"Ratio Analysis";#N/A,#N/A,FALSE,"Test 120 Day Accts";#N/A,#N/A,FALSE,"Tickmarks"}</definedName>
    <definedName name="HOIJULOJ" hidden="1">{#N/A,#N/A,FALSE,"Aging Summary";#N/A,#N/A,FALSE,"Ratio Analysis";#N/A,#N/A,FALSE,"Test 120 Day Accts";#N/A,#N/A,FALSE,"Tickmarks"}</definedName>
    <definedName name="HTML_CodePage" hidden="1">1252</definedName>
    <definedName name="HTML_Control" localSheetId="11" hidden="1">{"'ICE  Agosto'!$A$60:$A$64","'ICE  Agosto'!$C$67"}</definedName>
    <definedName name="HTML_Control" localSheetId="10" hidden="1">{"'ICE  Agosto'!$A$60:$A$64","'ICE  Agosto'!$C$67"}</definedName>
    <definedName name="HTML_Control" localSheetId="7" hidden="1">{"'ICE  Agosto'!$A$60:$A$64","'ICE  Agosto'!$C$67"}</definedName>
    <definedName name="HTML_Control" localSheetId="9" hidden="1">{"'ICE  Agosto'!$A$60:$A$64","'ICE  Agosto'!$C$67"}</definedName>
    <definedName name="HTML_Control" hidden="1">{"'ICE  Agosto'!$A$60:$A$64","'ICE  Agosto'!$C$67"}</definedName>
    <definedName name="HTML_Description" hidden="1">""</definedName>
    <definedName name="HTML_Email" hidden="1">""</definedName>
    <definedName name="HTML_Header" hidden="1">"ICE  Agosto"</definedName>
    <definedName name="HTML_LastUpdate" hidden="1">"13-10-02"</definedName>
    <definedName name="HTML_LineAfter" hidden="1">FALSE</definedName>
    <definedName name="HTML_LineBefore" hidden="1">FALSE</definedName>
    <definedName name="HTML_Name" hidden="1">"Robinson Paz Grez"</definedName>
    <definedName name="HTML_OBDlg2" hidden="1">TRUE</definedName>
    <definedName name="HTML_OBDlg4" hidden="1">TRUE</definedName>
    <definedName name="HTML_OS" hidden="1">0</definedName>
    <definedName name="HTML_PathFile" hidden="1">"C:\MIS PROGRAMAS\Mis documentos\HTML.htm"</definedName>
    <definedName name="HTML_Title" hidden="1">"IVA Agosto 2002"</definedName>
    <definedName name="hvhjjj" localSheetId="11" hidden="1">{#N/A,#N/A,FALSE,"Aging Summary";#N/A,#N/A,FALSE,"Ratio Analysis";#N/A,#N/A,FALSE,"Test 120 Day Accts";#N/A,#N/A,FALSE,"Tickmarks"}</definedName>
    <definedName name="hvhjjj" localSheetId="10" hidden="1">{#N/A,#N/A,FALSE,"Aging Summary";#N/A,#N/A,FALSE,"Ratio Analysis";#N/A,#N/A,FALSE,"Test 120 Day Accts";#N/A,#N/A,FALSE,"Tickmarks"}</definedName>
    <definedName name="hvhjjj" localSheetId="7" hidden="1">{#N/A,#N/A,FALSE,"Aging Summary";#N/A,#N/A,FALSE,"Ratio Analysis";#N/A,#N/A,FALSE,"Test 120 Day Accts";#N/A,#N/A,FALSE,"Tickmarks"}</definedName>
    <definedName name="hvhjjj" localSheetId="9" hidden="1">{#N/A,#N/A,FALSE,"Aging Summary";#N/A,#N/A,FALSE,"Ratio Analysis";#N/A,#N/A,FALSE,"Test 120 Day Accts";#N/A,#N/A,FALSE,"Tickmarks"}</definedName>
    <definedName name="hvhjjj" hidden="1">{#N/A,#N/A,FALSE,"Aging Summary";#N/A,#N/A,FALSE,"Ratio Analysis";#N/A,#N/A,FALSE,"Test 120 Day Accts";#N/A,#N/A,FALSE,"Tickmarks"}</definedName>
    <definedName name="i" localSheetId="11" hidden="1">{#N/A,#N/A,FALSE,"Aging Summary";#N/A,#N/A,FALSE,"Ratio Analysis";#N/A,#N/A,FALSE,"Test 120 Day Accts";#N/A,#N/A,FALSE,"Tickmarks"}</definedName>
    <definedName name="i" localSheetId="10" hidden="1">{#N/A,#N/A,FALSE,"Aging Summary";#N/A,#N/A,FALSE,"Ratio Analysis";#N/A,#N/A,FALSE,"Test 120 Day Accts";#N/A,#N/A,FALSE,"Tickmarks"}</definedName>
    <definedName name="i" localSheetId="7" hidden="1">{#N/A,#N/A,FALSE,"Aging Summary";#N/A,#N/A,FALSE,"Ratio Analysis";#N/A,#N/A,FALSE,"Test 120 Day Accts";#N/A,#N/A,FALSE,"Tickmarks"}</definedName>
    <definedName name="i" localSheetId="9" hidden="1">{#N/A,#N/A,FALSE,"Aging Summary";#N/A,#N/A,FALSE,"Ratio Analysis";#N/A,#N/A,FALSE,"Test 120 Day Accts";#N/A,#N/A,FALSE,"Tickmarks"}</definedName>
    <definedName name="i" hidden="1">{#N/A,#N/A,FALSE,"Aging Summary";#N/A,#N/A,FALSE,"Ratio Analysis";#N/A,#N/A,FALSE,"Test 120 Day Accts";#N/A,#N/A,FALSE,"Tickmarks"}</definedName>
    <definedName name="iaUSOIAS" localSheetId="11" hidden="1">{#N/A,#N/A,FALSE,"Aging Summary";#N/A,#N/A,FALSE,"Ratio Analysis";#N/A,#N/A,FALSE,"Test 120 Day Accts";#N/A,#N/A,FALSE,"Tickmarks"}</definedName>
    <definedName name="iaUSOIAS" localSheetId="10" hidden="1">{#N/A,#N/A,FALSE,"Aging Summary";#N/A,#N/A,FALSE,"Ratio Analysis";#N/A,#N/A,FALSE,"Test 120 Day Accts";#N/A,#N/A,FALSE,"Tickmarks"}</definedName>
    <definedName name="iaUSOIAS" localSheetId="7" hidden="1">{#N/A,#N/A,FALSE,"Aging Summary";#N/A,#N/A,FALSE,"Ratio Analysis";#N/A,#N/A,FALSE,"Test 120 Day Accts";#N/A,#N/A,FALSE,"Tickmarks"}</definedName>
    <definedName name="iaUSOIAS" localSheetId="9" hidden="1">{#N/A,#N/A,FALSE,"Aging Summary";#N/A,#N/A,FALSE,"Ratio Analysis";#N/A,#N/A,FALSE,"Test 120 Day Accts";#N/A,#N/A,FALSE,"Tickmarks"}</definedName>
    <definedName name="iaUSOIAS" hidden="1">{#N/A,#N/A,FALSE,"Aging Summary";#N/A,#N/A,FALSE,"Ratio Analysis";#N/A,#N/A,FALSE,"Test 120 Day Accts";#N/A,#N/A,FALSE,"Tickmarks"}</definedName>
    <definedName name="ii" localSheetId="11" hidden="1">{#N/A,#N/A,FALSE,"mk";#N/A,#N/A,FALSE,"SIEG";#N/A,#N/A,FALSE,"BOUSK";#N/A,#N/A,FALSE,"C-0 B96-97";#N/A,#N/A,FALSE,"C-O B98";#N/A,#N/A,FALSE,"C-0 B96-97";#N/A,#N/A,FALSE,"MEKN";#N/A,#N/A,FALSE,"MEKN";#N/A,#N/A,FALSE,"C-O MKS 98";#N/A,#N/A,FALSE,"TANG";#N/A,#N/A,FALSE,"C-O Tng96";#N/A,#N/A,FALSE,"C-O Tng97";#N/A,#N/A,FALSE,"C-O Tng98";#N/A,#N/A,FALSE,"TET";#N/A,#N/A,FALSE,"C-0 TET 98";#N/A,#N/A,FALSE,"synthese";#N/A,#N/A,FALSE,"MEKNES";#N/A,#N/A,FALSE,"BOUSKOURA";#N/A,#N/A,FALSE,"TANGER";#N/A,#N/A,FALSE,"TETOUAN";#N/A,#N/A,FALSE,"CAP1 DH";#N/A,#N/A,FALSE,"CAP1 FF";#N/A,#N/A,FALSE,"LAFARGE MAROC";#N/A,#N/A,FALSE,"SIEGE";#N/A,#N/A,FALSE,"TOTAL USINES";#N/A,#N/A,FALSE,"entretien"}</definedName>
    <definedName name="ii" localSheetId="10" hidden="1">{#N/A,#N/A,FALSE,"mk";#N/A,#N/A,FALSE,"SIEG";#N/A,#N/A,FALSE,"BOUSK";#N/A,#N/A,FALSE,"C-0 B96-97";#N/A,#N/A,FALSE,"C-O B98";#N/A,#N/A,FALSE,"C-0 B96-97";#N/A,#N/A,FALSE,"MEKN";#N/A,#N/A,FALSE,"MEKN";#N/A,#N/A,FALSE,"C-O MKS 98";#N/A,#N/A,FALSE,"TANG";#N/A,#N/A,FALSE,"C-O Tng96";#N/A,#N/A,FALSE,"C-O Tng97";#N/A,#N/A,FALSE,"C-O Tng98";#N/A,#N/A,FALSE,"TET";#N/A,#N/A,FALSE,"C-0 TET 98";#N/A,#N/A,FALSE,"synthese";#N/A,#N/A,FALSE,"MEKNES";#N/A,#N/A,FALSE,"BOUSKOURA";#N/A,#N/A,FALSE,"TANGER";#N/A,#N/A,FALSE,"TETOUAN";#N/A,#N/A,FALSE,"CAP1 DH";#N/A,#N/A,FALSE,"CAP1 FF";#N/A,#N/A,FALSE,"LAFARGE MAROC";#N/A,#N/A,FALSE,"SIEGE";#N/A,#N/A,FALSE,"TOTAL USINES";#N/A,#N/A,FALSE,"entretien"}</definedName>
    <definedName name="ii" localSheetId="7" hidden="1">{#N/A,#N/A,FALSE,"mk";#N/A,#N/A,FALSE,"SIEG";#N/A,#N/A,FALSE,"BOUSK";#N/A,#N/A,FALSE,"C-0 B96-97";#N/A,#N/A,FALSE,"C-O B98";#N/A,#N/A,FALSE,"C-0 B96-97";#N/A,#N/A,FALSE,"MEKN";#N/A,#N/A,FALSE,"MEKN";#N/A,#N/A,FALSE,"C-O MKS 98";#N/A,#N/A,FALSE,"TANG";#N/A,#N/A,FALSE,"C-O Tng96";#N/A,#N/A,FALSE,"C-O Tng97";#N/A,#N/A,FALSE,"C-O Tng98";#N/A,#N/A,FALSE,"TET";#N/A,#N/A,FALSE,"C-0 TET 98";#N/A,#N/A,FALSE,"synthese";#N/A,#N/A,FALSE,"MEKNES";#N/A,#N/A,FALSE,"BOUSKOURA";#N/A,#N/A,FALSE,"TANGER";#N/A,#N/A,FALSE,"TETOUAN";#N/A,#N/A,FALSE,"CAP1 DH";#N/A,#N/A,FALSE,"CAP1 FF";#N/A,#N/A,FALSE,"LAFARGE MAROC";#N/A,#N/A,FALSE,"SIEGE";#N/A,#N/A,FALSE,"TOTAL USINES";#N/A,#N/A,FALSE,"entretien"}</definedName>
    <definedName name="ii" localSheetId="9" hidden="1">{#N/A,#N/A,FALSE,"mk";#N/A,#N/A,FALSE,"SIEG";#N/A,#N/A,FALSE,"BOUSK";#N/A,#N/A,FALSE,"C-0 B96-97";#N/A,#N/A,FALSE,"C-O B98";#N/A,#N/A,FALSE,"C-0 B96-97";#N/A,#N/A,FALSE,"MEKN";#N/A,#N/A,FALSE,"MEKN";#N/A,#N/A,FALSE,"C-O MKS 98";#N/A,#N/A,FALSE,"TANG";#N/A,#N/A,FALSE,"C-O Tng96";#N/A,#N/A,FALSE,"C-O Tng97";#N/A,#N/A,FALSE,"C-O Tng98";#N/A,#N/A,FALSE,"TET";#N/A,#N/A,FALSE,"C-0 TET 98";#N/A,#N/A,FALSE,"synthese";#N/A,#N/A,FALSE,"MEKNES";#N/A,#N/A,FALSE,"BOUSKOURA";#N/A,#N/A,FALSE,"TANGER";#N/A,#N/A,FALSE,"TETOUAN";#N/A,#N/A,FALSE,"CAP1 DH";#N/A,#N/A,FALSE,"CAP1 FF";#N/A,#N/A,FALSE,"LAFARGE MAROC";#N/A,#N/A,FALSE,"SIEGE";#N/A,#N/A,FALSE,"TOTAL USINES";#N/A,#N/A,FALSE,"entretien"}</definedName>
    <definedName name="ii" hidden="1">{#N/A,#N/A,FALSE,"mk";#N/A,#N/A,FALSE,"SIEG";#N/A,#N/A,FALSE,"BOUSK";#N/A,#N/A,FALSE,"C-0 B96-97";#N/A,#N/A,FALSE,"C-O B98";#N/A,#N/A,FALSE,"C-0 B96-97";#N/A,#N/A,FALSE,"MEKN";#N/A,#N/A,FALSE,"MEKN";#N/A,#N/A,FALSE,"C-O MKS 98";#N/A,#N/A,FALSE,"TANG";#N/A,#N/A,FALSE,"C-O Tng96";#N/A,#N/A,FALSE,"C-O Tng97";#N/A,#N/A,FALSE,"C-O Tng98";#N/A,#N/A,FALSE,"TET";#N/A,#N/A,FALSE,"C-0 TET 98";#N/A,#N/A,FALSE,"synthese";#N/A,#N/A,FALSE,"MEKNES";#N/A,#N/A,FALSE,"BOUSKOURA";#N/A,#N/A,FALSE,"TANGER";#N/A,#N/A,FALSE,"TETOUAN";#N/A,#N/A,FALSE,"CAP1 DH";#N/A,#N/A,FALSE,"CAP1 FF";#N/A,#N/A,FALSE,"LAFARGE MAROC";#N/A,#N/A,FALSE,"SIEGE";#N/A,#N/A,FALSE,"TOTAL USINES";#N/A,#N/A,FALSE,"entretien"}</definedName>
    <definedName name="iiii" localSheetId="11" hidden="1">{#N/A,#N/A,FALSE,"Aging Summary";#N/A,#N/A,FALSE,"Ratio Analysis";#N/A,#N/A,FALSE,"Test 120 Day Accts";#N/A,#N/A,FALSE,"Tickmarks"}</definedName>
    <definedName name="iiii" localSheetId="10" hidden="1">{#N/A,#N/A,FALSE,"Aging Summary";#N/A,#N/A,FALSE,"Ratio Analysis";#N/A,#N/A,FALSE,"Test 120 Day Accts";#N/A,#N/A,FALSE,"Tickmarks"}</definedName>
    <definedName name="iiii" localSheetId="7" hidden="1">{#N/A,#N/A,FALSE,"Aging Summary";#N/A,#N/A,FALSE,"Ratio Analysis";#N/A,#N/A,FALSE,"Test 120 Day Accts";#N/A,#N/A,FALSE,"Tickmarks"}</definedName>
    <definedName name="iiii" localSheetId="9" hidden="1">{#N/A,#N/A,FALSE,"Aging Summary";#N/A,#N/A,FALSE,"Ratio Analysis";#N/A,#N/A,FALSE,"Test 120 Day Accts";#N/A,#N/A,FALSE,"Tickmarks"}</definedName>
    <definedName name="iiii" hidden="1">{#N/A,#N/A,FALSE,"Aging Summary";#N/A,#N/A,FALSE,"Ratio Analysis";#N/A,#N/A,FALSE,"Test 120 Day Accts";#N/A,#N/A,FALSE,"Tickmarks"}</definedName>
    <definedName name="IIIII" localSheetId="11" hidden="1">{#N/A,#N/A,FALSE,"Aging Summary";#N/A,#N/A,FALSE,"Ratio Analysis";#N/A,#N/A,FALSE,"Test 120 Day Accts";#N/A,#N/A,FALSE,"Tickmarks"}</definedName>
    <definedName name="IIIII" localSheetId="10" hidden="1">{#N/A,#N/A,FALSE,"Aging Summary";#N/A,#N/A,FALSE,"Ratio Analysis";#N/A,#N/A,FALSE,"Test 120 Day Accts";#N/A,#N/A,FALSE,"Tickmarks"}</definedName>
    <definedName name="IIIII" localSheetId="7" hidden="1">{#N/A,#N/A,FALSE,"Aging Summary";#N/A,#N/A,FALSE,"Ratio Analysis";#N/A,#N/A,FALSE,"Test 120 Day Accts";#N/A,#N/A,FALSE,"Tickmarks"}</definedName>
    <definedName name="IIIII" localSheetId="9" hidden="1">{#N/A,#N/A,FALSE,"Aging Summary";#N/A,#N/A,FALSE,"Ratio Analysis";#N/A,#N/A,FALSE,"Test 120 Day Accts";#N/A,#N/A,FALSE,"Tickmarks"}</definedName>
    <definedName name="IIIII" hidden="1">{#N/A,#N/A,FALSE,"Aging Summary";#N/A,#N/A,FALSE,"Ratio Analysis";#N/A,#N/A,FALSE,"Test 120 Day Accts";#N/A,#N/A,FALSE,"Tickmarks"}</definedName>
    <definedName name="IIOJUAOI" localSheetId="11" hidden="1">{#N/A,#N/A,FALSE,"Aging Summary";#N/A,#N/A,FALSE,"Ratio Analysis";#N/A,#N/A,FALSE,"Test 120 Day Accts";#N/A,#N/A,FALSE,"Tickmarks"}</definedName>
    <definedName name="IIOJUAOI" localSheetId="10" hidden="1">{#N/A,#N/A,FALSE,"Aging Summary";#N/A,#N/A,FALSE,"Ratio Analysis";#N/A,#N/A,FALSE,"Test 120 Day Accts";#N/A,#N/A,FALSE,"Tickmarks"}</definedName>
    <definedName name="IIOJUAOI" localSheetId="7" hidden="1">{#N/A,#N/A,FALSE,"Aging Summary";#N/A,#N/A,FALSE,"Ratio Analysis";#N/A,#N/A,FALSE,"Test 120 Day Accts";#N/A,#N/A,FALSE,"Tickmarks"}</definedName>
    <definedName name="IIOJUAOI" localSheetId="9" hidden="1">{#N/A,#N/A,FALSE,"Aging Summary";#N/A,#N/A,FALSE,"Ratio Analysis";#N/A,#N/A,FALSE,"Test 120 Day Accts";#N/A,#N/A,FALSE,"Tickmarks"}</definedName>
    <definedName name="IIOJUAOI" hidden="1">{#N/A,#N/A,FALSE,"Aging Summary";#N/A,#N/A,FALSE,"Ratio Analysis";#N/A,#N/A,FALSE,"Test 120 Day Accts";#N/A,#N/A,FALSE,"Tickmarks"}</definedName>
    <definedName name="IJUOIJLO" localSheetId="11" hidden="1">{#N/A,#N/A,FALSE,"Aging Summary";#N/A,#N/A,FALSE,"Ratio Analysis";#N/A,#N/A,FALSE,"Test 120 Day Accts";#N/A,#N/A,FALSE,"Tickmarks"}</definedName>
    <definedName name="IJUOIJLO" localSheetId="10" hidden="1">{#N/A,#N/A,FALSE,"Aging Summary";#N/A,#N/A,FALSE,"Ratio Analysis";#N/A,#N/A,FALSE,"Test 120 Day Accts";#N/A,#N/A,FALSE,"Tickmarks"}</definedName>
    <definedName name="IJUOIJLO" localSheetId="7" hidden="1">{#N/A,#N/A,FALSE,"Aging Summary";#N/A,#N/A,FALSE,"Ratio Analysis";#N/A,#N/A,FALSE,"Test 120 Day Accts";#N/A,#N/A,FALSE,"Tickmarks"}</definedName>
    <definedName name="IJUOIJLO" localSheetId="9" hidden="1">{#N/A,#N/A,FALSE,"Aging Summary";#N/A,#N/A,FALSE,"Ratio Analysis";#N/A,#N/A,FALSE,"Test 120 Day Accts";#N/A,#N/A,FALSE,"Tickmarks"}</definedName>
    <definedName name="IJUOIJLO" hidden="1">{#N/A,#N/A,FALSE,"Aging Summary";#N/A,#N/A,FALSE,"Ratio Analysis";#N/A,#N/A,FALSE,"Test 120 Day Accts";#N/A,#N/A,FALSE,"Tickmarks"}</definedName>
    <definedName name="ikol" localSheetId="11" hidden="1">{#N/A,#N/A,FALSE,"Aging Summary";#N/A,#N/A,FALSE,"Ratio Analysis";#N/A,#N/A,FALSE,"Test 120 Day Accts";#N/A,#N/A,FALSE,"Tickmarks"}</definedName>
    <definedName name="ikol" localSheetId="10" hidden="1">{#N/A,#N/A,FALSE,"Aging Summary";#N/A,#N/A,FALSE,"Ratio Analysis";#N/A,#N/A,FALSE,"Test 120 Day Accts";#N/A,#N/A,FALSE,"Tickmarks"}</definedName>
    <definedName name="ikol" localSheetId="7" hidden="1">{#N/A,#N/A,FALSE,"Aging Summary";#N/A,#N/A,FALSE,"Ratio Analysis";#N/A,#N/A,FALSE,"Test 120 Day Accts";#N/A,#N/A,FALSE,"Tickmarks"}</definedName>
    <definedName name="ikol" localSheetId="9" hidden="1">{#N/A,#N/A,FALSE,"Aging Summary";#N/A,#N/A,FALSE,"Ratio Analysis";#N/A,#N/A,FALSE,"Test 120 Day Accts";#N/A,#N/A,FALSE,"Tickmarks"}</definedName>
    <definedName name="ikol" hidden="1">{#N/A,#N/A,FALSE,"Aging Summary";#N/A,#N/A,FALSE,"Ratio Analysis";#N/A,#N/A,FALSE,"Test 120 Day Accts";#N/A,#N/A,FALSE,"Tickmarks"}</definedName>
    <definedName name="ILOJLKJL" localSheetId="11" hidden="1">{#N/A,#N/A,FALSE,"Aging Summary";#N/A,#N/A,FALSE,"Ratio Analysis";#N/A,#N/A,FALSE,"Test 120 Day Accts";#N/A,#N/A,FALSE,"Tickmarks"}</definedName>
    <definedName name="ILOJLKJL" localSheetId="10" hidden="1">{#N/A,#N/A,FALSE,"Aging Summary";#N/A,#N/A,FALSE,"Ratio Analysis";#N/A,#N/A,FALSE,"Test 120 Day Accts";#N/A,#N/A,FALSE,"Tickmarks"}</definedName>
    <definedName name="ILOJLKJL" localSheetId="7" hidden="1">{#N/A,#N/A,FALSE,"Aging Summary";#N/A,#N/A,FALSE,"Ratio Analysis";#N/A,#N/A,FALSE,"Test 120 Day Accts";#N/A,#N/A,FALSE,"Tickmarks"}</definedName>
    <definedName name="ILOJLKJL" localSheetId="9" hidden="1">{#N/A,#N/A,FALSE,"Aging Summary";#N/A,#N/A,FALSE,"Ratio Analysis";#N/A,#N/A,FALSE,"Test 120 Day Accts";#N/A,#N/A,FALSE,"Tickmarks"}</definedName>
    <definedName name="ILOJLKJL" hidden="1">{#N/A,#N/A,FALSE,"Aging Summary";#N/A,#N/A,FALSE,"Ratio Analysis";#N/A,#N/A,FALSE,"Test 120 Day Accts";#N/A,#N/A,FALSE,"Tickmarks"}</definedName>
    <definedName name="Incidents" localSheetId="11" hidden="1">{#N/A,#N/A,FALSE,"1";#N/A,#N/A,FALSE,"2";#N/A,#N/A,FALSE,"3";#N/A,#N/A,FALSE,"4";#N/A,#N/A,FALSE,"5";#N/A,#N/A,FALSE,"6";#N/A,#N/A,FALSE,"7";#N/A,#N/A,FALSE,"8";#N/A,#N/A,FALSE,"9";#N/A,#N/A,FALSE,"10";#N/A,#N/A,FALSE,"11";#N/A,#N/A,FALSE,"12";#N/A,#N/A,FALSE,"13";#N/A,#N/A,FALSE,"14";#N/A,#N/A,FALSE,"15";#N/A,#N/A,FALSE,"16";#N/A,#N/A,FALSE,"17";#N/A,#N/A,FALSE,"18";#N/A,#N/A,FALSE,"19";#N/A,#N/A,FALSE,"20";#N/A,#N/A,FALSE,"21";#N/A,#N/A,FALSE,"22";#N/A,#N/A,FALSE,"23";#N/A,#N/A,FALSE,"24";#N/A,#N/A,FALSE,"25";#N/A,#N/A,FALSE,"26";#N/A,#N/A,FALSE,"27";#N/A,#N/A,FALSE,"28";#N/A,#N/A,FALSE,"29";#N/A,#N/A,FALSE,"30";#N/A,#N/A,FALSE,"31";#N/A,#N/A,FALSE,"32";#N/A,#N/A,FALSE,"33";#N/A,#N/A,FALSE,"34";#N/A,#N/A,FALSE,"35";#N/A,#N/A,FALSE,"36";#N/A,#N/A,FALSE,"37";#N/A,#N/A,FALSE,"38";#N/A,#N/A,FALSE,"39";#N/A,#N/A,FALSE,"40";#N/A,#N/A,FALSE,"41"}</definedName>
    <definedName name="Incidents" localSheetId="10" hidden="1">{#N/A,#N/A,FALSE,"1";#N/A,#N/A,FALSE,"2";#N/A,#N/A,FALSE,"3";#N/A,#N/A,FALSE,"4";#N/A,#N/A,FALSE,"5";#N/A,#N/A,FALSE,"6";#N/A,#N/A,FALSE,"7";#N/A,#N/A,FALSE,"8";#N/A,#N/A,FALSE,"9";#N/A,#N/A,FALSE,"10";#N/A,#N/A,FALSE,"11";#N/A,#N/A,FALSE,"12";#N/A,#N/A,FALSE,"13";#N/A,#N/A,FALSE,"14";#N/A,#N/A,FALSE,"15";#N/A,#N/A,FALSE,"16";#N/A,#N/A,FALSE,"17";#N/A,#N/A,FALSE,"18";#N/A,#N/A,FALSE,"19";#N/A,#N/A,FALSE,"20";#N/A,#N/A,FALSE,"21";#N/A,#N/A,FALSE,"22";#N/A,#N/A,FALSE,"23";#N/A,#N/A,FALSE,"24";#N/A,#N/A,FALSE,"25";#N/A,#N/A,FALSE,"26";#N/A,#N/A,FALSE,"27";#N/A,#N/A,FALSE,"28";#N/A,#N/A,FALSE,"29";#N/A,#N/A,FALSE,"30";#N/A,#N/A,FALSE,"31";#N/A,#N/A,FALSE,"32";#N/A,#N/A,FALSE,"33";#N/A,#N/A,FALSE,"34";#N/A,#N/A,FALSE,"35";#N/A,#N/A,FALSE,"36";#N/A,#N/A,FALSE,"37";#N/A,#N/A,FALSE,"38";#N/A,#N/A,FALSE,"39";#N/A,#N/A,FALSE,"40";#N/A,#N/A,FALSE,"41"}</definedName>
    <definedName name="Incidents" localSheetId="7" hidden="1">{#N/A,#N/A,FALSE,"1";#N/A,#N/A,FALSE,"2";#N/A,#N/A,FALSE,"3";#N/A,#N/A,FALSE,"4";#N/A,#N/A,FALSE,"5";#N/A,#N/A,FALSE,"6";#N/A,#N/A,FALSE,"7";#N/A,#N/A,FALSE,"8";#N/A,#N/A,FALSE,"9";#N/A,#N/A,FALSE,"10";#N/A,#N/A,FALSE,"11";#N/A,#N/A,FALSE,"12";#N/A,#N/A,FALSE,"13";#N/A,#N/A,FALSE,"14";#N/A,#N/A,FALSE,"15";#N/A,#N/A,FALSE,"16";#N/A,#N/A,FALSE,"17";#N/A,#N/A,FALSE,"18";#N/A,#N/A,FALSE,"19";#N/A,#N/A,FALSE,"20";#N/A,#N/A,FALSE,"21";#N/A,#N/A,FALSE,"22";#N/A,#N/A,FALSE,"23";#N/A,#N/A,FALSE,"24";#N/A,#N/A,FALSE,"25";#N/A,#N/A,FALSE,"26";#N/A,#N/A,FALSE,"27";#N/A,#N/A,FALSE,"28";#N/A,#N/A,FALSE,"29";#N/A,#N/A,FALSE,"30";#N/A,#N/A,FALSE,"31";#N/A,#N/A,FALSE,"32";#N/A,#N/A,FALSE,"33";#N/A,#N/A,FALSE,"34";#N/A,#N/A,FALSE,"35";#N/A,#N/A,FALSE,"36";#N/A,#N/A,FALSE,"37";#N/A,#N/A,FALSE,"38";#N/A,#N/A,FALSE,"39";#N/A,#N/A,FALSE,"40";#N/A,#N/A,FALSE,"41"}</definedName>
    <definedName name="Incidents" localSheetId="9" hidden="1">{#N/A,#N/A,FALSE,"1";#N/A,#N/A,FALSE,"2";#N/A,#N/A,FALSE,"3";#N/A,#N/A,FALSE,"4";#N/A,#N/A,FALSE,"5";#N/A,#N/A,FALSE,"6";#N/A,#N/A,FALSE,"7";#N/A,#N/A,FALSE,"8";#N/A,#N/A,FALSE,"9";#N/A,#N/A,FALSE,"10";#N/A,#N/A,FALSE,"11";#N/A,#N/A,FALSE,"12";#N/A,#N/A,FALSE,"13";#N/A,#N/A,FALSE,"14";#N/A,#N/A,FALSE,"15";#N/A,#N/A,FALSE,"16";#N/A,#N/A,FALSE,"17";#N/A,#N/A,FALSE,"18";#N/A,#N/A,FALSE,"19";#N/A,#N/A,FALSE,"20";#N/A,#N/A,FALSE,"21";#N/A,#N/A,FALSE,"22";#N/A,#N/A,FALSE,"23";#N/A,#N/A,FALSE,"24";#N/A,#N/A,FALSE,"25";#N/A,#N/A,FALSE,"26";#N/A,#N/A,FALSE,"27";#N/A,#N/A,FALSE,"28";#N/A,#N/A,FALSE,"29";#N/A,#N/A,FALSE,"30";#N/A,#N/A,FALSE,"31";#N/A,#N/A,FALSE,"32";#N/A,#N/A,FALSE,"33";#N/A,#N/A,FALSE,"34";#N/A,#N/A,FALSE,"35";#N/A,#N/A,FALSE,"36";#N/A,#N/A,FALSE,"37";#N/A,#N/A,FALSE,"38";#N/A,#N/A,FALSE,"39";#N/A,#N/A,FALSE,"40";#N/A,#N/A,FALSE,"41"}</definedName>
    <definedName name="Incidents" hidden="1">{#N/A,#N/A,FALSE,"1";#N/A,#N/A,FALSE,"2";#N/A,#N/A,FALSE,"3";#N/A,#N/A,FALSE,"4";#N/A,#N/A,FALSE,"5";#N/A,#N/A,FALSE,"6";#N/A,#N/A,FALSE,"7";#N/A,#N/A,FALSE,"8";#N/A,#N/A,FALSE,"9";#N/A,#N/A,FALSE,"10";#N/A,#N/A,FALSE,"11";#N/A,#N/A,FALSE,"12";#N/A,#N/A,FALSE,"13";#N/A,#N/A,FALSE,"14";#N/A,#N/A,FALSE,"15";#N/A,#N/A,FALSE,"16";#N/A,#N/A,FALSE,"17";#N/A,#N/A,FALSE,"18";#N/A,#N/A,FALSE,"19";#N/A,#N/A,FALSE,"20";#N/A,#N/A,FALSE,"21";#N/A,#N/A,FALSE,"22";#N/A,#N/A,FALSE,"23";#N/A,#N/A,FALSE,"24";#N/A,#N/A,FALSE,"25";#N/A,#N/A,FALSE,"26";#N/A,#N/A,FALSE,"27";#N/A,#N/A,FALSE,"28";#N/A,#N/A,FALSE,"29";#N/A,#N/A,FALSE,"30";#N/A,#N/A,FALSE,"31";#N/A,#N/A,FALSE,"32";#N/A,#N/A,FALSE,"33";#N/A,#N/A,FALSE,"34";#N/A,#N/A,FALSE,"35";#N/A,#N/A,FALSE,"36";#N/A,#N/A,FALSE,"37";#N/A,#N/A,FALSE,"38";#N/A,#N/A,FALSE,"39";#N/A,#N/A,FALSE,"40";#N/A,#N/A,FALSE,"41"}</definedName>
    <definedName name="Industrial__I" localSheetId="6">'[6]BD Compras'!#REF!</definedName>
    <definedName name="Industrial__I" localSheetId="9">'[6]BD Compras'!#REF!</definedName>
    <definedName name="Industrial__I">'[6]BD Compras'!#REF!</definedName>
    <definedName name="inicial">'[5]calculos planilla'!$S$3:$U$14</definedName>
    <definedName name="insumos" localSheetId="6" hidden="1">#REF!</definedName>
    <definedName name="insumos" localSheetId="9" hidden="1">#REF!</definedName>
    <definedName name="insumos" hidden="1">#REF!</definedName>
    <definedName name="Inv" localSheetId="11" hidden="1">{#N/A,#N/A,FALSE,"Aging Summary";#N/A,#N/A,FALSE,"Ratio Analysis";#N/A,#N/A,FALSE,"Test 120 Day Accts";#N/A,#N/A,FALSE,"Tickmarks"}</definedName>
    <definedName name="Inv" localSheetId="10" hidden="1">{#N/A,#N/A,FALSE,"Aging Summary";#N/A,#N/A,FALSE,"Ratio Analysis";#N/A,#N/A,FALSE,"Test 120 Day Accts";#N/A,#N/A,FALSE,"Tickmarks"}</definedName>
    <definedName name="Inv" localSheetId="7" hidden="1">{#N/A,#N/A,FALSE,"Aging Summary";#N/A,#N/A,FALSE,"Ratio Analysis";#N/A,#N/A,FALSE,"Test 120 Day Accts";#N/A,#N/A,FALSE,"Tickmarks"}</definedName>
    <definedName name="Inv" localSheetId="9" hidden="1">{#N/A,#N/A,FALSE,"Aging Summary";#N/A,#N/A,FALSE,"Ratio Analysis";#N/A,#N/A,FALSE,"Test 120 Day Accts";#N/A,#N/A,FALSE,"Tickmarks"}</definedName>
    <definedName name="Inv" hidden="1">{#N/A,#N/A,FALSE,"Aging Summary";#N/A,#N/A,FALSE,"Ratio Analysis";#N/A,#N/A,FALSE,"Test 120 Day Accts";#N/A,#N/A,FALSE,"Tickmarks"}</definedName>
    <definedName name="INVERSION" localSheetId="2">#REF!</definedName>
    <definedName name="INVERSION" localSheetId="6">#REF!</definedName>
    <definedName name="INVERSION" localSheetId="11">#REF!</definedName>
    <definedName name="INVERSION" localSheetId="10">#REF!</definedName>
    <definedName name="INVERSION" localSheetId="13">#REF!</definedName>
    <definedName name="INVERSION" localSheetId="12">#REF!</definedName>
    <definedName name="INVERSION" localSheetId="7">#REF!</definedName>
    <definedName name="INVERSION" localSheetId="8">#REF!</definedName>
    <definedName name="INVERSION" localSheetId="9">#REF!</definedName>
    <definedName name="INVERSION">#REF!</definedName>
    <definedName name="ipc">'[5]calculos planilla'!$P$3:$Q$146</definedName>
    <definedName name="IUUIIU" localSheetId="11" hidden="1">{#N/A,#N/A,FALSE,"Aging Summary";#N/A,#N/A,FALSE,"Ratio Analysis";#N/A,#N/A,FALSE,"Test 120 Day Accts";#N/A,#N/A,FALSE,"Tickmarks"}</definedName>
    <definedName name="IUUIIU" localSheetId="10" hidden="1">{#N/A,#N/A,FALSE,"Aging Summary";#N/A,#N/A,FALSE,"Ratio Analysis";#N/A,#N/A,FALSE,"Test 120 Day Accts";#N/A,#N/A,FALSE,"Tickmarks"}</definedName>
    <definedName name="IUUIIU" localSheetId="7" hidden="1">{#N/A,#N/A,FALSE,"Aging Summary";#N/A,#N/A,FALSE,"Ratio Analysis";#N/A,#N/A,FALSE,"Test 120 Day Accts";#N/A,#N/A,FALSE,"Tickmarks"}</definedName>
    <definedName name="IUUIIU" localSheetId="9" hidden="1">{#N/A,#N/A,FALSE,"Aging Summary";#N/A,#N/A,FALSE,"Ratio Analysis";#N/A,#N/A,FALSE,"Test 120 Day Accts";#N/A,#N/A,FALSE,"Tickmarks"}</definedName>
    <definedName name="IUUIIU" hidden="1">{#N/A,#N/A,FALSE,"Aging Summary";#N/A,#N/A,FALSE,"Ratio Analysis";#N/A,#N/A,FALSE,"Test 120 Day Accts";#N/A,#N/A,FALSE,"Tickmarks"}</definedName>
    <definedName name="jj" localSheetId="11" hidden="1">{#N/A,#N/A,FALSE,"mk";#N/A,#N/A,FALSE,"SIEG";#N/A,#N/A,FALSE,"BOUSK";#N/A,#N/A,FALSE,"C-0 B96-97";#N/A,#N/A,FALSE,"C-O B98";#N/A,#N/A,FALSE,"C-0 B96-97";#N/A,#N/A,FALSE,"MEKN";#N/A,#N/A,FALSE,"MEKN";#N/A,#N/A,FALSE,"C-O MKS 98";#N/A,#N/A,FALSE,"TANG";#N/A,#N/A,FALSE,"C-O Tng96";#N/A,#N/A,FALSE,"C-O Tng97";#N/A,#N/A,FALSE,"C-O Tng98";#N/A,#N/A,FALSE,"TET";#N/A,#N/A,FALSE,"C-0 TET 98";#N/A,#N/A,FALSE,"synthese";#N/A,#N/A,FALSE,"MEKNES";#N/A,#N/A,FALSE,"BOUSKOURA";#N/A,#N/A,FALSE,"TANGER";#N/A,#N/A,FALSE,"TETOUAN";#N/A,#N/A,FALSE,"CAP1 DH";#N/A,#N/A,FALSE,"CAP1 FF";#N/A,#N/A,FALSE,"LAFARGE MAROC";#N/A,#N/A,FALSE,"SIEGE";#N/A,#N/A,FALSE,"TOTAL USINES";#N/A,#N/A,FALSE,"entretien"}</definedName>
    <definedName name="jj" localSheetId="10" hidden="1">{#N/A,#N/A,FALSE,"mk";#N/A,#N/A,FALSE,"SIEG";#N/A,#N/A,FALSE,"BOUSK";#N/A,#N/A,FALSE,"C-0 B96-97";#N/A,#N/A,FALSE,"C-O B98";#N/A,#N/A,FALSE,"C-0 B96-97";#N/A,#N/A,FALSE,"MEKN";#N/A,#N/A,FALSE,"MEKN";#N/A,#N/A,FALSE,"C-O MKS 98";#N/A,#N/A,FALSE,"TANG";#N/A,#N/A,FALSE,"C-O Tng96";#N/A,#N/A,FALSE,"C-O Tng97";#N/A,#N/A,FALSE,"C-O Tng98";#N/A,#N/A,FALSE,"TET";#N/A,#N/A,FALSE,"C-0 TET 98";#N/A,#N/A,FALSE,"synthese";#N/A,#N/A,FALSE,"MEKNES";#N/A,#N/A,FALSE,"BOUSKOURA";#N/A,#N/A,FALSE,"TANGER";#N/A,#N/A,FALSE,"TETOUAN";#N/A,#N/A,FALSE,"CAP1 DH";#N/A,#N/A,FALSE,"CAP1 FF";#N/A,#N/A,FALSE,"LAFARGE MAROC";#N/A,#N/A,FALSE,"SIEGE";#N/A,#N/A,FALSE,"TOTAL USINES";#N/A,#N/A,FALSE,"entretien"}</definedName>
    <definedName name="jj" localSheetId="7" hidden="1">{#N/A,#N/A,FALSE,"mk";#N/A,#N/A,FALSE,"SIEG";#N/A,#N/A,FALSE,"BOUSK";#N/A,#N/A,FALSE,"C-0 B96-97";#N/A,#N/A,FALSE,"C-O B98";#N/A,#N/A,FALSE,"C-0 B96-97";#N/A,#N/A,FALSE,"MEKN";#N/A,#N/A,FALSE,"MEKN";#N/A,#N/A,FALSE,"C-O MKS 98";#N/A,#N/A,FALSE,"TANG";#N/A,#N/A,FALSE,"C-O Tng96";#N/A,#N/A,FALSE,"C-O Tng97";#N/A,#N/A,FALSE,"C-O Tng98";#N/A,#N/A,FALSE,"TET";#N/A,#N/A,FALSE,"C-0 TET 98";#N/A,#N/A,FALSE,"synthese";#N/A,#N/A,FALSE,"MEKNES";#N/A,#N/A,FALSE,"BOUSKOURA";#N/A,#N/A,FALSE,"TANGER";#N/A,#N/A,FALSE,"TETOUAN";#N/A,#N/A,FALSE,"CAP1 DH";#N/A,#N/A,FALSE,"CAP1 FF";#N/A,#N/A,FALSE,"LAFARGE MAROC";#N/A,#N/A,FALSE,"SIEGE";#N/A,#N/A,FALSE,"TOTAL USINES";#N/A,#N/A,FALSE,"entretien"}</definedName>
    <definedName name="jj" localSheetId="9" hidden="1">{#N/A,#N/A,FALSE,"mk";#N/A,#N/A,FALSE,"SIEG";#N/A,#N/A,FALSE,"BOUSK";#N/A,#N/A,FALSE,"C-0 B96-97";#N/A,#N/A,FALSE,"C-O B98";#N/A,#N/A,FALSE,"C-0 B96-97";#N/A,#N/A,FALSE,"MEKN";#N/A,#N/A,FALSE,"MEKN";#N/A,#N/A,FALSE,"C-O MKS 98";#N/A,#N/A,FALSE,"TANG";#N/A,#N/A,FALSE,"C-O Tng96";#N/A,#N/A,FALSE,"C-O Tng97";#N/A,#N/A,FALSE,"C-O Tng98";#N/A,#N/A,FALSE,"TET";#N/A,#N/A,FALSE,"C-0 TET 98";#N/A,#N/A,FALSE,"synthese";#N/A,#N/A,FALSE,"MEKNES";#N/A,#N/A,FALSE,"BOUSKOURA";#N/A,#N/A,FALSE,"TANGER";#N/A,#N/A,FALSE,"TETOUAN";#N/A,#N/A,FALSE,"CAP1 DH";#N/A,#N/A,FALSE,"CAP1 FF";#N/A,#N/A,FALSE,"LAFARGE MAROC";#N/A,#N/A,FALSE,"SIEGE";#N/A,#N/A,FALSE,"TOTAL USINES";#N/A,#N/A,FALSE,"entretien"}</definedName>
    <definedName name="jj" hidden="1">{#N/A,#N/A,FALSE,"mk";#N/A,#N/A,FALSE,"SIEG";#N/A,#N/A,FALSE,"BOUSK";#N/A,#N/A,FALSE,"C-0 B96-97";#N/A,#N/A,FALSE,"C-O B98";#N/A,#N/A,FALSE,"C-0 B96-97";#N/A,#N/A,FALSE,"MEKN";#N/A,#N/A,FALSE,"MEKN";#N/A,#N/A,FALSE,"C-O MKS 98";#N/A,#N/A,FALSE,"TANG";#N/A,#N/A,FALSE,"C-O Tng96";#N/A,#N/A,FALSE,"C-O Tng97";#N/A,#N/A,FALSE,"C-O Tng98";#N/A,#N/A,FALSE,"TET";#N/A,#N/A,FALSE,"C-0 TET 98";#N/A,#N/A,FALSE,"synthese";#N/A,#N/A,FALSE,"MEKNES";#N/A,#N/A,FALSE,"BOUSKOURA";#N/A,#N/A,FALSE,"TANGER";#N/A,#N/A,FALSE,"TETOUAN";#N/A,#N/A,FALSE,"CAP1 DH";#N/A,#N/A,FALSE,"CAP1 FF";#N/A,#N/A,FALSE,"LAFARGE MAROC";#N/A,#N/A,FALSE,"SIEGE";#N/A,#N/A,FALSE,"TOTAL USINES";#N/A,#N/A,FALSE,"entretien"}</definedName>
    <definedName name="JJJ" localSheetId="11" hidden="1">{#N/A,#N/A,FALSE,"Aging Summary";#N/A,#N/A,FALSE,"Ratio Analysis";#N/A,#N/A,FALSE,"Test 120 Day Accts";#N/A,#N/A,FALSE,"Tickmarks"}</definedName>
    <definedName name="JJJ" localSheetId="10" hidden="1">{#N/A,#N/A,FALSE,"Aging Summary";#N/A,#N/A,FALSE,"Ratio Analysis";#N/A,#N/A,FALSE,"Test 120 Day Accts";#N/A,#N/A,FALSE,"Tickmarks"}</definedName>
    <definedName name="JJJ" localSheetId="7" hidden="1">{#N/A,#N/A,FALSE,"Aging Summary";#N/A,#N/A,FALSE,"Ratio Analysis";#N/A,#N/A,FALSE,"Test 120 Day Accts";#N/A,#N/A,FALSE,"Tickmarks"}</definedName>
    <definedName name="JJJ" localSheetId="9" hidden="1">{#N/A,#N/A,FALSE,"Aging Summary";#N/A,#N/A,FALSE,"Ratio Analysis";#N/A,#N/A,FALSE,"Test 120 Day Accts";#N/A,#N/A,FALSE,"Tickmarks"}</definedName>
    <definedName name="JJJ" hidden="1">{#N/A,#N/A,FALSE,"Aging Summary";#N/A,#N/A,FALSE,"Ratio Analysis";#N/A,#N/A,FALSE,"Test 120 Day Accts";#N/A,#N/A,FALSE,"Tickmarks"}</definedName>
    <definedName name="jjjj" localSheetId="11" hidden="1">{#N/A,#N/A,TRUE," L.MAROC";#N/A,#N/A,TRUE,"SIE";#N/A,#N/A,TRUE,"ELIM L.GROUPE";#N/A,#N/A,TRUE,"ACTIVITE CIMENTIERE";#N/A,#N/A,TRUE,"ELIM ACTIVITE CIMENTIERE";#N/A,#N/A,TRUE,"SYNTHES L. CIMENT";#N/A,#N/A,TRUE,"BOUSKOURA";#N/A,#N/A,TRUE,"MEKNES";#N/A,#N/A,TRUE,"ELIM L.CIMENT";#N/A,#N/A,TRUE,"SYNTHESE L.CEMENTOS";#N/A,#N/A,TRUE,"TANGER";#N/A,#N/A,TRUE,"TETOUAN";#N/A,#N/A,TRUE,"ELIM L.CEMENTOS"}</definedName>
    <definedName name="jjjj" localSheetId="10" hidden="1">{#N/A,#N/A,TRUE," L.MAROC";#N/A,#N/A,TRUE,"SIE";#N/A,#N/A,TRUE,"ELIM L.GROUPE";#N/A,#N/A,TRUE,"ACTIVITE CIMENTIERE";#N/A,#N/A,TRUE,"ELIM ACTIVITE CIMENTIERE";#N/A,#N/A,TRUE,"SYNTHES L. CIMENT";#N/A,#N/A,TRUE,"BOUSKOURA";#N/A,#N/A,TRUE,"MEKNES";#N/A,#N/A,TRUE,"ELIM L.CIMENT";#N/A,#N/A,TRUE,"SYNTHESE L.CEMENTOS";#N/A,#N/A,TRUE,"TANGER";#N/A,#N/A,TRUE,"TETOUAN";#N/A,#N/A,TRUE,"ELIM L.CEMENTOS"}</definedName>
    <definedName name="jjjj" localSheetId="7" hidden="1">{#N/A,#N/A,TRUE," L.MAROC";#N/A,#N/A,TRUE,"SIE";#N/A,#N/A,TRUE,"ELIM L.GROUPE";#N/A,#N/A,TRUE,"ACTIVITE CIMENTIERE";#N/A,#N/A,TRUE,"ELIM ACTIVITE CIMENTIERE";#N/A,#N/A,TRUE,"SYNTHES L. CIMENT";#N/A,#N/A,TRUE,"BOUSKOURA";#N/A,#N/A,TRUE,"MEKNES";#N/A,#N/A,TRUE,"ELIM L.CIMENT";#N/A,#N/A,TRUE,"SYNTHESE L.CEMENTOS";#N/A,#N/A,TRUE,"TANGER";#N/A,#N/A,TRUE,"TETOUAN";#N/A,#N/A,TRUE,"ELIM L.CEMENTOS"}</definedName>
    <definedName name="jjjj" localSheetId="9" hidden="1">{#N/A,#N/A,TRUE," L.MAROC";#N/A,#N/A,TRUE,"SIE";#N/A,#N/A,TRUE,"ELIM L.GROUPE";#N/A,#N/A,TRUE,"ACTIVITE CIMENTIERE";#N/A,#N/A,TRUE,"ELIM ACTIVITE CIMENTIERE";#N/A,#N/A,TRUE,"SYNTHES L. CIMENT";#N/A,#N/A,TRUE,"BOUSKOURA";#N/A,#N/A,TRUE,"MEKNES";#N/A,#N/A,TRUE,"ELIM L.CIMENT";#N/A,#N/A,TRUE,"SYNTHESE L.CEMENTOS";#N/A,#N/A,TRUE,"TANGER";#N/A,#N/A,TRUE,"TETOUAN";#N/A,#N/A,TRUE,"ELIM L.CEMENTOS"}</definedName>
    <definedName name="jjjj" hidden="1">{#N/A,#N/A,TRUE," L.MAROC";#N/A,#N/A,TRUE,"SIE";#N/A,#N/A,TRUE,"ELIM L.GROUPE";#N/A,#N/A,TRUE,"ACTIVITE CIMENTIERE";#N/A,#N/A,TRUE,"ELIM ACTIVITE CIMENTIERE";#N/A,#N/A,TRUE,"SYNTHES L. CIMENT";#N/A,#N/A,TRUE,"BOUSKOURA";#N/A,#N/A,TRUE,"MEKNES";#N/A,#N/A,TRUE,"ELIM L.CIMENT";#N/A,#N/A,TRUE,"SYNTHESE L.CEMENTOS";#N/A,#N/A,TRUE,"TANGER";#N/A,#N/A,TRUE,"TETOUAN";#N/A,#N/A,TRUE,"ELIM L.CEMENTOS"}</definedName>
    <definedName name="jjjjj" localSheetId="11" hidden="1">{#N/A,#N/A,TRUE," L.MAROC";#N/A,#N/A,TRUE,"SIE";#N/A,#N/A,TRUE,"ELIM L.GROUPE";#N/A,#N/A,TRUE,"ACTIVITE CIMENTIERE";#N/A,#N/A,TRUE,"ELIM ACTIVITE CIMENTIERE";#N/A,#N/A,TRUE,"SYNTHES L. CIMENT";#N/A,#N/A,TRUE,"BOUSKOURA";#N/A,#N/A,TRUE,"MEKNES";#N/A,#N/A,TRUE,"ELIM L.CIMENT";#N/A,#N/A,TRUE,"SYNTHESE L.CEMENTOS";#N/A,#N/A,TRUE,"TANGER";#N/A,#N/A,TRUE,"TETOUAN";#N/A,#N/A,TRUE,"ELIM L.CEMENTOS"}</definedName>
    <definedName name="jjjjj" localSheetId="10" hidden="1">{#N/A,#N/A,TRUE," L.MAROC";#N/A,#N/A,TRUE,"SIE";#N/A,#N/A,TRUE,"ELIM L.GROUPE";#N/A,#N/A,TRUE,"ACTIVITE CIMENTIERE";#N/A,#N/A,TRUE,"ELIM ACTIVITE CIMENTIERE";#N/A,#N/A,TRUE,"SYNTHES L. CIMENT";#N/A,#N/A,TRUE,"BOUSKOURA";#N/A,#N/A,TRUE,"MEKNES";#N/A,#N/A,TRUE,"ELIM L.CIMENT";#N/A,#N/A,TRUE,"SYNTHESE L.CEMENTOS";#N/A,#N/A,TRUE,"TANGER";#N/A,#N/A,TRUE,"TETOUAN";#N/A,#N/A,TRUE,"ELIM L.CEMENTOS"}</definedName>
    <definedName name="jjjjj" localSheetId="7" hidden="1">{#N/A,#N/A,TRUE," L.MAROC";#N/A,#N/A,TRUE,"SIE";#N/A,#N/A,TRUE,"ELIM L.GROUPE";#N/A,#N/A,TRUE,"ACTIVITE CIMENTIERE";#N/A,#N/A,TRUE,"ELIM ACTIVITE CIMENTIERE";#N/A,#N/A,TRUE,"SYNTHES L. CIMENT";#N/A,#N/A,TRUE,"BOUSKOURA";#N/A,#N/A,TRUE,"MEKNES";#N/A,#N/A,TRUE,"ELIM L.CIMENT";#N/A,#N/A,TRUE,"SYNTHESE L.CEMENTOS";#N/A,#N/A,TRUE,"TANGER";#N/A,#N/A,TRUE,"TETOUAN";#N/A,#N/A,TRUE,"ELIM L.CEMENTOS"}</definedName>
    <definedName name="jjjjj" localSheetId="9" hidden="1">{#N/A,#N/A,TRUE," L.MAROC";#N/A,#N/A,TRUE,"SIE";#N/A,#N/A,TRUE,"ELIM L.GROUPE";#N/A,#N/A,TRUE,"ACTIVITE CIMENTIERE";#N/A,#N/A,TRUE,"ELIM ACTIVITE CIMENTIERE";#N/A,#N/A,TRUE,"SYNTHES L. CIMENT";#N/A,#N/A,TRUE,"BOUSKOURA";#N/A,#N/A,TRUE,"MEKNES";#N/A,#N/A,TRUE,"ELIM L.CIMENT";#N/A,#N/A,TRUE,"SYNTHESE L.CEMENTOS";#N/A,#N/A,TRUE,"TANGER";#N/A,#N/A,TRUE,"TETOUAN";#N/A,#N/A,TRUE,"ELIM L.CEMENTOS"}</definedName>
    <definedName name="jjjjj" hidden="1">{#N/A,#N/A,TRUE," L.MAROC";#N/A,#N/A,TRUE,"SIE";#N/A,#N/A,TRUE,"ELIM L.GROUPE";#N/A,#N/A,TRUE,"ACTIVITE CIMENTIERE";#N/A,#N/A,TRUE,"ELIM ACTIVITE CIMENTIERE";#N/A,#N/A,TRUE,"SYNTHES L. CIMENT";#N/A,#N/A,TRUE,"BOUSKOURA";#N/A,#N/A,TRUE,"MEKNES";#N/A,#N/A,TRUE,"ELIM L.CIMENT";#N/A,#N/A,TRUE,"SYNTHESE L.CEMENTOS";#N/A,#N/A,TRUE,"TANGER";#N/A,#N/A,TRUE,"TETOUAN";#N/A,#N/A,TRUE,"ELIM L.CEMENTOS"}</definedName>
    <definedName name="jjkjhkjk" localSheetId="11" hidden="1">{#N/A,#N/A,FALSE,"Aging Summary";#N/A,#N/A,FALSE,"Ratio Analysis";#N/A,#N/A,FALSE,"Test 120 Day Accts";#N/A,#N/A,FALSE,"Tickmarks"}</definedName>
    <definedName name="jjkjhkjk" localSheetId="10" hidden="1">{#N/A,#N/A,FALSE,"Aging Summary";#N/A,#N/A,FALSE,"Ratio Analysis";#N/A,#N/A,FALSE,"Test 120 Day Accts";#N/A,#N/A,FALSE,"Tickmarks"}</definedName>
    <definedName name="jjkjhkjk" localSheetId="7" hidden="1">{#N/A,#N/A,FALSE,"Aging Summary";#N/A,#N/A,FALSE,"Ratio Analysis";#N/A,#N/A,FALSE,"Test 120 Day Accts";#N/A,#N/A,FALSE,"Tickmarks"}</definedName>
    <definedName name="jjkjhkjk" localSheetId="9" hidden="1">{#N/A,#N/A,FALSE,"Aging Summary";#N/A,#N/A,FALSE,"Ratio Analysis";#N/A,#N/A,FALSE,"Test 120 Day Accts";#N/A,#N/A,FALSE,"Tickmarks"}</definedName>
    <definedName name="jjkjhkjk" hidden="1">{#N/A,#N/A,FALSE,"Aging Summary";#N/A,#N/A,FALSE,"Ratio Analysis";#N/A,#N/A,FALSE,"Test 120 Day Accts";#N/A,#N/A,FALSE,"Tickmarks"}</definedName>
    <definedName name="JKJKLKJLKLÑL" localSheetId="11" hidden="1">{#N/A,#N/A,FALSE,"Aging Summary";#N/A,#N/A,FALSE,"Ratio Analysis";#N/A,#N/A,FALSE,"Test 120 Day Accts";#N/A,#N/A,FALSE,"Tickmarks"}</definedName>
    <definedName name="JKJKLKJLKLÑL" localSheetId="10" hidden="1">{#N/A,#N/A,FALSE,"Aging Summary";#N/A,#N/A,FALSE,"Ratio Analysis";#N/A,#N/A,FALSE,"Test 120 Day Accts";#N/A,#N/A,FALSE,"Tickmarks"}</definedName>
    <definedName name="JKJKLKJLKLÑL" localSheetId="7" hidden="1">{#N/A,#N/A,FALSE,"Aging Summary";#N/A,#N/A,FALSE,"Ratio Analysis";#N/A,#N/A,FALSE,"Test 120 Day Accts";#N/A,#N/A,FALSE,"Tickmarks"}</definedName>
    <definedName name="JKJKLKJLKLÑL" localSheetId="9" hidden="1">{#N/A,#N/A,FALSE,"Aging Summary";#N/A,#N/A,FALSE,"Ratio Analysis";#N/A,#N/A,FALSE,"Test 120 Day Accts";#N/A,#N/A,FALSE,"Tickmarks"}</definedName>
    <definedName name="JKJKLKJLKLÑL" hidden="1">{#N/A,#N/A,FALSE,"Aging Summary";#N/A,#N/A,FALSE,"Ratio Analysis";#N/A,#N/A,FALSE,"Test 120 Day Accts";#N/A,#N/A,FALSE,"Tickmarks"}</definedName>
    <definedName name="JOIKHKK" localSheetId="11" hidden="1">{#N/A,#N/A,FALSE,"Aging Summary";#N/A,#N/A,FALSE,"Ratio Analysis";#N/A,#N/A,FALSE,"Test 120 Day Accts";#N/A,#N/A,FALSE,"Tickmarks"}</definedName>
    <definedName name="JOIKHKK" localSheetId="10" hidden="1">{#N/A,#N/A,FALSE,"Aging Summary";#N/A,#N/A,FALSE,"Ratio Analysis";#N/A,#N/A,FALSE,"Test 120 Day Accts";#N/A,#N/A,FALSE,"Tickmarks"}</definedName>
    <definedName name="JOIKHKK" localSheetId="7" hidden="1">{#N/A,#N/A,FALSE,"Aging Summary";#N/A,#N/A,FALSE,"Ratio Analysis";#N/A,#N/A,FALSE,"Test 120 Day Accts";#N/A,#N/A,FALSE,"Tickmarks"}</definedName>
    <definedName name="JOIKHKK" localSheetId="9" hidden="1">{#N/A,#N/A,FALSE,"Aging Summary";#N/A,#N/A,FALSE,"Ratio Analysis";#N/A,#N/A,FALSE,"Test 120 Day Accts";#N/A,#N/A,FALSE,"Tickmarks"}</definedName>
    <definedName name="JOIKHKK" hidden="1">{#N/A,#N/A,FALSE,"Aging Summary";#N/A,#N/A,FALSE,"Ratio Analysis";#N/A,#N/A,FALSE,"Test 120 Day Accts";#N/A,#N/A,FALSE,"Tickmarks"}</definedName>
    <definedName name="k" localSheetId="11" hidden="1">{#N/A,#N/A,FALSE,"Aging Summary";#N/A,#N/A,FALSE,"Ratio Analysis";#N/A,#N/A,FALSE,"Test 120 Day Accts";#N/A,#N/A,FALSE,"Tickmarks"}</definedName>
    <definedName name="k" localSheetId="10" hidden="1">{#N/A,#N/A,FALSE,"Aging Summary";#N/A,#N/A,FALSE,"Ratio Analysis";#N/A,#N/A,FALSE,"Test 120 Day Accts";#N/A,#N/A,FALSE,"Tickmarks"}</definedName>
    <definedName name="k" localSheetId="7" hidden="1">{#N/A,#N/A,FALSE,"Aging Summary";#N/A,#N/A,FALSE,"Ratio Analysis";#N/A,#N/A,FALSE,"Test 120 Day Accts";#N/A,#N/A,FALSE,"Tickmarks"}</definedName>
    <definedName name="k" localSheetId="9" hidden="1">{#N/A,#N/A,FALSE,"Aging Summary";#N/A,#N/A,FALSE,"Ratio Analysis";#N/A,#N/A,FALSE,"Test 120 Day Accts";#N/A,#N/A,FALSE,"Tickmarks"}</definedName>
    <definedName name="k" hidden="1">{#N/A,#N/A,FALSE,"Aging Summary";#N/A,#N/A,FALSE,"Ratio Analysis";#N/A,#N/A,FALSE,"Test 120 Day Accts";#N/A,#N/A,FALSE,"Tickmarks"}</definedName>
    <definedName name="kfh" localSheetId="11" hidden="1">{#N/A,#N/A,FALSE,"Aging Summary";#N/A,#N/A,FALSE,"Ratio Analysis";#N/A,#N/A,FALSE,"Test 120 Day Accts";#N/A,#N/A,FALSE,"Tickmarks"}</definedName>
    <definedName name="kfh" localSheetId="10" hidden="1">{#N/A,#N/A,FALSE,"Aging Summary";#N/A,#N/A,FALSE,"Ratio Analysis";#N/A,#N/A,FALSE,"Test 120 Day Accts";#N/A,#N/A,FALSE,"Tickmarks"}</definedName>
    <definedName name="kfh" localSheetId="7" hidden="1">{#N/A,#N/A,FALSE,"Aging Summary";#N/A,#N/A,FALSE,"Ratio Analysis";#N/A,#N/A,FALSE,"Test 120 Day Accts";#N/A,#N/A,FALSE,"Tickmarks"}</definedName>
    <definedName name="kfh" localSheetId="9" hidden="1">{#N/A,#N/A,FALSE,"Aging Summary";#N/A,#N/A,FALSE,"Ratio Analysis";#N/A,#N/A,FALSE,"Test 120 Day Accts";#N/A,#N/A,FALSE,"Tickmarks"}</definedName>
    <definedName name="kfh" hidden="1">{#N/A,#N/A,FALSE,"Aging Summary";#N/A,#N/A,FALSE,"Ratio Analysis";#N/A,#N/A,FALSE,"Test 120 Day Accts";#N/A,#N/A,FALSE,"Tickmarks"}</definedName>
    <definedName name="LABOCLINICO" localSheetId="11" hidden="1">{#N/A,#N/A,FALSE,"Aging Summary";#N/A,#N/A,FALSE,"Ratio Analysis";#N/A,#N/A,FALSE,"Test 120 Day Accts";#N/A,#N/A,FALSE,"Tickmarks"}</definedName>
    <definedName name="LABOCLINICO" localSheetId="10" hidden="1">{#N/A,#N/A,FALSE,"Aging Summary";#N/A,#N/A,FALSE,"Ratio Analysis";#N/A,#N/A,FALSE,"Test 120 Day Accts";#N/A,#N/A,FALSE,"Tickmarks"}</definedName>
    <definedName name="LABOCLINICO" localSheetId="7" hidden="1">{#N/A,#N/A,FALSE,"Aging Summary";#N/A,#N/A,FALSE,"Ratio Analysis";#N/A,#N/A,FALSE,"Test 120 Day Accts";#N/A,#N/A,FALSE,"Tickmarks"}</definedName>
    <definedName name="LABOCLINICO" localSheetId="9" hidden="1">{#N/A,#N/A,FALSE,"Aging Summary";#N/A,#N/A,FALSE,"Ratio Analysis";#N/A,#N/A,FALSE,"Test 120 Day Accts";#N/A,#N/A,FALSE,"Tickmarks"}</definedName>
    <definedName name="LABOCLINICO" hidden="1">{#N/A,#N/A,FALSE,"Aging Summary";#N/A,#N/A,FALSE,"Ratio Analysis";#N/A,#N/A,FALSE,"Test 120 Day Accts";#N/A,#N/A,FALSE,"Tickmarks"}</definedName>
    <definedName name="LABOCLINICO1" localSheetId="11" hidden="1">{#N/A,#N/A,FALSE,"Aging Summary";#N/A,#N/A,FALSE,"Ratio Analysis";#N/A,#N/A,FALSE,"Test 120 Day Accts";#N/A,#N/A,FALSE,"Tickmarks"}</definedName>
    <definedName name="LABOCLINICO1" localSheetId="10" hidden="1">{#N/A,#N/A,FALSE,"Aging Summary";#N/A,#N/A,FALSE,"Ratio Analysis";#N/A,#N/A,FALSE,"Test 120 Day Accts";#N/A,#N/A,FALSE,"Tickmarks"}</definedName>
    <definedName name="LABOCLINICO1" localSheetId="7" hidden="1">{#N/A,#N/A,FALSE,"Aging Summary";#N/A,#N/A,FALSE,"Ratio Analysis";#N/A,#N/A,FALSE,"Test 120 Day Accts";#N/A,#N/A,FALSE,"Tickmarks"}</definedName>
    <definedName name="LABOCLINICO1" localSheetId="9" hidden="1">{#N/A,#N/A,FALSE,"Aging Summary";#N/A,#N/A,FALSE,"Ratio Analysis";#N/A,#N/A,FALSE,"Test 120 Day Accts";#N/A,#N/A,FALSE,"Tickmarks"}</definedName>
    <definedName name="LABOCLINICO1" hidden="1">{#N/A,#N/A,FALSE,"Aging Summary";#N/A,#N/A,FALSE,"Ratio Analysis";#N/A,#N/A,FALSE,"Test 120 Day Accts";#N/A,#N/A,FALSE,"Tickmarks"}</definedName>
    <definedName name="lkj" localSheetId="11" hidden="1">{#N/A,#N/A,FALSE,"Aging Summary";#N/A,#N/A,FALSE,"Ratio Analysis";#N/A,#N/A,FALSE,"Test 120 Day Accts";#N/A,#N/A,FALSE,"Tickmarks"}</definedName>
    <definedName name="lkj" localSheetId="10" hidden="1">{#N/A,#N/A,FALSE,"Aging Summary";#N/A,#N/A,FALSE,"Ratio Analysis";#N/A,#N/A,FALSE,"Test 120 Day Accts";#N/A,#N/A,FALSE,"Tickmarks"}</definedName>
    <definedName name="lkj" localSheetId="7" hidden="1">{#N/A,#N/A,FALSE,"Aging Summary";#N/A,#N/A,FALSE,"Ratio Analysis";#N/A,#N/A,FALSE,"Test 120 Day Accts";#N/A,#N/A,FALSE,"Tickmarks"}</definedName>
    <definedName name="lkj" localSheetId="9" hidden="1">{#N/A,#N/A,FALSE,"Aging Summary";#N/A,#N/A,FALSE,"Ratio Analysis";#N/A,#N/A,FALSE,"Test 120 Day Accts";#N/A,#N/A,FALSE,"Tickmarks"}</definedName>
    <definedName name="lkj" hidden="1">{#N/A,#N/A,FALSE,"Aging Summary";#N/A,#N/A,FALSE,"Ratio Analysis";#N/A,#N/A,FALSE,"Test 120 Day Accts";#N/A,#N/A,FALSE,"Tickmarks"}</definedName>
    <definedName name="LLL" localSheetId="11" hidden="1">{#N/A,#N/A,FALSE,"Aging Summary";#N/A,#N/A,FALSE,"Ratio Analysis";#N/A,#N/A,FALSE,"Test 120 Day Accts";#N/A,#N/A,FALSE,"Tickmarks"}</definedName>
    <definedName name="LLL" localSheetId="10" hidden="1">{#N/A,#N/A,FALSE,"Aging Summary";#N/A,#N/A,FALSE,"Ratio Analysis";#N/A,#N/A,FALSE,"Test 120 Day Accts";#N/A,#N/A,FALSE,"Tickmarks"}</definedName>
    <definedName name="LLL" localSheetId="7" hidden="1">{#N/A,#N/A,FALSE,"Aging Summary";#N/A,#N/A,FALSE,"Ratio Analysis";#N/A,#N/A,FALSE,"Test 120 Day Accts";#N/A,#N/A,FALSE,"Tickmarks"}</definedName>
    <definedName name="LLL" localSheetId="9" hidden="1">{#N/A,#N/A,FALSE,"Aging Summary";#N/A,#N/A,FALSE,"Ratio Analysis";#N/A,#N/A,FALSE,"Test 120 Day Accts";#N/A,#N/A,FALSE,"Tickmarks"}</definedName>
    <definedName name="LLL" hidden="1">{#N/A,#N/A,FALSE,"Aging Summary";#N/A,#N/A,FALSE,"Ratio Analysis";#N/A,#N/A,FALSE,"Test 120 Day Accts";#N/A,#N/A,FALSE,"Tickmarks"}</definedName>
    <definedName name="LORE" localSheetId="11" hidden="1">{#N/A,#N/A,FALSE,"Aging Summary";#N/A,#N/A,FALSE,"Ratio Analysis";#N/A,#N/A,FALSE,"Test 120 Day Accts";#N/A,#N/A,FALSE,"Tickmarks"}</definedName>
    <definedName name="LORE" localSheetId="10" hidden="1">{#N/A,#N/A,FALSE,"Aging Summary";#N/A,#N/A,FALSE,"Ratio Analysis";#N/A,#N/A,FALSE,"Test 120 Day Accts";#N/A,#N/A,FALSE,"Tickmarks"}</definedName>
    <definedName name="LORE" localSheetId="7" hidden="1">{#N/A,#N/A,FALSE,"Aging Summary";#N/A,#N/A,FALSE,"Ratio Analysis";#N/A,#N/A,FALSE,"Test 120 Day Accts";#N/A,#N/A,FALSE,"Tickmarks"}</definedName>
    <definedName name="LORE" localSheetId="9" hidden="1">{#N/A,#N/A,FALSE,"Aging Summary";#N/A,#N/A,FALSE,"Ratio Analysis";#N/A,#N/A,FALSE,"Test 120 Day Accts";#N/A,#N/A,FALSE,"Tickmarks"}</definedName>
    <definedName name="LORE" hidden="1">{#N/A,#N/A,FALSE,"Aging Summary";#N/A,#N/A,FALSE,"Ratio Analysis";#N/A,#N/A,FALSE,"Test 120 Day Accts";#N/A,#N/A,FALSE,"Tickmarks"}</definedName>
    <definedName name="lorenaortiz" localSheetId="11" hidden="1">{#N/A,#N/A,FALSE,"Aging Summary";#N/A,#N/A,FALSE,"Ratio Analysis";#N/A,#N/A,FALSE,"Test 120 Day Accts";#N/A,#N/A,FALSE,"Tickmarks"}</definedName>
    <definedName name="lorenaortiz" localSheetId="10" hidden="1">{#N/A,#N/A,FALSE,"Aging Summary";#N/A,#N/A,FALSE,"Ratio Analysis";#N/A,#N/A,FALSE,"Test 120 Day Accts";#N/A,#N/A,FALSE,"Tickmarks"}</definedName>
    <definedName name="lorenaortiz" localSheetId="7" hidden="1">{#N/A,#N/A,FALSE,"Aging Summary";#N/A,#N/A,FALSE,"Ratio Analysis";#N/A,#N/A,FALSE,"Test 120 Day Accts";#N/A,#N/A,FALSE,"Tickmarks"}</definedName>
    <definedName name="lorenaortiz" localSheetId="9" hidden="1">{#N/A,#N/A,FALSE,"Aging Summary";#N/A,#N/A,FALSE,"Ratio Analysis";#N/A,#N/A,FALSE,"Test 120 Day Accts";#N/A,#N/A,FALSE,"Tickmarks"}</definedName>
    <definedName name="lorenaortiz" hidden="1">{#N/A,#N/A,FALSE,"Aging Summary";#N/A,#N/A,FALSE,"Ratio Analysis";#N/A,#N/A,FALSE,"Test 120 Day Accts";#N/A,#N/A,FALSE,"Tickmarks"}</definedName>
    <definedName name="MARIA" localSheetId="11" hidden="1">{#N/A,#N/A,FALSE,"Aging Summary";#N/A,#N/A,FALSE,"Ratio Analysis";#N/A,#N/A,FALSE,"Test 120 Day Accts";#N/A,#N/A,FALSE,"Tickmarks"}</definedName>
    <definedName name="MARIA" localSheetId="10" hidden="1">{#N/A,#N/A,FALSE,"Aging Summary";#N/A,#N/A,FALSE,"Ratio Analysis";#N/A,#N/A,FALSE,"Test 120 Day Accts";#N/A,#N/A,FALSE,"Tickmarks"}</definedName>
    <definedName name="MARIA" localSheetId="7" hidden="1">{#N/A,#N/A,FALSE,"Aging Summary";#N/A,#N/A,FALSE,"Ratio Analysis";#N/A,#N/A,FALSE,"Test 120 Day Accts";#N/A,#N/A,FALSE,"Tickmarks"}</definedName>
    <definedName name="MARIA" localSheetId="9" hidden="1">{#N/A,#N/A,FALSE,"Aging Summary";#N/A,#N/A,FALSE,"Ratio Analysis";#N/A,#N/A,FALSE,"Test 120 Day Accts";#N/A,#N/A,FALSE,"Tickmarks"}</definedName>
    <definedName name="MARIA" hidden="1">{#N/A,#N/A,FALSE,"Aging Summary";#N/A,#N/A,FALSE,"Ratio Analysis";#N/A,#N/A,FALSE,"Test 120 Day Accts";#N/A,#N/A,FALSE,"Tickmarks"}</definedName>
    <definedName name="matriz" localSheetId="2">#REF!</definedName>
    <definedName name="matriz" localSheetId="6">#REF!</definedName>
    <definedName name="matriz" localSheetId="13">#REF!</definedName>
    <definedName name="matriz" localSheetId="12">#REF!</definedName>
    <definedName name="matriz" localSheetId="7">#REF!</definedName>
    <definedName name="matriz" localSheetId="8">#REF!</definedName>
    <definedName name="matriz" localSheetId="9">#REF!</definedName>
    <definedName name="matriz">#REF!</definedName>
    <definedName name="matriz2" localSheetId="2">#REF!</definedName>
    <definedName name="matriz2" localSheetId="6">#REF!</definedName>
    <definedName name="matriz2" localSheetId="13">#REF!</definedName>
    <definedName name="matriz2" localSheetId="12">#REF!</definedName>
    <definedName name="matriz2" localSheetId="7">#REF!</definedName>
    <definedName name="matriz2" localSheetId="8">#REF!</definedName>
    <definedName name="matriz2" localSheetId="9">#REF!</definedName>
    <definedName name="matriz2">#REF!</definedName>
    <definedName name="mio" localSheetId="11" hidden="1">{#N/A,#N/A,FALSE,"Aging Summary";#N/A,#N/A,FALSE,"Ratio Analysis";#N/A,#N/A,FALSE,"Test 120 Day Accts";#N/A,#N/A,FALSE,"Tickmarks"}</definedName>
    <definedName name="mio" localSheetId="10" hidden="1">{#N/A,#N/A,FALSE,"Aging Summary";#N/A,#N/A,FALSE,"Ratio Analysis";#N/A,#N/A,FALSE,"Test 120 Day Accts";#N/A,#N/A,FALSE,"Tickmarks"}</definedName>
    <definedName name="mio" localSheetId="7" hidden="1">{#N/A,#N/A,FALSE,"Aging Summary";#N/A,#N/A,FALSE,"Ratio Analysis";#N/A,#N/A,FALSE,"Test 120 Day Accts";#N/A,#N/A,FALSE,"Tickmarks"}</definedName>
    <definedName name="mio" localSheetId="9" hidden="1">{#N/A,#N/A,FALSE,"Aging Summary";#N/A,#N/A,FALSE,"Ratio Analysis";#N/A,#N/A,FALSE,"Test 120 Day Accts";#N/A,#N/A,FALSE,"Tickmarks"}</definedName>
    <definedName name="mio" hidden="1">{#N/A,#N/A,FALSE,"Aging Summary";#N/A,#N/A,FALSE,"Ratio Analysis";#N/A,#N/A,FALSE,"Test 120 Day Accts";#N/A,#N/A,FALSE,"Tickmarks"}</definedName>
    <definedName name="mklkl" localSheetId="11" hidden="1">{#N/A,#N/A,FALSE,"Aging Summary";#N/A,#N/A,FALSE,"Ratio Analysis";#N/A,#N/A,FALSE,"Test 120 Day Accts";#N/A,#N/A,FALSE,"Tickmarks"}</definedName>
    <definedName name="mklkl" localSheetId="10" hidden="1">{#N/A,#N/A,FALSE,"Aging Summary";#N/A,#N/A,FALSE,"Ratio Analysis";#N/A,#N/A,FALSE,"Test 120 Day Accts";#N/A,#N/A,FALSE,"Tickmarks"}</definedName>
    <definedName name="mklkl" localSheetId="7" hidden="1">{#N/A,#N/A,FALSE,"Aging Summary";#N/A,#N/A,FALSE,"Ratio Analysis";#N/A,#N/A,FALSE,"Test 120 Day Accts";#N/A,#N/A,FALSE,"Tickmarks"}</definedName>
    <definedName name="mklkl" localSheetId="9" hidden="1">{#N/A,#N/A,FALSE,"Aging Summary";#N/A,#N/A,FALSE,"Ratio Analysis";#N/A,#N/A,FALSE,"Test 120 Day Accts";#N/A,#N/A,FALSE,"Tickmarks"}</definedName>
    <definedName name="mklkl" hidden="1">{#N/A,#N/A,FALSE,"Aging Summary";#N/A,#N/A,FALSE,"Ratio Analysis";#N/A,#N/A,FALSE,"Test 120 Day Accts";#N/A,#N/A,FALSE,"Tickmarks"}</definedName>
    <definedName name="mmm" localSheetId="2">#REF!</definedName>
    <definedName name="mmm" localSheetId="6">#REF!</definedName>
    <definedName name="mmm" localSheetId="13">#REF!</definedName>
    <definedName name="mmm" localSheetId="12">#REF!</definedName>
    <definedName name="mmm" localSheetId="7">#REF!</definedName>
    <definedName name="mmm" localSheetId="8">#REF!</definedName>
    <definedName name="mmm" localSheetId="9">#REF!</definedName>
    <definedName name="mmm">#REF!</definedName>
    <definedName name="NEW" localSheetId="6" hidden="1">#REF!</definedName>
    <definedName name="NEW" localSheetId="9" hidden="1">#REF!</definedName>
    <definedName name="NEW" hidden="1">#REF!</definedName>
    <definedName name="Nota9" localSheetId="11" hidden="1">{#N/A,#N/A,FALSE,"Aging Summary";#N/A,#N/A,FALSE,"Ratio Analysis";#N/A,#N/A,FALSE,"Test 120 Day Accts";#N/A,#N/A,FALSE,"Tickmarks"}</definedName>
    <definedName name="Nota9" localSheetId="10" hidden="1">{#N/A,#N/A,FALSE,"Aging Summary";#N/A,#N/A,FALSE,"Ratio Analysis";#N/A,#N/A,FALSE,"Test 120 Day Accts";#N/A,#N/A,FALSE,"Tickmarks"}</definedName>
    <definedName name="Nota9" localSheetId="7" hidden="1">{#N/A,#N/A,FALSE,"Aging Summary";#N/A,#N/A,FALSE,"Ratio Analysis";#N/A,#N/A,FALSE,"Test 120 Day Accts";#N/A,#N/A,FALSE,"Tickmarks"}</definedName>
    <definedName name="Nota9" localSheetId="9" hidden="1">{#N/A,#N/A,FALSE,"Aging Summary";#N/A,#N/A,FALSE,"Ratio Analysis";#N/A,#N/A,FALSE,"Test 120 Day Accts";#N/A,#N/A,FALSE,"Tickmarks"}</definedName>
    <definedName name="Nota9" hidden="1">{#N/A,#N/A,FALSE,"Aging Summary";#N/A,#N/A,FALSE,"Ratio Analysis";#N/A,#N/A,FALSE,"Test 120 Day Accts";#N/A,#N/A,FALSE,"Tickmarks"}</definedName>
    <definedName name="Nuevo" localSheetId="11" hidden="1">{#N/A,#N/A,FALSE,"Aging Summary";#N/A,#N/A,FALSE,"Ratio Analysis";#N/A,#N/A,FALSE,"Test 120 Day Accts";#N/A,#N/A,FALSE,"Tickmarks"}</definedName>
    <definedName name="Nuevo" localSheetId="10" hidden="1">{#N/A,#N/A,FALSE,"Aging Summary";#N/A,#N/A,FALSE,"Ratio Analysis";#N/A,#N/A,FALSE,"Test 120 Day Accts";#N/A,#N/A,FALSE,"Tickmarks"}</definedName>
    <definedName name="Nuevo" localSheetId="7" hidden="1">{#N/A,#N/A,FALSE,"Aging Summary";#N/A,#N/A,FALSE,"Ratio Analysis";#N/A,#N/A,FALSE,"Test 120 Day Accts";#N/A,#N/A,FALSE,"Tickmarks"}</definedName>
    <definedName name="Nuevo" localSheetId="9" hidden="1">{#N/A,#N/A,FALSE,"Aging Summary";#N/A,#N/A,FALSE,"Ratio Analysis";#N/A,#N/A,FALSE,"Test 120 Day Accts";#N/A,#N/A,FALSE,"Tickmarks"}</definedName>
    <definedName name="Nuevo" hidden="1">{#N/A,#N/A,FALSE,"Aging Summary";#N/A,#N/A,FALSE,"Ratio Analysis";#N/A,#N/A,FALSE,"Test 120 Day Accts";#N/A,#N/A,FALSE,"Tickmarks"}</definedName>
    <definedName name="nuevo2" localSheetId="11" hidden="1">{#N/A,#N/A,FALSE,"Aging Summary";#N/A,#N/A,FALSE,"Ratio Analysis";#N/A,#N/A,FALSE,"Test 120 Day Accts";#N/A,#N/A,FALSE,"Tickmarks"}</definedName>
    <definedName name="nuevo2" localSheetId="10" hidden="1">{#N/A,#N/A,FALSE,"Aging Summary";#N/A,#N/A,FALSE,"Ratio Analysis";#N/A,#N/A,FALSE,"Test 120 Day Accts";#N/A,#N/A,FALSE,"Tickmarks"}</definedName>
    <definedName name="nuevo2" localSheetId="7" hidden="1">{#N/A,#N/A,FALSE,"Aging Summary";#N/A,#N/A,FALSE,"Ratio Analysis";#N/A,#N/A,FALSE,"Test 120 Day Accts";#N/A,#N/A,FALSE,"Tickmarks"}</definedName>
    <definedName name="nuevo2" localSheetId="9" hidden="1">{#N/A,#N/A,FALSE,"Aging Summary";#N/A,#N/A,FALSE,"Ratio Analysis";#N/A,#N/A,FALSE,"Test 120 Day Accts";#N/A,#N/A,FALSE,"Tickmarks"}</definedName>
    <definedName name="nuevo2" hidden="1">{#N/A,#N/A,FALSE,"Aging Summary";#N/A,#N/A,FALSE,"Ratio Analysis";#N/A,#N/A,FALSE,"Test 120 Day Accts";#N/A,#N/A,FALSE,"Tickmarks"}</definedName>
    <definedName name="nuevo3" localSheetId="11" hidden="1">{#N/A,#N/A,FALSE,"Aging Summary";#N/A,#N/A,FALSE,"Ratio Analysis";#N/A,#N/A,FALSE,"Test 120 Day Accts";#N/A,#N/A,FALSE,"Tickmarks"}</definedName>
    <definedName name="nuevo3" localSheetId="10" hidden="1">{#N/A,#N/A,FALSE,"Aging Summary";#N/A,#N/A,FALSE,"Ratio Analysis";#N/A,#N/A,FALSE,"Test 120 Day Accts";#N/A,#N/A,FALSE,"Tickmarks"}</definedName>
    <definedName name="nuevo3" localSheetId="7" hidden="1">{#N/A,#N/A,FALSE,"Aging Summary";#N/A,#N/A,FALSE,"Ratio Analysis";#N/A,#N/A,FALSE,"Test 120 Day Accts";#N/A,#N/A,FALSE,"Tickmarks"}</definedName>
    <definedName name="nuevo3" localSheetId="9" hidden="1">{#N/A,#N/A,FALSE,"Aging Summary";#N/A,#N/A,FALSE,"Ratio Analysis";#N/A,#N/A,FALSE,"Test 120 Day Accts";#N/A,#N/A,FALSE,"Tickmarks"}</definedName>
    <definedName name="nuevo3" hidden="1">{#N/A,#N/A,FALSE,"Aging Summary";#N/A,#N/A,FALSE,"Ratio Analysis";#N/A,#N/A,FALSE,"Test 120 Day Accts";#N/A,#N/A,FALSE,"Tickmarks"}</definedName>
    <definedName name="Nuevo4" localSheetId="11" hidden="1">{#N/A,#N/A,FALSE,"Aging Summary";#N/A,#N/A,FALSE,"Ratio Analysis";#N/A,#N/A,FALSE,"Test 120 Day Accts";#N/A,#N/A,FALSE,"Tickmarks"}</definedName>
    <definedName name="Nuevo4" localSheetId="10" hidden="1">{#N/A,#N/A,FALSE,"Aging Summary";#N/A,#N/A,FALSE,"Ratio Analysis";#N/A,#N/A,FALSE,"Test 120 Day Accts";#N/A,#N/A,FALSE,"Tickmarks"}</definedName>
    <definedName name="Nuevo4" localSheetId="7" hidden="1">{#N/A,#N/A,FALSE,"Aging Summary";#N/A,#N/A,FALSE,"Ratio Analysis";#N/A,#N/A,FALSE,"Test 120 Day Accts";#N/A,#N/A,FALSE,"Tickmarks"}</definedName>
    <definedName name="Nuevo4" localSheetId="9" hidden="1">{#N/A,#N/A,FALSE,"Aging Summary";#N/A,#N/A,FALSE,"Ratio Analysis";#N/A,#N/A,FALSE,"Test 120 Day Accts";#N/A,#N/A,FALSE,"Tickmarks"}</definedName>
    <definedName name="Nuevo4" hidden="1">{#N/A,#N/A,FALSE,"Aging Summary";#N/A,#N/A,FALSE,"Ratio Analysis";#N/A,#N/A,FALSE,"Test 120 Day Accts";#N/A,#N/A,FALSE,"Tickmarks"}</definedName>
    <definedName name="ñ" localSheetId="11" hidden="1">{#N/A,#N/A,FALSE,"Aging Summary";#N/A,#N/A,FALSE,"Ratio Analysis";#N/A,#N/A,FALSE,"Test 120 Day Accts";#N/A,#N/A,FALSE,"Tickmarks"}</definedName>
    <definedName name="ñ" localSheetId="10" hidden="1">{#N/A,#N/A,FALSE,"Aging Summary";#N/A,#N/A,FALSE,"Ratio Analysis";#N/A,#N/A,FALSE,"Test 120 Day Accts";#N/A,#N/A,FALSE,"Tickmarks"}</definedName>
    <definedName name="ñ" localSheetId="7" hidden="1">{#N/A,#N/A,FALSE,"Aging Summary";#N/A,#N/A,FALSE,"Ratio Analysis";#N/A,#N/A,FALSE,"Test 120 Day Accts";#N/A,#N/A,FALSE,"Tickmarks"}</definedName>
    <definedName name="ñ" localSheetId="9" hidden="1">{#N/A,#N/A,FALSE,"Aging Summary";#N/A,#N/A,FALSE,"Ratio Analysis";#N/A,#N/A,FALSE,"Test 120 Day Accts";#N/A,#N/A,FALSE,"Tickmarks"}</definedName>
    <definedName name="ñ" hidden="1">{#N/A,#N/A,FALSE,"Aging Summary";#N/A,#N/A,FALSE,"Ratio Analysis";#N/A,#N/A,FALSE,"Test 120 Day Accts";#N/A,#N/A,FALSE,"Tickmarks"}</definedName>
    <definedName name="ñkklk" localSheetId="11" hidden="1">{#N/A,#N/A,FALSE,"Aging Summary";#N/A,#N/A,FALSE,"Ratio Analysis";#N/A,#N/A,FALSE,"Test 120 Day Accts";#N/A,#N/A,FALSE,"Tickmarks"}</definedName>
    <definedName name="ñkklk" localSheetId="10" hidden="1">{#N/A,#N/A,FALSE,"Aging Summary";#N/A,#N/A,FALSE,"Ratio Analysis";#N/A,#N/A,FALSE,"Test 120 Day Accts";#N/A,#N/A,FALSE,"Tickmarks"}</definedName>
    <definedName name="ñkklk" localSheetId="7" hidden="1">{#N/A,#N/A,FALSE,"Aging Summary";#N/A,#N/A,FALSE,"Ratio Analysis";#N/A,#N/A,FALSE,"Test 120 Day Accts";#N/A,#N/A,FALSE,"Tickmarks"}</definedName>
    <definedName name="ñkklk" localSheetId="9" hidden="1">{#N/A,#N/A,FALSE,"Aging Summary";#N/A,#N/A,FALSE,"Ratio Analysis";#N/A,#N/A,FALSE,"Test 120 Day Accts";#N/A,#N/A,FALSE,"Tickmarks"}</definedName>
    <definedName name="ñkklk" hidden="1">{#N/A,#N/A,FALSE,"Aging Summary";#N/A,#N/A,FALSE,"Ratio Analysis";#N/A,#N/A,FALSE,"Test 120 Day Accts";#N/A,#N/A,FALSE,"Tickmarks"}</definedName>
    <definedName name="ÑLKLÑ" localSheetId="6" hidden="1">#REF!</definedName>
    <definedName name="ÑLKLÑ" localSheetId="9" hidden="1">#REF!</definedName>
    <definedName name="ÑLKLÑ" hidden="1">#REF!</definedName>
    <definedName name="OCTUBRE" localSheetId="11" hidden="1">{"'ICE  Agosto'!$A$60:$A$64","'ICE  Agosto'!$C$67"}</definedName>
    <definedName name="OCTUBRE" localSheetId="10" hidden="1">{"'ICE  Agosto'!$A$60:$A$64","'ICE  Agosto'!$C$67"}</definedName>
    <definedName name="OCTUBRE" localSheetId="7" hidden="1">{"'ICE  Agosto'!$A$60:$A$64","'ICE  Agosto'!$C$67"}</definedName>
    <definedName name="OCTUBRE" localSheetId="9" hidden="1">{"'ICE  Agosto'!$A$60:$A$64","'ICE  Agosto'!$C$67"}</definedName>
    <definedName name="OCTUBRE" hidden="1">{"'ICE  Agosto'!$A$60:$A$64","'ICE  Agosto'!$C$67"}</definedName>
    <definedName name="oiuhe80" localSheetId="11" hidden="1">{#N/A,#N/A,TRUE,"MEMO";#N/A,#N/A,TRUE,"PARAMETROS";#N/A,#N/A,TRUE,"RLI ";#N/A,#N/A,TRUE,"IMPTO.DET.";#N/A,#N/A,TRUE,"FUT-FUNT";#N/A,#N/A,TRUE,"CPI-PATR.";#N/A,#N/A,TRUE,"CM CPI";#N/A,#N/A,TRUE,"PROV";#N/A,#N/A,TRUE,"A FIJO";#N/A,#N/A,TRUE,"LEASING";#N/A,#N/A,TRUE,"VPP";#N/A,#N/A,TRUE,"PPM";#N/A,#N/A,TRUE,"OTROS"}</definedName>
    <definedName name="oiuhe80" localSheetId="10" hidden="1">{#N/A,#N/A,TRUE,"MEMO";#N/A,#N/A,TRUE,"PARAMETROS";#N/A,#N/A,TRUE,"RLI ";#N/A,#N/A,TRUE,"IMPTO.DET.";#N/A,#N/A,TRUE,"FUT-FUNT";#N/A,#N/A,TRUE,"CPI-PATR.";#N/A,#N/A,TRUE,"CM CPI";#N/A,#N/A,TRUE,"PROV";#N/A,#N/A,TRUE,"A FIJO";#N/A,#N/A,TRUE,"LEASING";#N/A,#N/A,TRUE,"VPP";#N/A,#N/A,TRUE,"PPM";#N/A,#N/A,TRUE,"OTROS"}</definedName>
    <definedName name="oiuhe80" localSheetId="7" hidden="1">{#N/A,#N/A,TRUE,"MEMO";#N/A,#N/A,TRUE,"PARAMETROS";#N/A,#N/A,TRUE,"RLI ";#N/A,#N/A,TRUE,"IMPTO.DET.";#N/A,#N/A,TRUE,"FUT-FUNT";#N/A,#N/A,TRUE,"CPI-PATR.";#N/A,#N/A,TRUE,"CM CPI";#N/A,#N/A,TRUE,"PROV";#N/A,#N/A,TRUE,"A FIJO";#N/A,#N/A,TRUE,"LEASING";#N/A,#N/A,TRUE,"VPP";#N/A,#N/A,TRUE,"PPM";#N/A,#N/A,TRUE,"OTROS"}</definedName>
    <definedName name="oiuhe80" localSheetId="9" hidden="1">{#N/A,#N/A,TRUE,"MEMO";#N/A,#N/A,TRUE,"PARAMETROS";#N/A,#N/A,TRUE,"RLI ";#N/A,#N/A,TRUE,"IMPTO.DET.";#N/A,#N/A,TRUE,"FUT-FUNT";#N/A,#N/A,TRUE,"CPI-PATR.";#N/A,#N/A,TRUE,"CM CPI";#N/A,#N/A,TRUE,"PROV";#N/A,#N/A,TRUE,"A FIJO";#N/A,#N/A,TRUE,"LEASING";#N/A,#N/A,TRUE,"VPP";#N/A,#N/A,TRUE,"PPM";#N/A,#N/A,TRUE,"OTROS"}</definedName>
    <definedName name="oiuhe80" hidden="1">{#N/A,#N/A,TRUE,"MEMO";#N/A,#N/A,TRUE,"PARAMETROS";#N/A,#N/A,TRUE,"RLI ";#N/A,#N/A,TRUE,"IMPTO.DET.";#N/A,#N/A,TRUE,"FUT-FUNT";#N/A,#N/A,TRUE,"CPI-PATR.";#N/A,#N/A,TRUE,"CM CPI";#N/A,#N/A,TRUE,"PROV";#N/A,#N/A,TRUE,"A FIJO";#N/A,#N/A,TRUE,"LEASING";#N/A,#N/A,TRUE,"VPP";#N/A,#N/A,TRUE,"PPM";#N/A,#N/A,TRUE,"OTROS"}</definedName>
    <definedName name="oja" localSheetId="11" hidden="1">{#N/A,#N/A,FALSE,"Aging Summary";#N/A,#N/A,FALSE,"Ratio Analysis";#N/A,#N/A,FALSE,"Test 120 Day Accts";#N/A,#N/A,FALSE,"Tickmarks"}</definedName>
    <definedName name="oja" localSheetId="10" hidden="1">{#N/A,#N/A,FALSE,"Aging Summary";#N/A,#N/A,FALSE,"Ratio Analysis";#N/A,#N/A,FALSE,"Test 120 Day Accts";#N/A,#N/A,FALSE,"Tickmarks"}</definedName>
    <definedName name="oja" localSheetId="7" hidden="1">{#N/A,#N/A,FALSE,"Aging Summary";#N/A,#N/A,FALSE,"Ratio Analysis";#N/A,#N/A,FALSE,"Test 120 Day Accts";#N/A,#N/A,FALSE,"Tickmarks"}</definedName>
    <definedName name="oja" localSheetId="9" hidden="1">{#N/A,#N/A,FALSE,"Aging Summary";#N/A,#N/A,FALSE,"Ratio Analysis";#N/A,#N/A,FALSE,"Test 120 Day Accts";#N/A,#N/A,FALSE,"Tickmarks"}</definedName>
    <definedName name="oja" hidden="1">{#N/A,#N/A,FALSE,"Aging Summary";#N/A,#N/A,FALSE,"Ratio Analysis";#N/A,#N/A,FALSE,"Test 120 Day Accts";#N/A,#N/A,FALSE,"Tickmarks"}</definedName>
    <definedName name="oojop" localSheetId="11" hidden="1">{#N/A,#N/A,FALSE,"Aging Summary";#N/A,#N/A,FALSE,"Ratio Analysis";#N/A,#N/A,FALSE,"Test 120 Day Accts";#N/A,#N/A,FALSE,"Tickmarks"}</definedName>
    <definedName name="oojop" localSheetId="10" hidden="1">{#N/A,#N/A,FALSE,"Aging Summary";#N/A,#N/A,FALSE,"Ratio Analysis";#N/A,#N/A,FALSE,"Test 120 Day Accts";#N/A,#N/A,FALSE,"Tickmarks"}</definedName>
    <definedName name="oojop" localSheetId="7" hidden="1">{#N/A,#N/A,FALSE,"Aging Summary";#N/A,#N/A,FALSE,"Ratio Analysis";#N/A,#N/A,FALSE,"Test 120 Day Accts";#N/A,#N/A,FALSE,"Tickmarks"}</definedName>
    <definedName name="oojop" localSheetId="9" hidden="1">{#N/A,#N/A,FALSE,"Aging Summary";#N/A,#N/A,FALSE,"Ratio Analysis";#N/A,#N/A,FALSE,"Test 120 Day Accts";#N/A,#N/A,FALSE,"Tickmarks"}</definedName>
    <definedName name="oojop" hidden="1">{#N/A,#N/A,FALSE,"Aging Summary";#N/A,#N/A,FALSE,"Ratio Analysis";#N/A,#N/A,FALSE,"Test 120 Day Accts";#N/A,#N/A,FALSE,"Tickmarks"}</definedName>
    <definedName name="OOOO" localSheetId="11" hidden="1">{#N/A,#N/A,FALSE,"Aging Summary";#N/A,#N/A,FALSE,"Ratio Analysis";#N/A,#N/A,FALSE,"Test 120 Day Accts";#N/A,#N/A,FALSE,"Tickmarks"}</definedName>
    <definedName name="OOOO" localSheetId="10" hidden="1">{#N/A,#N/A,FALSE,"Aging Summary";#N/A,#N/A,FALSE,"Ratio Analysis";#N/A,#N/A,FALSE,"Test 120 Day Accts";#N/A,#N/A,FALSE,"Tickmarks"}</definedName>
    <definedName name="OOOO" localSheetId="7" hidden="1">{#N/A,#N/A,FALSE,"Aging Summary";#N/A,#N/A,FALSE,"Ratio Analysis";#N/A,#N/A,FALSE,"Test 120 Day Accts";#N/A,#N/A,FALSE,"Tickmarks"}</definedName>
    <definedName name="OOOO" localSheetId="9" hidden="1">{#N/A,#N/A,FALSE,"Aging Summary";#N/A,#N/A,FALSE,"Ratio Analysis";#N/A,#N/A,FALSE,"Test 120 Day Accts";#N/A,#N/A,FALSE,"Tickmarks"}</definedName>
    <definedName name="OOOO" hidden="1">{#N/A,#N/A,FALSE,"Aging Summary";#N/A,#N/A,FALSE,"Ratio Analysis";#N/A,#N/A,FALSE,"Test 120 Day Accts";#N/A,#N/A,FALSE,"Tickmarks"}</definedName>
    <definedName name="OOOOO" localSheetId="11" hidden="1">{#N/A,#N/A,FALSE,"Aging Summary";#N/A,#N/A,FALSE,"Ratio Analysis";#N/A,#N/A,FALSE,"Test 120 Day Accts";#N/A,#N/A,FALSE,"Tickmarks"}</definedName>
    <definedName name="OOOOO" localSheetId="10" hidden="1">{#N/A,#N/A,FALSE,"Aging Summary";#N/A,#N/A,FALSE,"Ratio Analysis";#N/A,#N/A,FALSE,"Test 120 Day Accts";#N/A,#N/A,FALSE,"Tickmarks"}</definedName>
    <definedName name="OOOOO" localSheetId="7" hidden="1">{#N/A,#N/A,FALSE,"Aging Summary";#N/A,#N/A,FALSE,"Ratio Analysis";#N/A,#N/A,FALSE,"Test 120 Day Accts";#N/A,#N/A,FALSE,"Tickmarks"}</definedName>
    <definedName name="OOOOO" localSheetId="9" hidden="1">{#N/A,#N/A,FALSE,"Aging Summary";#N/A,#N/A,FALSE,"Ratio Analysis";#N/A,#N/A,FALSE,"Test 120 Day Accts";#N/A,#N/A,FALSE,"Tickmarks"}</definedName>
    <definedName name="OOOOO" hidden="1">{#N/A,#N/A,FALSE,"Aging Summary";#N/A,#N/A,FALSE,"Ratio Analysis";#N/A,#N/A,FALSE,"Test 120 Day Accts";#N/A,#N/A,FALSE,"Tickmarks"}</definedName>
    <definedName name="operacion" localSheetId="2">#REF!</definedName>
    <definedName name="operacion" localSheetId="6">#REF!</definedName>
    <definedName name="operacion" localSheetId="11">#REF!</definedName>
    <definedName name="operacion" localSheetId="10">#REF!</definedName>
    <definedName name="operacion" localSheetId="13">#REF!</definedName>
    <definedName name="operacion" localSheetId="12">#REF!</definedName>
    <definedName name="operacion" localSheetId="7">#REF!</definedName>
    <definedName name="operacion" localSheetId="8">#REF!</definedName>
    <definedName name="operacion" localSheetId="9">#REF!</definedName>
    <definedName name="operacion">#REF!</definedName>
    <definedName name="OPERACION1" localSheetId="2">#REF!</definedName>
    <definedName name="OPERACION1" localSheetId="6">#REF!</definedName>
    <definedName name="OPERACION1" localSheetId="11">#REF!</definedName>
    <definedName name="OPERACION1" localSheetId="10">#REF!</definedName>
    <definedName name="OPERACION1" localSheetId="13">#REF!</definedName>
    <definedName name="OPERACION1" localSheetId="12">#REF!</definedName>
    <definedName name="OPERACION1" localSheetId="7">#REF!</definedName>
    <definedName name="OPERACION1" localSheetId="8">#REF!</definedName>
    <definedName name="OPERACION1" localSheetId="9">#REF!</definedName>
    <definedName name="OPERACION1">#REF!</definedName>
    <definedName name="operacion4" localSheetId="2">#REF!</definedName>
    <definedName name="operacion4" localSheetId="6">#REF!</definedName>
    <definedName name="operacion4" localSheetId="13">#REF!</definedName>
    <definedName name="operacion4" localSheetId="12">#REF!</definedName>
    <definedName name="operacion4" localSheetId="7">#REF!</definedName>
    <definedName name="operacion4" localSheetId="8">#REF!</definedName>
    <definedName name="operacion4" localSheetId="9">#REF!</definedName>
    <definedName name="operacion4">#REF!</definedName>
    <definedName name="ORDENADO" localSheetId="2">#REF!</definedName>
    <definedName name="ORDENADO" localSheetId="6">#REF!</definedName>
    <definedName name="ORDENADO" localSheetId="13">#REF!</definedName>
    <definedName name="ORDENADO" localSheetId="12">#REF!</definedName>
    <definedName name="ORDENADO" localSheetId="7">#REF!</definedName>
    <definedName name="ORDENADO" localSheetId="8">#REF!</definedName>
    <definedName name="ORDENADO" localSheetId="9">#REF!</definedName>
    <definedName name="ORDENADO">#REF!</definedName>
    <definedName name="p" localSheetId="11" hidden="1">{#N/A,#N/A,FALSE,"Aging Summary";#N/A,#N/A,FALSE,"Ratio Analysis";#N/A,#N/A,FALSE,"Test 120 Day Accts";#N/A,#N/A,FALSE,"Tickmarks"}</definedName>
    <definedName name="p" localSheetId="10" hidden="1">{#N/A,#N/A,FALSE,"Aging Summary";#N/A,#N/A,FALSE,"Ratio Analysis";#N/A,#N/A,FALSE,"Test 120 Day Accts";#N/A,#N/A,FALSE,"Tickmarks"}</definedName>
    <definedName name="p" localSheetId="7" hidden="1">{#N/A,#N/A,FALSE,"Aging Summary";#N/A,#N/A,FALSE,"Ratio Analysis";#N/A,#N/A,FALSE,"Test 120 Day Accts";#N/A,#N/A,FALSE,"Tickmarks"}</definedName>
    <definedName name="p" localSheetId="9" hidden="1">{#N/A,#N/A,FALSE,"Aging Summary";#N/A,#N/A,FALSE,"Ratio Analysis";#N/A,#N/A,FALSE,"Test 120 Day Accts";#N/A,#N/A,FALSE,"Tickmarks"}</definedName>
    <definedName name="p" hidden="1">{#N/A,#N/A,FALSE,"Aging Summary";#N/A,#N/A,FALSE,"Ratio Analysis";#N/A,#N/A,FALSE,"Test 120 Day Accts";#N/A,#N/A,FALSE,"Tickmarks"}</definedName>
    <definedName name="pajfhaj" localSheetId="11" hidden="1">{#N/A,#N/A,TRUE,"MEMO";#N/A,#N/A,TRUE,"PARAMETROS";#N/A,#N/A,TRUE,"RLI ";#N/A,#N/A,TRUE,"IMPTO.DET.";#N/A,#N/A,TRUE,"FUT-FUNT";#N/A,#N/A,TRUE,"CPI-PATR.";#N/A,#N/A,TRUE,"CM CPI";#N/A,#N/A,TRUE,"PROV";#N/A,#N/A,TRUE,"A FIJO";#N/A,#N/A,TRUE,"LEASING";#N/A,#N/A,TRUE,"VPP";#N/A,#N/A,TRUE,"PPM";#N/A,#N/A,TRUE,"OTROS"}</definedName>
    <definedName name="pajfhaj" localSheetId="10" hidden="1">{#N/A,#N/A,TRUE,"MEMO";#N/A,#N/A,TRUE,"PARAMETROS";#N/A,#N/A,TRUE,"RLI ";#N/A,#N/A,TRUE,"IMPTO.DET.";#N/A,#N/A,TRUE,"FUT-FUNT";#N/A,#N/A,TRUE,"CPI-PATR.";#N/A,#N/A,TRUE,"CM CPI";#N/A,#N/A,TRUE,"PROV";#N/A,#N/A,TRUE,"A FIJO";#N/A,#N/A,TRUE,"LEASING";#N/A,#N/A,TRUE,"VPP";#N/A,#N/A,TRUE,"PPM";#N/A,#N/A,TRUE,"OTROS"}</definedName>
    <definedName name="pajfhaj" localSheetId="7" hidden="1">{#N/A,#N/A,TRUE,"MEMO";#N/A,#N/A,TRUE,"PARAMETROS";#N/A,#N/A,TRUE,"RLI ";#N/A,#N/A,TRUE,"IMPTO.DET.";#N/A,#N/A,TRUE,"FUT-FUNT";#N/A,#N/A,TRUE,"CPI-PATR.";#N/A,#N/A,TRUE,"CM CPI";#N/A,#N/A,TRUE,"PROV";#N/A,#N/A,TRUE,"A FIJO";#N/A,#N/A,TRUE,"LEASING";#N/A,#N/A,TRUE,"VPP";#N/A,#N/A,TRUE,"PPM";#N/A,#N/A,TRUE,"OTROS"}</definedName>
    <definedName name="pajfhaj" localSheetId="9" hidden="1">{#N/A,#N/A,TRUE,"MEMO";#N/A,#N/A,TRUE,"PARAMETROS";#N/A,#N/A,TRUE,"RLI ";#N/A,#N/A,TRUE,"IMPTO.DET.";#N/A,#N/A,TRUE,"FUT-FUNT";#N/A,#N/A,TRUE,"CPI-PATR.";#N/A,#N/A,TRUE,"CM CPI";#N/A,#N/A,TRUE,"PROV";#N/A,#N/A,TRUE,"A FIJO";#N/A,#N/A,TRUE,"LEASING";#N/A,#N/A,TRUE,"VPP";#N/A,#N/A,TRUE,"PPM";#N/A,#N/A,TRUE,"OTROS"}</definedName>
    <definedName name="pajfhaj" hidden="1">{#N/A,#N/A,TRUE,"MEMO";#N/A,#N/A,TRUE,"PARAMETROS";#N/A,#N/A,TRUE,"RLI ";#N/A,#N/A,TRUE,"IMPTO.DET.";#N/A,#N/A,TRUE,"FUT-FUNT";#N/A,#N/A,TRUE,"CPI-PATR.";#N/A,#N/A,TRUE,"CM CPI";#N/A,#N/A,TRUE,"PROV";#N/A,#N/A,TRUE,"A FIJO";#N/A,#N/A,TRUE,"LEASING";#N/A,#N/A,TRUE,"VPP";#N/A,#N/A,TRUE,"PPM";#N/A,#N/A,TRUE,"OTROS"}</definedName>
    <definedName name="pert" localSheetId="2">#REF!</definedName>
    <definedName name="pert" localSheetId="6">#REF!</definedName>
    <definedName name="pert" localSheetId="13">#REF!</definedName>
    <definedName name="pert" localSheetId="12">#REF!</definedName>
    <definedName name="pert" localSheetId="7">#REF!</definedName>
    <definedName name="pert" localSheetId="8">#REF!</definedName>
    <definedName name="pert" localSheetId="9">#REF!</definedName>
    <definedName name="pert">#REF!</definedName>
    <definedName name="PLAN02" localSheetId="11" hidden="1">{#N/A,#N/A,FALSE,"Cover (Japan)";#N/A,#N/A,FALSE,"Index";#N/A,#N/A,FALSE,"Comment sum"}</definedName>
    <definedName name="PLAN02" localSheetId="10" hidden="1">{#N/A,#N/A,FALSE,"Cover (Japan)";#N/A,#N/A,FALSE,"Index";#N/A,#N/A,FALSE,"Comment sum"}</definedName>
    <definedName name="PLAN02" localSheetId="7" hidden="1">{#N/A,#N/A,FALSE,"Cover (Japan)";#N/A,#N/A,FALSE,"Index";#N/A,#N/A,FALSE,"Comment sum"}</definedName>
    <definedName name="PLAN02" localSheetId="9" hidden="1">{#N/A,#N/A,FALSE,"Cover (Japan)";#N/A,#N/A,FALSE,"Index";#N/A,#N/A,FALSE,"Comment sum"}</definedName>
    <definedName name="PLAN02" hidden="1">{#N/A,#N/A,FALSE,"Cover (Japan)";#N/A,#N/A,FALSE,"Index";#N/A,#N/A,FALSE,"Comment sum"}</definedName>
    <definedName name="poto" localSheetId="11" hidden="1">{#N/A,#N/A,FALSE,"Aging Summary";#N/A,#N/A,FALSE,"Ratio Analysis";#N/A,#N/A,FALSE,"Test 120 Day Accts";#N/A,#N/A,FALSE,"Tickmarks"}</definedName>
    <definedName name="poto" localSheetId="10" hidden="1">{#N/A,#N/A,FALSE,"Aging Summary";#N/A,#N/A,FALSE,"Ratio Analysis";#N/A,#N/A,FALSE,"Test 120 Day Accts";#N/A,#N/A,FALSE,"Tickmarks"}</definedName>
    <definedName name="poto" localSheetId="7" hidden="1">{#N/A,#N/A,FALSE,"Aging Summary";#N/A,#N/A,FALSE,"Ratio Analysis";#N/A,#N/A,FALSE,"Test 120 Day Accts";#N/A,#N/A,FALSE,"Tickmarks"}</definedName>
    <definedName name="poto" localSheetId="9" hidden="1">{#N/A,#N/A,FALSE,"Aging Summary";#N/A,#N/A,FALSE,"Ratio Analysis";#N/A,#N/A,FALSE,"Test 120 Day Accts";#N/A,#N/A,FALSE,"Tickmarks"}</definedName>
    <definedName name="poto" hidden="1">{#N/A,#N/A,FALSE,"Aging Summary";#N/A,#N/A,FALSE,"Ratio Analysis";#N/A,#N/A,FALSE,"Test 120 Day Accts";#N/A,#N/A,FALSE,"Tickmarks"}</definedName>
    <definedName name="ppmxxx" localSheetId="11" hidden="1">{#N/A,#N/A,FALSE,"Aging Summary";#N/A,#N/A,FALSE,"Ratio Analysis";#N/A,#N/A,FALSE,"Test 120 Day Accts";#N/A,#N/A,FALSE,"Tickmarks"}</definedName>
    <definedName name="ppmxxx" localSheetId="10" hidden="1">{#N/A,#N/A,FALSE,"Aging Summary";#N/A,#N/A,FALSE,"Ratio Analysis";#N/A,#N/A,FALSE,"Test 120 Day Accts";#N/A,#N/A,FALSE,"Tickmarks"}</definedName>
    <definedName name="ppmxxx" localSheetId="7" hidden="1">{#N/A,#N/A,FALSE,"Aging Summary";#N/A,#N/A,FALSE,"Ratio Analysis";#N/A,#N/A,FALSE,"Test 120 Day Accts";#N/A,#N/A,FALSE,"Tickmarks"}</definedName>
    <definedName name="ppmxxx" localSheetId="9" hidden="1">{#N/A,#N/A,FALSE,"Aging Summary";#N/A,#N/A,FALSE,"Ratio Analysis";#N/A,#N/A,FALSE,"Test 120 Day Accts";#N/A,#N/A,FALSE,"Tickmarks"}</definedName>
    <definedName name="ppmxxx" hidden="1">{#N/A,#N/A,FALSE,"Aging Summary";#N/A,#N/A,FALSE,"Ratio Analysis";#N/A,#N/A,FALSE,"Test 120 Day Accts";#N/A,#N/A,FALSE,"Tickmarks"}</definedName>
    <definedName name="PPPP1" localSheetId="11" hidden="1">{#N/A,#N/A,FALSE,"Aging Summary";#N/A,#N/A,FALSE,"Ratio Analysis";#N/A,#N/A,FALSE,"Test 120 Day Accts";#N/A,#N/A,FALSE,"Tickmarks"}</definedName>
    <definedName name="PPPP1" localSheetId="10" hidden="1">{#N/A,#N/A,FALSE,"Aging Summary";#N/A,#N/A,FALSE,"Ratio Analysis";#N/A,#N/A,FALSE,"Test 120 Day Accts";#N/A,#N/A,FALSE,"Tickmarks"}</definedName>
    <definedName name="PPPP1" localSheetId="7" hidden="1">{#N/A,#N/A,FALSE,"Aging Summary";#N/A,#N/A,FALSE,"Ratio Analysis";#N/A,#N/A,FALSE,"Test 120 Day Accts";#N/A,#N/A,FALSE,"Tickmarks"}</definedName>
    <definedName name="PPPP1" localSheetId="9" hidden="1">{#N/A,#N/A,FALSE,"Aging Summary";#N/A,#N/A,FALSE,"Ratio Analysis";#N/A,#N/A,FALSE,"Test 120 Day Accts";#N/A,#N/A,FALSE,"Tickmarks"}</definedName>
    <definedName name="PPPP1" hidden="1">{#N/A,#N/A,FALSE,"Aging Summary";#N/A,#N/A,FALSE,"Ratio Analysis";#N/A,#N/A,FALSE,"Test 120 Day Accts";#N/A,#N/A,FALSE,"Tickmarks"}</definedName>
    <definedName name="PPPPP" localSheetId="11" hidden="1">{#N/A,#N/A,FALSE,"Aging Summary";#N/A,#N/A,FALSE,"Ratio Analysis";#N/A,#N/A,FALSE,"Test 120 Day Accts";#N/A,#N/A,FALSE,"Tickmarks"}</definedName>
    <definedName name="PPPPP" localSheetId="10" hidden="1">{#N/A,#N/A,FALSE,"Aging Summary";#N/A,#N/A,FALSE,"Ratio Analysis";#N/A,#N/A,FALSE,"Test 120 Day Accts";#N/A,#N/A,FALSE,"Tickmarks"}</definedName>
    <definedName name="PPPPP" localSheetId="7" hidden="1">{#N/A,#N/A,FALSE,"Aging Summary";#N/A,#N/A,FALSE,"Ratio Analysis";#N/A,#N/A,FALSE,"Test 120 Day Accts";#N/A,#N/A,FALSE,"Tickmarks"}</definedName>
    <definedName name="PPPPP" localSheetId="9" hidden="1">{#N/A,#N/A,FALSE,"Aging Summary";#N/A,#N/A,FALSE,"Ratio Analysis";#N/A,#N/A,FALSE,"Test 120 Day Accts";#N/A,#N/A,FALSE,"Tickmarks"}</definedName>
    <definedName name="PPPPP" hidden="1">{#N/A,#N/A,FALSE,"Aging Summary";#N/A,#N/A,FALSE,"Ratio Analysis";#N/A,#N/A,FALSE,"Test 120 Day Accts";#N/A,#N/A,FALSE,"Tickmarks"}</definedName>
    <definedName name="PPPPPP" localSheetId="11" hidden="1">{#N/A,#N/A,FALSE,"Aging Summary";#N/A,#N/A,FALSE,"Ratio Analysis";#N/A,#N/A,FALSE,"Test 120 Day Accts";#N/A,#N/A,FALSE,"Tickmarks"}</definedName>
    <definedName name="PPPPPP" localSheetId="10" hidden="1">{#N/A,#N/A,FALSE,"Aging Summary";#N/A,#N/A,FALSE,"Ratio Analysis";#N/A,#N/A,FALSE,"Test 120 Day Accts";#N/A,#N/A,FALSE,"Tickmarks"}</definedName>
    <definedName name="PPPPPP" localSheetId="7" hidden="1">{#N/A,#N/A,FALSE,"Aging Summary";#N/A,#N/A,FALSE,"Ratio Analysis";#N/A,#N/A,FALSE,"Test 120 Day Accts";#N/A,#N/A,FALSE,"Tickmarks"}</definedName>
    <definedName name="PPPPPP" localSheetId="9" hidden="1">{#N/A,#N/A,FALSE,"Aging Summary";#N/A,#N/A,FALSE,"Ratio Analysis";#N/A,#N/A,FALSE,"Test 120 Day Accts";#N/A,#N/A,FALSE,"Tickmarks"}</definedName>
    <definedName name="PPPPPP" hidden="1">{#N/A,#N/A,FALSE,"Aging Summary";#N/A,#N/A,FALSE,"Ratio Analysis";#N/A,#N/A,FALSE,"Test 120 Day Accts";#N/A,#N/A,FALSE,"Tickmarks"}</definedName>
    <definedName name="Prov" hidden="1">"Ctas Analisis Acreedores"</definedName>
    <definedName name="provision" localSheetId="11" hidden="1">{#N/A,#N/A,FALSE,"Aging Summary";#N/A,#N/A,FALSE,"Ratio Analysis";#N/A,#N/A,FALSE,"Test 120 Day Accts";#N/A,#N/A,FALSE,"Tickmarks"}</definedName>
    <definedName name="provision" localSheetId="10" hidden="1">{#N/A,#N/A,FALSE,"Aging Summary";#N/A,#N/A,FALSE,"Ratio Analysis";#N/A,#N/A,FALSE,"Test 120 Day Accts";#N/A,#N/A,FALSE,"Tickmarks"}</definedName>
    <definedName name="provision" localSheetId="7" hidden="1">{#N/A,#N/A,FALSE,"Aging Summary";#N/A,#N/A,FALSE,"Ratio Analysis";#N/A,#N/A,FALSE,"Test 120 Day Accts";#N/A,#N/A,FALSE,"Tickmarks"}</definedName>
    <definedName name="provision" localSheetId="9" hidden="1">{#N/A,#N/A,FALSE,"Aging Summary";#N/A,#N/A,FALSE,"Ratio Analysis";#N/A,#N/A,FALSE,"Test 120 Day Accts";#N/A,#N/A,FALSE,"Tickmarks"}</definedName>
    <definedName name="provision" hidden="1">{#N/A,#N/A,FALSE,"Aging Summary";#N/A,#N/A,FALSE,"Ratio Analysis";#N/A,#N/A,FALSE,"Test 120 Day Accts";#N/A,#N/A,FALSE,"Tickmarks"}</definedName>
    <definedName name="q" localSheetId="11" hidden="1">{#N/A,#N/A,FALSE,"Aging Summary";#N/A,#N/A,FALSE,"Ratio Analysis";#N/A,#N/A,FALSE,"Test 120 Day Accts";#N/A,#N/A,FALSE,"Tickmarks"}</definedName>
    <definedName name="q" localSheetId="10" hidden="1">{#N/A,#N/A,FALSE,"Aging Summary";#N/A,#N/A,FALSE,"Ratio Analysis";#N/A,#N/A,FALSE,"Test 120 Day Accts";#N/A,#N/A,FALSE,"Tickmarks"}</definedName>
    <definedName name="q" localSheetId="7" hidden="1">{#N/A,#N/A,FALSE,"Aging Summary";#N/A,#N/A,FALSE,"Ratio Analysis";#N/A,#N/A,FALSE,"Test 120 Day Accts";#N/A,#N/A,FALSE,"Tickmarks"}</definedName>
    <definedName name="q" localSheetId="9" hidden="1">{#N/A,#N/A,FALSE,"Aging Summary";#N/A,#N/A,FALSE,"Ratio Analysis";#N/A,#N/A,FALSE,"Test 120 Day Accts";#N/A,#N/A,FALSE,"Tickmarks"}</definedName>
    <definedName name="q" hidden="1">{#N/A,#N/A,FALSE,"Aging Summary";#N/A,#N/A,FALSE,"Ratio Analysis";#N/A,#N/A,FALSE,"Test 120 Day Accts";#N/A,#N/A,FALSE,"Tickmarks"}</definedName>
    <definedName name="qedDW" localSheetId="11" hidden="1">{#N/A,#N/A,FALSE,"Aging Summary";#N/A,#N/A,FALSE,"Ratio Analysis";#N/A,#N/A,FALSE,"Test 120 Day Accts";#N/A,#N/A,FALSE,"Tickmarks"}</definedName>
    <definedName name="qedDW" localSheetId="10" hidden="1">{#N/A,#N/A,FALSE,"Aging Summary";#N/A,#N/A,FALSE,"Ratio Analysis";#N/A,#N/A,FALSE,"Test 120 Day Accts";#N/A,#N/A,FALSE,"Tickmarks"}</definedName>
    <definedName name="qedDW" localSheetId="7" hidden="1">{#N/A,#N/A,FALSE,"Aging Summary";#N/A,#N/A,FALSE,"Ratio Analysis";#N/A,#N/A,FALSE,"Test 120 Day Accts";#N/A,#N/A,FALSE,"Tickmarks"}</definedName>
    <definedName name="qedDW" localSheetId="9" hidden="1">{#N/A,#N/A,FALSE,"Aging Summary";#N/A,#N/A,FALSE,"Ratio Analysis";#N/A,#N/A,FALSE,"Test 120 Day Accts";#N/A,#N/A,FALSE,"Tickmarks"}</definedName>
    <definedName name="qedDW" hidden="1">{#N/A,#N/A,FALSE,"Aging Summary";#N/A,#N/A,FALSE,"Ratio Analysis";#N/A,#N/A,FALSE,"Test 120 Day Accts";#N/A,#N/A,FALSE,"Tickmarks"}</definedName>
    <definedName name="R.L.I.2000.1" localSheetId="11" hidden="1">{#N/A,#N/A,FALSE,"Aging Summary";#N/A,#N/A,FALSE,"Ratio Analysis";#N/A,#N/A,FALSE,"Test 120 Day Accts";#N/A,#N/A,FALSE,"Tickmarks"}</definedName>
    <definedName name="R.L.I.2000.1" localSheetId="10" hidden="1">{#N/A,#N/A,FALSE,"Aging Summary";#N/A,#N/A,FALSE,"Ratio Analysis";#N/A,#N/A,FALSE,"Test 120 Day Accts";#N/A,#N/A,FALSE,"Tickmarks"}</definedName>
    <definedName name="R.L.I.2000.1" localSheetId="7" hidden="1">{#N/A,#N/A,FALSE,"Aging Summary";#N/A,#N/A,FALSE,"Ratio Analysis";#N/A,#N/A,FALSE,"Test 120 Day Accts";#N/A,#N/A,FALSE,"Tickmarks"}</definedName>
    <definedName name="R.L.I.2000.1" localSheetId="9" hidden="1">{#N/A,#N/A,FALSE,"Aging Summary";#N/A,#N/A,FALSE,"Ratio Analysis";#N/A,#N/A,FALSE,"Test 120 Day Accts";#N/A,#N/A,FALSE,"Tickmarks"}</definedName>
    <definedName name="R.L.I.2000.1" hidden="1">{#N/A,#N/A,FALSE,"Aging Summary";#N/A,#N/A,FALSE,"Ratio Analysis";#N/A,#N/A,FALSE,"Test 120 Day Accts";#N/A,#N/A,FALSE,"Tickmarks"}</definedName>
    <definedName name="rer" localSheetId="11" hidden="1">{#N/A,#N/A,FALSE,"Aging Summary";#N/A,#N/A,FALSE,"Ratio Analysis";#N/A,#N/A,FALSE,"Test 120 Day Accts";#N/A,#N/A,FALSE,"Tickmarks"}</definedName>
    <definedName name="rer" localSheetId="10" hidden="1">{#N/A,#N/A,FALSE,"Aging Summary";#N/A,#N/A,FALSE,"Ratio Analysis";#N/A,#N/A,FALSE,"Test 120 Day Accts";#N/A,#N/A,FALSE,"Tickmarks"}</definedName>
    <definedName name="rer" localSheetId="7" hidden="1">{#N/A,#N/A,FALSE,"Aging Summary";#N/A,#N/A,FALSE,"Ratio Analysis";#N/A,#N/A,FALSE,"Test 120 Day Accts";#N/A,#N/A,FALSE,"Tickmarks"}</definedName>
    <definedName name="rer" localSheetId="9" hidden="1">{#N/A,#N/A,FALSE,"Aging Summary";#N/A,#N/A,FALSE,"Ratio Analysis";#N/A,#N/A,FALSE,"Test 120 Day Accts";#N/A,#N/A,FALSE,"Tickmarks"}</definedName>
    <definedName name="rer" hidden="1">{#N/A,#N/A,FALSE,"Aging Summary";#N/A,#N/A,FALSE,"Ratio Analysis";#N/A,#N/A,FALSE,"Test 120 Day Accts";#N/A,#N/A,FALSE,"Tickmarks"}</definedName>
    <definedName name="rr" localSheetId="11" hidden="1">{#N/A,#N/A,FALSE,"Aging Summary";#N/A,#N/A,FALSE,"Ratio Analysis";#N/A,#N/A,FALSE,"Test 120 Day Accts";#N/A,#N/A,FALSE,"Tickmarks"}</definedName>
    <definedName name="rr" localSheetId="10" hidden="1">{#N/A,#N/A,FALSE,"Aging Summary";#N/A,#N/A,FALSE,"Ratio Analysis";#N/A,#N/A,FALSE,"Test 120 Day Accts";#N/A,#N/A,FALSE,"Tickmarks"}</definedName>
    <definedName name="rr" localSheetId="7" hidden="1">{#N/A,#N/A,FALSE,"Aging Summary";#N/A,#N/A,FALSE,"Ratio Analysis";#N/A,#N/A,FALSE,"Test 120 Day Accts";#N/A,#N/A,FALSE,"Tickmarks"}</definedName>
    <definedName name="rr" localSheetId="9" hidden="1">{#N/A,#N/A,FALSE,"Aging Summary";#N/A,#N/A,FALSE,"Ratio Analysis";#N/A,#N/A,FALSE,"Test 120 Day Accts";#N/A,#N/A,FALSE,"Tickmarks"}</definedName>
    <definedName name="rr" hidden="1">{#N/A,#N/A,FALSE,"Aging Summary";#N/A,#N/A,FALSE,"Ratio Analysis";#N/A,#N/A,FALSE,"Test 120 Day Accts";#N/A,#N/A,FALSE,"Tickmarks"}</definedName>
    <definedName name="RRRR" localSheetId="2">#REF!</definedName>
    <definedName name="RRRR" localSheetId="6">#REF!</definedName>
    <definedName name="RRRR" localSheetId="13">#REF!</definedName>
    <definedName name="RRRR" localSheetId="12">#REF!</definedName>
    <definedName name="RRRR" localSheetId="7">#REF!</definedName>
    <definedName name="RRRR" localSheetId="8">#REF!</definedName>
    <definedName name="RRRR" localSheetId="9">#REF!</definedName>
    <definedName name="RRRR">#REF!</definedName>
    <definedName name="s" localSheetId="11" hidden="1">{#N/A,#N/A,FALSE,"Aging Summary";#N/A,#N/A,FALSE,"Ratio Analysis";#N/A,#N/A,FALSE,"Test 120 Day Accts";#N/A,#N/A,FALSE,"Tickmarks"}</definedName>
    <definedName name="s" localSheetId="10" hidden="1">{#N/A,#N/A,FALSE,"Aging Summary";#N/A,#N/A,FALSE,"Ratio Analysis";#N/A,#N/A,FALSE,"Test 120 Day Accts";#N/A,#N/A,FALSE,"Tickmarks"}</definedName>
    <definedName name="s" localSheetId="7" hidden="1">{#N/A,#N/A,FALSE,"Aging Summary";#N/A,#N/A,FALSE,"Ratio Analysis";#N/A,#N/A,FALSE,"Test 120 Day Accts";#N/A,#N/A,FALSE,"Tickmarks"}</definedName>
    <definedName name="s" localSheetId="9" hidden="1">{#N/A,#N/A,FALSE,"Aging Summary";#N/A,#N/A,FALSE,"Ratio Analysis";#N/A,#N/A,FALSE,"Test 120 Day Accts";#N/A,#N/A,FALSE,"Tickmarks"}</definedName>
    <definedName name="s" hidden="1">{#N/A,#N/A,FALSE,"Aging Summary";#N/A,#N/A,FALSE,"Ratio Analysis";#N/A,#N/A,FALSE,"Test 120 Day Accts";#N/A,#N/A,FALSE,"Tickmarks"}</definedName>
    <definedName name="sd" localSheetId="1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sd" localSheetId="10"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sd" localSheetId="7"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sd" localSheetId="9"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sd"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sdaad" localSheetId="11" hidden="1">{#N/A,#N/A,FALSE,"Aging Summary";#N/A,#N/A,FALSE,"Ratio Analysis";#N/A,#N/A,FALSE,"Test 120 Day Accts";#N/A,#N/A,FALSE,"Tickmarks"}</definedName>
    <definedName name="sdaad" localSheetId="10" hidden="1">{#N/A,#N/A,FALSE,"Aging Summary";#N/A,#N/A,FALSE,"Ratio Analysis";#N/A,#N/A,FALSE,"Test 120 Day Accts";#N/A,#N/A,FALSE,"Tickmarks"}</definedName>
    <definedName name="sdaad" localSheetId="7" hidden="1">{#N/A,#N/A,FALSE,"Aging Summary";#N/A,#N/A,FALSE,"Ratio Analysis";#N/A,#N/A,FALSE,"Test 120 Day Accts";#N/A,#N/A,FALSE,"Tickmarks"}</definedName>
    <definedName name="sdaad" localSheetId="9" hidden="1">{#N/A,#N/A,FALSE,"Aging Summary";#N/A,#N/A,FALSE,"Ratio Analysis";#N/A,#N/A,FALSE,"Test 120 Day Accts";#N/A,#N/A,FALSE,"Tickmarks"}</definedName>
    <definedName name="sdaad" hidden="1">{#N/A,#N/A,FALSE,"Aging Summary";#N/A,#N/A,FALSE,"Ratio Analysis";#N/A,#N/A,FALSE,"Test 120 Day Accts";#N/A,#N/A,FALSE,"Tickmarks"}</definedName>
    <definedName name="sdfasdad" localSheetId="11" hidden="1">{#N/A,#N/A,FALSE,"Aging Summary";#N/A,#N/A,FALSE,"Ratio Analysis";#N/A,#N/A,FALSE,"Test 120 Day Accts";#N/A,#N/A,FALSE,"Tickmarks"}</definedName>
    <definedName name="sdfasdad" localSheetId="10" hidden="1">{#N/A,#N/A,FALSE,"Aging Summary";#N/A,#N/A,FALSE,"Ratio Analysis";#N/A,#N/A,FALSE,"Test 120 Day Accts";#N/A,#N/A,FALSE,"Tickmarks"}</definedName>
    <definedName name="sdfasdad" localSheetId="7" hidden="1">{#N/A,#N/A,FALSE,"Aging Summary";#N/A,#N/A,FALSE,"Ratio Analysis";#N/A,#N/A,FALSE,"Test 120 Day Accts";#N/A,#N/A,FALSE,"Tickmarks"}</definedName>
    <definedName name="sdfasdad" localSheetId="9" hidden="1">{#N/A,#N/A,FALSE,"Aging Summary";#N/A,#N/A,FALSE,"Ratio Analysis";#N/A,#N/A,FALSE,"Test 120 Day Accts";#N/A,#N/A,FALSE,"Tickmarks"}</definedName>
    <definedName name="sdfasdad" hidden="1">{#N/A,#N/A,FALSE,"Aging Summary";#N/A,#N/A,FALSE,"Ratio Analysis";#N/A,#N/A,FALSE,"Test 120 Day Accts";#N/A,#N/A,FALSE,"Tickmarks"}</definedName>
    <definedName name="sdsdsf" localSheetId="11" hidden="1">{#N/A,#N/A,FALSE,"Aging Summary";#N/A,#N/A,FALSE,"Ratio Analysis";#N/A,#N/A,FALSE,"Test 120 Day Accts";#N/A,#N/A,FALSE,"Tickmarks"}</definedName>
    <definedName name="sdsdsf" localSheetId="10" hidden="1">{#N/A,#N/A,FALSE,"Aging Summary";#N/A,#N/A,FALSE,"Ratio Analysis";#N/A,#N/A,FALSE,"Test 120 Day Accts";#N/A,#N/A,FALSE,"Tickmarks"}</definedName>
    <definedName name="sdsdsf" localSheetId="7" hidden="1">{#N/A,#N/A,FALSE,"Aging Summary";#N/A,#N/A,FALSE,"Ratio Analysis";#N/A,#N/A,FALSE,"Test 120 Day Accts";#N/A,#N/A,FALSE,"Tickmarks"}</definedName>
    <definedName name="sdsdsf" localSheetId="9" hidden="1">{#N/A,#N/A,FALSE,"Aging Summary";#N/A,#N/A,FALSE,"Ratio Analysis";#N/A,#N/A,FALSE,"Test 120 Day Accts";#N/A,#N/A,FALSE,"Tickmarks"}</definedName>
    <definedName name="sdsdsf" hidden="1">{#N/A,#N/A,FALSE,"Aging Summary";#N/A,#N/A,FALSE,"Ratio Analysis";#N/A,#N/A,FALSE,"Test 120 Day Accts";#N/A,#N/A,FALSE,"Tickmarks"}</definedName>
    <definedName name="SOIQJUSI" localSheetId="11" hidden="1">{#N/A,#N/A,FALSE,"Aging Summary";#N/A,#N/A,FALSE,"Ratio Analysis";#N/A,#N/A,FALSE,"Test 120 Day Accts";#N/A,#N/A,FALSE,"Tickmarks"}</definedName>
    <definedName name="SOIQJUSI" localSheetId="10" hidden="1">{#N/A,#N/A,FALSE,"Aging Summary";#N/A,#N/A,FALSE,"Ratio Analysis";#N/A,#N/A,FALSE,"Test 120 Day Accts";#N/A,#N/A,FALSE,"Tickmarks"}</definedName>
    <definedName name="SOIQJUSI" localSheetId="7" hidden="1">{#N/A,#N/A,FALSE,"Aging Summary";#N/A,#N/A,FALSE,"Ratio Analysis";#N/A,#N/A,FALSE,"Test 120 Day Accts";#N/A,#N/A,FALSE,"Tickmarks"}</definedName>
    <definedName name="SOIQJUSI" localSheetId="9" hidden="1">{#N/A,#N/A,FALSE,"Aging Summary";#N/A,#N/A,FALSE,"Ratio Analysis";#N/A,#N/A,FALSE,"Test 120 Day Accts";#N/A,#N/A,FALSE,"Tickmarks"}</definedName>
    <definedName name="SOIQJUSI" hidden="1">{#N/A,#N/A,FALSE,"Aging Summary";#N/A,#N/A,FALSE,"Ratio Analysis";#N/A,#N/A,FALSE,"Test 120 Day Accts";#N/A,#N/A,FALSE,"Tickmarks"}</definedName>
    <definedName name="SPSet">"current"</definedName>
    <definedName name="SPWS_WBID">""</definedName>
    <definedName name="sqsqs" localSheetId="11" hidden="1">{#N/A,#N/A,FALSE,"Aging Summary";#N/A,#N/A,FALSE,"Ratio Analysis";#N/A,#N/A,FALSE,"Test 120 Day Accts";#N/A,#N/A,FALSE,"Tickmarks"}</definedName>
    <definedName name="sqsqs" localSheetId="10" hidden="1">{#N/A,#N/A,FALSE,"Aging Summary";#N/A,#N/A,FALSE,"Ratio Analysis";#N/A,#N/A,FALSE,"Test 120 Day Accts";#N/A,#N/A,FALSE,"Tickmarks"}</definedName>
    <definedName name="sqsqs" localSheetId="7" hidden="1">{#N/A,#N/A,FALSE,"Aging Summary";#N/A,#N/A,FALSE,"Ratio Analysis";#N/A,#N/A,FALSE,"Test 120 Day Accts";#N/A,#N/A,FALSE,"Tickmarks"}</definedName>
    <definedName name="sqsqs" localSheetId="9" hidden="1">{#N/A,#N/A,FALSE,"Aging Summary";#N/A,#N/A,FALSE,"Ratio Analysis";#N/A,#N/A,FALSE,"Test 120 Day Accts";#N/A,#N/A,FALSE,"Tickmarks"}</definedName>
    <definedName name="sqsqs" hidden="1">{#N/A,#N/A,FALSE,"Aging Summary";#N/A,#N/A,FALSE,"Ratio Analysis";#N/A,#N/A,FALSE,"Test 120 Day Accts";#N/A,#N/A,FALSE,"Tickmarks"}</definedName>
    <definedName name="SRDF" localSheetId="2">#REF!</definedName>
    <definedName name="SRDF" localSheetId="6">#REF!</definedName>
    <definedName name="SRDF" localSheetId="13">#REF!</definedName>
    <definedName name="SRDF" localSheetId="12">#REF!</definedName>
    <definedName name="SRDF" localSheetId="7">#REF!</definedName>
    <definedName name="SRDF" localSheetId="8">#REF!</definedName>
    <definedName name="SRDF" localSheetId="9">#REF!</definedName>
    <definedName name="SRDF">#REF!</definedName>
    <definedName name="ssss" localSheetId="2">#REF!</definedName>
    <definedName name="ssss" localSheetId="6">#REF!</definedName>
    <definedName name="ssss" localSheetId="13">#REF!</definedName>
    <definedName name="ssss" localSheetId="12">#REF!</definedName>
    <definedName name="ssss" localSheetId="7">#REF!</definedName>
    <definedName name="ssss" localSheetId="8">#REF!</definedName>
    <definedName name="ssss" localSheetId="9">#REF!</definedName>
    <definedName name="ssss">#REF!</definedName>
    <definedName name="swssasa" localSheetId="11" hidden="1">{#N/A,#N/A,FALSE,"Aging Summary";#N/A,#N/A,FALSE,"Ratio Analysis";#N/A,#N/A,FALSE,"Test 120 Day Accts";#N/A,#N/A,FALSE,"Tickmarks"}</definedName>
    <definedName name="swssasa" localSheetId="10" hidden="1">{#N/A,#N/A,FALSE,"Aging Summary";#N/A,#N/A,FALSE,"Ratio Analysis";#N/A,#N/A,FALSE,"Test 120 Day Accts";#N/A,#N/A,FALSE,"Tickmarks"}</definedName>
    <definedName name="swssasa" localSheetId="7" hidden="1">{#N/A,#N/A,FALSE,"Aging Summary";#N/A,#N/A,FALSE,"Ratio Analysis";#N/A,#N/A,FALSE,"Test 120 Day Accts";#N/A,#N/A,FALSE,"Tickmarks"}</definedName>
    <definedName name="swssasa" localSheetId="9" hidden="1">{#N/A,#N/A,FALSE,"Aging Summary";#N/A,#N/A,FALSE,"Ratio Analysis";#N/A,#N/A,FALSE,"Test 120 Day Accts";#N/A,#N/A,FALSE,"Tickmarks"}</definedName>
    <definedName name="swssasa" hidden="1">{#N/A,#N/A,FALSE,"Aging Summary";#N/A,#N/A,FALSE,"Ratio Analysis";#N/A,#N/A,FALSE,"Test 120 Day Accts";#N/A,#N/A,FALSE,"Tickmarks"}</definedName>
    <definedName name="t" localSheetId="11" hidden="1">{#N/A,#N/A,FALSE,"Aging Summary";#N/A,#N/A,FALSE,"Ratio Analysis";#N/A,#N/A,FALSE,"Test 120 Day Accts";#N/A,#N/A,FALSE,"Tickmarks"}</definedName>
    <definedName name="t" localSheetId="10" hidden="1">{#N/A,#N/A,FALSE,"Aging Summary";#N/A,#N/A,FALSE,"Ratio Analysis";#N/A,#N/A,FALSE,"Test 120 Day Accts";#N/A,#N/A,FALSE,"Tickmarks"}</definedName>
    <definedName name="t" localSheetId="7" hidden="1">{#N/A,#N/A,FALSE,"Aging Summary";#N/A,#N/A,FALSE,"Ratio Analysis";#N/A,#N/A,FALSE,"Test 120 Day Accts";#N/A,#N/A,FALSE,"Tickmarks"}</definedName>
    <definedName name="t" localSheetId="9" hidden="1">{#N/A,#N/A,FALSE,"Aging Summary";#N/A,#N/A,FALSE,"Ratio Analysis";#N/A,#N/A,FALSE,"Test 120 Day Accts";#N/A,#N/A,FALSE,"Tickmarks"}</definedName>
    <definedName name="t" hidden="1">{#N/A,#N/A,FALSE,"Aging Summary";#N/A,#N/A,FALSE,"Ratio Analysis";#N/A,#N/A,FALSE,"Test 120 Day Accts";#N/A,#N/A,FALSE,"Tickmarks"}</definedName>
    <definedName name="T.8" localSheetId="11" hidden="1">{#N/A,#N/A,FALSE,"Aging Summary";#N/A,#N/A,FALSE,"Ratio Analysis";#N/A,#N/A,FALSE,"Test 120 Day Accts";#N/A,#N/A,FALSE,"Tickmarks"}</definedName>
    <definedName name="T.8" localSheetId="10" hidden="1">{#N/A,#N/A,FALSE,"Aging Summary";#N/A,#N/A,FALSE,"Ratio Analysis";#N/A,#N/A,FALSE,"Test 120 Day Accts";#N/A,#N/A,FALSE,"Tickmarks"}</definedName>
    <definedName name="T.8" localSheetId="7" hidden="1">{#N/A,#N/A,FALSE,"Aging Summary";#N/A,#N/A,FALSE,"Ratio Analysis";#N/A,#N/A,FALSE,"Test 120 Day Accts";#N/A,#N/A,FALSE,"Tickmarks"}</definedName>
    <definedName name="T.8" localSheetId="9" hidden="1">{#N/A,#N/A,FALSE,"Aging Summary";#N/A,#N/A,FALSE,"Ratio Analysis";#N/A,#N/A,FALSE,"Test 120 Day Accts";#N/A,#N/A,FALSE,"Tickmarks"}</definedName>
    <definedName name="T.8" hidden="1">{#N/A,#N/A,FALSE,"Aging Summary";#N/A,#N/A,FALSE,"Ratio Analysis";#N/A,#N/A,FALSE,"Test 120 Day Accts";#N/A,#N/A,FALSE,"Tickmarks"}</definedName>
    <definedName name="TABLAS" localSheetId="2">#REF!</definedName>
    <definedName name="TABLAS" localSheetId="6">#REF!</definedName>
    <definedName name="TABLAS" localSheetId="13">#REF!</definedName>
    <definedName name="TABLAS" localSheetId="12">#REF!</definedName>
    <definedName name="TABLAS" localSheetId="7">#REF!</definedName>
    <definedName name="TABLAS" localSheetId="8">#REF!</definedName>
    <definedName name="TABLAS" localSheetId="9">#REF!</definedName>
    <definedName name="TABLAS">#REF!</definedName>
    <definedName name="TextRefCopyRangeCount" hidden="1">2</definedName>
    <definedName name="tt" localSheetId="11" hidden="1">{#N/A,#N/A,FALSE,"Aging Summary";#N/A,#N/A,FALSE,"Ratio Analysis";#N/A,#N/A,FALSE,"Test 120 Day Accts";#N/A,#N/A,FALSE,"Tickmarks"}</definedName>
    <definedName name="tt" localSheetId="10" hidden="1">{#N/A,#N/A,FALSE,"Aging Summary";#N/A,#N/A,FALSE,"Ratio Analysis";#N/A,#N/A,FALSE,"Test 120 Day Accts";#N/A,#N/A,FALSE,"Tickmarks"}</definedName>
    <definedName name="tt" localSheetId="7" hidden="1">{#N/A,#N/A,FALSE,"Aging Summary";#N/A,#N/A,FALSE,"Ratio Analysis";#N/A,#N/A,FALSE,"Test 120 Day Accts";#N/A,#N/A,FALSE,"Tickmarks"}</definedName>
    <definedName name="tt" localSheetId="9" hidden="1">{#N/A,#N/A,FALSE,"Aging Summary";#N/A,#N/A,FALSE,"Ratio Analysis";#N/A,#N/A,FALSE,"Test 120 Day Accts";#N/A,#N/A,FALSE,"Tickmarks"}</definedName>
    <definedName name="tt" hidden="1">{#N/A,#N/A,FALSE,"Aging Summary";#N/A,#N/A,FALSE,"Ratio Analysis";#N/A,#N/A,FALSE,"Test 120 Day Accts";#N/A,#N/A,FALSE,"Tickmarks"}</definedName>
    <definedName name="TTFFFFVVGGT" localSheetId="11" hidden="1">{#N/A,#N/A,FALSE,"Aging Summary";#N/A,#N/A,FALSE,"Ratio Analysis";#N/A,#N/A,FALSE,"Test 120 Day Accts";#N/A,#N/A,FALSE,"Tickmarks"}</definedName>
    <definedName name="TTFFFFVVGGT" localSheetId="10" hidden="1">{#N/A,#N/A,FALSE,"Aging Summary";#N/A,#N/A,FALSE,"Ratio Analysis";#N/A,#N/A,FALSE,"Test 120 Day Accts";#N/A,#N/A,FALSE,"Tickmarks"}</definedName>
    <definedName name="TTFFFFVVGGT" localSheetId="7" hidden="1">{#N/A,#N/A,FALSE,"Aging Summary";#N/A,#N/A,FALSE,"Ratio Analysis";#N/A,#N/A,FALSE,"Test 120 Day Accts";#N/A,#N/A,FALSE,"Tickmarks"}</definedName>
    <definedName name="TTFFFFVVGGT" localSheetId="9" hidden="1">{#N/A,#N/A,FALSE,"Aging Summary";#N/A,#N/A,FALSE,"Ratio Analysis";#N/A,#N/A,FALSE,"Test 120 Day Accts";#N/A,#N/A,FALSE,"Tickmarks"}</definedName>
    <definedName name="TTFFFFVVGGT" hidden="1">{#N/A,#N/A,FALSE,"Aging Summary";#N/A,#N/A,FALSE,"Ratio Analysis";#N/A,#N/A,FALSE,"Test 120 Day Accts";#N/A,#N/A,FALSE,"Tickmarks"}</definedName>
    <definedName name="TTTT" localSheetId="2">#REF!</definedName>
    <definedName name="TTTT" localSheetId="6">#REF!</definedName>
    <definedName name="TTTT" localSheetId="13">#REF!</definedName>
    <definedName name="TTTT" localSheetId="12">#REF!</definedName>
    <definedName name="TTTT" localSheetId="7">#REF!</definedName>
    <definedName name="TTTT" localSheetId="8">#REF!</definedName>
    <definedName name="TTTT" localSheetId="9">#REF!</definedName>
    <definedName name="TTTT">#REF!</definedName>
    <definedName name="u" localSheetId="11" hidden="1">{#N/A,#N/A,FALSE,"Aging Summary";#N/A,#N/A,FALSE,"Ratio Analysis";#N/A,#N/A,FALSE,"Test 120 Day Accts";#N/A,#N/A,FALSE,"Tickmarks"}</definedName>
    <definedName name="u" localSheetId="10" hidden="1">{#N/A,#N/A,FALSE,"Aging Summary";#N/A,#N/A,FALSE,"Ratio Analysis";#N/A,#N/A,FALSE,"Test 120 Day Accts";#N/A,#N/A,FALSE,"Tickmarks"}</definedName>
    <definedName name="u" localSheetId="7" hidden="1">{#N/A,#N/A,FALSE,"Aging Summary";#N/A,#N/A,FALSE,"Ratio Analysis";#N/A,#N/A,FALSE,"Test 120 Day Accts";#N/A,#N/A,FALSE,"Tickmarks"}</definedName>
    <definedName name="u" localSheetId="9" hidden="1">{#N/A,#N/A,FALSE,"Aging Summary";#N/A,#N/A,FALSE,"Ratio Analysis";#N/A,#N/A,FALSE,"Test 120 Day Accts";#N/A,#N/A,FALSE,"Tickmarks"}</definedName>
    <definedName name="u" hidden="1">{#N/A,#N/A,FALSE,"Aging Summary";#N/A,#N/A,FALSE,"Ratio Analysis";#N/A,#N/A,FALSE,"Test 120 Day Accts";#N/A,#N/A,FALSE,"Tickmarks"}</definedName>
    <definedName name="UHIHOJ" localSheetId="11" hidden="1">{#N/A,#N/A,FALSE,"Aging Summary";#N/A,#N/A,FALSE,"Ratio Analysis";#N/A,#N/A,FALSE,"Test 120 Day Accts";#N/A,#N/A,FALSE,"Tickmarks"}</definedName>
    <definedName name="UHIHOJ" localSheetId="10" hidden="1">{#N/A,#N/A,FALSE,"Aging Summary";#N/A,#N/A,FALSE,"Ratio Analysis";#N/A,#N/A,FALSE,"Test 120 Day Accts";#N/A,#N/A,FALSE,"Tickmarks"}</definedName>
    <definedName name="UHIHOJ" localSheetId="7" hidden="1">{#N/A,#N/A,FALSE,"Aging Summary";#N/A,#N/A,FALSE,"Ratio Analysis";#N/A,#N/A,FALSE,"Test 120 Day Accts";#N/A,#N/A,FALSE,"Tickmarks"}</definedName>
    <definedName name="UHIHOJ" localSheetId="9" hidden="1">{#N/A,#N/A,FALSE,"Aging Summary";#N/A,#N/A,FALSE,"Ratio Analysis";#N/A,#N/A,FALSE,"Test 120 Day Accts";#N/A,#N/A,FALSE,"Tickmarks"}</definedName>
    <definedName name="UHIHOJ" hidden="1">{#N/A,#N/A,FALSE,"Aging Summary";#N/A,#N/A,FALSE,"Ratio Analysis";#N/A,#N/A,FALSE,"Test 120 Day Accts";#N/A,#N/A,FALSE,"Tickmarks"}</definedName>
    <definedName name="UIIOI" localSheetId="11" hidden="1">{#N/A,#N/A,FALSE,"Aging Summary";#N/A,#N/A,FALSE,"Ratio Analysis";#N/A,#N/A,FALSE,"Test 120 Day Accts";#N/A,#N/A,FALSE,"Tickmarks"}</definedName>
    <definedName name="UIIOI" localSheetId="10" hidden="1">{#N/A,#N/A,FALSE,"Aging Summary";#N/A,#N/A,FALSE,"Ratio Analysis";#N/A,#N/A,FALSE,"Test 120 Day Accts";#N/A,#N/A,FALSE,"Tickmarks"}</definedName>
    <definedName name="UIIOI" localSheetId="7" hidden="1">{#N/A,#N/A,FALSE,"Aging Summary";#N/A,#N/A,FALSE,"Ratio Analysis";#N/A,#N/A,FALSE,"Test 120 Day Accts";#N/A,#N/A,FALSE,"Tickmarks"}</definedName>
    <definedName name="UIIOI" localSheetId="9" hidden="1">{#N/A,#N/A,FALSE,"Aging Summary";#N/A,#N/A,FALSE,"Ratio Analysis";#N/A,#N/A,FALSE,"Test 120 Day Accts";#N/A,#N/A,FALSE,"Tickmarks"}</definedName>
    <definedName name="UIIOI" hidden="1">{#N/A,#N/A,FALSE,"Aging Summary";#N/A,#N/A,FALSE,"Ratio Analysis";#N/A,#N/A,FALSE,"Test 120 Day Accts";#N/A,#N/A,FALSE,"Tickmarks"}</definedName>
    <definedName name="UNI_AA_VERSION" hidden="1">150.1</definedName>
    <definedName name="UNI_FILT_END" hidden="1">8</definedName>
    <definedName name="UNI_FILT_OFFSPEC" hidden="1">2</definedName>
    <definedName name="UNI_FILT_ONSPEC" hidden="1">1</definedName>
    <definedName name="UNI_FILT_START" hidden="1">4</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ND" hidden="1">16384</definedName>
    <definedName name="UNI_RET_EQUIP" hidden="1">32768</definedName>
    <definedName name="UNI_RET_EVENT" hidden="1">4096</definedName>
    <definedName name="UNI_RET_OFFSPEC" hidden="1">512</definedName>
    <definedName name="UNI_RET_ONSPEC" hidden="1">256</definedName>
    <definedName name="UNI_RET_PROP" hidden="1">131072</definedName>
    <definedName name="UNI_RET_PROPDESC" hidden="1">262144</definedName>
    <definedName name="UNI_RET_SMPLPNT" hidden="1">65536</definedName>
    <definedName name="UNI_RET_SPECMAX" hidden="1">2048</definedName>
    <definedName name="UNI_RET_SPECMIN" hidden="1">1024</definedName>
    <definedName name="UNI_RET_START" hidden="1">8192</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uuu" localSheetId="11" hidden="1">{#N/A,#N/A,FALSE,"Aging Summary";#N/A,#N/A,FALSE,"Ratio Analysis";#N/A,#N/A,FALSE,"Test 120 Day Accts";#N/A,#N/A,FALSE,"Tickmarks"}</definedName>
    <definedName name="uuuu" localSheetId="10" hidden="1">{#N/A,#N/A,FALSE,"Aging Summary";#N/A,#N/A,FALSE,"Ratio Analysis";#N/A,#N/A,FALSE,"Test 120 Day Accts";#N/A,#N/A,FALSE,"Tickmarks"}</definedName>
    <definedName name="uuuu" localSheetId="7" hidden="1">{#N/A,#N/A,FALSE,"Aging Summary";#N/A,#N/A,FALSE,"Ratio Analysis";#N/A,#N/A,FALSE,"Test 120 Day Accts";#N/A,#N/A,FALSE,"Tickmarks"}</definedName>
    <definedName name="uuuu" localSheetId="9" hidden="1">{#N/A,#N/A,FALSE,"Aging Summary";#N/A,#N/A,FALSE,"Ratio Analysis";#N/A,#N/A,FALSE,"Test 120 Day Accts";#N/A,#N/A,FALSE,"Tickmarks"}</definedName>
    <definedName name="uuuu" hidden="1">{#N/A,#N/A,FALSE,"Aging Summary";#N/A,#N/A,FALSE,"Ratio Analysis";#N/A,#N/A,FALSE,"Test 120 Day Accts";#N/A,#N/A,FALSE,"Tickmarks"}</definedName>
    <definedName name="v" localSheetId="7">'[7]Registrar '!$A$2:$B$182</definedName>
    <definedName name="v" localSheetId="8">'[8]Registrar '!$A$2:$B$182</definedName>
    <definedName name="v" localSheetId="9">'[7]Registrar '!$A$2:$B$182</definedName>
    <definedName name="v">'[9]Registrar '!$A$2:$B$182</definedName>
    <definedName name="VBA_VERSION" hidden="1">"1.11.0"</definedName>
    <definedName name="ve" localSheetId="11" hidden="1">{#N/A,#N/A,FALSE,"Aging Summary";#N/A,#N/A,FALSE,"Ratio Analysis";#N/A,#N/A,FALSE,"Test 120 Day Accts";#N/A,#N/A,FALSE,"Tickmarks"}</definedName>
    <definedName name="ve" localSheetId="10" hidden="1">{#N/A,#N/A,FALSE,"Aging Summary";#N/A,#N/A,FALSE,"Ratio Analysis";#N/A,#N/A,FALSE,"Test 120 Day Accts";#N/A,#N/A,FALSE,"Tickmarks"}</definedName>
    <definedName name="ve" localSheetId="7" hidden="1">{#N/A,#N/A,FALSE,"Aging Summary";#N/A,#N/A,FALSE,"Ratio Analysis";#N/A,#N/A,FALSE,"Test 120 Day Accts";#N/A,#N/A,FALSE,"Tickmarks"}</definedName>
    <definedName name="ve" localSheetId="9" hidden="1">{#N/A,#N/A,FALSE,"Aging Summary";#N/A,#N/A,FALSE,"Ratio Analysis";#N/A,#N/A,FALSE,"Test 120 Day Accts";#N/A,#N/A,FALSE,"Tickmarks"}</definedName>
    <definedName name="ve" hidden="1">{#N/A,#N/A,FALSE,"Aging Summary";#N/A,#N/A,FALSE,"Ratio Analysis";#N/A,#N/A,FALSE,"Test 120 Day Accts";#N/A,#N/A,FALSE,"Tickmarks"}</definedName>
    <definedName name="VFGDGDS" localSheetId="2">#REF!</definedName>
    <definedName name="VFGDGDS" localSheetId="6">#REF!</definedName>
    <definedName name="VFGDGDS" localSheetId="13">#REF!</definedName>
    <definedName name="VFGDGDS" localSheetId="12">#REF!</definedName>
    <definedName name="VFGDGDS" localSheetId="7">#REF!</definedName>
    <definedName name="VFGDGDS" localSheetId="8">#REF!</definedName>
    <definedName name="VFGDGDS" localSheetId="9">#REF!</definedName>
    <definedName name="VFGDGDS">#REF!</definedName>
    <definedName name="Vutil">[5]bien!$G$17</definedName>
    <definedName name="vvv" localSheetId="11" hidden="1">{#N/A,#N/A,FALSE,"Aging Summary";#N/A,#N/A,FALSE,"Ratio Analysis";#N/A,#N/A,FALSE,"Test 120 Day Accts";#N/A,#N/A,FALSE,"Tickmarks"}</definedName>
    <definedName name="vvv" localSheetId="10" hidden="1">{#N/A,#N/A,FALSE,"Aging Summary";#N/A,#N/A,FALSE,"Ratio Analysis";#N/A,#N/A,FALSE,"Test 120 Day Accts";#N/A,#N/A,FALSE,"Tickmarks"}</definedName>
    <definedName name="vvv" localSheetId="7" hidden="1">{#N/A,#N/A,FALSE,"Aging Summary";#N/A,#N/A,FALSE,"Ratio Analysis";#N/A,#N/A,FALSE,"Test 120 Day Accts";#N/A,#N/A,FALSE,"Tickmarks"}</definedName>
    <definedName name="vvv" localSheetId="9" hidden="1">{#N/A,#N/A,FALSE,"Aging Summary";#N/A,#N/A,FALSE,"Ratio Analysis";#N/A,#N/A,FALSE,"Test 120 Day Accts";#N/A,#N/A,FALSE,"Tickmarks"}</definedName>
    <definedName name="vvv" hidden="1">{#N/A,#N/A,FALSE,"Aging Summary";#N/A,#N/A,FALSE,"Ratio Analysis";#N/A,#N/A,FALSE,"Test 120 Day Accts";#N/A,#N/A,FALSE,"Tickmarks"}</definedName>
    <definedName name="vvvvvvv" localSheetId="11" hidden="1">{#N/A,#N/A,FALSE,"Aging Summary";#N/A,#N/A,FALSE,"Ratio Analysis";#N/A,#N/A,FALSE,"Test 120 Day Accts";#N/A,#N/A,FALSE,"Tickmarks"}</definedName>
    <definedName name="vvvvvvv" localSheetId="10" hidden="1">{#N/A,#N/A,FALSE,"Aging Summary";#N/A,#N/A,FALSE,"Ratio Analysis";#N/A,#N/A,FALSE,"Test 120 Day Accts";#N/A,#N/A,FALSE,"Tickmarks"}</definedName>
    <definedName name="vvvvvvv" localSheetId="7" hidden="1">{#N/A,#N/A,FALSE,"Aging Summary";#N/A,#N/A,FALSE,"Ratio Analysis";#N/A,#N/A,FALSE,"Test 120 Day Accts";#N/A,#N/A,FALSE,"Tickmarks"}</definedName>
    <definedName name="vvvvvvv" localSheetId="9" hidden="1">{#N/A,#N/A,FALSE,"Aging Summary";#N/A,#N/A,FALSE,"Ratio Analysis";#N/A,#N/A,FALSE,"Test 120 Day Accts";#N/A,#N/A,FALSE,"Tickmarks"}</definedName>
    <definedName name="vvvvvvv" hidden="1">{#N/A,#N/A,FALSE,"Aging Summary";#N/A,#N/A,FALSE,"Ratio Analysis";#N/A,#N/A,FALSE,"Test 120 Day Accts";#N/A,#N/A,FALSE,"Tickmarks"}</definedName>
    <definedName name="we" localSheetId="11" hidden="1">{#N/A,#N/A,FALSE,"Aging Summary";#N/A,#N/A,FALSE,"Ratio Analysis";#N/A,#N/A,FALSE,"Test 120 Day Accts";#N/A,#N/A,FALSE,"Tickmarks"}</definedName>
    <definedName name="we" localSheetId="10" hidden="1">{#N/A,#N/A,FALSE,"Aging Summary";#N/A,#N/A,FALSE,"Ratio Analysis";#N/A,#N/A,FALSE,"Test 120 Day Accts";#N/A,#N/A,FALSE,"Tickmarks"}</definedName>
    <definedName name="we" localSheetId="7" hidden="1">{#N/A,#N/A,FALSE,"Aging Summary";#N/A,#N/A,FALSE,"Ratio Analysis";#N/A,#N/A,FALSE,"Test 120 Day Accts";#N/A,#N/A,FALSE,"Tickmarks"}</definedName>
    <definedName name="we" localSheetId="9" hidden="1">{#N/A,#N/A,FALSE,"Aging Summary";#N/A,#N/A,FALSE,"Ratio Analysis";#N/A,#N/A,FALSE,"Test 120 Day Accts";#N/A,#N/A,FALSE,"Tickmarks"}</definedName>
    <definedName name="we" hidden="1">{#N/A,#N/A,FALSE,"Aging Summary";#N/A,#N/A,FALSE,"Ratio Analysis";#N/A,#N/A,FALSE,"Test 120 Day Accts";#N/A,#N/A,FALSE,"Tickmarks"}</definedName>
    <definedName name="wqds" localSheetId="11" hidden="1">{#N/A,#N/A,FALSE,"Aging Summary";#N/A,#N/A,FALSE,"Ratio Analysis";#N/A,#N/A,FALSE,"Test 120 Day Accts";#N/A,#N/A,FALSE,"Tickmarks"}</definedName>
    <definedName name="wqds" localSheetId="10" hidden="1">{#N/A,#N/A,FALSE,"Aging Summary";#N/A,#N/A,FALSE,"Ratio Analysis";#N/A,#N/A,FALSE,"Test 120 Day Accts";#N/A,#N/A,FALSE,"Tickmarks"}</definedName>
    <definedName name="wqds" localSheetId="7" hidden="1">{#N/A,#N/A,FALSE,"Aging Summary";#N/A,#N/A,FALSE,"Ratio Analysis";#N/A,#N/A,FALSE,"Test 120 Day Accts";#N/A,#N/A,FALSE,"Tickmarks"}</definedName>
    <definedName name="wqds" localSheetId="9" hidden="1">{#N/A,#N/A,FALSE,"Aging Summary";#N/A,#N/A,FALSE,"Ratio Analysis";#N/A,#N/A,FALSE,"Test 120 Day Accts";#N/A,#N/A,FALSE,"Tickmarks"}</definedName>
    <definedName name="wqds" hidden="1">{#N/A,#N/A,FALSE,"Aging Summary";#N/A,#N/A,FALSE,"Ratio Analysis";#N/A,#N/A,FALSE,"Test 120 Day Accts";#N/A,#N/A,FALSE,"Tickmarks"}</definedName>
    <definedName name="wrn.Activo._.Fijo._.y._.Depreciacion." localSheetId="11" hidden="1">{#N/A,#N/A,FALSE,"A-100"}</definedName>
    <definedName name="wrn.Activo._.Fijo._.y._.Depreciacion." localSheetId="10" hidden="1">{#N/A,#N/A,FALSE,"A-100"}</definedName>
    <definedName name="wrn.Activo._.Fijo._.y._.Depreciacion." localSheetId="7" hidden="1">{#N/A,#N/A,FALSE,"A-100"}</definedName>
    <definedName name="wrn.Activo._.Fijo._.y._.Depreciacion." localSheetId="9" hidden="1">{#N/A,#N/A,FALSE,"A-100"}</definedName>
    <definedName name="wrn.Activo._.Fijo._.y._.Depreciacion." hidden="1">{#N/A,#N/A,FALSE,"A-100"}</definedName>
    <definedName name="wrn.Aging._.and._.Trend._.Analysis." localSheetId="11" hidden="1">{#N/A,#N/A,FALSE,"Aging Summary";#N/A,#N/A,FALSE,"Ratio Analysis";#N/A,#N/A,FALSE,"Test 120 Day Accts";#N/A,#N/A,FALSE,"Tickmarks"}</definedName>
    <definedName name="wrn.Aging._.and._.Trend._.Analysis." localSheetId="10" hidden="1">{#N/A,#N/A,FALSE,"Aging Summary";#N/A,#N/A,FALSE,"Ratio Analysis";#N/A,#N/A,FALSE,"Test 120 Day Accts";#N/A,#N/A,FALSE,"Tickmarks"}</definedName>
    <definedName name="wrn.Aging._.and._.Trend._.Analysis." localSheetId="7" hidden="1">{#N/A,#N/A,FALSE,"Aging Summary";#N/A,#N/A,FALSE,"Ratio Analysis";#N/A,#N/A,FALSE,"Test 120 Day Accts";#N/A,#N/A,FALSE,"Tickmarks"}</definedName>
    <definedName name="wrn.Aging._.and._.Trend._.Analysis." localSheetId="9"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nalisis1." localSheetId="1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wrn.analisis1." localSheetId="10"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wrn.analisis1." localSheetId="7"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wrn.analisis1." localSheetId="9"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wrn.analisis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wrn.Approval._.Rpt." localSheetId="11" hidden="1">{#N/A,#N/A,FALSE,"Cover (Japan)";#N/A,#N/A,FALSE,"Index";#N/A,#N/A,FALSE,"Comment sum"}</definedName>
    <definedName name="wrn.Approval._.Rpt." localSheetId="10" hidden="1">{#N/A,#N/A,FALSE,"Cover (Japan)";#N/A,#N/A,FALSE,"Index";#N/A,#N/A,FALSE,"Comment sum"}</definedName>
    <definedName name="wrn.Approval._.Rpt." localSheetId="7" hidden="1">{#N/A,#N/A,FALSE,"Cover (Japan)";#N/A,#N/A,FALSE,"Index";#N/A,#N/A,FALSE,"Comment sum"}</definedName>
    <definedName name="wrn.Approval._.Rpt." localSheetId="9" hidden="1">{#N/A,#N/A,FALSE,"Cover (Japan)";#N/A,#N/A,FALSE,"Index";#N/A,#N/A,FALSE,"Comment sum"}</definedName>
    <definedName name="wrn.Approval._.Rpt." hidden="1">{#N/A,#N/A,FALSE,"Cover (Japan)";#N/A,#N/A,FALSE,"Index";#N/A,#N/A,FALSE,"Comment sum"}</definedName>
    <definedName name="wrn.CO." localSheetId="11" hidden="1">{#N/A,#N/A,FALSE,"datos_tecnicos";#N/A,#N/A,FALSE,"actividad";#N/A,#N/A,FALSE,"egastos"}</definedName>
    <definedName name="wrn.CO." localSheetId="10" hidden="1">{#N/A,#N/A,FALSE,"datos_tecnicos";#N/A,#N/A,FALSE,"actividad";#N/A,#N/A,FALSE,"egastos"}</definedName>
    <definedName name="wrn.CO." localSheetId="7" hidden="1">{#N/A,#N/A,FALSE,"datos_tecnicos";#N/A,#N/A,FALSE,"actividad";#N/A,#N/A,FALSE,"egastos"}</definedName>
    <definedName name="wrn.CO." localSheetId="9" hidden="1">{#N/A,#N/A,FALSE,"datos_tecnicos";#N/A,#N/A,FALSE,"actividad";#N/A,#N/A,FALSE,"egastos"}</definedName>
    <definedName name="wrn.CO." hidden="1">{#N/A,#N/A,FALSE,"datos_tecnicos";#N/A,#N/A,FALSE,"actividad";#N/A,#N/A,FALSE,"egastos"}</definedName>
    <definedName name="wrn.Complete._.Report." localSheetId="11" hidden="1">{#N/A,#N/A,FALSE,"Front Cover";#N/A,#N/A,FALSE,"Index";#N/A,#N/A,FALSE,"President's Cover";#N/A,#N/A,FALSE,"A.1 1999 Objectives";#N/A,#N/A,FALSE,"A.2 President's Measures";#N/A,#N/A,FALSE,"A.3 Commentary";#N/A,#N/A,FALSE,"B.1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Proof";#N/A,#N/A,FALSE,"Forecast Cover";#N/A,#N/A,FALSE,"D.1 Bal. Sheet";#N/A,#N/A,FALSE,"D.2 Income Statement";#N/A,#N/A,FALSE,"D.3 Quarterly Forecast";#N/A,#N/A,FALSE,"E.1 Monthly Forecast Q3";#N/A,#N/A,FALSE,"E.2 Monthly Forecast Q2";#N/A,#N/A,FALSE,"E.3 Monthly Forecast Q1";#N/A,#N/A,FALSE,"E.4 Monthly Plan";#N/A,#N/A,FALSE,"E.5 1999 Monthly";#N/A,#N/A,FALSE,"E.6 1998 Monthly";#N/A,#N/A,FALSE,"E.7 Capital";#N/A,#N/A,FALSE,"E.8 Research &amp; Development";#N/A,#N/A,FALSE,"E.9 New Business Development";#N/A,#N/A,FALSE,"E.10 Tax Information";#N/A,#N/A,FALSE,"A.2 President's Measures"}</definedName>
    <definedName name="wrn.Complete._.Report." localSheetId="10" hidden="1">{#N/A,#N/A,FALSE,"Front Cover";#N/A,#N/A,FALSE,"Index";#N/A,#N/A,FALSE,"President's Cover";#N/A,#N/A,FALSE,"A.1 1999 Objectives";#N/A,#N/A,FALSE,"A.2 President's Measures";#N/A,#N/A,FALSE,"A.3 Commentary";#N/A,#N/A,FALSE,"B.1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Proof";#N/A,#N/A,FALSE,"Forecast Cover";#N/A,#N/A,FALSE,"D.1 Bal. Sheet";#N/A,#N/A,FALSE,"D.2 Income Statement";#N/A,#N/A,FALSE,"D.3 Quarterly Forecast";#N/A,#N/A,FALSE,"E.1 Monthly Forecast Q3";#N/A,#N/A,FALSE,"E.2 Monthly Forecast Q2";#N/A,#N/A,FALSE,"E.3 Monthly Forecast Q1";#N/A,#N/A,FALSE,"E.4 Monthly Plan";#N/A,#N/A,FALSE,"E.5 1999 Monthly";#N/A,#N/A,FALSE,"E.6 1998 Monthly";#N/A,#N/A,FALSE,"E.7 Capital";#N/A,#N/A,FALSE,"E.8 Research &amp; Development";#N/A,#N/A,FALSE,"E.9 New Business Development";#N/A,#N/A,FALSE,"E.10 Tax Information";#N/A,#N/A,FALSE,"A.2 President's Measures"}</definedName>
    <definedName name="wrn.Complete._.Report." localSheetId="7" hidden="1">{#N/A,#N/A,FALSE,"Front Cover";#N/A,#N/A,FALSE,"Index";#N/A,#N/A,FALSE,"President's Cover";#N/A,#N/A,FALSE,"A.1 1999 Objectives";#N/A,#N/A,FALSE,"A.2 President's Measures";#N/A,#N/A,FALSE,"A.3 Commentary";#N/A,#N/A,FALSE,"B.1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Proof";#N/A,#N/A,FALSE,"Forecast Cover";#N/A,#N/A,FALSE,"D.1 Bal. Sheet";#N/A,#N/A,FALSE,"D.2 Income Statement";#N/A,#N/A,FALSE,"D.3 Quarterly Forecast";#N/A,#N/A,FALSE,"E.1 Monthly Forecast Q3";#N/A,#N/A,FALSE,"E.2 Monthly Forecast Q2";#N/A,#N/A,FALSE,"E.3 Monthly Forecast Q1";#N/A,#N/A,FALSE,"E.4 Monthly Plan";#N/A,#N/A,FALSE,"E.5 1999 Monthly";#N/A,#N/A,FALSE,"E.6 1998 Monthly";#N/A,#N/A,FALSE,"E.7 Capital";#N/A,#N/A,FALSE,"E.8 Research &amp; Development";#N/A,#N/A,FALSE,"E.9 New Business Development";#N/A,#N/A,FALSE,"E.10 Tax Information";#N/A,#N/A,FALSE,"A.2 President's Measures"}</definedName>
    <definedName name="wrn.Complete._.Report." localSheetId="9" hidden="1">{#N/A,#N/A,FALSE,"Front Cover";#N/A,#N/A,FALSE,"Index";#N/A,#N/A,FALSE,"President's Cover";#N/A,#N/A,FALSE,"A.1 1999 Objectives";#N/A,#N/A,FALSE,"A.2 President's Measures";#N/A,#N/A,FALSE,"A.3 Commentary";#N/A,#N/A,FALSE,"B.1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Proof";#N/A,#N/A,FALSE,"Forecast Cover";#N/A,#N/A,FALSE,"D.1 Bal. Sheet";#N/A,#N/A,FALSE,"D.2 Income Statement";#N/A,#N/A,FALSE,"D.3 Quarterly Forecast";#N/A,#N/A,FALSE,"E.1 Monthly Forecast Q3";#N/A,#N/A,FALSE,"E.2 Monthly Forecast Q2";#N/A,#N/A,FALSE,"E.3 Monthly Forecast Q1";#N/A,#N/A,FALSE,"E.4 Monthly Plan";#N/A,#N/A,FALSE,"E.5 1999 Monthly";#N/A,#N/A,FALSE,"E.6 1998 Monthly";#N/A,#N/A,FALSE,"E.7 Capital";#N/A,#N/A,FALSE,"E.8 Research &amp; Development";#N/A,#N/A,FALSE,"E.9 New Business Development";#N/A,#N/A,FALSE,"E.10 Tax Information";#N/A,#N/A,FALSE,"A.2 President's Measures"}</definedName>
    <definedName name="wrn.Complete._.Report." hidden="1">{#N/A,#N/A,FALSE,"Front Cover";#N/A,#N/A,FALSE,"Index";#N/A,#N/A,FALSE,"President's Cover";#N/A,#N/A,FALSE,"A.1 1999 Objectives";#N/A,#N/A,FALSE,"A.2 President's Measures";#N/A,#N/A,FALSE,"A.3 Commentary";#N/A,#N/A,FALSE,"B.1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Proof";#N/A,#N/A,FALSE,"Forecast Cover";#N/A,#N/A,FALSE,"D.1 Bal. Sheet";#N/A,#N/A,FALSE,"D.2 Income Statement";#N/A,#N/A,FALSE,"D.3 Quarterly Forecast";#N/A,#N/A,FALSE,"E.1 Monthly Forecast Q3";#N/A,#N/A,FALSE,"E.2 Monthly Forecast Q2";#N/A,#N/A,FALSE,"E.3 Monthly Forecast Q1";#N/A,#N/A,FALSE,"E.4 Monthly Plan";#N/A,#N/A,FALSE,"E.5 1999 Monthly";#N/A,#N/A,FALSE,"E.6 1998 Monthly";#N/A,#N/A,FALSE,"E.7 Capital";#N/A,#N/A,FALSE,"E.8 Research &amp; Development";#N/A,#N/A,FALSE,"E.9 New Business Development";#N/A,#N/A,FALSE,"E.10 Tax Information";#N/A,#N/A,FALSE,"A.2 President's Measures"}</definedName>
    <definedName name="wrn.Contractual._.Minera._.Escondida." localSheetId="11" hidden="1">{#N/A,#N/A,FALSE,"cmcrli";#N/A,#N/A,FALSE,"Futcmc";#N/A,#N/A,FALSE,"PPM-CMC"}</definedName>
    <definedName name="wrn.Contractual._.Minera._.Escondida." localSheetId="10" hidden="1">{#N/A,#N/A,FALSE,"cmcrli";#N/A,#N/A,FALSE,"Futcmc";#N/A,#N/A,FALSE,"PPM-CMC"}</definedName>
    <definedName name="wrn.Contractual._.Minera._.Escondida." localSheetId="7" hidden="1">{#N/A,#N/A,FALSE,"cmcrli";#N/A,#N/A,FALSE,"Futcmc";#N/A,#N/A,FALSE,"PPM-CMC"}</definedName>
    <definedName name="wrn.Contractual._.Minera._.Escondida." localSheetId="9" hidden="1">{#N/A,#N/A,FALSE,"cmcrli";#N/A,#N/A,FALSE,"Futcmc";#N/A,#N/A,FALSE,"PPM-CMC"}</definedName>
    <definedName name="wrn.Contractual._.Minera._.Escondida." hidden="1">{#N/A,#N/A,FALSE,"cmcrli";#N/A,#N/A,FALSE,"Futcmc";#N/A,#N/A,FALSE,"PPM-CMC"}</definedName>
    <definedName name="wrn.Current._.Year._.Plan._.Only." localSheetId="11" hidden="1">{#N/A,#N/A,FALSE,"Part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definedName>
    <definedName name="wrn.Current._.Year._.Plan._.Only." localSheetId="10" hidden="1">{#N/A,#N/A,FALSE,"Part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definedName>
    <definedName name="wrn.Current._.Year._.Plan._.Only." localSheetId="7" hidden="1">{#N/A,#N/A,FALSE,"Part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definedName>
    <definedName name="wrn.Current._.Year._.Plan._.Only." localSheetId="9" hidden="1">{#N/A,#N/A,FALSE,"Part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definedName>
    <definedName name="wrn.Current._.Year._.Plan._.Only." hidden="1">{#N/A,#N/A,FALSE,"Part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definedName>
    <definedName name="wrn.Exception._.Report." localSheetId="11" hidden="1">{#N/A,#N/A,FALSE,"Exception Report"}</definedName>
    <definedName name="wrn.Exception._.Report." localSheetId="10" hidden="1">{#N/A,#N/A,FALSE,"Exception Report"}</definedName>
    <definedName name="wrn.Exception._.Report." localSheetId="7" hidden="1">{#N/A,#N/A,FALSE,"Exception Report"}</definedName>
    <definedName name="wrn.Exception._.Report." localSheetId="9" hidden="1">{#N/A,#N/A,FALSE,"Exception Report"}</definedName>
    <definedName name="wrn.Exception._.Report." hidden="1">{#N/A,#N/A,FALSE,"Exception Report"}</definedName>
    <definedName name="wrn.Five._.Year._.Plan." localSheetId="11" hidden="1">{#N/A,#N/A,FALSE,"Part B - Five Year Projections";#N/A,#N/A,FALSE,"B.1 Financial Summary";#N/A,#N/A,FALSE,"B.1a Financial Sum wks";#N/A,#N/A,FALSE,"B.2 Five Year Assumptions";#N/A,#N/A,FALSE,"B.3 Five Year Income";#N/A,#N/A,FALSE,"B.4 Five Year Balance Sheets";#N/A,#N/A,FALSE,"B.5 Five Year Cash Flows"}</definedName>
    <definedName name="wrn.Five._.Year._.Plan." localSheetId="10" hidden="1">{#N/A,#N/A,FALSE,"Part B - Five Year Projections";#N/A,#N/A,FALSE,"B.1 Financial Summary";#N/A,#N/A,FALSE,"B.1a Financial Sum wks";#N/A,#N/A,FALSE,"B.2 Five Year Assumptions";#N/A,#N/A,FALSE,"B.3 Five Year Income";#N/A,#N/A,FALSE,"B.4 Five Year Balance Sheets";#N/A,#N/A,FALSE,"B.5 Five Year Cash Flows"}</definedName>
    <definedName name="wrn.Five._.Year._.Plan." localSheetId="7" hidden="1">{#N/A,#N/A,FALSE,"Part B - Five Year Projections";#N/A,#N/A,FALSE,"B.1 Financial Summary";#N/A,#N/A,FALSE,"B.1a Financial Sum wks";#N/A,#N/A,FALSE,"B.2 Five Year Assumptions";#N/A,#N/A,FALSE,"B.3 Five Year Income";#N/A,#N/A,FALSE,"B.4 Five Year Balance Sheets";#N/A,#N/A,FALSE,"B.5 Five Year Cash Flows"}</definedName>
    <definedName name="wrn.Five._.Year._.Plan." localSheetId="9" hidden="1">{#N/A,#N/A,FALSE,"Part B - Five Year Projections";#N/A,#N/A,FALSE,"B.1 Financial Summary";#N/A,#N/A,FALSE,"B.1a Financial Sum wks";#N/A,#N/A,FALSE,"B.2 Five Year Assumptions";#N/A,#N/A,FALSE,"B.3 Five Year Income";#N/A,#N/A,FALSE,"B.4 Five Year Balance Sheets";#N/A,#N/A,FALSE,"B.5 Five Year Cash Flows"}</definedName>
    <definedName name="wrn.Five._.Year._.Plan." hidden="1">{#N/A,#N/A,FALSE,"Part B - Five Year Projections";#N/A,#N/A,FALSE,"B.1 Financial Summary";#N/A,#N/A,FALSE,"B.1a Financial Sum wks";#N/A,#N/A,FALSE,"B.2 Five Year Assumptions";#N/A,#N/A,FALSE,"B.3 Five Year Income";#N/A,#N/A,FALSE,"B.4 Five Year Balance Sheets";#N/A,#N/A,FALSE,"B.5 Five Year Cash Flows"}</definedName>
    <definedName name="wrn.Full._.Business._.Plan._.Package." localSheetId="11" hidden="1">{#N/A,#N/A,FALSE,"Cover";#N/A,#N/A,FALSE,"Exception Report";#N/A,#N/A,FALSE,"Index";#N/A,#N/A,FALSE,"Part B - Five Year Projections";#N/A,#N/A,FALSE,"B.1 Financial Summary";#N/A,#N/A,FALSE,"B.1a Financial Sum wks";#N/A,#N/A,FALSE,"B.2 Five Year Assumptions";#N/A,#N/A,FALSE,"B.3 Five Year Income";#N/A,#N/A,FALSE,"B.4 Five Year Balance Sheets";#N/A,#N/A,FALSE,"B.5 Five Year Cash Flows";#N/A,#N/A,FALSE,"Part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wrn.Full._.Business._.Plan._.Package." localSheetId="10" hidden="1">{#N/A,#N/A,FALSE,"Cover";#N/A,#N/A,FALSE,"Exception Report";#N/A,#N/A,FALSE,"Index";#N/A,#N/A,FALSE,"Part B - Five Year Projections";#N/A,#N/A,FALSE,"B.1 Financial Summary";#N/A,#N/A,FALSE,"B.1a Financial Sum wks";#N/A,#N/A,FALSE,"B.2 Five Year Assumptions";#N/A,#N/A,FALSE,"B.3 Five Year Income";#N/A,#N/A,FALSE,"B.4 Five Year Balance Sheets";#N/A,#N/A,FALSE,"B.5 Five Year Cash Flows";#N/A,#N/A,FALSE,"Part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wrn.Full._.Business._.Plan._.Package." localSheetId="7" hidden="1">{#N/A,#N/A,FALSE,"Cover";#N/A,#N/A,FALSE,"Exception Report";#N/A,#N/A,FALSE,"Index";#N/A,#N/A,FALSE,"Part B - Five Year Projections";#N/A,#N/A,FALSE,"B.1 Financial Summary";#N/A,#N/A,FALSE,"B.1a Financial Sum wks";#N/A,#N/A,FALSE,"B.2 Five Year Assumptions";#N/A,#N/A,FALSE,"B.3 Five Year Income";#N/A,#N/A,FALSE,"B.4 Five Year Balance Sheets";#N/A,#N/A,FALSE,"B.5 Five Year Cash Flows";#N/A,#N/A,FALSE,"Part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wrn.Full._.Business._.Plan._.Package." localSheetId="9" hidden="1">{#N/A,#N/A,FALSE,"Cover";#N/A,#N/A,FALSE,"Exception Report";#N/A,#N/A,FALSE,"Index";#N/A,#N/A,FALSE,"Part B - Five Year Projections";#N/A,#N/A,FALSE,"B.1 Financial Summary";#N/A,#N/A,FALSE,"B.1a Financial Sum wks";#N/A,#N/A,FALSE,"B.2 Five Year Assumptions";#N/A,#N/A,FALSE,"B.3 Five Year Income";#N/A,#N/A,FALSE,"B.4 Five Year Balance Sheets";#N/A,#N/A,FALSE,"B.5 Five Year Cash Flows";#N/A,#N/A,FALSE,"Part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wrn.Full._.Business._.Plan._.Package." hidden="1">{#N/A,#N/A,FALSE,"Cover";#N/A,#N/A,FALSE,"Exception Report";#N/A,#N/A,FALSE,"Index";#N/A,#N/A,FALSE,"Part B - Five Year Projections";#N/A,#N/A,FALSE,"B.1 Financial Summary";#N/A,#N/A,FALSE,"B.1a Financial Sum wks";#N/A,#N/A,FALSE,"B.2 Five Year Assumptions";#N/A,#N/A,FALSE,"B.3 Five Year Income";#N/A,#N/A,FALSE,"B.4 Five Year Balance Sheets";#N/A,#N/A,FALSE,"B.5 Five Year Cash Flows";#N/A,#N/A,FALSE,"Part C";#N/A,#N/A,FALSE,"C.1(a) Key Financial Objectives";#N/A,#N/A,FALSE,"C.1(b) Key HR Objectives";#N/A,#N/A,FALSE,"C.2 Financial Summary";#N/A,#N/A,FALSE,"C.3 Assumptions";#N/A,#N/A,FALSE,"C.4 Sensitivities - 2000";#N/A,#N/A,FALSE,"C.5 Sensitivities - 2001";#N/A,#N/A,FALSE,"C.6 Bal. Sheet";#N/A,#N/A,FALSE,"C.7 Income by Qtr - 2000";#N/A,#N/A,FALSE,"C.8 Income by Qtr - 2001";#N/A,#N/A,FALSE,"C.9 Cash Flows - 2000";#N/A,#N/A,FALSE,"C.10 Cash Flows - 2001";#N/A,#N/A,FALSE,"Part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wrn.iIMPRESSION._.DOC." localSheetId="11" hidden="1">{#N/A,#N/A,FALSE,"mk";#N/A,#N/A,FALSE,"SIEG";#N/A,#N/A,FALSE,"BOUSK";#N/A,#N/A,FALSE,"C-0 B96-97";#N/A,#N/A,FALSE,"C-O B98";#N/A,#N/A,FALSE,"C-0 B96-97";#N/A,#N/A,FALSE,"MEKN";#N/A,#N/A,FALSE,"MEKN";#N/A,#N/A,FALSE,"C-O MKS 98";#N/A,#N/A,FALSE,"TANG";#N/A,#N/A,FALSE,"C-O Tng96";#N/A,#N/A,FALSE,"C-O Tng97";#N/A,#N/A,FALSE,"C-O Tng98";#N/A,#N/A,FALSE,"TET";#N/A,#N/A,FALSE,"C-0 TET 98";#N/A,#N/A,FALSE,"synthese";#N/A,#N/A,FALSE,"MEKNES";#N/A,#N/A,FALSE,"BOUSKOURA";#N/A,#N/A,FALSE,"TANGER";#N/A,#N/A,FALSE,"TETOUAN";#N/A,#N/A,FALSE,"CAP1 DH";#N/A,#N/A,FALSE,"CAP1 FF";#N/A,#N/A,FALSE,"LAFARGE MAROC";#N/A,#N/A,FALSE,"SIEGE";#N/A,#N/A,FALSE,"TOTAL USINES";#N/A,#N/A,FALSE,"entretien"}</definedName>
    <definedName name="wrn.iIMPRESSION._.DOC." localSheetId="10" hidden="1">{#N/A,#N/A,FALSE,"mk";#N/A,#N/A,FALSE,"SIEG";#N/A,#N/A,FALSE,"BOUSK";#N/A,#N/A,FALSE,"C-0 B96-97";#N/A,#N/A,FALSE,"C-O B98";#N/A,#N/A,FALSE,"C-0 B96-97";#N/A,#N/A,FALSE,"MEKN";#N/A,#N/A,FALSE,"MEKN";#N/A,#N/A,FALSE,"C-O MKS 98";#N/A,#N/A,FALSE,"TANG";#N/A,#N/A,FALSE,"C-O Tng96";#N/A,#N/A,FALSE,"C-O Tng97";#N/A,#N/A,FALSE,"C-O Tng98";#N/A,#N/A,FALSE,"TET";#N/A,#N/A,FALSE,"C-0 TET 98";#N/A,#N/A,FALSE,"synthese";#N/A,#N/A,FALSE,"MEKNES";#N/A,#N/A,FALSE,"BOUSKOURA";#N/A,#N/A,FALSE,"TANGER";#N/A,#N/A,FALSE,"TETOUAN";#N/A,#N/A,FALSE,"CAP1 DH";#N/A,#N/A,FALSE,"CAP1 FF";#N/A,#N/A,FALSE,"LAFARGE MAROC";#N/A,#N/A,FALSE,"SIEGE";#N/A,#N/A,FALSE,"TOTAL USINES";#N/A,#N/A,FALSE,"entretien"}</definedName>
    <definedName name="wrn.iIMPRESSION._.DOC." localSheetId="7" hidden="1">{#N/A,#N/A,FALSE,"mk";#N/A,#N/A,FALSE,"SIEG";#N/A,#N/A,FALSE,"BOUSK";#N/A,#N/A,FALSE,"C-0 B96-97";#N/A,#N/A,FALSE,"C-O B98";#N/A,#N/A,FALSE,"C-0 B96-97";#N/A,#N/A,FALSE,"MEKN";#N/A,#N/A,FALSE,"MEKN";#N/A,#N/A,FALSE,"C-O MKS 98";#N/A,#N/A,FALSE,"TANG";#N/A,#N/A,FALSE,"C-O Tng96";#N/A,#N/A,FALSE,"C-O Tng97";#N/A,#N/A,FALSE,"C-O Tng98";#N/A,#N/A,FALSE,"TET";#N/A,#N/A,FALSE,"C-0 TET 98";#N/A,#N/A,FALSE,"synthese";#N/A,#N/A,FALSE,"MEKNES";#N/A,#N/A,FALSE,"BOUSKOURA";#N/A,#N/A,FALSE,"TANGER";#N/A,#N/A,FALSE,"TETOUAN";#N/A,#N/A,FALSE,"CAP1 DH";#N/A,#N/A,FALSE,"CAP1 FF";#N/A,#N/A,FALSE,"LAFARGE MAROC";#N/A,#N/A,FALSE,"SIEGE";#N/A,#N/A,FALSE,"TOTAL USINES";#N/A,#N/A,FALSE,"entretien"}</definedName>
    <definedName name="wrn.iIMPRESSION._.DOC." localSheetId="9" hidden="1">{#N/A,#N/A,FALSE,"mk";#N/A,#N/A,FALSE,"SIEG";#N/A,#N/A,FALSE,"BOUSK";#N/A,#N/A,FALSE,"C-0 B96-97";#N/A,#N/A,FALSE,"C-O B98";#N/A,#N/A,FALSE,"C-0 B96-97";#N/A,#N/A,FALSE,"MEKN";#N/A,#N/A,FALSE,"MEKN";#N/A,#N/A,FALSE,"C-O MKS 98";#N/A,#N/A,FALSE,"TANG";#N/A,#N/A,FALSE,"C-O Tng96";#N/A,#N/A,FALSE,"C-O Tng97";#N/A,#N/A,FALSE,"C-O Tng98";#N/A,#N/A,FALSE,"TET";#N/A,#N/A,FALSE,"C-0 TET 98";#N/A,#N/A,FALSE,"synthese";#N/A,#N/A,FALSE,"MEKNES";#N/A,#N/A,FALSE,"BOUSKOURA";#N/A,#N/A,FALSE,"TANGER";#N/A,#N/A,FALSE,"TETOUAN";#N/A,#N/A,FALSE,"CAP1 DH";#N/A,#N/A,FALSE,"CAP1 FF";#N/A,#N/A,FALSE,"LAFARGE MAROC";#N/A,#N/A,FALSE,"SIEGE";#N/A,#N/A,FALSE,"TOTAL USINES";#N/A,#N/A,FALSE,"entretien"}</definedName>
    <definedName name="wrn.iIMPRESSION._.DOC." hidden="1">{#N/A,#N/A,FALSE,"mk";#N/A,#N/A,FALSE,"SIEG";#N/A,#N/A,FALSE,"BOUSK";#N/A,#N/A,FALSE,"C-0 B96-97";#N/A,#N/A,FALSE,"C-O B98";#N/A,#N/A,FALSE,"C-0 B96-97";#N/A,#N/A,FALSE,"MEKN";#N/A,#N/A,FALSE,"MEKN";#N/A,#N/A,FALSE,"C-O MKS 98";#N/A,#N/A,FALSE,"TANG";#N/A,#N/A,FALSE,"C-O Tng96";#N/A,#N/A,FALSE,"C-O Tng97";#N/A,#N/A,FALSE,"C-O Tng98";#N/A,#N/A,FALSE,"TET";#N/A,#N/A,FALSE,"C-0 TET 98";#N/A,#N/A,FALSE,"synthese";#N/A,#N/A,FALSE,"MEKNES";#N/A,#N/A,FALSE,"BOUSKOURA";#N/A,#N/A,FALSE,"TANGER";#N/A,#N/A,FALSE,"TETOUAN";#N/A,#N/A,FALSE,"CAP1 DH";#N/A,#N/A,FALSE,"CAP1 FF";#N/A,#N/A,FALSE,"LAFARGE MAROC";#N/A,#N/A,FALSE,"SIEGE";#N/A,#N/A,FALSE,"TOTAL USINES";#N/A,#N/A,FALSE,"entretien"}</definedName>
    <definedName name="wrn.IMPRESSION._.RP2." localSheetId="11" hidden="1">{#N/A,#N/A,TRUE," L.MAROC";#N/A,#N/A,TRUE,"SIE";#N/A,#N/A,TRUE,"ELIM L.GROUPE";#N/A,#N/A,TRUE,"ACTIVITE CIMENTIERE";#N/A,#N/A,TRUE,"ELIM ACTIVITE CIMENTIERE";#N/A,#N/A,TRUE,"SYNTHES L. CIMENT";#N/A,#N/A,TRUE,"BOUSKOURA";#N/A,#N/A,TRUE,"MEKNES";#N/A,#N/A,TRUE,"ELIM L.CIMENT";#N/A,#N/A,TRUE,"SYNTHESE L.CEMENTOS";#N/A,#N/A,TRUE,"TANGER";#N/A,#N/A,TRUE,"TETOUAN";#N/A,#N/A,TRUE,"ELIM L.CEMENTOS"}</definedName>
    <definedName name="wrn.IMPRESSION._.RP2." localSheetId="10" hidden="1">{#N/A,#N/A,TRUE," L.MAROC";#N/A,#N/A,TRUE,"SIE";#N/A,#N/A,TRUE,"ELIM L.GROUPE";#N/A,#N/A,TRUE,"ACTIVITE CIMENTIERE";#N/A,#N/A,TRUE,"ELIM ACTIVITE CIMENTIERE";#N/A,#N/A,TRUE,"SYNTHES L. CIMENT";#N/A,#N/A,TRUE,"BOUSKOURA";#N/A,#N/A,TRUE,"MEKNES";#N/A,#N/A,TRUE,"ELIM L.CIMENT";#N/A,#N/A,TRUE,"SYNTHESE L.CEMENTOS";#N/A,#N/A,TRUE,"TANGER";#N/A,#N/A,TRUE,"TETOUAN";#N/A,#N/A,TRUE,"ELIM L.CEMENTOS"}</definedName>
    <definedName name="wrn.IMPRESSION._.RP2." localSheetId="7" hidden="1">{#N/A,#N/A,TRUE," L.MAROC";#N/A,#N/A,TRUE,"SIE";#N/A,#N/A,TRUE,"ELIM L.GROUPE";#N/A,#N/A,TRUE,"ACTIVITE CIMENTIERE";#N/A,#N/A,TRUE,"ELIM ACTIVITE CIMENTIERE";#N/A,#N/A,TRUE,"SYNTHES L. CIMENT";#N/A,#N/A,TRUE,"BOUSKOURA";#N/A,#N/A,TRUE,"MEKNES";#N/A,#N/A,TRUE,"ELIM L.CIMENT";#N/A,#N/A,TRUE,"SYNTHESE L.CEMENTOS";#N/A,#N/A,TRUE,"TANGER";#N/A,#N/A,TRUE,"TETOUAN";#N/A,#N/A,TRUE,"ELIM L.CEMENTOS"}</definedName>
    <definedName name="wrn.IMPRESSION._.RP2." localSheetId="9" hidden="1">{#N/A,#N/A,TRUE," L.MAROC";#N/A,#N/A,TRUE,"SIE";#N/A,#N/A,TRUE,"ELIM L.GROUPE";#N/A,#N/A,TRUE,"ACTIVITE CIMENTIERE";#N/A,#N/A,TRUE,"ELIM ACTIVITE CIMENTIERE";#N/A,#N/A,TRUE,"SYNTHES L. CIMENT";#N/A,#N/A,TRUE,"BOUSKOURA";#N/A,#N/A,TRUE,"MEKNES";#N/A,#N/A,TRUE,"ELIM L.CIMENT";#N/A,#N/A,TRUE,"SYNTHESE L.CEMENTOS";#N/A,#N/A,TRUE,"TANGER";#N/A,#N/A,TRUE,"TETOUAN";#N/A,#N/A,TRUE,"ELIM L.CEMENTOS"}</definedName>
    <definedName name="wrn.IMPRESSION._.RP2." hidden="1">{#N/A,#N/A,TRUE," L.MAROC";#N/A,#N/A,TRUE,"SIE";#N/A,#N/A,TRUE,"ELIM L.GROUPE";#N/A,#N/A,TRUE,"ACTIVITE CIMENTIERE";#N/A,#N/A,TRUE,"ELIM ACTIVITE CIMENTIERE";#N/A,#N/A,TRUE,"SYNTHES L. CIMENT";#N/A,#N/A,TRUE,"BOUSKOURA";#N/A,#N/A,TRUE,"MEKNES";#N/A,#N/A,TRUE,"ELIM L.CIMENT";#N/A,#N/A,TRUE,"SYNTHESE L.CEMENTOS";#N/A,#N/A,TRUE,"TANGER";#N/A,#N/A,TRUE,"TETOUAN";#N/A,#N/A,TRUE,"ELIM L.CEMENTOS"}</definedName>
    <definedName name="wrn.Informe._.RLI." localSheetId="11" hidden="1">{#N/A,#N/A,TRUE,"MEMO";#N/A,#N/A,TRUE,"PARAMETROS";#N/A,#N/A,TRUE,"RLI ";#N/A,#N/A,TRUE,"IMPTO.DET.";#N/A,#N/A,TRUE,"FUT-FUNT";#N/A,#N/A,TRUE,"CPI-PATR.";#N/A,#N/A,TRUE,"CM CPI";#N/A,#N/A,TRUE,"PROV";#N/A,#N/A,TRUE,"A FIJO";#N/A,#N/A,TRUE,"LEASING";#N/A,#N/A,TRUE,"VPP";#N/A,#N/A,TRUE,"PPM";#N/A,#N/A,TRUE,"OTROS"}</definedName>
    <definedName name="wrn.Informe._.RLI." localSheetId="10" hidden="1">{#N/A,#N/A,TRUE,"MEMO";#N/A,#N/A,TRUE,"PARAMETROS";#N/A,#N/A,TRUE,"RLI ";#N/A,#N/A,TRUE,"IMPTO.DET.";#N/A,#N/A,TRUE,"FUT-FUNT";#N/A,#N/A,TRUE,"CPI-PATR.";#N/A,#N/A,TRUE,"CM CPI";#N/A,#N/A,TRUE,"PROV";#N/A,#N/A,TRUE,"A FIJO";#N/A,#N/A,TRUE,"LEASING";#N/A,#N/A,TRUE,"VPP";#N/A,#N/A,TRUE,"PPM";#N/A,#N/A,TRUE,"OTROS"}</definedName>
    <definedName name="wrn.Informe._.RLI." localSheetId="7" hidden="1">{#N/A,#N/A,TRUE,"MEMO";#N/A,#N/A,TRUE,"PARAMETROS";#N/A,#N/A,TRUE,"RLI ";#N/A,#N/A,TRUE,"IMPTO.DET.";#N/A,#N/A,TRUE,"FUT-FUNT";#N/A,#N/A,TRUE,"CPI-PATR.";#N/A,#N/A,TRUE,"CM CPI";#N/A,#N/A,TRUE,"PROV";#N/A,#N/A,TRUE,"A FIJO";#N/A,#N/A,TRUE,"LEASING";#N/A,#N/A,TRUE,"VPP";#N/A,#N/A,TRUE,"PPM";#N/A,#N/A,TRUE,"OTROS"}</definedName>
    <definedName name="wrn.Informe._.RLI." localSheetId="9" hidden="1">{#N/A,#N/A,TRUE,"MEMO";#N/A,#N/A,TRUE,"PARAMETROS";#N/A,#N/A,TRUE,"RLI ";#N/A,#N/A,TRUE,"IMPTO.DET.";#N/A,#N/A,TRUE,"FUT-FUNT";#N/A,#N/A,TRUE,"CPI-PATR.";#N/A,#N/A,TRUE,"CM CPI";#N/A,#N/A,TRUE,"PROV";#N/A,#N/A,TRUE,"A FIJO";#N/A,#N/A,TRUE,"LEASING";#N/A,#N/A,TRUE,"VPP";#N/A,#N/A,TRUE,"PPM";#N/A,#N/A,TRUE,"OTROS"}</definedName>
    <definedName name="wrn.Informe._.RLI." hidden="1">{#N/A,#N/A,TRUE,"MEMO";#N/A,#N/A,TRUE,"PARAMETROS";#N/A,#N/A,TRUE,"RLI ";#N/A,#N/A,TRUE,"IMPTO.DET.";#N/A,#N/A,TRUE,"FUT-FUNT";#N/A,#N/A,TRUE,"CPI-PATR.";#N/A,#N/A,TRUE,"CM CPI";#N/A,#N/A,TRUE,"PROV";#N/A,#N/A,TRUE,"A FIJO";#N/A,#N/A,TRUE,"LEASING";#N/A,#N/A,TRUE,"VPP";#N/A,#N/A,TRUE,"PPM";#N/A,#N/A,TRUE,"OTROS"}</definedName>
    <definedName name="wrn.Main_Stats." localSheetId="11" hidden="1">{"JVSumm_Report",#N/A,FALSE,"JV Summ";"Newman_Report",#N/A,FALSE,"Output - 7";"Yandi_Report",#N/A,FALSE,"Output - 8"}</definedName>
    <definedName name="wrn.Main_Stats." localSheetId="10" hidden="1">{"JVSumm_Report",#N/A,FALSE,"JV Summ";"Newman_Report",#N/A,FALSE,"Output - 7";"Yandi_Report",#N/A,FALSE,"Output - 8"}</definedName>
    <definedName name="wrn.Main_Stats." localSheetId="7" hidden="1">{"JVSumm_Report",#N/A,FALSE,"JV Summ";"Newman_Report",#N/A,FALSE,"Output - 7";"Yandi_Report",#N/A,FALSE,"Output - 8"}</definedName>
    <definedName name="wrn.Main_Stats." localSheetId="9" hidden="1">{"JVSumm_Report",#N/A,FALSE,"JV Summ";"Newman_Report",#N/A,FALSE,"Output - 7";"Yandi_Report",#N/A,FALSE,"Output - 8"}</definedName>
    <definedName name="wrn.Main_Stats." hidden="1">{"JVSumm_Report",#N/A,FALSE,"JV Summ";"Newman_Report",#N/A,FALSE,"Output - 7";"Yandi_Report",#N/A,FALSE,"Output - 8"}</definedName>
    <definedName name="wrn.Minera._.Escondida._.Ltda." localSheetId="11" hidden="1">{#N/A,#N/A,TRUE,"minescrli";#N/A,#N/A,TRUE,"Futminesc";#N/A,#N/A,TRUE,"gastos rechazados";#N/A,#N/A,TRUE,"Sum Gtos Rehazados";#N/A,#N/A,TRUE,"PPM-Minesc";#N/A,#N/A,TRUE,"minescret socios";#N/A,#N/A,TRUE,"Dividendos Acciones";#N/A,#N/A,TRUE,"Contribuciones Bienes Raices";#N/A,#N/A,TRUE,"Donaciones";#N/A,#N/A,TRUE,"cap propiominesc"}</definedName>
    <definedName name="wrn.Minera._.Escondida._.Ltda." localSheetId="10" hidden="1">{#N/A,#N/A,TRUE,"minescrli";#N/A,#N/A,TRUE,"Futminesc";#N/A,#N/A,TRUE,"gastos rechazados";#N/A,#N/A,TRUE,"Sum Gtos Rehazados";#N/A,#N/A,TRUE,"PPM-Minesc";#N/A,#N/A,TRUE,"minescret socios";#N/A,#N/A,TRUE,"Dividendos Acciones";#N/A,#N/A,TRUE,"Contribuciones Bienes Raices";#N/A,#N/A,TRUE,"Donaciones";#N/A,#N/A,TRUE,"cap propiominesc"}</definedName>
    <definedName name="wrn.Minera._.Escondida._.Ltda." localSheetId="7" hidden="1">{#N/A,#N/A,TRUE,"minescrli";#N/A,#N/A,TRUE,"Futminesc";#N/A,#N/A,TRUE,"gastos rechazados";#N/A,#N/A,TRUE,"Sum Gtos Rehazados";#N/A,#N/A,TRUE,"PPM-Minesc";#N/A,#N/A,TRUE,"minescret socios";#N/A,#N/A,TRUE,"Dividendos Acciones";#N/A,#N/A,TRUE,"Contribuciones Bienes Raices";#N/A,#N/A,TRUE,"Donaciones";#N/A,#N/A,TRUE,"cap propiominesc"}</definedName>
    <definedName name="wrn.Minera._.Escondida._.Ltda." localSheetId="9" hidden="1">{#N/A,#N/A,TRUE,"minescrli";#N/A,#N/A,TRUE,"Futminesc";#N/A,#N/A,TRUE,"gastos rechazados";#N/A,#N/A,TRUE,"Sum Gtos Rehazados";#N/A,#N/A,TRUE,"PPM-Minesc";#N/A,#N/A,TRUE,"minescret socios";#N/A,#N/A,TRUE,"Dividendos Acciones";#N/A,#N/A,TRUE,"Contribuciones Bienes Raices";#N/A,#N/A,TRUE,"Donaciones";#N/A,#N/A,TRUE,"cap propiominesc"}</definedName>
    <definedName name="wrn.Minera._.Escondida._.Ltda." hidden="1">{#N/A,#N/A,TRUE,"minescrli";#N/A,#N/A,TRUE,"Futminesc";#N/A,#N/A,TRUE,"gastos rechazados";#N/A,#N/A,TRUE,"Sum Gtos Rehazados";#N/A,#N/A,TRUE,"PPM-Minesc";#N/A,#N/A,TRUE,"minescret socios";#N/A,#N/A,TRUE,"Dividendos Acciones";#N/A,#N/A,TRUE,"Contribuciones Bienes Raices";#N/A,#N/A,TRUE,"Donaciones";#N/A,#N/A,TRUE,"cap propiominesc"}</definedName>
    <definedName name="wrn.Mining._.Perfromance._.Report." localSheetId="11" hidden="1">{#N/A,#N/A,FALSE,"1";#N/A,#N/A,FALSE,"2";#N/A,#N/A,FALSE,"3";#N/A,#N/A,FALSE,"4";#N/A,#N/A,FALSE,"5";#N/A,#N/A,FALSE,"6";#N/A,#N/A,FALSE,"7";#N/A,#N/A,FALSE,"8";#N/A,#N/A,FALSE,"9";#N/A,#N/A,FALSE,"10";#N/A,#N/A,FALSE,"11";#N/A,#N/A,FALSE,"12";#N/A,#N/A,FALSE,"13";#N/A,#N/A,FALSE,"14";#N/A,#N/A,FALSE,"15";#N/A,#N/A,FALSE,"16";#N/A,#N/A,FALSE,"17";#N/A,#N/A,FALSE,"18";#N/A,#N/A,FALSE,"19";#N/A,#N/A,FALSE,"20";#N/A,#N/A,FALSE,"21";#N/A,#N/A,FALSE,"22";#N/A,#N/A,FALSE,"23";#N/A,#N/A,FALSE,"24";#N/A,#N/A,FALSE,"25";#N/A,#N/A,FALSE,"26";#N/A,#N/A,FALSE,"27";#N/A,#N/A,FALSE,"28";#N/A,#N/A,FALSE,"29";#N/A,#N/A,FALSE,"30";#N/A,#N/A,FALSE,"31";#N/A,#N/A,FALSE,"32";#N/A,#N/A,FALSE,"33";#N/A,#N/A,FALSE,"34";#N/A,#N/A,FALSE,"35";#N/A,#N/A,FALSE,"36";#N/A,#N/A,FALSE,"37";#N/A,#N/A,FALSE,"38";#N/A,#N/A,FALSE,"39";#N/A,#N/A,FALSE,"40";#N/A,#N/A,FALSE,"41"}</definedName>
    <definedName name="wrn.Mining._.Perfromance._.Report." localSheetId="10" hidden="1">{#N/A,#N/A,FALSE,"1";#N/A,#N/A,FALSE,"2";#N/A,#N/A,FALSE,"3";#N/A,#N/A,FALSE,"4";#N/A,#N/A,FALSE,"5";#N/A,#N/A,FALSE,"6";#N/A,#N/A,FALSE,"7";#N/A,#N/A,FALSE,"8";#N/A,#N/A,FALSE,"9";#N/A,#N/A,FALSE,"10";#N/A,#N/A,FALSE,"11";#N/A,#N/A,FALSE,"12";#N/A,#N/A,FALSE,"13";#N/A,#N/A,FALSE,"14";#N/A,#N/A,FALSE,"15";#N/A,#N/A,FALSE,"16";#N/A,#N/A,FALSE,"17";#N/A,#N/A,FALSE,"18";#N/A,#N/A,FALSE,"19";#N/A,#N/A,FALSE,"20";#N/A,#N/A,FALSE,"21";#N/A,#N/A,FALSE,"22";#N/A,#N/A,FALSE,"23";#N/A,#N/A,FALSE,"24";#N/A,#N/A,FALSE,"25";#N/A,#N/A,FALSE,"26";#N/A,#N/A,FALSE,"27";#N/A,#N/A,FALSE,"28";#N/A,#N/A,FALSE,"29";#N/A,#N/A,FALSE,"30";#N/A,#N/A,FALSE,"31";#N/A,#N/A,FALSE,"32";#N/A,#N/A,FALSE,"33";#N/A,#N/A,FALSE,"34";#N/A,#N/A,FALSE,"35";#N/A,#N/A,FALSE,"36";#N/A,#N/A,FALSE,"37";#N/A,#N/A,FALSE,"38";#N/A,#N/A,FALSE,"39";#N/A,#N/A,FALSE,"40";#N/A,#N/A,FALSE,"41"}</definedName>
    <definedName name="wrn.Mining._.Perfromance._.Report." localSheetId="7" hidden="1">{#N/A,#N/A,FALSE,"1";#N/A,#N/A,FALSE,"2";#N/A,#N/A,FALSE,"3";#N/A,#N/A,FALSE,"4";#N/A,#N/A,FALSE,"5";#N/A,#N/A,FALSE,"6";#N/A,#N/A,FALSE,"7";#N/A,#N/A,FALSE,"8";#N/A,#N/A,FALSE,"9";#N/A,#N/A,FALSE,"10";#N/A,#N/A,FALSE,"11";#N/A,#N/A,FALSE,"12";#N/A,#N/A,FALSE,"13";#N/A,#N/A,FALSE,"14";#N/A,#N/A,FALSE,"15";#N/A,#N/A,FALSE,"16";#N/A,#N/A,FALSE,"17";#N/A,#N/A,FALSE,"18";#N/A,#N/A,FALSE,"19";#N/A,#N/A,FALSE,"20";#N/A,#N/A,FALSE,"21";#N/A,#N/A,FALSE,"22";#N/A,#N/A,FALSE,"23";#N/A,#N/A,FALSE,"24";#N/A,#N/A,FALSE,"25";#N/A,#N/A,FALSE,"26";#N/A,#N/A,FALSE,"27";#N/A,#N/A,FALSE,"28";#N/A,#N/A,FALSE,"29";#N/A,#N/A,FALSE,"30";#N/A,#N/A,FALSE,"31";#N/A,#N/A,FALSE,"32";#N/A,#N/A,FALSE,"33";#N/A,#N/A,FALSE,"34";#N/A,#N/A,FALSE,"35";#N/A,#N/A,FALSE,"36";#N/A,#N/A,FALSE,"37";#N/A,#N/A,FALSE,"38";#N/A,#N/A,FALSE,"39";#N/A,#N/A,FALSE,"40";#N/A,#N/A,FALSE,"41"}</definedName>
    <definedName name="wrn.Mining._.Perfromance._.Report." localSheetId="9" hidden="1">{#N/A,#N/A,FALSE,"1";#N/A,#N/A,FALSE,"2";#N/A,#N/A,FALSE,"3";#N/A,#N/A,FALSE,"4";#N/A,#N/A,FALSE,"5";#N/A,#N/A,FALSE,"6";#N/A,#N/A,FALSE,"7";#N/A,#N/A,FALSE,"8";#N/A,#N/A,FALSE,"9";#N/A,#N/A,FALSE,"10";#N/A,#N/A,FALSE,"11";#N/A,#N/A,FALSE,"12";#N/A,#N/A,FALSE,"13";#N/A,#N/A,FALSE,"14";#N/A,#N/A,FALSE,"15";#N/A,#N/A,FALSE,"16";#N/A,#N/A,FALSE,"17";#N/A,#N/A,FALSE,"18";#N/A,#N/A,FALSE,"19";#N/A,#N/A,FALSE,"20";#N/A,#N/A,FALSE,"21";#N/A,#N/A,FALSE,"22";#N/A,#N/A,FALSE,"23";#N/A,#N/A,FALSE,"24";#N/A,#N/A,FALSE,"25";#N/A,#N/A,FALSE,"26";#N/A,#N/A,FALSE,"27";#N/A,#N/A,FALSE,"28";#N/A,#N/A,FALSE,"29";#N/A,#N/A,FALSE,"30";#N/A,#N/A,FALSE,"31";#N/A,#N/A,FALSE,"32";#N/A,#N/A,FALSE,"33";#N/A,#N/A,FALSE,"34";#N/A,#N/A,FALSE,"35";#N/A,#N/A,FALSE,"36";#N/A,#N/A,FALSE,"37";#N/A,#N/A,FALSE,"38";#N/A,#N/A,FALSE,"39";#N/A,#N/A,FALSE,"40";#N/A,#N/A,FALSE,"41"}</definedName>
    <definedName name="wrn.Mining._.Perfromance._.Report." hidden="1">{#N/A,#N/A,FALSE,"1";#N/A,#N/A,FALSE,"2";#N/A,#N/A,FALSE,"3";#N/A,#N/A,FALSE,"4";#N/A,#N/A,FALSE,"5";#N/A,#N/A,FALSE,"6";#N/A,#N/A,FALSE,"7";#N/A,#N/A,FALSE,"8";#N/A,#N/A,FALSE,"9";#N/A,#N/A,FALSE,"10";#N/A,#N/A,FALSE,"11";#N/A,#N/A,FALSE,"12";#N/A,#N/A,FALSE,"13";#N/A,#N/A,FALSE,"14";#N/A,#N/A,FALSE,"15";#N/A,#N/A,FALSE,"16";#N/A,#N/A,FALSE,"17";#N/A,#N/A,FALSE,"18";#N/A,#N/A,FALSE,"19";#N/A,#N/A,FALSE,"20";#N/A,#N/A,FALSE,"21";#N/A,#N/A,FALSE,"22";#N/A,#N/A,FALSE,"23";#N/A,#N/A,FALSE,"24";#N/A,#N/A,FALSE,"25";#N/A,#N/A,FALSE,"26";#N/A,#N/A,FALSE,"27";#N/A,#N/A,FALSE,"28";#N/A,#N/A,FALSE,"29";#N/A,#N/A,FALSE,"30";#N/A,#N/A,FALSE,"31";#N/A,#N/A,FALSE,"32";#N/A,#N/A,FALSE,"33";#N/A,#N/A,FALSE,"34";#N/A,#N/A,FALSE,"35";#N/A,#N/A,FALSE,"36";#N/A,#N/A,FALSE,"37";#N/A,#N/A,FALSE,"38";#N/A,#N/A,FALSE,"39";#N/A,#N/A,FALSE,"40";#N/A,#N/A,FALSE,"41"}</definedName>
    <definedName name="wrn.Plan._.Support._.Only." localSheetId="11" hidden="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wrn.Plan._.Support._.Only." localSheetId="10" hidden="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wrn.Plan._.Support._.Only." localSheetId="7" hidden="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wrn.Plan._.Support._.Only." localSheetId="9" hidden="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wrn.Plan._.Support._.Only." hidden="1">{#N/A,#N/A,FALSE,"Part D";#N/A,#N/A,FALSE,"D.1 Monthly Plan - 2000";#N/A,#N/A,FALSE,"D.2 Equity and Min. Int.";#N/A,#N/A,FALSE,"D.3 Long-term Investments";#N/A,#N/A,FALSE,"D.4 Fixed Assets";#N/A,#N/A,FALSE,"D.5 Goodwill";#N/A,#N/A,FALSE,"D.6 Intercompany";#N/A,#N/A,FALSE,"D.7 Long-term Debt";#N/A,#N/A,FALSE,"D.8 Acquisitions";#N/A,#N/A,FALSE,"D.9 Key Expenses";#N/A,#N/A,FALSE,"D.10 Cap. Exp. and R&amp;D";#N/A,#N/A,FALSE,"D.11 Dvlpmt Prgs"}</definedName>
    <definedName name="wrn.Preliminary._.Plan." localSheetId="11" hidden="1">{#N/A,#N/A,FALSE,"Part E";#N/A,#N/A,FALSE,"E.1 Prelim Earnings Plan"}</definedName>
    <definedName name="wrn.Preliminary._.Plan." localSheetId="10" hidden="1">{#N/A,#N/A,FALSE,"Part E";#N/A,#N/A,FALSE,"E.1 Prelim Earnings Plan"}</definedName>
    <definedName name="wrn.Preliminary._.Plan." localSheetId="7" hidden="1">{#N/A,#N/A,FALSE,"Part E";#N/A,#N/A,FALSE,"E.1 Prelim Earnings Plan"}</definedName>
    <definedName name="wrn.Preliminary._.Plan." localSheetId="9" hidden="1">{#N/A,#N/A,FALSE,"Part E";#N/A,#N/A,FALSE,"E.1 Prelim Earnings Plan"}</definedName>
    <definedName name="wrn.Preliminary._.Plan." hidden="1">{#N/A,#N/A,FALSE,"Part E";#N/A,#N/A,FALSE,"E.1 Prelim Earnings Plan"}</definedName>
    <definedName name="wrn.President._.Report." localSheetId="11" hidden="1">{#N/A,#N/A,FALSE,"President's Cover";#N/A,#N/A,FALSE,"A.1 1998 Objectives";#N/A,#N/A,FALSE,"A.2 President's Measures";#N/A,#N/A,FALSE,"A.3 Commentary"}</definedName>
    <definedName name="wrn.President._.Report." localSheetId="10" hidden="1">{#N/A,#N/A,FALSE,"President's Cover";#N/A,#N/A,FALSE,"A.1 1998 Objectives";#N/A,#N/A,FALSE,"A.2 President's Measures";#N/A,#N/A,FALSE,"A.3 Commentary"}</definedName>
    <definedName name="wrn.President._.Report." localSheetId="7" hidden="1">{#N/A,#N/A,FALSE,"President's Cover";#N/A,#N/A,FALSE,"A.1 1998 Objectives";#N/A,#N/A,FALSE,"A.2 President's Measures";#N/A,#N/A,FALSE,"A.3 Commentary"}</definedName>
    <definedName name="wrn.President._.Report." localSheetId="9" hidden="1">{#N/A,#N/A,FALSE,"President's Cover";#N/A,#N/A,FALSE,"A.1 1998 Objectives";#N/A,#N/A,FALSE,"A.2 President's Measures";#N/A,#N/A,FALSE,"A.3 Commentary"}</definedName>
    <definedName name="wrn.President._.Report." hidden="1">{#N/A,#N/A,FALSE,"President's Cover";#N/A,#N/A,FALSE,"A.1 1998 Objectives";#N/A,#N/A,FALSE,"A.2 President's Measures";#N/A,#N/A,FALSE,"A.3 Commentary"}</definedName>
    <definedName name="wrn.Print_full." localSheetId="11" hidden="1">{#N/A,#N/A,TRUE,"Isa Cu";#N/A,#N/A,TRUE,"Isa Pb-Zn";#N/A,#N/A,TRUE,"Isa Major";#N/A,#N/A,TRUE,"Isa Other";#N/A,#N/A,TRUE,"EHM";#N/A,#N/A,TRUE,"MRM";#N/A,#N/A,TRUE,"OCB";#N/A,#N/A,TRUE,"NCP";#N/A,#N/A,TRUE,"CCP";#N/A,#N/A,TRUE,"CRL";#N/A,#N/A,TRUE,"MSS";#N/A,#N/A,TRUE,"Gold";#N/A,#N/A,TRUE,"Exploration";#N/A,#N/A,TRUE,"S.America";#N/A,#N/A,TRUE,"BRM";#N/A,#N/A,TRUE,"BZL";#N/A,#N/A,TRUE,"MHD";#N/A,#N/A,TRUE,"HQ"}</definedName>
    <definedName name="wrn.Print_full." localSheetId="10" hidden="1">{#N/A,#N/A,TRUE,"Isa Cu";#N/A,#N/A,TRUE,"Isa Pb-Zn";#N/A,#N/A,TRUE,"Isa Major";#N/A,#N/A,TRUE,"Isa Other";#N/A,#N/A,TRUE,"EHM";#N/A,#N/A,TRUE,"MRM";#N/A,#N/A,TRUE,"OCB";#N/A,#N/A,TRUE,"NCP";#N/A,#N/A,TRUE,"CCP";#N/A,#N/A,TRUE,"CRL";#N/A,#N/A,TRUE,"MSS";#N/A,#N/A,TRUE,"Gold";#N/A,#N/A,TRUE,"Exploration";#N/A,#N/A,TRUE,"S.America";#N/A,#N/A,TRUE,"BRM";#N/A,#N/A,TRUE,"BZL";#N/A,#N/A,TRUE,"MHD";#N/A,#N/A,TRUE,"HQ"}</definedName>
    <definedName name="wrn.Print_full." localSheetId="7" hidden="1">{#N/A,#N/A,TRUE,"Isa Cu";#N/A,#N/A,TRUE,"Isa Pb-Zn";#N/A,#N/A,TRUE,"Isa Major";#N/A,#N/A,TRUE,"Isa Other";#N/A,#N/A,TRUE,"EHM";#N/A,#N/A,TRUE,"MRM";#N/A,#N/A,TRUE,"OCB";#N/A,#N/A,TRUE,"NCP";#N/A,#N/A,TRUE,"CCP";#N/A,#N/A,TRUE,"CRL";#N/A,#N/A,TRUE,"MSS";#N/A,#N/A,TRUE,"Gold";#N/A,#N/A,TRUE,"Exploration";#N/A,#N/A,TRUE,"S.America";#N/A,#N/A,TRUE,"BRM";#N/A,#N/A,TRUE,"BZL";#N/A,#N/A,TRUE,"MHD";#N/A,#N/A,TRUE,"HQ"}</definedName>
    <definedName name="wrn.Print_full." localSheetId="9" hidden="1">{#N/A,#N/A,TRUE,"Isa Cu";#N/A,#N/A,TRUE,"Isa Pb-Zn";#N/A,#N/A,TRUE,"Isa Major";#N/A,#N/A,TRUE,"Isa Other";#N/A,#N/A,TRUE,"EHM";#N/A,#N/A,TRUE,"MRM";#N/A,#N/A,TRUE,"OCB";#N/A,#N/A,TRUE,"NCP";#N/A,#N/A,TRUE,"CCP";#N/A,#N/A,TRUE,"CRL";#N/A,#N/A,TRUE,"MSS";#N/A,#N/A,TRUE,"Gold";#N/A,#N/A,TRUE,"Exploration";#N/A,#N/A,TRUE,"S.America";#N/A,#N/A,TRUE,"BRM";#N/A,#N/A,TRUE,"BZL";#N/A,#N/A,TRUE,"MHD";#N/A,#N/A,TRUE,"HQ"}</definedName>
    <definedName name="wrn.Print_full." hidden="1">{#N/A,#N/A,TRUE,"Isa Cu";#N/A,#N/A,TRUE,"Isa Pb-Zn";#N/A,#N/A,TRUE,"Isa Major";#N/A,#N/A,TRUE,"Isa Other";#N/A,#N/A,TRUE,"EHM";#N/A,#N/A,TRUE,"MRM";#N/A,#N/A,TRUE,"OCB";#N/A,#N/A,TRUE,"NCP";#N/A,#N/A,TRUE,"CCP";#N/A,#N/A,TRUE,"CRL";#N/A,#N/A,TRUE,"MSS";#N/A,#N/A,TRUE,"Gold";#N/A,#N/A,TRUE,"Exploration";#N/A,#N/A,TRUE,"S.America";#N/A,#N/A,TRUE,"BRM";#N/A,#N/A,TRUE,"BZL";#N/A,#N/A,TRUE,"MHD";#N/A,#N/A,TRUE,"HQ"}</definedName>
    <definedName name="wrn.Quarter._.1._.Forecast." localSheetId="11" hidden="1">{#N/A,#N/A,FALSE,"Forecast Cover";#N/A,#N/A,FALSE,"D.1 Bal. Sheet";#N/A,#N/A,FALSE,"D.2 Income Statement";#N/A,#N/A,FALSE,"D.3 Quarterly Forecast";#N/A,#N/A,FALSE,"E.3 Monthly Forecast Q1";#N/A,#N/A,FALSE,"E.4 Monthly Plan";#N/A,#N/A,FALSE,"E.6 1997 Monthly";#N/A,#N/A,FALSE,"E.7 Capital";#N/A,#N/A,FALSE,"E.8 Research &amp; Development";#N/A,#N/A,FALSE,"E.9 New Business Development";#N/A,#N/A,FALSE,"E.10 Tax Information"}</definedName>
    <definedName name="wrn.Quarter._.1._.Forecast." localSheetId="10" hidden="1">{#N/A,#N/A,FALSE,"Forecast Cover";#N/A,#N/A,FALSE,"D.1 Bal. Sheet";#N/A,#N/A,FALSE,"D.2 Income Statement";#N/A,#N/A,FALSE,"D.3 Quarterly Forecast";#N/A,#N/A,FALSE,"E.3 Monthly Forecast Q1";#N/A,#N/A,FALSE,"E.4 Monthly Plan";#N/A,#N/A,FALSE,"E.6 1997 Monthly";#N/A,#N/A,FALSE,"E.7 Capital";#N/A,#N/A,FALSE,"E.8 Research &amp; Development";#N/A,#N/A,FALSE,"E.9 New Business Development";#N/A,#N/A,FALSE,"E.10 Tax Information"}</definedName>
    <definedName name="wrn.Quarter._.1._.Forecast." localSheetId="7" hidden="1">{#N/A,#N/A,FALSE,"Forecast Cover";#N/A,#N/A,FALSE,"D.1 Bal. Sheet";#N/A,#N/A,FALSE,"D.2 Income Statement";#N/A,#N/A,FALSE,"D.3 Quarterly Forecast";#N/A,#N/A,FALSE,"E.3 Monthly Forecast Q1";#N/A,#N/A,FALSE,"E.4 Monthly Plan";#N/A,#N/A,FALSE,"E.6 1997 Monthly";#N/A,#N/A,FALSE,"E.7 Capital";#N/A,#N/A,FALSE,"E.8 Research &amp; Development";#N/A,#N/A,FALSE,"E.9 New Business Development";#N/A,#N/A,FALSE,"E.10 Tax Information"}</definedName>
    <definedName name="wrn.Quarter._.1._.Forecast." localSheetId="9" hidden="1">{#N/A,#N/A,FALSE,"Forecast Cover";#N/A,#N/A,FALSE,"D.1 Bal. Sheet";#N/A,#N/A,FALSE,"D.2 Income Statement";#N/A,#N/A,FALSE,"D.3 Quarterly Forecast";#N/A,#N/A,FALSE,"E.3 Monthly Forecast Q1";#N/A,#N/A,FALSE,"E.4 Monthly Plan";#N/A,#N/A,FALSE,"E.6 1997 Monthly";#N/A,#N/A,FALSE,"E.7 Capital";#N/A,#N/A,FALSE,"E.8 Research &amp; Development";#N/A,#N/A,FALSE,"E.9 New Business Development";#N/A,#N/A,FALSE,"E.10 Tax Information"}</definedName>
    <definedName name="wrn.Quarter._.1._.Forecast." hidden="1">{#N/A,#N/A,FALSE,"Forecast Cover";#N/A,#N/A,FALSE,"D.1 Bal. Sheet";#N/A,#N/A,FALSE,"D.2 Income Statement";#N/A,#N/A,FALSE,"D.3 Quarterly Forecast";#N/A,#N/A,FALSE,"E.3 Monthly Forecast Q1";#N/A,#N/A,FALSE,"E.4 Monthly Plan";#N/A,#N/A,FALSE,"E.6 1997 Monthly";#N/A,#N/A,FALSE,"E.7 Capital";#N/A,#N/A,FALSE,"E.8 Research &amp; Development";#N/A,#N/A,FALSE,"E.9 New Business Development";#N/A,#N/A,FALSE,"E.10 Tax Information"}</definedName>
    <definedName name="wrn.Quarter._.2._.Forecast." localSheetId="11" hidden="1">{#N/A,#N/A,FALSE,"Forecast Cover";#N/A,#N/A,FALSE,"D.1 Bal. Sheet";#N/A,#N/A,FALSE,"D.2 Income Statement";#N/A,#N/A,FALSE,"D.3 Quarterly Forecast";#N/A,#N/A,FALSE,"E.2 Monthly Forecast Q2";#N/A,#N/A,FALSE,"E.7 Capital";#N/A,#N/A,FALSE,"E.8 Research &amp; Development";#N/A,#N/A,FALSE,"E.9 New Business Development";#N/A,#N/A,FALSE,"E.10 Tax Information"}</definedName>
    <definedName name="wrn.Quarter._.2._.Forecast." localSheetId="10" hidden="1">{#N/A,#N/A,FALSE,"Forecast Cover";#N/A,#N/A,FALSE,"D.1 Bal. Sheet";#N/A,#N/A,FALSE,"D.2 Income Statement";#N/A,#N/A,FALSE,"D.3 Quarterly Forecast";#N/A,#N/A,FALSE,"E.2 Monthly Forecast Q2";#N/A,#N/A,FALSE,"E.7 Capital";#N/A,#N/A,FALSE,"E.8 Research &amp; Development";#N/A,#N/A,FALSE,"E.9 New Business Development";#N/A,#N/A,FALSE,"E.10 Tax Information"}</definedName>
    <definedName name="wrn.Quarter._.2._.Forecast." localSheetId="7" hidden="1">{#N/A,#N/A,FALSE,"Forecast Cover";#N/A,#N/A,FALSE,"D.1 Bal. Sheet";#N/A,#N/A,FALSE,"D.2 Income Statement";#N/A,#N/A,FALSE,"D.3 Quarterly Forecast";#N/A,#N/A,FALSE,"E.2 Monthly Forecast Q2";#N/A,#N/A,FALSE,"E.7 Capital";#N/A,#N/A,FALSE,"E.8 Research &amp; Development";#N/A,#N/A,FALSE,"E.9 New Business Development";#N/A,#N/A,FALSE,"E.10 Tax Information"}</definedName>
    <definedName name="wrn.Quarter._.2._.Forecast." localSheetId="9" hidden="1">{#N/A,#N/A,FALSE,"Forecast Cover";#N/A,#N/A,FALSE,"D.1 Bal. Sheet";#N/A,#N/A,FALSE,"D.2 Income Statement";#N/A,#N/A,FALSE,"D.3 Quarterly Forecast";#N/A,#N/A,FALSE,"E.2 Monthly Forecast Q2";#N/A,#N/A,FALSE,"E.7 Capital";#N/A,#N/A,FALSE,"E.8 Research &amp; Development";#N/A,#N/A,FALSE,"E.9 New Business Development";#N/A,#N/A,FALSE,"E.10 Tax Information"}</definedName>
    <definedName name="wrn.Quarter._.2._.Forecast." hidden="1">{#N/A,#N/A,FALSE,"Forecast Cover";#N/A,#N/A,FALSE,"D.1 Bal. Sheet";#N/A,#N/A,FALSE,"D.2 Income Statement";#N/A,#N/A,FALSE,"D.3 Quarterly Forecast";#N/A,#N/A,FALSE,"E.2 Monthly Forecast Q2";#N/A,#N/A,FALSE,"E.7 Capital";#N/A,#N/A,FALSE,"E.8 Research &amp; Development";#N/A,#N/A,FALSE,"E.9 New Business Development";#N/A,#N/A,FALSE,"E.10 Tax Information"}</definedName>
    <definedName name="wrn.Quarter._.3._.Forecast." localSheetId="11" hidden="1">{#N/A,#N/A,FALSE,"Forecast Cover";#N/A,#N/A,FALSE,"D.1 Bal. Sheet";#N/A,#N/A,FALSE,"D.2 Income Statement";#N/A,#N/A,FALSE,"D.3 Quarterly Forecast";#N/A,#N/A,FALSE,"E.1 Monthly Forecast Q3";#N/A,#N/A,FALSE,"E.7 Capital";#N/A,#N/A,FALSE,"E.8 Research &amp; Development";#N/A,#N/A,FALSE,"E.9 New Business Development";#N/A,#N/A,FALSE,"E.10 Tax Information"}</definedName>
    <definedName name="wrn.Quarter._.3._.Forecast." localSheetId="10" hidden="1">{#N/A,#N/A,FALSE,"Forecast Cover";#N/A,#N/A,FALSE,"D.1 Bal. Sheet";#N/A,#N/A,FALSE,"D.2 Income Statement";#N/A,#N/A,FALSE,"D.3 Quarterly Forecast";#N/A,#N/A,FALSE,"E.1 Monthly Forecast Q3";#N/A,#N/A,FALSE,"E.7 Capital";#N/A,#N/A,FALSE,"E.8 Research &amp; Development";#N/A,#N/A,FALSE,"E.9 New Business Development";#N/A,#N/A,FALSE,"E.10 Tax Information"}</definedName>
    <definedName name="wrn.Quarter._.3._.Forecast." localSheetId="7" hidden="1">{#N/A,#N/A,FALSE,"Forecast Cover";#N/A,#N/A,FALSE,"D.1 Bal. Sheet";#N/A,#N/A,FALSE,"D.2 Income Statement";#N/A,#N/A,FALSE,"D.3 Quarterly Forecast";#N/A,#N/A,FALSE,"E.1 Monthly Forecast Q3";#N/A,#N/A,FALSE,"E.7 Capital";#N/A,#N/A,FALSE,"E.8 Research &amp; Development";#N/A,#N/A,FALSE,"E.9 New Business Development";#N/A,#N/A,FALSE,"E.10 Tax Information"}</definedName>
    <definedName name="wrn.Quarter._.3._.Forecast." localSheetId="9" hidden="1">{#N/A,#N/A,FALSE,"Forecast Cover";#N/A,#N/A,FALSE,"D.1 Bal. Sheet";#N/A,#N/A,FALSE,"D.2 Income Statement";#N/A,#N/A,FALSE,"D.3 Quarterly Forecast";#N/A,#N/A,FALSE,"E.1 Monthly Forecast Q3";#N/A,#N/A,FALSE,"E.7 Capital";#N/A,#N/A,FALSE,"E.8 Research &amp; Development";#N/A,#N/A,FALSE,"E.9 New Business Development";#N/A,#N/A,FALSE,"E.10 Tax Information"}</definedName>
    <definedName name="wrn.Quarter._.3._.Forecast." hidden="1">{#N/A,#N/A,FALSE,"Forecast Cover";#N/A,#N/A,FALSE,"D.1 Bal. Sheet";#N/A,#N/A,FALSE,"D.2 Income Statement";#N/A,#N/A,FALSE,"D.3 Quarterly Forecast";#N/A,#N/A,FALSE,"E.1 Monthly Forecast Q3";#N/A,#N/A,FALSE,"E.7 Capital";#N/A,#N/A,FALSE,"E.8 Research &amp; Development";#N/A,#N/A,FALSE,"E.9 New Business Development";#N/A,#N/A,FALSE,"E.10 Tax Information"}</definedName>
    <definedName name="wrn.Quarterly._.Consolidation._.Report." localSheetId="11" hidden="1">{#N/A,#N/A,FALSE,"Front Cover";#N/A,#N/A,FALSE,"B.1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definedName>
    <definedName name="wrn.Quarterly._.Consolidation._.Report." localSheetId="10" hidden="1">{#N/A,#N/A,FALSE,"Front Cover";#N/A,#N/A,FALSE,"B.1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definedName>
    <definedName name="wrn.Quarterly._.Consolidation._.Report." localSheetId="7" hidden="1">{#N/A,#N/A,FALSE,"Front Cover";#N/A,#N/A,FALSE,"B.1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definedName>
    <definedName name="wrn.Quarterly._.Consolidation._.Report." localSheetId="9" hidden="1">{#N/A,#N/A,FALSE,"Front Cover";#N/A,#N/A,FALSE,"B.1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definedName>
    <definedName name="wrn.Quarterly._.Consolidation._.Report." hidden="1">{#N/A,#N/A,FALSE,"Front Cover";#N/A,#N/A,FALSE,"B.1 Bal. Sheet";#N/A,#N/A,FALSE,"B.2 Income and Ret. Erngs.";#N/A,#N/A,FALSE,"B.3 Cash Flows";#N/A,#N/A,FALSE,"B.4  Performance Measures";#N/A,#N/A,FALSE,"B.5  Perf Measures Data";#N/A,#N/A,FALSE,"C.1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definedName>
    <definedName name="wrn.Renta._.Total." localSheetId="11" hidden="1">{#N/A,#N/A,FALSE,"BASE";#N/A,#N/A,FALSE,"A";#N/A,#N/A,FALSE,"B";#N/A,#N/A,FALSE,"C";#N/A,#N/A,FALSE,"D";#N/A,#N/A,FALSE,"E";#N/A,#N/A,FALSE,"F";#N/A,#N/A,FALSE,"G";#N/A,#N/A,FALSE,"H";#N/A,#N/A,FALSE,"J";#N/A,#N/A,FALSE,"K";#N/A,#N/A,FALSE,"L";#N/A,#N/A,FALSE,"DIF_BT42"}</definedName>
    <definedName name="wrn.Renta._.Total." localSheetId="10" hidden="1">{#N/A,#N/A,FALSE,"BASE";#N/A,#N/A,FALSE,"A";#N/A,#N/A,FALSE,"B";#N/A,#N/A,FALSE,"C";#N/A,#N/A,FALSE,"D";#N/A,#N/A,FALSE,"E";#N/A,#N/A,FALSE,"F";#N/A,#N/A,FALSE,"G";#N/A,#N/A,FALSE,"H";#N/A,#N/A,FALSE,"J";#N/A,#N/A,FALSE,"K";#N/A,#N/A,FALSE,"L";#N/A,#N/A,FALSE,"DIF_BT42"}</definedName>
    <definedName name="wrn.Renta._.Total." localSheetId="7" hidden="1">{#N/A,#N/A,FALSE,"BASE";#N/A,#N/A,FALSE,"A";#N/A,#N/A,FALSE,"B";#N/A,#N/A,FALSE,"C";#N/A,#N/A,FALSE,"D";#N/A,#N/A,FALSE,"E";#N/A,#N/A,FALSE,"F";#N/A,#N/A,FALSE,"G";#N/A,#N/A,FALSE,"H";#N/A,#N/A,FALSE,"J";#N/A,#N/A,FALSE,"K";#N/A,#N/A,FALSE,"L";#N/A,#N/A,FALSE,"DIF_BT42"}</definedName>
    <definedName name="wrn.Renta._.Total." localSheetId="9" hidden="1">{#N/A,#N/A,FALSE,"BASE";#N/A,#N/A,FALSE,"A";#N/A,#N/A,FALSE,"B";#N/A,#N/A,FALSE,"C";#N/A,#N/A,FALSE,"D";#N/A,#N/A,FALSE,"E";#N/A,#N/A,FALSE,"F";#N/A,#N/A,FALSE,"G";#N/A,#N/A,FALSE,"H";#N/A,#N/A,FALSE,"J";#N/A,#N/A,FALSE,"K";#N/A,#N/A,FALSE,"L";#N/A,#N/A,FALSE,"DIF_BT42"}</definedName>
    <definedName name="wrn.Renta._.Total." hidden="1">{#N/A,#N/A,FALSE,"BASE";#N/A,#N/A,FALSE,"A";#N/A,#N/A,FALSE,"B";#N/A,#N/A,FALSE,"C";#N/A,#N/A,FALSE,"D";#N/A,#N/A,FALSE,"E";#N/A,#N/A,FALSE,"F";#N/A,#N/A,FALSE,"G";#N/A,#N/A,FALSE,"H";#N/A,#N/A,FALSE,"J";#N/A,#N/A,FALSE,"K";#N/A,#N/A,FALSE,"L";#N/A,#N/A,FALSE,"DIF_BT42"}</definedName>
    <definedName name="wrn.Rolling._.forecast._.per._.department." localSheetId="11" hidden="1">{#N/A,#N/A,TRUE,"TOTAL COMPANY 1995";#N/A,#N/A,TRUE,"UTR-DC";#N/A,#N/A,TRUE,"UTR-WP";#N/A,#N/A,TRUE,"UTR-WR";#N/A,#N/A,TRUE,"UTR-LT";#N/A,#N/A,TRUE,"UTR-DI";#N/A,#N/A,TRUE,"STAV-WR";#N/A,#N/A,TRUE,"YSSV-WR";#N/A,#N/A,TRUE,"GP.EXP.NP"}</definedName>
    <definedName name="wrn.Rolling._.forecast._.per._.department." localSheetId="10" hidden="1">{#N/A,#N/A,TRUE,"TOTAL COMPANY 1995";#N/A,#N/A,TRUE,"UTR-DC";#N/A,#N/A,TRUE,"UTR-WP";#N/A,#N/A,TRUE,"UTR-WR";#N/A,#N/A,TRUE,"UTR-LT";#N/A,#N/A,TRUE,"UTR-DI";#N/A,#N/A,TRUE,"STAV-WR";#N/A,#N/A,TRUE,"YSSV-WR";#N/A,#N/A,TRUE,"GP.EXP.NP"}</definedName>
    <definedName name="wrn.Rolling._.forecast._.per._.department." localSheetId="7" hidden="1">{#N/A,#N/A,TRUE,"TOTAL COMPANY 1995";#N/A,#N/A,TRUE,"UTR-DC";#N/A,#N/A,TRUE,"UTR-WP";#N/A,#N/A,TRUE,"UTR-WR";#N/A,#N/A,TRUE,"UTR-LT";#N/A,#N/A,TRUE,"UTR-DI";#N/A,#N/A,TRUE,"STAV-WR";#N/A,#N/A,TRUE,"YSSV-WR";#N/A,#N/A,TRUE,"GP.EXP.NP"}</definedName>
    <definedName name="wrn.Rolling._.forecast._.per._.department." localSheetId="9" hidden="1">{#N/A,#N/A,TRUE,"TOTAL COMPANY 1995";#N/A,#N/A,TRUE,"UTR-DC";#N/A,#N/A,TRUE,"UTR-WP";#N/A,#N/A,TRUE,"UTR-WR";#N/A,#N/A,TRUE,"UTR-LT";#N/A,#N/A,TRUE,"UTR-DI";#N/A,#N/A,TRUE,"STAV-WR";#N/A,#N/A,TRUE,"YSSV-WR";#N/A,#N/A,TRUE,"GP.EXP.NP"}</definedName>
    <definedName name="wrn.Rolling._.forecast._.per._.department." hidden="1">{#N/A,#N/A,TRUE,"TOTAL COMPANY 1995";#N/A,#N/A,TRUE,"UTR-DC";#N/A,#N/A,TRUE,"UTR-WP";#N/A,#N/A,TRUE,"UTR-WR";#N/A,#N/A,TRUE,"UTR-LT";#N/A,#N/A,TRUE,"UTR-DI";#N/A,#N/A,TRUE,"STAV-WR";#N/A,#N/A,TRUE,"YSSV-WR";#N/A,#N/A,TRUE,"GP.EXP.NP"}</definedName>
    <definedName name="wrn.RTZ." localSheetId="11" hidden="1">{#N/A,#N/A,FALSE,"RLI 1996-97";#N/A,#N/A,FALSE,"CYRLI";#N/A,#N/A,FALSE,"Owners Tax Return"}</definedName>
    <definedName name="wrn.RTZ." localSheetId="10" hidden="1">{#N/A,#N/A,FALSE,"RLI 1996-97";#N/A,#N/A,FALSE,"CYRLI";#N/A,#N/A,FALSE,"Owners Tax Return"}</definedName>
    <definedName name="wrn.RTZ." localSheetId="7" hidden="1">{#N/A,#N/A,FALSE,"RLI 1996-97";#N/A,#N/A,FALSE,"CYRLI";#N/A,#N/A,FALSE,"Owners Tax Return"}</definedName>
    <definedName name="wrn.RTZ." localSheetId="9" hidden="1">{#N/A,#N/A,FALSE,"RLI 1996-97";#N/A,#N/A,FALSE,"CYRLI";#N/A,#N/A,FALSE,"Owners Tax Return"}</definedName>
    <definedName name="wrn.RTZ." hidden="1">{#N/A,#N/A,FALSE,"RLI 1996-97";#N/A,#N/A,FALSE,"CYRLI";#N/A,#N/A,FALSE,"Owners Tax Return"}</definedName>
    <definedName name="wrn.Supplemental._.Pkg.." localSheetId="11" hidden="1">{#N/A,#N/A,FALSE,"Cover";#N/A,#N/A,FALSE,"Index";#N/A,#N/A,FALSE,"Supp. A";#N/A,#N/A,FALSE,"Supp. B";#N/A,#N/A,FALSE,"Supp. C";#N/A,#N/A,FALSE,"Supp. D";#N/A,#N/A,FALSE,"Supp. E";#N/A,#N/A,FALSE,"Supp. F";#N/A,#N/A,FALSE,"Supp. G";#N/A,#N/A,FALSE,"Supp. H";#N/A,#N/A,FALSE,"Supp. I";#N/A,#N/A,FALSE,"Supp. J";#N/A,#N/A,FALSE,"Supp. K";#N/A,#N/A,FALSE,"Supp. L"}</definedName>
    <definedName name="wrn.Supplemental._.Pkg.." localSheetId="10" hidden="1">{#N/A,#N/A,FALSE,"Cover";#N/A,#N/A,FALSE,"Index";#N/A,#N/A,FALSE,"Supp. A";#N/A,#N/A,FALSE,"Supp. B";#N/A,#N/A,FALSE,"Supp. C";#N/A,#N/A,FALSE,"Supp. D";#N/A,#N/A,FALSE,"Supp. E";#N/A,#N/A,FALSE,"Supp. F";#N/A,#N/A,FALSE,"Supp. G";#N/A,#N/A,FALSE,"Supp. H";#N/A,#N/A,FALSE,"Supp. I";#N/A,#N/A,FALSE,"Supp. J";#N/A,#N/A,FALSE,"Supp. K";#N/A,#N/A,FALSE,"Supp. L"}</definedName>
    <definedName name="wrn.Supplemental._.Pkg.." localSheetId="7" hidden="1">{#N/A,#N/A,FALSE,"Cover";#N/A,#N/A,FALSE,"Index";#N/A,#N/A,FALSE,"Supp. A";#N/A,#N/A,FALSE,"Supp. B";#N/A,#N/A,FALSE,"Supp. C";#N/A,#N/A,FALSE,"Supp. D";#N/A,#N/A,FALSE,"Supp. E";#N/A,#N/A,FALSE,"Supp. F";#N/A,#N/A,FALSE,"Supp. G";#N/A,#N/A,FALSE,"Supp. H";#N/A,#N/A,FALSE,"Supp. I";#N/A,#N/A,FALSE,"Supp. J";#N/A,#N/A,FALSE,"Supp. K";#N/A,#N/A,FALSE,"Supp. L"}</definedName>
    <definedName name="wrn.Supplemental._.Pkg.." localSheetId="9" hidden="1">{#N/A,#N/A,FALSE,"Cover";#N/A,#N/A,FALSE,"Index";#N/A,#N/A,FALSE,"Supp. A";#N/A,#N/A,FALSE,"Supp. B";#N/A,#N/A,FALSE,"Supp. C";#N/A,#N/A,FALSE,"Supp. D";#N/A,#N/A,FALSE,"Supp. E";#N/A,#N/A,FALSE,"Supp. F";#N/A,#N/A,FALSE,"Supp. G";#N/A,#N/A,FALSE,"Supp. H";#N/A,#N/A,FALSE,"Supp. I";#N/A,#N/A,FALSE,"Supp. J";#N/A,#N/A,FALSE,"Supp. K";#N/A,#N/A,FALSE,"Supp. L"}</definedName>
    <definedName name="wrn.Supplemental._.Pkg.." hidden="1">{#N/A,#N/A,FALSE,"Cover";#N/A,#N/A,FALSE,"Index";#N/A,#N/A,FALSE,"Supp. A";#N/A,#N/A,FALSE,"Supp. B";#N/A,#N/A,FALSE,"Supp. C";#N/A,#N/A,FALSE,"Supp. D";#N/A,#N/A,FALSE,"Supp. E";#N/A,#N/A,FALSE,"Supp. F";#N/A,#N/A,FALSE,"Supp. G";#N/A,#N/A,FALSE,"Supp. H";#N/A,#N/A,FALSE,"Supp. I";#N/A,#N/A,FALSE,"Supp. J";#N/A,#N/A,FALSE,"Supp. K";#N/A,#N/A,FALSE,"Supp. L"}</definedName>
    <definedName name="wrn.Year._.End._.Reporting._.Pkg.." localSheetId="11" hidden="1">{#N/A,#N/A,FALSE,"Front Cover";#N/A,#N/A,FALSE,"Index";#N/A,#N/A,FALSE,"A.1 Performance Measures";#N/A,#N/A,FALSE,"A.2 Perf Measures Data";#N/A,#N/A,FALSE,"B.1 Bal. Sheet";#N/A,#N/A,FALSE,"B.2 Income and Ret. Erngs.";#N/A,#N/A,FALSE,"B.3 Cash Flows";#N/A,#N/A,FALSE,"C.1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Proof";#N/A,#N/A,FALSE,"C.18 Income Tax Information"}</definedName>
    <definedName name="wrn.Year._.End._.Reporting._.Pkg.." localSheetId="10" hidden="1">{#N/A,#N/A,FALSE,"Front Cover";#N/A,#N/A,FALSE,"Index";#N/A,#N/A,FALSE,"A.1 Performance Measures";#N/A,#N/A,FALSE,"A.2 Perf Measures Data";#N/A,#N/A,FALSE,"B.1 Bal. Sheet";#N/A,#N/A,FALSE,"B.2 Income and Ret. Erngs.";#N/A,#N/A,FALSE,"B.3 Cash Flows";#N/A,#N/A,FALSE,"C.1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Proof";#N/A,#N/A,FALSE,"C.18 Income Tax Information"}</definedName>
    <definedName name="wrn.Year._.End._.Reporting._.Pkg.." localSheetId="7" hidden="1">{#N/A,#N/A,FALSE,"Front Cover";#N/A,#N/A,FALSE,"Index";#N/A,#N/A,FALSE,"A.1 Performance Measures";#N/A,#N/A,FALSE,"A.2 Perf Measures Data";#N/A,#N/A,FALSE,"B.1 Bal. Sheet";#N/A,#N/A,FALSE,"B.2 Income and Ret. Erngs.";#N/A,#N/A,FALSE,"B.3 Cash Flows";#N/A,#N/A,FALSE,"C.1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Proof";#N/A,#N/A,FALSE,"C.18 Income Tax Information"}</definedName>
    <definedName name="wrn.Year._.End._.Reporting._.Pkg.." localSheetId="9" hidden="1">{#N/A,#N/A,FALSE,"Front Cover";#N/A,#N/A,FALSE,"Index";#N/A,#N/A,FALSE,"A.1 Performance Measures";#N/A,#N/A,FALSE,"A.2 Perf Measures Data";#N/A,#N/A,FALSE,"B.1 Bal. Sheet";#N/A,#N/A,FALSE,"B.2 Income and Ret. Erngs.";#N/A,#N/A,FALSE,"B.3 Cash Flows";#N/A,#N/A,FALSE,"C.1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Proof";#N/A,#N/A,FALSE,"C.18 Income Tax Information"}</definedName>
    <definedName name="wrn.Year._.End._.Reporting._.Pkg.." hidden="1">{#N/A,#N/A,FALSE,"Front Cover";#N/A,#N/A,FALSE,"Index";#N/A,#N/A,FALSE,"A.1 Performance Measures";#N/A,#N/A,FALSE,"A.2 Perf Measures Data";#N/A,#N/A,FALSE,"B.1 Bal. Sheet";#N/A,#N/A,FALSE,"B.2 Income and Ret. Erngs.";#N/A,#N/A,FALSE,"B.3 Cash Flows";#N/A,#N/A,FALSE,"C.1 Sup Sch 1";#N/A,#N/A,FALSE,"C.2 Sup Sch 2";#N/A,#N/A,FALSE,"C.3 Sup Sch 3";#N/A,#N/A,FALSE,"C.4 Sup Sch 4";#N/A,#N/A,FALSE,"C.5 Sup Sch 5";#N/A,#N/A,FALSE,"C.6 Sup Sch 6";#N/A,#N/A,FALSE,"C.7 Sup Sch 7";#N/A,#N/A,FALSE,"C.8 Sup Sch 8";#N/A,#N/A,FALSE,"C.9 Sup Sch 9";#N/A,#N/A,FALSE,"C.10 Sup Sch 10";#N/A,#N/A,FALSE,"C.11 Sup Sch 11";#N/A,#N/A,FALSE,"C.12 Sup Sch 12";#N/A,#N/A,FALSE,"C.13 Sup Sch 13";#N/A,#N/A,FALSE,"C.14 Sup Sch 14";#N/A,#N/A,FALSE,"C.15 Sup Sch 15";#N/A,#N/A,FALSE,"C.16 Other Supp. Info.";#N/A,#N/A,FALSE,"C.17 SCF Proof";#N/A,#N/A,FALSE,"C.18 Income Tax Information"}</definedName>
    <definedName name="wsw" localSheetId="11" hidden="1">{#N/A,#N/A,FALSE,"Aging Summary";#N/A,#N/A,FALSE,"Ratio Analysis";#N/A,#N/A,FALSE,"Test 120 Day Accts";#N/A,#N/A,FALSE,"Tickmarks"}</definedName>
    <definedName name="wsw" localSheetId="10" hidden="1">{#N/A,#N/A,FALSE,"Aging Summary";#N/A,#N/A,FALSE,"Ratio Analysis";#N/A,#N/A,FALSE,"Test 120 Day Accts";#N/A,#N/A,FALSE,"Tickmarks"}</definedName>
    <definedName name="wsw" localSheetId="7" hidden="1">{#N/A,#N/A,FALSE,"Aging Summary";#N/A,#N/A,FALSE,"Ratio Analysis";#N/A,#N/A,FALSE,"Test 120 Day Accts";#N/A,#N/A,FALSE,"Tickmarks"}</definedName>
    <definedName name="wsw" localSheetId="9" hidden="1">{#N/A,#N/A,FALSE,"Aging Summary";#N/A,#N/A,FALSE,"Ratio Analysis";#N/A,#N/A,FALSE,"Test 120 Day Accts";#N/A,#N/A,FALSE,"Tickmarks"}</definedName>
    <definedName name="wsw" hidden="1">{#N/A,#N/A,FALSE,"Aging Summary";#N/A,#N/A,FALSE,"Ratio Analysis";#N/A,#N/A,FALSE,"Test 120 Day Accts";#N/A,#N/A,FALSE,"Tickmarks"}</definedName>
    <definedName name="wswwsw" localSheetId="11" hidden="1">{#N/A,#N/A,FALSE,"Aging Summary";#N/A,#N/A,FALSE,"Ratio Analysis";#N/A,#N/A,FALSE,"Test 120 Day Accts";#N/A,#N/A,FALSE,"Tickmarks"}</definedName>
    <definedName name="wswwsw" localSheetId="10" hidden="1">{#N/A,#N/A,FALSE,"Aging Summary";#N/A,#N/A,FALSE,"Ratio Analysis";#N/A,#N/A,FALSE,"Test 120 Day Accts";#N/A,#N/A,FALSE,"Tickmarks"}</definedName>
    <definedName name="wswwsw" localSheetId="7" hidden="1">{#N/A,#N/A,FALSE,"Aging Summary";#N/A,#N/A,FALSE,"Ratio Analysis";#N/A,#N/A,FALSE,"Test 120 Day Accts";#N/A,#N/A,FALSE,"Tickmarks"}</definedName>
    <definedName name="wswwsw" localSheetId="9" hidden="1">{#N/A,#N/A,FALSE,"Aging Summary";#N/A,#N/A,FALSE,"Ratio Analysis";#N/A,#N/A,FALSE,"Test 120 Day Accts";#N/A,#N/A,FALSE,"Tickmarks"}</definedName>
    <definedName name="wswwsw" hidden="1">{#N/A,#N/A,FALSE,"Aging Summary";#N/A,#N/A,FALSE,"Ratio Analysis";#N/A,#N/A,FALSE,"Test 120 Day Accts";#N/A,#N/A,FALSE,"Tickmarks"}</definedName>
    <definedName name="www" localSheetId="11" hidden="1">{#N/A,#N/A,FALSE,"Aging Summary";#N/A,#N/A,FALSE,"Ratio Analysis";#N/A,#N/A,FALSE,"Test 120 Day Accts";#N/A,#N/A,FALSE,"Tickmarks"}</definedName>
    <definedName name="www" localSheetId="10" hidden="1">{#N/A,#N/A,FALSE,"Aging Summary";#N/A,#N/A,FALSE,"Ratio Analysis";#N/A,#N/A,FALSE,"Test 120 Day Accts";#N/A,#N/A,FALSE,"Tickmarks"}</definedName>
    <definedName name="www" localSheetId="7" hidden="1">{#N/A,#N/A,FALSE,"Aging Summary";#N/A,#N/A,FALSE,"Ratio Analysis";#N/A,#N/A,FALSE,"Test 120 Day Accts";#N/A,#N/A,FALSE,"Tickmarks"}</definedName>
    <definedName name="www" localSheetId="9" hidden="1">{#N/A,#N/A,FALSE,"Aging Summary";#N/A,#N/A,FALSE,"Ratio Analysis";#N/A,#N/A,FALSE,"Test 120 Day Accts";#N/A,#N/A,FALSE,"Tickmarks"}</definedName>
    <definedName name="www" hidden="1">{#N/A,#N/A,FALSE,"Aging Summary";#N/A,#N/A,FALSE,"Ratio Analysis";#N/A,#N/A,FALSE,"Test 120 Day Accts";#N/A,#N/A,FALSE,"Tickmarks"}</definedName>
    <definedName name="x" localSheetId="11" hidden="1">{#N/A,#N/A,FALSE,"Aging Summary";#N/A,#N/A,FALSE,"Ratio Analysis";#N/A,#N/A,FALSE,"Test 120 Day Accts";#N/A,#N/A,FALSE,"Tickmarks"}</definedName>
    <definedName name="x" localSheetId="10" hidden="1">{#N/A,#N/A,FALSE,"Aging Summary";#N/A,#N/A,FALSE,"Ratio Analysis";#N/A,#N/A,FALSE,"Test 120 Day Accts";#N/A,#N/A,FALSE,"Tickmarks"}</definedName>
    <definedName name="x" localSheetId="7" hidden="1">{#N/A,#N/A,FALSE,"Aging Summary";#N/A,#N/A,FALSE,"Ratio Analysis";#N/A,#N/A,FALSE,"Test 120 Day Accts";#N/A,#N/A,FALSE,"Tickmarks"}</definedName>
    <definedName name="x" localSheetId="9" hidden="1">{#N/A,#N/A,FALSE,"Aging Summary";#N/A,#N/A,FALSE,"Ratio Analysis";#N/A,#N/A,FALSE,"Test 120 Day Accts";#N/A,#N/A,FALSE,"Tickmarks"}</definedName>
    <definedName name="x" hidden="1">{#N/A,#N/A,FALSE,"Aging Summary";#N/A,#N/A,FALSE,"Ratio Analysis";#N/A,#N/A,FALSE,"Test 120 Day Accts";#N/A,#N/A,FALSE,"Tickmarks"}</definedName>
    <definedName name="xdedfe" localSheetId="11" hidden="1">{#N/A,#N/A,FALSE,"Aging Summary";#N/A,#N/A,FALSE,"Ratio Analysis";#N/A,#N/A,FALSE,"Test 120 Day Accts";#N/A,#N/A,FALSE,"Tickmarks"}</definedName>
    <definedName name="xdedfe" localSheetId="10" hidden="1">{#N/A,#N/A,FALSE,"Aging Summary";#N/A,#N/A,FALSE,"Ratio Analysis";#N/A,#N/A,FALSE,"Test 120 Day Accts";#N/A,#N/A,FALSE,"Tickmarks"}</definedName>
    <definedName name="xdedfe" localSheetId="7" hidden="1">{#N/A,#N/A,FALSE,"Aging Summary";#N/A,#N/A,FALSE,"Ratio Analysis";#N/A,#N/A,FALSE,"Test 120 Day Accts";#N/A,#N/A,FALSE,"Tickmarks"}</definedName>
    <definedName name="xdedfe" localSheetId="9" hidden="1">{#N/A,#N/A,FALSE,"Aging Summary";#N/A,#N/A,FALSE,"Ratio Analysis";#N/A,#N/A,FALSE,"Test 120 Day Accts";#N/A,#N/A,FALSE,"Tickmarks"}</definedName>
    <definedName name="xdedfe" hidden="1">{#N/A,#N/A,FALSE,"Aging Summary";#N/A,#N/A,FALSE,"Ratio Analysis";#N/A,#N/A,FALSE,"Test 120 Day Accts";#N/A,#N/A,FALSE,"Tickmarks"}</definedName>
    <definedName name="XREF_COLUMN_1" localSheetId="6" hidden="1">#REF!</definedName>
    <definedName name="XREF_COLUMN_1" localSheetId="9" hidden="1">#REF!</definedName>
    <definedName name="XREF_COLUMN_1" hidden="1">#REF!</definedName>
    <definedName name="XREF_COLUMN_10" localSheetId="6" hidden="1">[10]Movimiento!#REF!</definedName>
    <definedName name="XREF_COLUMN_10" localSheetId="9" hidden="1">[10]Movimiento!#REF!</definedName>
    <definedName name="XREF_COLUMN_10" hidden="1">[10]Movimiento!#REF!</definedName>
    <definedName name="XREF_COLUMN_11" localSheetId="6" hidden="1">#REF!</definedName>
    <definedName name="XREF_COLUMN_11" localSheetId="9" hidden="1">#REF!</definedName>
    <definedName name="XREF_COLUMN_11" hidden="1">#REF!</definedName>
    <definedName name="XREF_COLUMN_12" localSheetId="6" hidden="1">#REF!</definedName>
    <definedName name="XREF_COLUMN_12" localSheetId="9" hidden="1">#REF!</definedName>
    <definedName name="XREF_COLUMN_12" hidden="1">#REF!</definedName>
    <definedName name="XREF_COLUMN_13" localSheetId="6" hidden="1">[10]Movimiento!#REF!</definedName>
    <definedName name="XREF_COLUMN_13" localSheetId="9" hidden="1">[10]Movimiento!#REF!</definedName>
    <definedName name="XREF_COLUMN_13" hidden="1">[10]Movimiento!#REF!</definedName>
    <definedName name="XREF_COLUMN_14" localSheetId="6" hidden="1">[10]Movimiento!#REF!</definedName>
    <definedName name="XREF_COLUMN_14" localSheetId="9" hidden="1">[10]Movimiento!#REF!</definedName>
    <definedName name="XREF_COLUMN_14" hidden="1">[10]Movimiento!#REF!</definedName>
    <definedName name="XREF_COLUMN_15" localSheetId="6" hidden="1">'[10]Dep ejercicio'!#REF!</definedName>
    <definedName name="XREF_COLUMN_15" localSheetId="9" hidden="1">'[10]Dep ejercicio'!#REF!</definedName>
    <definedName name="XREF_COLUMN_15" hidden="1">'[10]Dep ejercicio'!#REF!</definedName>
    <definedName name="XREF_COLUMN_16" localSheetId="6" hidden="1">#REF!</definedName>
    <definedName name="XREF_COLUMN_16" localSheetId="9" hidden="1">#REF!</definedName>
    <definedName name="XREF_COLUMN_16" hidden="1">#REF!</definedName>
    <definedName name="XREF_COLUMN_17" localSheetId="6" hidden="1">#REF!</definedName>
    <definedName name="XREF_COLUMN_17" localSheetId="9" hidden="1">#REF!</definedName>
    <definedName name="XREF_COLUMN_17" hidden="1">#REF!</definedName>
    <definedName name="XREF_COLUMN_18" localSheetId="6" hidden="1">'[10]Dep acumulada'!#REF!</definedName>
    <definedName name="XREF_COLUMN_18" localSheetId="9" hidden="1">'[10]Dep acumulada'!#REF!</definedName>
    <definedName name="XREF_COLUMN_18" hidden="1">'[10]Dep acumulada'!#REF!</definedName>
    <definedName name="XREF_COLUMN_19" localSheetId="6" hidden="1">#REF!</definedName>
    <definedName name="XREF_COLUMN_19" localSheetId="9" hidden="1">#REF!</definedName>
    <definedName name="XREF_COLUMN_19" hidden="1">#REF!</definedName>
    <definedName name="XREF_COLUMN_2" localSheetId="6" hidden="1">#REF!</definedName>
    <definedName name="XREF_COLUMN_2" localSheetId="9" hidden="1">#REF!</definedName>
    <definedName name="XREF_COLUMN_2" hidden="1">#REF!</definedName>
    <definedName name="XREF_COLUMN_20" localSheetId="6" hidden="1">[10]Movimiento!#REF!</definedName>
    <definedName name="XREF_COLUMN_20" localSheetId="9" hidden="1">[10]Movimiento!#REF!</definedName>
    <definedName name="XREF_COLUMN_20" hidden="1">[10]Movimiento!#REF!</definedName>
    <definedName name="XREF_COLUMN_24" localSheetId="6" hidden="1">#REF!</definedName>
    <definedName name="XREF_COLUMN_24" localSheetId="9" hidden="1">#REF!</definedName>
    <definedName name="XREF_COLUMN_24" hidden="1">#REF!</definedName>
    <definedName name="XREF_COLUMN_29" localSheetId="6" hidden="1">#REF!</definedName>
    <definedName name="XREF_COLUMN_29" localSheetId="9" hidden="1">#REF!</definedName>
    <definedName name="XREF_COLUMN_29" hidden="1">#REF!</definedName>
    <definedName name="XREF_COLUMN_3" localSheetId="6" hidden="1">#REF!</definedName>
    <definedName name="XREF_COLUMN_3" localSheetId="9" hidden="1">#REF!</definedName>
    <definedName name="XREF_COLUMN_3" hidden="1">#REF!</definedName>
    <definedName name="XREF_COLUMN_30" localSheetId="6" hidden="1">#REF!</definedName>
    <definedName name="XREF_COLUMN_30" localSheetId="9" hidden="1">#REF!</definedName>
    <definedName name="XREF_COLUMN_30" hidden="1">#REF!</definedName>
    <definedName name="XREF_COLUMN_4" localSheetId="6" hidden="1">#REF!</definedName>
    <definedName name="XREF_COLUMN_4" localSheetId="9" hidden="1">#REF!</definedName>
    <definedName name="XREF_COLUMN_4" hidden="1">#REF!</definedName>
    <definedName name="XREF_COLUMN_5" localSheetId="6" hidden="1">#REF!</definedName>
    <definedName name="XREF_COLUMN_5" localSheetId="9" hidden="1">#REF!</definedName>
    <definedName name="XREF_COLUMN_5" hidden="1">#REF!</definedName>
    <definedName name="XREF_COLUMN_6" localSheetId="6" hidden="1">#REF!</definedName>
    <definedName name="XREF_COLUMN_6" localSheetId="9" hidden="1">#REF!</definedName>
    <definedName name="XREF_COLUMN_6" hidden="1">#REF!</definedName>
    <definedName name="XREF_COLUMN_7" localSheetId="6" hidden="1">#REF!</definedName>
    <definedName name="XREF_COLUMN_7" localSheetId="9" hidden="1">#REF!</definedName>
    <definedName name="XREF_COLUMN_7" hidden="1">#REF!</definedName>
    <definedName name="XREF_COLUMN_8" localSheetId="6" hidden="1">#REF!</definedName>
    <definedName name="XREF_COLUMN_8" localSheetId="9" hidden="1">#REF!</definedName>
    <definedName name="XREF_COLUMN_8" hidden="1">#REF!</definedName>
    <definedName name="XREF_COLUMN_9" localSheetId="6" hidden="1">#REF!</definedName>
    <definedName name="XREF_COLUMN_9" localSheetId="9" hidden="1">#REF!</definedName>
    <definedName name="XREF_COLUMN_9" hidden="1">#REF!</definedName>
    <definedName name="XRefActiveRow" localSheetId="6" hidden="1">#REF!</definedName>
    <definedName name="XRefActiveRow" localSheetId="9" hidden="1">#REF!</definedName>
    <definedName name="XRefActiveRow" hidden="1">#REF!</definedName>
    <definedName name="XRefColumnsCount" hidden="1">7</definedName>
    <definedName name="XRefCopy1" localSheetId="6" hidden="1">#REF!</definedName>
    <definedName name="XRefCopy1" localSheetId="9" hidden="1">#REF!</definedName>
    <definedName name="XRefCopy1" hidden="1">#REF!</definedName>
    <definedName name="XRefCopy10" localSheetId="6" hidden="1">#REF!</definedName>
    <definedName name="XRefCopy10" localSheetId="9" hidden="1">#REF!</definedName>
    <definedName name="XRefCopy10" hidden="1">#REF!</definedName>
    <definedName name="XRefCopy10Row" localSheetId="6" hidden="1">#REF!</definedName>
    <definedName name="XRefCopy10Row" localSheetId="9" hidden="1">#REF!</definedName>
    <definedName name="XRefCopy10Row" hidden="1">#REF!</definedName>
    <definedName name="XRefCopy11" localSheetId="6" hidden="1">#REF!</definedName>
    <definedName name="XRefCopy11" localSheetId="9" hidden="1">#REF!</definedName>
    <definedName name="XRefCopy11" hidden="1">#REF!</definedName>
    <definedName name="XRefCopy11Row" localSheetId="6" hidden="1">#REF!</definedName>
    <definedName name="XRefCopy11Row" localSheetId="9" hidden="1">#REF!</definedName>
    <definedName name="XRefCopy11Row" hidden="1">#REF!</definedName>
    <definedName name="XRefCopy12" localSheetId="6" hidden="1">#REF!</definedName>
    <definedName name="XRefCopy12" localSheetId="9" hidden="1">#REF!</definedName>
    <definedName name="XRefCopy12" hidden="1">#REF!</definedName>
    <definedName name="XRefCopy12Row" localSheetId="6" hidden="1">#REF!</definedName>
    <definedName name="XRefCopy12Row" localSheetId="9" hidden="1">#REF!</definedName>
    <definedName name="XRefCopy12Row" hidden="1">#REF!</definedName>
    <definedName name="XRefCopy13" localSheetId="6" hidden="1">#REF!</definedName>
    <definedName name="XRefCopy13" localSheetId="9" hidden="1">#REF!</definedName>
    <definedName name="XRefCopy13" hidden="1">#REF!</definedName>
    <definedName name="XRefCopy13Row" localSheetId="6" hidden="1">#REF!</definedName>
    <definedName name="XRefCopy13Row" localSheetId="9" hidden="1">#REF!</definedName>
    <definedName name="XRefCopy13Row" hidden="1">#REF!</definedName>
    <definedName name="XRefCopy14" localSheetId="6" hidden="1">#REF!</definedName>
    <definedName name="XRefCopy14" localSheetId="9" hidden="1">#REF!</definedName>
    <definedName name="XRefCopy14" hidden="1">#REF!</definedName>
    <definedName name="XRefCopy14Row" localSheetId="6" hidden="1">#REF!</definedName>
    <definedName name="XRefCopy14Row" localSheetId="9" hidden="1">#REF!</definedName>
    <definedName name="XRefCopy14Row" hidden="1">#REF!</definedName>
    <definedName name="XRefCopy15" localSheetId="6" hidden="1">#REF!</definedName>
    <definedName name="XRefCopy15" localSheetId="9" hidden="1">#REF!</definedName>
    <definedName name="XRefCopy15" hidden="1">#REF!</definedName>
    <definedName name="XRefCopy15Row" localSheetId="6" hidden="1">#REF!</definedName>
    <definedName name="XRefCopy15Row" localSheetId="9" hidden="1">#REF!</definedName>
    <definedName name="XRefCopy15Row" hidden="1">#REF!</definedName>
    <definedName name="XRefCopy16" localSheetId="6" hidden="1">#REF!</definedName>
    <definedName name="XRefCopy16" localSheetId="9" hidden="1">#REF!</definedName>
    <definedName name="XRefCopy16" hidden="1">#REF!</definedName>
    <definedName name="XRefCopy16Row" localSheetId="6" hidden="1">#REF!</definedName>
    <definedName name="XRefCopy16Row" localSheetId="9" hidden="1">#REF!</definedName>
    <definedName name="XRefCopy16Row" hidden="1">#REF!</definedName>
    <definedName name="XRefCopy17" localSheetId="6" hidden="1">#REF!</definedName>
    <definedName name="XRefCopy17" localSheetId="9" hidden="1">#REF!</definedName>
    <definedName name="XRefCopy17" hidden="1">#REF!</definedName>
    <definedName name="XRefCopy17Row" localSheetId="6" hidden="1">#REF!</definedName>
    <definedName name="XRefCopy17Row" localSheetId="9" hidden="1">#REF!</definedName>
    <definedName name="XRefCopy17Row" hidden="1">#REF!</definedName>
    <definedName name="XRefCopy18" localSheetId="6" hidden="1">#REF!</definedName>
    <definedName name="XRefCopy18" localSheetId="9" hidden="1">#REF!</definedName>
    <definedName name="XRefCopy18" hidden="1">#REF!</definedName>
    <definedName name="XRefCopy18Row" localSheetId="6" hidden="1">#REF!</definedName>
    <definedName name="XRefCopy18Row" localSheetId="9" hidden="1">#REF!</definedName>
    <definedName name="XRefCopy18Row" hidden="1">#REF!</definedName>
    <definedName name="XRefCopy19" localSheetId="6" hidden="1">[10]Movimiento!#REF!</definedName>
    <definedName name="XRefCopy19" localSheetId="9" hidden="1">[10]Movimiento!#REF!</definedName>
    <definedName name="XRefCopy19" hidden="1">[10]Movimiento!#REF!</definedName>
    <definedName name="XRefCopy19Row" localSheetId="6" hidden="1">#REF!</definedName>
    <definedName name="XRefCopy19Row" localSheetId="9" hidden="1">#REF!</definedName>
    <definedName name="XRefCopy19Row" hidden="1">#REF!</definedName>
    <definedName name="XRefCopy1Row" localSheetId="6" hidden="1">#REF!</definedName>
    <definedName name="XRefCopy1Row" localSheetId="9" hidden="1">#REF!</definedName>
    <definedName name="XRefCopy1Row" hidden="1">#REF!</definedName>
    <definedName name="XRefCopy2" localSheetId="6" hidden="1">#REF!</definedName>
    <definedName name="XRefCopy2" localSheetId="9" hidden="1">#REF!</definedName>
    <definedName name="XRefCopy2" hidden="1">#REF!</definedName>
    <definedName name="XRefCopy20" localSheetId="6" hidden="1">[10]Movimiento!#REF!</definedName>
    <definedName name="XRefCopy20" localSheetId="9" hidden="1">[10]Movimiento!#REF!</definedName>
    <definedName name="XRefCopy20" hidden="1">[10]Movimiento!#REF!</definedName>
    <definedName name="XRefCopy20Row" localSheetId="6" hidden="1">#REF!</definedName>
    <definedName name="XRefCopy20Row" localSheetId="9" hidden="1">#REF!</definedName>
    <definedName name="XRefCopy20Row" hidden="1">#REF!</definedName>
    <definedName name="XRefCopy21" localSheetId="6" hidden="1">[10]Movimiento!#REF!</definedName>
    <definedName name="XRefCopy21" localSheetId="9" hidden="1">[10]Movimiento!#REF!</definedName>
    <definedName name="XRefCopy21" hidden="1">[10]Movimiento!#REF!</definedName>
    <definedName name="XRefCopy21Row" localSheetId="6" hidden="1">#REF!</definedName>
    <definedName name="XRefCopy21Row" localSheetId="9" hidden="1">#REF!</definedName>
    <definedName name="XRefCopy21Row" hidden="1">#REF!</definedName>
    <definedName name="XRefCopy22" localSheetId="6" hidden="1">[10]Movimiento!#REF!</definedName>
    <definedName name="XRefCopy22" localSheetId="9" hidden="1">[10]Movimiento!#REF!</definedName>
    <definedName name="XRefCopy22" hidden="1">[10]Movimiento!#REF!</definedName>
    <definedName name="XRefCopy22Row" localSheetId="6" hidden="1">#REF!</definedName>
    <definedName name="XRefCopy22Row" localSheetId="9" hidden="1">#REF!</definedName>
    <definedName name="XRefCopy22Row" hidden="1">#REF!</definedName>
    <definedName name="XRefCopy23" localSheetId="6" hidden="1">[10]Movimiento!#REF!</definedName>
    <definedName name="XRefCopy23" localSheetId="9" hidden="1">[10]Movimiento!#REF!</definedName>
    <definedName name="XRefCopy23" hidden="1">[10]Movimiento!#REF!</definedName>
    <definedName name="XRefCopy23Row" localSheetId="6" hidden="1">#REF!</definedName>
    <definedName name="XRefCopy23Row" localSheetId="9" hidden="1">#REF!</definedName>
    <definedName name="XRefCopy23Row" hidden="1">#REF!</definedName>
    <definedName name="XRefCopy24" localSheetId="6" hidden="1">'[10]Dep ejercicio'!#REF!</definedName>
    <definedName name="XRefCopy24" localSheetId="9" hidden="1">'[10]Dep ejercicio'!#REF!</definedName>
    <definedName name="XRefCopy24" hidden="1">'[10]Dep ejercicio'!#REF!</definedName>
    <definedName name="XRefCopy24Row" localSheetId="6" hidden="1">#REF!</definedName>
    <definedName name="XRefCopy24Row" localSheetId="9" hidden="1">#REF!</definedName>
    <definedName name="XRefCopy24Row" hidden="1">#REF!</definedName>
    <definedName name="XRefCopy25Row" localSheetId="6" hidden="1">#REF!</definedName>
    <definedName name="XRefCopy25Row" localSheetId="9" hidden="1">#REF!</definedName>
    <definedName name="XRefCopy25Row" hidden="1">#REF!</definedName>
    <definedName name="XRefCopy26Row" localSheetId="6" hidden="1">#REF!</definedName>
    <definedName name="XRefCopy26Row" localSheetId="9" hidden="1">#REF!</definedName>
    <definedName name="XRefCopy26Row" hidden="1">#REF!</definedName>
    <definedName name="XRefCopy27Row" localSheetId="6" hidden="1">#REF!</definedName>
    <definedName name="XRefCopy27Row" localSheetId="9" hidden="1">#REF!</definedName>
    <definedName name="XRefCopy27Row" hidden="1">#REF!</definedName>
    <definedName name="XRefCopy28Row" localSheetId="6" hidden="1">#REF!</definedName>
    <definedName name="XRefCopy28Row" localSheetId="9" hidden="1">#REF!</definedName>
    <definedName name="XRefCopy28Row" hidden="1">#REF!</definedName>
    <definedName name="XRefCopy29Row" localSheetId="6" hidden="1">#REF!</definedName>
    <definedName name="XRefCopy29Row" localSheetId="9" hidden="1">#REF!</definedName>
    <definedName name="XRefCopy29Row" hidden="1">#REF!</definedName>
    <definedName name="XRefCopy2Row" localSheetId="6" hidden="1">#REF!</definedName>
    <definedName name="XRefCopy2Row" localSheetId="9" hidden="1">#REF!</definedName>
    <definedName name="XRefCopy2Row" hidden="1">#REF!</definedName>
    <definedName name="XRefCopy3" localSheetId="6" hidden="1">#REF!</definedName>
    <definedName name="XRefCopy3" localSheetId="9" hidden="1">#REF!</definedName>
    <definedName name="XRefCopy3" hidden="1">#REF!</definedName>
    <definedName name="XRefCopy30" localSheetId="6" hidden="1">[10]Movimiento!#REF!</definedName>
    <definedName name="XRefCopy30" localSheetId="9" hidden="1">[10]Movimiento!#REF!</definedName>
    <definedName name="XRefCopy30" hidden="1">[10]Movimiento!#REF!</definedName>
    <definedName name="XRefCopy30Row" localSheetId="6" hidden="1">#REF!</definedName>
    <definedName name="XRefCopy30Row" localSheetId="9" hidden="1">#REF!</definedName>
    <definedName name="XRefCopy30Row" hidden="1">#REF!</definedName>
    <definedName name="XRefCopy31" localSheetId="6" hidden="1">[10]Movimiento!#REF!</definedName>
    <definedName name="XRefCopy31" localSheetId="9" hidden="1">[10]Movimiento!#REF!</definedName>
    <definedName name="XRefCopy31" hidden="1">[10]Movimiento!#REF!</definedName>
    <definedName name="XRefCopy31Row" localSheetId="6" hidden="1">#REF!</definedName>
    <definedName name="XRefCopy31Row" localSheetId="9" hidden="1">#REF!</definedName>
    <definedName name="XRefCopy31Row" hidden="1">#REF!</definedName>
    <definedName name="XRefCopy3Row" localSheetId="6" hidden="1">#REF!</definedName>
    <definedName name="XRefCopy3Row" localSheetId="9" hidden="1">#REF!</definedName>
    <definedName name="XRefCopy3Row" hidden="1">#REF!</definedName>
    <definedName name="XRefCopy4" localSheetId="6" hidden="1">#REF!</definedName>
    <definedName name="XRefCopy4" localSheetId="9" hidden="1">#REF!</definedName>
    <definedName name="XRefCopy4" hidden="1">#REF!</definedName>
    <definedName name="XRefCopy46Row" localSheetId="6" hidden="1">#REF!</definedName>
    <definedName name="XRefCopy46Row" localSheetId="9" hidden="1">#REF!</definedName>
    <definedName name="XRefCopy46Row" hidden="1">#REF!</definedName>
    <definedName name="XRefCopy4Row" localSheetId="6" hidden="1">#REF!</definedName>
    <definedName name="XRefCopy4Row" localSheetId="9" hidden="1">#REF!</definedName>
    <definedName name="XRefCopy4Row" hidden="1">#REF!</definedName>
    <definedName name="XRefCopy5" localSheetId="6" hidden="1">#REF!</definedName>
    <definedName name="XRefCopy5" localSheetId="9" hidden="1">#REF!</definedName>
    <definedName name="XRefCopy5" hidden="1">#REF!</definedName>
    <definedName name="XRefCopy52Row" localSheetId="6" hidden="1">#REF!</definedName>
    <definedName name="XRefCopy52Row" localSheetId="9" hidden="1">#REF!</definedName>
    <definedName name="XRefCopy52Row" hidden="1">#REF!</definedName>
    <definedName name="XRefCopy53" localSheetId="6" hidden="1">'[10]Dep ejercicio'!#REF!</definedName>
    <definedName name="XRefCopy53" localSheetId="9" hidden="1">'[10]Dep ejercicio'!#REF!</definedName>
    <definedName name="XRefCopy53" hidden="1">'[10]Dep ejercicio'!#REF!</definedName>
    <definedName name="XRefCopy53Row" localSheetId="6" hidden="1">#REF!</definedName>
    <definedName name="XRefCopy53Row" localSheetId="9" hidden="1">#REF!</definedName>
    <definedName name="XRefCopy53Row" hidden="1">#REF!</definedName>
    <definedName name="XRefCopy5Row" localSheetId="6" hidden="1">[11]XREF!#REF!</definedName>
    <definedName name="XRefCopy5Row" localSheetId="9" hidden="1">[11]XREF!#REF!</definedName>
    <definedName name="XRefCopy5Row" hidden="1">[11]XREF!#REF!</definedName>
    <definedName name="XRefCopy6" localSheetId="6" hidden="1">#REF!</definedName>
    <definedName name="XRefCopy6" localSheetId="9" hidden="1">#REF!</definedName>
    <definedName name="XRefCopy6" hidden="1">#REF!</definedName>
    <definedName name="XRefCopy6Row" localSheetId="6" hidden="1">[11]XREF!#REF!</definedName>
    <definedName name="XRefCopy6Row" localSheetId="9" hidden="1">[11]XREF!#REF!</definedName>
    <definedName name="XRefCopy6Row" hidden="1">[11]XREF!#REF!</definedName>
    <definedName name="XRefCopy7" localSheetId="6" hidden="1">#REF!</definedName>
    <definedName name="XRefCopy7" localSheetId="9" hidden="1">#REF!</definedName>
    <definedName name="XRefCopy7" hidden="1">#REF!</definedName>
    <definedName name="XRefCopy7Row" localSheetId="6" hidden="1">#REF!</definedName>
    <definedName name="XRefCopy7Row" localSheetId="9" hidden="1">#REF!</definedName>
    <definedName name="XRefCopy7Row" hidden="1">#REF!</definedName>
    <definedName name="XRefCopy8" localSheetId="6" hidden="1">#REF!</definedName>
    <definedName name="XRefCopy8" localSheetId="9" hidden="1">#REF!</definedName>
    <definedName name="XRefCopy8" hidden="1">#REF!</definedName>
    <definedName name="XRefCopy8Row" localSheetId="6" hidden="1">#REF!</definedName>
    <definedName name="XRefCopy8Row" localSheetId="9" hidden="1">#REF!</definedName>
    <definedName name="XRefCopy8Row" hidden="1">#REF!</definedName>
    <definedName name="XRefCopy9" localSheetId="6" hidden="1">#REF!</definedName>
    <definedName name="XRefCopy9" localSheetId="9" hidden="1">#REF!</definedName>
    <definedName name="XRefCopy9" hidden="1">#REF!</definedName>
    <definedName name="XRefCopy9Row" localSheetId="6" hidden="1">#REF!</definedName>
    <definedName name="XRefCopy9Row" localSheetId="9" hidden="1">#REF!</definedName>
    <definedName name="XRefCopy9Row" hidden="1">#REF!</definedName>
    <definedName name="XRefCopyRangeCount" hidden="1">1</definedName>
    <definedName name="XRefPaste1" localSheetId="6" hidden="1">#REF!</definedName>
    <definedName name="XRefPaste1" localSheetId="9" hidden="1">#REF!</definedName>
    <definedName name="XRefPaste1" hidden="1">#REF!</definedName>
    <definedName name="XRefPaste10" localSheetId="6" hidden="1">#REF!</definedName>
    <definedName name="XRefPaste10" localSheetId="9" hidden="1">#REF!</definedName>
    <definedName name="XRefPaste10" hidden="1">#REF!</definedName>
    <definedName name="XRefPaste10Row" localSheetId="6" hidden="1">#REF!</definedName>
    <definedName name="XRefPaste10Row" localSheetId="9" hidden="1">#REF!</definedName>
    <definedName name="XRefPaste10Row" hidden="1">#REF!</definedName>
    <definedName name="XRefPaste11" localSheetId="6" hidden="1">#REF!</definedName>
    <definedName name="XRefPaste11" localSheetId="9" hidden="1">#REF!</definedName>
    <definedName name="XRefPaste11" hidden="1">#REF!</definedName>
    <definedName name="XRefPaste11Row" localSheetId="6" hidden="1">#REF!</definedName>
    <definedName name="XRefPaste11Row" localSheetId="9" hidden="1">#REF!</definedName>
    <definedName name="XRefPaste11Row" hidden="1">#REF!</definedName>
    <definedName name="XRefPaste12" localSheetId="6" hidden="1">#REF!</definedName>
    <definedName name="XRefPaste12" localSheetId="9" hidden="1">#REF!</definedName>
    <definedName name="XRefPaste12" hidden="1">#REF!</definedName>
    <definedName name="XRefPaste12Row" localSheetId="6" hidden="1">#REF!</definedName>
    <definedName name="XRefPaste12Row" localSheetId="9" hidden="1">#REF!</definedName>
    <definedName name="XRefPaste12Row" hidden="1">#REF!</definedName>
    <definedName name="XRefPaste13" localSheetId="6" hidden="1">#REF!</definedName>
    <definedName name="XRefPaste13" localSheetId="9" hidden="1">#REF!</definedName>
    <definedName name="XRefPaste13" hidden="1">#REF!</definedName>
    <definedName name="XRefPaste13Row" localSheetId="6" hidden="1">#REF!</definedName>
    <definedName name="XRefPaste13Row" localSheetId="9" hidden="1">#REF!</definedName>
    <definedName name="XRefPaste13Row" hidden="1">#REF!</definedName>
    <definedName name="XRefPaste14" localSheetId="6" hidden="1">[10]Movimiento!#REF!</definedName>
    <definedName name="XRefPaste14" localSheetId="9" hidden="1">[10]Movimiento!#REF!</definedName>
    <definedName name="XRefPaste14" hidden="1">[10]Movimiento!#REF!</definedName>
    <definedName name="XRefPaste14Row" localSheetId="6" hidden="1">#REF!</definedName>
    <definedName name="XRefPaste14Row" localSheetId="9" hidden="1">#REF!</definedName>
    <definedName name="XRefPaste14Row" hidden="1">#REF!</definedName>
    <definedName name="XRefPaste15Row" localSheetId="6" hidden="1">#REF!</definedName>
    <definedName name="XRefPaste15Row" localSheetId="9" hidden="1">#REF!</definedName>
    <definedName name="XRefPaste15Row" hidden="1">#REF!</definedName>
    <definedName name="XRefPaste16" localSheetId="6" hidden="1">[10]Movimiento!#REF!</definedName>
    <definedName name="XRefPaste16" localSheetId="9" hidden="1">[10]Movimiento!#REF!</definedName>
    <definedName name="XRefPaste16" hidden="1">[10]Movimiento!#REF!</definedName>
    <definedName name="XRefPaste16Row" localSheetId="6" hidden="1">#REF!</definedName>
    <definedName name="XRefPaste16Row" localSheetId="9" hidden="1">#REF!</definedName>
    <definedName name="XRefPaste16Row" hidden="1">#REF!</definedName>
    <definedName name="XRefPaste17" localSheetId="6" hidden="1">[10]Movimiento!#REF!</definedName>
    <definedName name="XRefPaste17" localSheetId="9" hidden="1">[10]Movimiento!#REF!</definedName>
    <definedName name="XRefPaste17" hidden="1">[10]Movimiento!#REF!</definedName>
    <definedName name="XRefPaste17Row" localSheetId="6" hidden="1">#REF!</definedName>
    <definedName name="XRefPaste17Row" localSheetId="9" hidden="1">#REF!</definedName>
    <definedName name="XRefPaste17Row" hidden="1">#REF!</definedName>
    <definedName name="XRefPaste18" localSheetId="6" hidden="1">[10]Movimiento!#REF!</definedName>
    <definedName name="XRefPaste18" localSheetId="9" hidden="1">[10]Movimiento!#REF!</definedName>
    <definedName name="XRefPaste18" hidden="1">[10]Movimiento!#REF!</definedName>
    <definedName name="XRefPaste18Row" localSheetId="6" hidden="1">#REF!</definedName>
    <definedName name="XRefPaste18Row" localSheetId="9" hidden="1">#REF!</definedName>
    <definedName name="XRefPaste18Row" hidden="1">#REF!</definedName>
    <definedName name="XRefPaste19" localSheetId="6" hidden="1">[10]Movimiento!#REF!</definedName>
    <definedName name="XRefPaste19" localSheetId="9" hidden="1">[10]Movimiento!#REF!</definedName>
    <definedName name="XRefPaste19" hidden="1">[10]Movimiento!#REF!</definedName>
    <definedName name="XRefPaste19Row" localSheetId="6" hidden="1">#REF!</definedName>
    <definedName name="XRefPaste19Row" localSheetId="9" hidden="1">#REF!</definedName>
    <definedName name="XRefPaste19Row" hidden="1">#REF!</definedName>
    <definedName name="XRefPaste1Row" localSheetId="6" hidden="1">#REF!</definedName>
    <definedName name="XRefPaste1Row" localSheetId="9" hidden="1">#REF!</definedName>
    <definedName name="XRefPaste1Row" hidden="1">#REF!</definedName>
    <definedName name="XRefPaste2" localSheetId="6" hidden="1">#REF!</definedName>
    <definedName name="XRefPaste2" localSheetId="9" hidden="1">#REF!</definedName>
    <definedName name="XRefPaste2" hidden="1">#REF!</definedName>
    <definedName name="XRefPaste20" localSheetId="6" hidden="1">[10]Movimiento!#REF!</definedName>
    <definedName name="XRefPaste20" localSheetId="9" hidden="1">[10]Movimiento!#REF!</definedName>
    <definedName name="XRefPaste20" hidden="1">[10]Movimiento!#REF!</definedName>
    <definedName name="XRefPaste20Row" localSheetId="6" hidden="1">#REF!</definedName>
    <definedName name="XRefPaste20Row" localSheetId="9" hidden="1">#REF!</definedName>
    <definedName name="XRefPaste20Row" hidden="1">#REF!</definedName>
    <definedName name="XRefPaste21Row" localSheetId="6" hidden="1">#REF!</definedName>
    <definedName name="XRefPaste21Row" localSheetId="9" hidden="1">#REF!</definedName>
    <definedName name="XRefPaste21Row" hidden="1">#REF!</definedName>
    <definedName name="XRefPaste22" localSheetId="6" hidden="1">#REF!</definedName>
    <definedName name="XRefPaste22" localSheetId="9" hidden="1">#REF!</definedName>
    <definedName name="XRefPaste22" hidden="1">#REF!</definedName>
    <definedName name="XRefPaste22Row" localSheetId="6" hidden="1">#REF!</definedName>
    <definedName name="XRefPaste22Row" localSheetId="9" hidden="1">#REF!</definedName>
    <definedName name="XRefPaste22Row" hidden="1">#REF!</definedName>
    <definedName name="XRefPaste23" localSheetId="6" hidden="1">#REF!</definedName>
    <definedName name="XRefPaste23" localSheetId="9" hidden="1">#REF!</definedName>
    <definedName name="XRefPaste23" hidden="1">#REF!</definedName>
    <definedName name="XRefPaste23Row" localSheetId="6" hidden="1">#REF!</definedName>
    <definedName name="XRefPaste23Row" localSheetId="9" hidden="1">#REF!</definedName>
    <definedName name="XRefPaste23Row" hidden="1">#REF!</definedName>
    <definedName name="XRefPaste24Row" localSheetId="6" hidden="1">#REF!</definedName>
    <definedName name="XRefPaste24Row" localSheetId="9" hidden="1">#REF!</definedName>
    <definedName name="XRefPaste24Row" hidden="1">#REF!</definedName>
    <definedName name="XRefPaste25Row" localSheetId="6" hidden="1">#REF!</definedName>
    <definedName name="XRefPaste25Row" localSheetId="9" hidden="1">#REF!</definedName>
    <definedName name="XRefPaste25Row" hidden="1">#REF!</definedName>
    <definedName name="XRefPaste26" localSheetId="6" hidden="1">#REF!</definedName>
    <definedName name="XRefPaste26" localSheetId="9" hidden="1">#REF!</definedName>
    <definedName name="XRefPaste26" hidden="1">#REF!</definedName>
    <definedName name="XRefPaste26Row" localSheetId="6" hidden="1">#REF!</definedName>
    <definedName name="XRefPaste26Row" localSheetId="9" hidden="1">#REF!</definedName>
    <definedName name="XRefPaste26Row" hidden="1">#REF!</definedName>
    <definedName name="XRefPaste27Row" localSheetId="6" hidden="1">#REF!</definedName>
    <definedName name="XRefPaste27Row" localSheetId="9" hidden="1">#REF!</definedName>
    <definedName name="XRefPaste27Row" hidden="1">#REF!</definedName>
    <definedName name="XRefPaste2Row" localSheetId="6" hidden="1">#REF!</definedName>
    <definedName name="XRefPaste2Row" localSheetId="9" hidden="1">#REF!</definedName>
    <definedName name="XRefPaste2Row" hidden="1">#REF!</definedName>
    <definedName name="XRefPaste3" localSheetId="6" hidden="1">#REF!</definedName>
    <definedName name="XRefPaste3" localSheetId="9" hidden="1">#REF!</definedName>
    <definedName name="XRefPaste3" hidden="1">#REF!</definedName>
    <definedName name="XRefPaste32" localSheetId="6" hidden="1">#REF!</definedName>
    <definedName name="XRefPaste32" localSheetId="9" hidden="1">#REF!</definedName>
    <definedName name="XRefPaste32" hidden="1">#REF!</definedName>
    <definedName name="XRefPaste33" localSheetId="6" hidden="1">#REF!</definedName>
    <definedName name="XRefPaste33" localSheetId="9" hidden="1">#REF!</definedName>
    <definedName name="XRefPaste33" hidden="1">#REF!</definedName>
    <definedName name="XRefPaste34" localSheetId="6" hidden="1">#REF!</definedName>
    <definedName name="XRefPaste34" localSheetId="9" hidden="1">#REF!</definedName>
    <definedName name="XRefPaste34" hidden="1">#REF!</definedName>
    <definedName name="XRefPaste3Row" localSheetId="6" hidden="1">#REF!</definedName>
    <definedName name="XRefPaste3Row" localSheetId="9" hidden="1">#REF!</definedName>
    <definedName name="XRefPaste3Row" hidden="1">#REF!</definedName>
    <definedName name="XRefPaste4" localSheetId="6" hidden="1">#REF!</definedName>
    <definedName name="XRefPaste4" localSheetId="9" hidden="1">#REF!</definedName>
    <definedName name="XRefPaste4" hidden="1">#REF!</definedName>
    <definedName name="XRefPaste41" localSheetId="6" hidden="1">#REF!</definedName>
    <definedName name="XRefPaste41" localSheetId="9" hidden="1">#REF!</definedName>
    <definedName name="XRefPaste41" hidden="1">#REF!</definedName>
    <definedName name="XRefPaste41Row" localSheetId="6" hidden="1">#REF!</definedName>
    <definedName name="XRefPaste41Row" localSheetId="9" hidden="1">#REF!</definedName>
    <definedName name="XRefPaste41Row" hidden="1">#REF!</definedName>
    <definedName name="XRefPaste42Row" localSheetId="6" hidden="1">#REF!</definedName>
    <definedName name="XRefPaste42Row" localSheetId="9" hidden="1">#REF!</definedName>
    <definedName name="XRefPaste42Row" hidden="1">#REF!</definedName>
    <definedName name="XRefPaste43Row" localSheetId="6" hidden="1">#REF!</definedName>
    <definedName name="XRefPaste43Row" localSheetId="9" hidden="1">#REF!</definedName>
    <definedName name="XRefPaste43Row" hidden="1">#REF!</definedName>
    <definedName name="XRefPaste44Row" localSheetId="6" hidden="1">#REF!</definedName>
    <definedName name="XRefPaste44Row" localSheetId="9" hidden="1">#REF!</definedName>
    <definedName name="XRefPaste44Row" hidden="1">#REF!</definedName>
    <definedName name="XRefPaste45Row" localSheetId="6" hidden="1">#REF!</definedName>
    <definedName name="XRefPaste45Row" localSheetId="9" hidden="1">#REF!</definedName>
    <definedName name="XRefPaste45Row" hidden="1">#REF!</definedName>
    <definedName name="XRefPaste46Row" localSheetId="6" hidden="1">#REF!</definedName>
    <definedName name="XRefPaste46Row" localSheetId="9" hidden="1">#REF!</definedName>
    <definedName name="XRefPaste46Row" hidden="1">#REF!</definedName>
    <definedName name="XRefPaste47" localSheetId="6" hidden="1">#REF!</definedName>
    <definedName name="XRefPaste47" localSheetId="9" hidden="1">#REF!</definedName>
    <definedName name="XRefPaste47" hidden="1">#REF!</definedName>
    <definedName name="XRefPaste47Row" localSheetId="6" hidden="1">#REF!</definedName>
    <definedName name="XRefPaste47Row" localSheetId="9" hidden="1">#REF!</definedName>
    <definedName name="XRefPaste47Row" hidden="1">#REF!</definedName>
    <definedName name="XRefPaste48Row" localSheetId="6" hidden="1">#REF!</definedName>
    <definedName name="XRefPaste48Row" localSheetId="9" hidden="1">#REF!</definedName>
    <definedName name="XRefPaste48Row" hidden="1">#REF!</definedName>
    <definedName name="XRefPaste49" localSheetId="6" hidden="1">#REF!</definedName>
    <definedName name="XRefPaste49" localSheetId="9" hidden="1">#REF!</definedName>
    <definedName name="XRefPaste49" hidden="1">#REF!</definedName>
    <definedName name="XRefPaste49Row" localSheetId="6" hidden="1">#REF!</definedName>
    <definedName name="XRefPaste49Row" localSheetId="9" hidden="1">#REF!</definedName>
    <definedName name="XRefPaste49Row" hidden="1">#REF!</definedName>
    <definedName name="XRefPaste4Row" localSheetId="6" hidden="1">#REF!</definedName>
    <definedName name="XRefPaste4Row" localSheetId="9" hidden="1">#REF!</definedName>
    <definedName name="XRefPaste4Row" hidden="1">#REF!</definedName>
    <definedName name="XRefPaste5" localSheetId="6" hidden="1">#REF!</definedName>
    <definedName name="XRefPaste5" localSheetId="9" hidden="1">#REF!</definedName>
    <definedName name="XRefPaste5" hidden="1">#REF!</definedName>
    <definedName name="XRefPaste50" localSheetId="6" hidden="1">#REF!</definedName>
    <definedName name="XRefPaste50" localSheetId="9" hidden="1">#REF!</definedName>
    <definedName name="XRefPaste50" hidden="1">#REF!</definedName>
    <definedName name="XRefPaste5Row" localSheetId="6" hidden="1">#REF!</definedName>
    <definedName name="XRefPaste5Row" localSheetId="9" hidden="1">#REF!</definedName>
    <definedName name="XRefPaste5Row" hidden="1">#REF!</definedName>
    <definedName name="XRefPaste6" localSheetId="6" hidden="1">#REF!</definedName>
    <definedName name="XRefPaste6" localSheetId="9" hidden="1">#REF!</definedName>
    <definedName name="XRefPaste6" hidden="1">#REF!</definedName>
    <definedName name="XRefPaste6Row" localSheetId="6" hidden="1">#REF!</definedName>
    <definedName name="XRefPaste6Row" localSheetId="9" hidden="1">#REF!</definedName>
    <definedName name="XRefPaste6Row" hidden="1">#REF!</definedName>
    <definedName name="XRefPaste7" localSheetId="6" hidden="1">#REF!</definedName>
    <definedName name="XRefPaste7" localSheetId="9" hidden="1">#REF!</definedName>
    <definedName name="XRefPaste7" hidden="1">#REF!</definedName>
    <definedName name="XRefPaste7Row" localSheetId="6" hidden="1">#REF!</definedName>
    <definedName name="XRefPaste7Row" localSheetId="9" hidden="1">#REF!</definedName>
    <definedName name="XRefPaste7Row" hidden="1">#REF!</definedName>
    <definedName name="XRefPaste8Row" localSheetId="6" hidden="1">#REF!</definedName>
    <definedName name="XRefPaste8Row" localSheetId="9" hidden="1">#REF!</definedName>
    <definedName name="XRefPaste8Row" hidden="1">#REF!</definedName>
    <definedName name="XRefPaste9" localSheetId="6" hidden="1">#REF!</definedName>
    <definedName name="XRefPaste9" localSheetId="9" hidden="1">#REF!</definedName>
    <definedName name="XRefPaste9" hidden="1">#REF!</definedName>
    <definedName name="XRefPaste9Row" localSheetId="6" hidden="1">#REF!</definedName>
    <definedName name="XRefPaste9Row" localSheetId="9" hidden="1">#REF!</definedName>
    <definedName name="XRefPaste9Row" hidden="1">#REF!</definedName>
    <definedName name="XRefPasteRangeCount" hidden="1">5</definedName>
    <definedName name="XX" localSheetId="2">#REF!</definedName>
    <definedName name="XX" localSheetId="6">#REF!</definedName>
    <definedName name="XX" localSheetId="13">#REF!</definedName>
    <definedName name="XX" localSheetId="12">#REF!</definedName>
    <definedName name="XX" localSheetId="7">#REF!</definedName>
    <definedName name="XX" localSheetId="8">#REF!</definedName>
    <definedName name="XX" localSheetId="9">#REF!</definedName>
    <definedName name="XX">#REF!</definedName>
    <definedName name="XXX" localSheetId="2">#REF!</definedName>
    <definedName name="XXX" localSheetId="6">#REF!</definedName>
    <definedName name="XXX" localSheetId="13">#REF!</definedName>
    <definedName name="XXX" localSheetId="12">#REF!</definedName>
    <definedName name="XXX" localSheetId="7">#REF!</definedName>
    <definedName name="XXX" localSheetId="8">#REF!</definedName>
    <definedName name="XXX" localSheetId="9">#REF!</definedName>
    <definedName name="XXX">#REF!</definedName>
    <definedName name="yes" localSheetId="11" hidden="1">{#N/A,#N/A,FALSE,"Aging Summary";#N/A,#N/A,FALSE,"Ratio Analysis";#N/A,#N/A,FALSE,"Test 120 Day Accts";#N/A,#N/A,FALSE,"Tickmarks"}</definedName>
    <definedName name="yes" localSheetId="10" hidden="1">{#N/A,#N/A,FALSE,"Aging Summary";#N/A,#N/A,FALSE,"Ratio Analysis";#N/A,#N/A,FALSE,"Test 120 Day Accts";#N/A,#N/A,FALSE,"Tickmarks"}</definedName>
    <definedName name="yes" localSheetId="7" hidden="1">{#N/A,#N/A,FALSE,"Aging Summary";#N/A,#N/A,FALSE,"Ratio Analysis";#N/A,#N/A,FALSE,"Test 120 Day Accts";#N/A,#N/A,FALSE,"Tickmarks"}</definedName>
    <definedName name="yes" localSheetId="9" hidden="1">{#N/A,#N/A,FALSE,"Aging Summary";#N/A,#N/A,FALSE,"Ratio Analysis";#N/A,#N/A,FALSE,"Test 120 Day Accts";#N/A,#N/A,FALSE,"Tickmarks"}</definedName>
    <definedName name="yes" hidden="1">{#N/A,#N/A,FALSE,"Aging Summary";#N/A,#N/A,FALSE,"Ratio Analysis";#N/A,#N/A,FALSE,"Test 120 Day Accts";#N/A,#N/A,FALSE,"Tickmarks"}</definedName>
    <definedName name="yui" localSheetId="11" hidden="1">{#N/A,#N/A,FALSE,"mk";#N/A,#N/A,FALSE,"SIEG";#N/A,#N/A,FALSE,"BOUSK";#N/A,#N/A,FALSE,"C-0 B96-97";#N/A,#N/A,FALSE,"C-O B98";#N/A,#N/A,FALSE,"C-0 B96-97";#N/A,#N/A,FALSE,"MEKN";#N/A,#N/A,FALSE,"MEKN";#N/A,#N/A,FALSE,"C-O MKS 98";#N/A,#N/A,FALSE,"TANG";#N/A,#N/A,FALSE,"C-O Tng96";#N/A,#N/A,FALSE,"C-O Tng97";#N/A,#N/A,FALSE,"C-O Tng98";#N/A,#N/A,FALSE,"TET";#N/A,#N/A,FALSE,"C-0 TET 98";#N/A,#N/A,FALSE,"synthese";#N/A,#N/A,FALSE,"MEKNES";#N/A,#N/A,FALSE,"BOUSKOURA";#N/A,#N/A,FALSE,"TANGER";#N/A,#N/A,FALSE,"TETOUAN";#N/A,#N/A,FALSE,"CAP1 DH";#N/A,#N/A,FALSE,"CAP1 FF";#N/A,#N/A,FALSE,"LAFARGE MAROC";#N/A,#N/A,FALSE,"SIEGE";#N/A,#N/A,FALSE,"TOTAL USINES";#N/A,#N/A,FALSE,"entretien"}</definedName>
    <definedName name="yui" localSheetId="10" hidden="1">{#N/A,#N/A,FALSE,"mk";#N/A,#N/A,FALSE,"SIEG";#N/A,#N/A,FALSE,"BOUSK";#N/A,#N/A,FALSE,"C-0 B96-97";#N/A,#N/A,FALSE,"C-O B98";#N/A,#N/A,FALSE,"C-0 B96-97";#N/A,#N/A,FALSE,"MEKN";#N/A,#N/A,FALSE,"MEKN";#N/A,#N/A,FALSE,"C-O MKS 98";#N/A,#N/A,FALSE,"TANG";#N/A,#N/A,FALSE,"C-O Tng96";#N/A,#N/A,FALSE,"C-O Tng97";#N/A,#N/A,FALSE,"C-O Tng98";#N/A,#N/A,FALSE,"TET";#N/A,#N/A,FALSE,"C-0 TET 98";#N/A,#N/A,FALSE,"synthese";#N/A,#N/A,FALSE,"MEKNES";#N/A,#N/A,FALSE,"BOUSKOURA";#N/A,#N/A,FALSE,"TANGER";#N/A,#N/A,FALSE,"TETOUAN";#N/A,#N/A,FALSE,"CAP1 DH";#N/A,#N/A,FALSE,"CAP1 FF";#N/A,#N/A,FALSE,"LAFARGE MAROC";#N/A,#N/A,FALSE,"SIEGE";#N/A,#N/A,FALSE,"TOTAL USINES";#N/A,#N/A,FALSE,"entretien"}</definedName>
    <definedName name="yui" localSheetId="7" hidden="1">{#N/A,#N/A,FALSE,"mk";#N/A,#N/A,FALSE,"SIEG";#N/A,#N/A,FALSE,"BOUSK";#N/A,#N/A,FALSE,"C-0 B96-97";#N/A,#N/A,FALSE,"C-O B98";#N/A,#N/A,FALSE,"C-0 B96-97";#N/A,#N/A,FALSE,"MEKN";#N/A,#N/A,FALSE,"MEKN";#N/A,#N/A,FALSE,"C-O MKS 98";#N/A,#N/A,FALSE,"TANG";#N/A,#N/A,FALSE,"C-O Tng96";#N/A,#N/A,FALSE,"C-O Tng97";#N/A,#N/A,FALSE,"C-O Tng98";#N/A,#N/A,FALSE,"TET";#N/A,#N/A,FALSE,"C-0 TET 98";#N/A,#N/A,FALSE,"synthese";#N/A,#N/A,FALSE,"MEKNES";#N/A,#N/A,FALSE,"BOUSKOURA";#N/A,#N/A,FALSE,"TANGER";#N/A,#N/A,FALSE,"TETOUAN";#N/A,#N/A,FALSE,"CAP1 DH";#N/A,#N/A,FALSE,"CAP1 FF";#N/A,#N/A,FALSE,"LAFARGE MAROC";#N/A,#N/A,FALSE,"SIEGE";#N/A,#N/A,FALSE,"TOTAL USINES";#N/A,#N/A,FALSE,"entretien"}</definedName>
    <definedName name="yui" localSheetId="9" hidden="1">{#N/A,#N/A,FALSE,"mk";#N/A,#N/A,FALSE,"SIEG";#N/A,#N/A,FALSE,"BOUSK";#N/A,#N/A,FALSE,"C-0 B96-97";#N/A,#N/A,FALSE,"C-O B98";#N/A,#N/A,FALSE,"C-0 B96-97";#N/A,#N/A,FALSE,"MEKN";#N/A,#N/A,FALSE,"MEKN";#N/A,#N/A,FALSE,"C-O MKS 98";#N/A,#N/A,FALSE,"TANG";#N/A,#N/A,FALSE,"C-O Tng96";#N/A,#N/A,FALSE,"C-O Tng97";#N/A,#N/A,FALSE,"C-O Tng98";#N/A,#N/A,FALSE,"TET";#N/A,#N/A,FALSE,"C-0 TET 98";#N/A,#N/A,FALSE,"synthese";#N/A,#N/A,FALSE,"MEKNES";#N/A,#N/A,FALSE,"BOUSKOURA";#N/A,#N/A,FALSE,"TANGER";#N/A,#N/A,FALSE,"TETOUAN";#N/A,#N/A,FALSE,"CAP1 DH";#N/A,#N/A,FALSE,"CAP1 FF";#N/A,#N/A,FALSE,"LAFARGE MAROC";#N/A,#N/A,FALSE,"SIEGE";#N/A,#N/A,FALSE,"TOTAL USINES";#N/A,#N/A,FALSE,"entretien"}</definedName>
    <definedName name="yui" hidden="1">{#N/A,#N/A,FALSE,"mk";#N/A,#N/A,FALSE,"SIEG";#N/A,#N/A,FALSE,"BOUSK";#N/A,#N/A,FALSE,"C-0 B96-97";#N/A,#N/A,FALSE,"C-O B98";#N/A,#N/A,FALSE,"C-0 B96-97";#N/A,#N/A,FALSE,"MEKN";#N/A,#N/A,FALSE,"MEKN";#N/A,#N/A,FALSE,"C-O MKS 98";#N/A,#N/A,FALSE,"TANG";#N/A,#N/A,FALSE,"C-O Tng96";#N/A,#N/A,FALSE,"C-O Tng97";#N/A,#N/A,FALSE,"C-O Tng98";#N/A,#N/A,FALSE,"TET";#N/A,#N/A,FALSE,"C-0 TET 98";#N/A,#N/A,FALSE,"synthese";#N/A,#N/A,FALSE,"MEKNES";#N/A,#N/A,FALSE,"BOUSKOURA";#N/A,#N/A,FALSE,"TANGER";#N/A,#N/A,FALSE,"TETOUAN";#N/A,#N/A,FALSE,"CAP1 DH";#N/A,#N/A,FALSE,"CAP1 FF";#N/A,#N/A,FALSE,"LAFARGE MAROC";#N/A,#N/A,FALSE,"SIEGE";#N/A,#N/A,FALSE,"TOTAL USINES";#N/A,#N/A,FALSE,"entretien"}</definedName>
    <definedName name="YYY" localSheetId="11" hidden="1">{#N/A,#N/A,FALSE,"Aging Summary";#N/A,#N/A,FALSE,"Ratio Analysis";#N/A,#N/A,FALSE,"Test 120 Day Accts";#N/A,#N/A,FALSE,"Tickmarks"}</definedName>
    <definedName name="YYY" localSheetId="10" hidden="1">{#N/A,#N/A,FALSE,"Aging Summary";#N/A,#N/A,FALSE,"Ratio Analysis";#N/A,#N/A,FALSE,"Test 120 Day Accts";#N/A,#N/A,FALSE,"Tickmarks"}</definedName>
    <definedName name="YYY" localSheetId="7" hidden="1">{#N/A,#N/A,FALSE,"Aging Summary";#N/A,#N/A,FALSE,"Ratio Analysis";#N/A,#N/A,FALSE,"Test 120 Day Accts";#N/A,#N/A,FALSE,"Tickmarks"}</definedName>
    <definedName name="YYY" localSheetId="9" hidden="1">{#N/A,#N/A,FALSE,"Aging Summary";#N/A,#N/A,FALSE,"Ratio Analysis";#N/A,#N/A,FALSE,"Test 120 Day Accts";#N/A,#N/A,FALSE,"Tickmarks"}</definedName>
    <definedName name="YYY" hidden="1">{#N/A,#N/A,FALSE,"Aging Summary";#N/A,#N/A,FALSE,"Ratio Analysis";#N/A,#N/A,FALSE,"Test 120 Day Accts";#N/A,#N/A,FALSE,"Tickmarks"}</definedName>
    <definedName name="yyyy" localSheetId="11" hidden="1">{#N/A,#N/A,FALSE,"Aging Summary";#N/A,#N/A,FALSE,"Ratio Analysis";#N/A,#N/A,FALSE,"Test 120 Day Accts";#N/A,#N/A,FALSE,"Tickmarks"}</definedName>
    <definedName name="yyyy" localSheetId="10" hidden="1">{#N/A,#N/A,FALSE,"Aging Summary";#N/A,#N/A,FALSE,"Ratio Analysis";#N/A,#N/A,FALSE,"Test 120 Day Accts";#N/A,#N/A,FALSE,"Tickmarks"}</definedName>
    <definedName name="yyyy" localSheetId="7" hidden="1">{#N/A,#N/A,FALSE,"Aging Summary";#N/A,#N/A,FALSE,"Ratio Analysis";#N/A,#N/A,FALSE,"Test 120 Day Accts";#N/A,#N/A,FALSE,"Tickmarks"}</definedName>
    <definedName name="yyyy" localSheetId="9" hidden="1">{#N/A,#N/A,FALSE,"Aging Summary";#N/A,#N/A,FALSE,"Ratio Analysis";#N/A,#N/A,FALSE,"Test 120 Day Accts";#N/A,#N/A,FALSE,"Tickmarks"}</definedName>
    <definedName name="yyyy" hidden="1">{#N/A,#N/A,FALSE,"Aging Summary";#N/A,#N/A,FALSE,"Ratio Analysis";#N/A,#N/A,FALSE,"Test 120 Day Accts";#N/A,#N/A,FALSE,"Tickmarks"}</definedName>
    <definedName name="z" localSheetId="11" hidden="1">{#N/A,#N/A,FALSE,"Aging Summary";#N/A,#N/A,FALSE,"Ratio Analysis";#N/A,#N/A,FALSE,"Test 120 Day Accts";#N/A,#N/A,FALSE,"Tickmarks"}</definedName>
    <definedName name="z" localSheetId="10" hidden="1">{#N/A,#N/A,FALSE,"Aging Summary";#N/A,#N/A,FALSE,"Ratio Analysis";#N/A,#N/A,FALSE,"Test 120 Day Accts";#N/A,#N/A,FALSE,"Tickmarks"}</definedName>
    <definedName name="z" localSheetId="7" hidden="1">{#N/A,#N/A,FALSE,"Aging Summary";#N/A,#N/A,FALSE,"Ratio Analysis";#N/A,#N/A,FALSE,"Test 120 Day Accts";#N/A,#N/A,FALSE,"Tickmarks"}</definedName>
    <definedName name="z" localSheetId="9" hidden="1">{#N/A,#N/A,FALSE,"Aging Summary";#N/A,#N/A,FALSE,"Ratio Analysis";#N/A,#N/A,FALSE,"Test 120 Day Accts";#N/A,#N/A,FALSE,"Tickmarks"}</definedName>
    <definedName name="z" hidden="1">{#N/A,#N/A,FALSE,"Aging Summary";#N/A,#N/A,FALSE,"Ratio Analysis";#N/A,#N/A,FALSE,"Test 120 Day Accts";#N/A,#N/A,FALSE,"Tickmarks"}</definedName>
    <definedName name="Z_02B13A4A_FC5F_4F48_B0B3_5EAEDDC95ABC_.wvu.FilterData" localSheetId="6" hidden="1">#REF!</definedName>
    <definedName name="Z_02B13A4A_FC5F_4F48_B0B3_5EAEDDC95ABC_.wvu.FilterData" localSheetId="9" hidden="1">#REF!</definedName>
    <definedName name="Z_02B13A4A_FC5F_4F48_B0B3_5EAEDDC95ABC_.wvu.FilterData" hidden="1">#REF!</definedName>
    <definedName name="Z_02B13A4A_FC5F_4F48_B0B3_5EAEDDC95ABC_.wvu.PrintArea" localSheetId="6" hidden="1">#REF!</definedName>
    <definedName name="Z_02B13A4A_FC5F_4F48_B0B3_5EAEDDC95ABC_.wvu.PrintArea" localSheetId="9" hidden="1">#REF!</definedName>
    <definedName name="Z_02B13A4A_FC5F_4F48_B0B3_5EAEDDC95ABC_.wvu.PrintArea" hidden="1">#REF!</definedName>
    <definedName name="Z_D68BB41E_D2D2_4D29_B750_BEA70A594FF0_.wvu.PrintArea" localSheetId="6" hidden="1">#REF!</definedName>
    <definedName name="Z_D68BB41E_D2D2_4D29_B750_BEA70A594FF0_.wvu.PrintArea" localSheetId="9" hidden="1">#REF!</definedName>
    <definedName name="Z_D68BB41E_D2D2_4D29_B750_BEA70A594FF0_.wvu.PrintArea" hidden="1">#REF!</definedName>
    <definedName name="Z_D68BB41E_D2D2_4D29_B750_BEA70A594FF0_.wvu.Rows" localSheetId="6" hidden="1">#REF!,#REF!</definedName>
    <definedName name="Z_D68BB41E_D2D2_4D29_B750_BEA70A594FF0_.wvu.Rows" localSheetId="9" hidden="1">#REF!,#REF!</definedName>
    <definedName name="Z_D68BB41E_D2D2_4D29_B750_BEA70A594FF0_.wvu.Rows" hidden="1">#REF!,#REF!</definedName>
  </definedNames>
  <calcPr calcId="162913"/>
</workbook>
</file>

<file path=xl/calcChain.xml><?xml version="1.0" encoding="utf-8"?>
<calcChain xmlns="http://schemas.openxmlformats.org/spreadsheetml/2006/main">
  <c r="AL17" i="16" l="1"/>
  <c r="B44" i="15"/>
  <c r="H44" i="15" s="1"/>
  <c r="B49" i="15"/>
  <c r="H49" i="15" s="1"/>
  <c r="C98" i="16" l="1"/>
  <c r="C97" i="16"/>
  <c r="AL94" i="16"/>
  <c r="C93" i="16"/>
  <c r="Z92" i="16"/>
  <c r="AJ90" i="16"/>
  <c r="AI90" i="16"/>
  <c r="AH90" i="16"/>
  <c r="AG90" i="16"/>
  <c r="AF90" i="16"/>
  <c r="AE90" i="16"/>
  <c r="AD90" i="16"/>
  <c r="AC90" i="16"/>
  <c r="AB90" i="16"/>
  <c r="AA90" i="16"/>
  <c r="Z90" i="16"/>
  <c r="Y90" i="16"/>
  <c r="X90" i="16"/>
  <c r="W90" i="16"/>
  <c r="V90" i="16"/>
  <c r="U90" i="16"/>
  <c r="T90" i="16"/>
  <c r="S90" i="16"/>
  <c r="R90" i="16"/>
  <c r="Q90" i="16"/>
  <c r="P90" i="16"/>
  <c r="O90" i="16"/>
  <c r="N90" i="16"/>
  <c r="M90" i="16"/>
  <c r="L90" i="16"/>
  <c r="K90" i="16"/>
  <c r="J90" i="16"/>
  <c r="I90" i="16"/>
  <c r="H90" i="16"/>
  <c r="G90" i="16"/>
  <c r="F90" i="16"/>
  <c r="C90" i="16"/>
  <c r="AJ82" i="16"/>
  <c r="AH82" i="16"/>
  <c r="AE82" i="16"/>
  <c r="AD82" i="16"/>
  <c r="AC82" i="16"/>
  <c r="Y82" i="16"/>
  <c r="V82" i="16"/>
  <c r="T82" i="16"/>
  <c r="S82" i="16"/>
  <c r="R82" i="16"/>
  <c r="Q82" i="16"/>
  <c r="P82" i="16"/>
  <c r="O82" i="16"/>
  <c r="N82" i="16"/>
  <c r="M82" i="16"/>
  <c r="L82" i="16"/>
  <c r="J82" i="16"/>
  <c r="H82" i="16"/>
  <c r="F40" i="16"/>
  <c r="I40" i="16"/>
  <c r="I82" i="16" s="1"/>
  <c r="G39" i="16"/>
  <c r="F39" i="16"/>
  <c r="G38" i="16"/>
  <c r="F38" i="16"/>
  <c r="B38" i="16"/>
  <c r="G37" i="16"/>
  <c r="G82" i="16" s="1"/>
  <c r="B37" i="16"/>
  <c r="Z31" i="16"/>
  <c r="D31" i="16"/>
  <c r="F30" i="16"/>
  <c r="F29" i="16"/>
  <c r="G28" i="16"/>
  <c r="F28" i="16" s="1"/>
  <c r="F24" i="16"/>
  <c r="F22" i="16"/>
  <c r="F21" i="16"/>
  <c r="AB10" i="16"/>
  <c r="Z40" i="16" s="1"/>
  <c r="O29" i="8"/>
  <c r="B51" i="15"/>
  <c r="H51" i="15" s="1"/>
  <c r="C37" i="15"/>
  <c r="H37" i="15"/>
  <c r="H34" i="15"/>
  <c r="H35" i="15"/>
  <c r="I31" i="15"/>
  <c r="B32" i="15"/>
  <c r="I32" i="15"/>
  <c r="B30" i="15"/>
  <c r="I30" i="15"/>
  <c r="C28" i="15"/>
  <c r="I28" i="15" s="1"/>
  <c r="C13" i="15"/>
  <c r="I13" i="15" s="1"/>
  <c r="I4" i="15"/>
  <c r="H5" i="15"/>
  <c r="I5" i="15"/>
  <c r="C77" i="15"/>
  <c r="C78" i="15"/>
  <c r="C79" i="15"/>
  <c r="C80" i="15"/>
  <c r="C81" i="15"/>
  <c r="C82" i="15"/>
  <c r="C83" i="15"/>
  <c r="C84" i="15"/>
  <c r="C85" i="15"/>
  <c r="C86" i="15"/>
  <c r="G34" i="15" s="1"/>
  <c r="I34" i="15" s="1"/>
  <c r="C87" i="15"/>
  <c r="G35" i="15" s="1"/>
  <c r="I35" i="15" s="1"/>
  <c r="C88" i="15"/>
  <c r="G37" i="15" s="1"/>
  <c r="C89" i="15"/>
  <c r="G39" i="15" s="1"/>
  <c r="C90" i="15"/>
  <c r="G49" i="15" s="1"/>
  <c r="I49" i="15" s="1"/>
  <c r="C91" i="15"/>
  <c r="G51" i="15" s="1"/>
  <c r="I51" i="15" s="1"/>
  <c r="C92" i="15"/>
  <c r="G44" i="15" s="1"/>
  <c r="I44" i="15" s="1"/>
  <c r="C76" i="15"/>
  <c r="B77" i="15"/>
  <c r="E13" i="15" s="1"/>
  <c r="H13" i="15" s="1"/>
  <c r="B78" i="15"/>
  <c r="E26" i="15" s="1"/>
  <c r="B79" i="15"/>
  <c r="B80" i="15"/>
  <c r="B81" i="15"/>
  <c r="E28" i="15" s="1"/>
  <c r="H28" i="15" s="1"/>
  <c r="B82" i="15"/>
  <c r="E29" i="15" s="1"/>
  <c r="B83" i="15"/>
  <c r="E30" i="15" s="1"/>
  <c r="B84" i="15"/>
  <c r="E31" i="15" s="1"/>
  <c r="H31" i="15" s="1"/>
  <c r="B85" i="15"/>
  <c r="E32" i="15" s="1"/>
  <c r="B86" i="15"/>
  <c r="B87" i="15"/>
  <c r="B88" i="15"/>
  <c r="B89" i="15"/>
  <c r="B90" i="15"/>
  <c r="B91" i="15"/>
  <c r="B92" i="15"/>
  <c r="B93" i="15"/>
  <c r="B76" i="15"/>
  <c r="E4" i="15" s="1"/>
  <c r="H4" i="15" s="1"/>
  <c r="A77" i="15"/>
  <c r="A13" i="15" s="1"/>
  <c r="A78" i="15"/>
  <c r="A79" i="15"/>
  <c r="A80" i="15"/>
  <c r="A81" i="15"/>
  <c r="A28" i="15" s="1"/>
  <c r="A82" i="15"/>
  <c r="A83" i="15"/>
  <c r="A30" i="15" s="1"/>
  <c r="A84" i="15"/>
  <c r="A31" i="15" s="1"/>
  <c r="A85" i="15"/>
  <c r="A32" i="15" s="1"/>
  <c r="A86" i="15"/>
  <c r="A34" i="15" s="1"/>
  <c r="A87" i="15"/>
  <c r="A35" i="15" s="1"/>
  <c r="A88" i="15"/>
  <c r="A37" i="15" s="1"/>
  <c r="A89" i="15"/>
  <c r="A90" i="15"/>
  <c r="A49" i="15" s="1"/>
  <c r="A91" i="15"/>
  <c r="A51" i="15" s="1"/>
  <c r="A92" i="15"/>
  <c r="A44" i="15" s="1"/>
  <c r="A76" i="15"/>
  <c r="A72" i="15"/>
  <c r="A71" i="15"/>
  <c r="A93" i="15" s="1"/>
  <c r="A67" i="15"/>
  <c r="A66" i="15"/>
  <c r="C7" i="15"/>
  <c r="I7" i="15" s="1"/>
  <c r="C8" i="15"/>
  <c r="I8" i="15" s="1"/>
  <c r="C9" i="15"/>
  <c r="I9" i="15" s="1"/>
  <c r="C10" i="15"/>
  <c r="I10" i="15" s="1"/>
  <c r="C11" i="15"/>
  <c r="I11" i="15" s="1"/>
  <c r="C12" i="15"/>
  <c r="I12" i="15" s="1"/>
  <c r="C14" i="15"/>
  <c r="I14" i="15" s="1"/>
  <c r="C15" i="15"/>
  <c r="I15" i="15" s="1"/>
  <c r="C16" i="15"/>
  <c r="I16" i="15" s="1"/>
  <c r="C17" i="15"/>
  <c r="I17" i="15" s="1"/>
  <c r="C18" i="15"/>
  <c r="I18" i="15" s="1"/>
  <c r="C19" i="15"/>
  <c r="I19" i="15" s="1"/>
  <c r="C20" i="15"/>
  <c r="I20" i="15" s="1"/>
  <c r="C21" i="15"/>
  <c r="I21" i="15" s="1"/>
  <c r="C22" i="15"/>
  <c r="I22" i="15" s="1"/>
  <c r="C23" i="15"/>
  <c r="I23" i="15" s="1"/>
  <c r="C24" i="15"/>
  <c r="I24" i="15" s="1"/>
  <c r="C25" i="15"/>
  <c r="I25" i="15" s="1"/>
  <c r="C26" i="15"/>
  <c r="I26" i="15" s="1"/>
  <c r="C27" i="15"/>
  <c r="I27" i="15" s="1"/>
  <c r="C29" i="15"/>
  <c r="I29" i="15" s="1"/>
  <c r="C33" i="15"/>
  <c r="I33" i="15" s="1"/>
  <c r="C36" i="15"/>
  <c r="I36" i="15" s="1"/>
  <c r="C38" i="15"/>
  <c r="I38" i="15" s="1"/>
  <c r="C39" i="15"/>
  <c r="C40" i="15"/>
  <c r="I40" i="15" s="1"/>
  <c r="C41" i="15"/>
  <c r="I41" i="15" s="1"/>
  <c r="C42" i="15"/>
  <c r="I42" i="15" s="1"/>
  <c r="C43" i="15"/>
  <c r="C45" i="15"/>
  <c r="I45" i="15" s="1"/>
  <c r="C46" i="15"/>
  <c r="I46" i="15" s="1"/>
  <c r="C47" i="15"/>
  <c r="I47" i="15" s="1"/>
  <c r="C48" i="15"/>
  <c r="C50" i="15"/>
  <c r="I50" i="15" s="1"/>
  <c r="C52" i="15"/>
  <c r="I52" i="15" s="1"/>
  <c r="C53" i="15"/>
  <c r="I53" i="15" s="1"/>
  <c r="C54" i="15"/>
  <c r="I54" i="15" s="1"/>
  <c r="C55" i="15"/>
  <c r="C6" i="15"/>
  <c r="I6" i="15" s="1"/>
  <c r="B7" i="15"/>
  <c r="H7" i="15" s="1"/>
  <c r="B9" i="15"/>
  <c r="H9" i="15" s="1"/>
  <c r="B10" i="15"/>
  <c r="H10" i="15" s="1"/>
  <c r="B11" i="15"/>
  <c r="H11" i="15" s="1"/>
  <c r="B12" i="15"/>
  <c r="H12" i="15" s="1"/>
  <c r="B14" i="15"/>
  <c r="H14" i="15" s="1"/>
  <c r="B15" i="15"/>
  <c r="H15" i="15" s="1"/>
  <c r="B16" i="15"/>
  <c r="H16" i="15" s="1"/>
  <c r="B17" i="15"/>
  <c r="H17" i="15" s="1"/>
  <c r="B18" i="15"/>
  <c r="H18" i="15" s="1"/>
  <c r="B19" i="15"/>
  <c r="H19" i="15" s="1"/>
  <c r="B20" i="15"/>
  <c r="H20" i="15" s="1"/>
  <c r="B21" i="15"/>
  <c r="H21" i="15" s="1"/>
  <c r="B22" i="15"/>
  <c r="H22" i="15" s="1"/>
  <c r="B23" i="15"/>
  <c r="H23" i="15" s="1"/>
  <c r="B24" i="15"/>
  <c r="H24" i="15" s="1"/>
  <c r="B25" i="15"/>
  <c r="H25" i="15" s="1"/>
  <c r="B26" i="15"/>
  <c r="B27" i="15"/>
  <c r="H27" i="15" s="1"/>
  <c r="B29" i="15"/>
  <c r="B33" i="15"/>
  <c r="H33" i="15" s="1"/>
  <c r="B36" i="15"/>
  <c r="H36" i="15" s="1"/>
  <c r="B38" i="15"/>
  <c r="H38" i="15" s="1"/>
  <c r="B39" i="15"/>
  <c r="H39" i="15" s="1"/>
  <c r="B40" i="15"/>
  <c r="H40" i="15" s="1"/>
  <c r="B41" i="15"/>
  <c r="H41" i="15" s="1"/>
  <c r="B42" i="15"/>
  <c r="H42" i="15" s="1"/>
  <c r="B43" i="15"/>
  <c r="H43" i="15" s="1"/>
  <c r="B45" i="15"/>
  <c r="H45" i="15" s="1"/>
  <c r="B46" i="15"/>
  <c r="H46" i="15" s="1"/>
  <c r="B47" i="15"/>
  <c r="H47" i="15" s="1"/>
  <c r="B48" i="15"/>
  <c r="H48" i="15" s="1"/>
  <c r="B50" i="15"/>
  <c r="H50" i="15" s="1"/>
  <c r="B52" i="15"/>
  <c r="H52" i="15" s="1"/>
  <c r="B53" i="15"/>
  <c r="H53" i="15" s="1"/>
  <c r="B54" i="15"/>
  <c r="H54" i="15" s="1"/>
  <c r="B55" i="15"/>
  <c r="H55" i="15" s="1"/>
  <c r="B58" i="15"/>
  <c r="H58" i="15" s="1"/>
  <c r="B59" i="15"/>
  <c r="B6" i="15"/>
  <c r="H6" i="15" s="1"/>
  <c r="G13" i="14"/>
  <c r="H13" i="14" s="1"/>
  <c r="F15" i="14"/>
  <c r="G14" i="14" s="1"/>
  <c r="H14" i="14" s="1"/>
  <c r="F12" i="14"/>
  <c r="H10" i="14"/>
  <c r="H11" i="14"/>
  <c r="H15" i="14" s="1"/>
  <c r="H9" i="14"/>
  <c r="J15" i="13"/>
  <c r="J18" i="13" s="1"/>
  <c r="J16" i="12"/>
  <c r="H16" i="12"/>
  <c r="J14" i="12"/>
  <c r="J15" i="12"/>
  <c r="H15" i="12"/>
  <c r="J13" i="12"/>
  <c r="J12" i="12"/>
  <c r="H13" i="12"/>
  <c r="H14" i="12"/>
  <c r="H12" i="12"/>
  <c r="C40" i="4"/>
  <c r="E15" i="12"/>
  <c r="E12" i="12"/>
  <c r="C15" i="12"/>
  <c r="C13" i="12"/>
  <c r="C14" i="12"/>
  <c r="C12" i="12"/>
  <c r="J23" i="5"/>
  <c r="J24" i="5"/>
  <c r="J25" i="5"/>
  <c r="J26" i="5"/>
  <c r="J27" i="5"/>
  <c r="J28" i="5"/>
  <c r="J29" i="5"/>
  <c r="J22" i="5"/>
  <c r="J4" i="5"/>
  <c r="J5" i="5"/>
  <c r="J6" i="5"/>
  <c r="J7" i="5"/>
  <c r="J8" i="5"/>
  <c r="J9" i="5"/>
  <c r="J10" i="5"/>
  <c r="J11" i="5"/>
  <c r="J12" i="5"/>
  <c r="J3" i="5"/>
  <c r="BT21" i="11"/>
  <c r="BG21" i="11"/>
  <c r="AT21" i="11"/>
  <c r="L21" i="11"/>
  <c r="G21" i="11"/>
  <c r="F21" i="11"/>
  <c r="E21" i="11"/>
  <c r="BZ19" i="11"/>
  <c r="BU19" i="11"/>
  <c r="BS19" i="11"/>
  <c r="BV19" i="11" s="1"/>
  <c r="BZ18" i="11"/>
  <c r="BU18" i="11"/>
  <c r="BS18" i="11"/>
  <c r="BV18" i="11" s="1"/>
  <c r="BZ17" i="11"/>
  <c r="BU17" i="11"/>
  <c r="BS17" i="11"/>
  <c r="BV17" i="11" s="1"/>
  <c r="BX16" i="11"/>
  <c r="BZ16" i="11" s="1"/>
  <c r="BU16" i="11"/>
  <c r="CB16" i="11" s="1"/>
  <c r="BO16" i="11"/>
  <c r="BK16" i="11"/>
  <c r="BM16" i="11" s="1"/>
  <c r="BH16" i="11"/>
  <c r="AZ16" i="11"/>
  <c r="AU16" i="11"/>
  <c r="BB16" i="11" s="1"/>
  <c r="AG16" i="11"/>
  <c r="AG21" i="11" s="1"/>
  <c r="T16" i="11"/>
  <c r="T21" i="11" s="1"/>
  <c r="K16" i="11"/>
  <c r="M16" i="11" s="1"/>
  <c r="Y16" i="11" s="1"/>
  <c r="I16" i="11"/>
  <c r="P16" i="11" s="1"/>
  <c r="S16" i="11" s="1"/>
  <c r="H16" i="11"/>
  <c r="J16" i="11" s="1"/>
  <c r="BX15" i="11"/>
  <c r="BZ15" i="11" s="1"/>
  <c r="BU15" i="11"/>
  <c r="CB15" i="11" s="1"/>
  <c r="BK15" i="11"/>
  <c r="BM15" i="11" s="1"/>
  <c r="BH15" i="11"/>
  <c r="BO15" i="11" s="1"/>
  <c r="AZ15" i="11"/>
  <c r="AU15" i="11"/>
  <c r="BB15" i="11" s="1"/>
  <c r="O15" i="11"/>
  <c r="R15" i="11" s="1"/>
  <c r="K15" i="11"/>
  <c r="I15" i="11"/>
  <c r="P15" i="11" s="1"/>
  <c r="S15" i="11" s="1"/>
  <c r="H15" i="11"/>
  <c r="BX14" i="11"/>
  <c r="BZ14" i="11" s="1"/>
  <c r="BU14" i="11"/>
  <c r="CB14" i="11" s="1"/>
  <c r="BM14" i="11"/>
  <c r="BK14" i="11"/>
  <c r="BH14" i="11"/>
  <c r="BO14" i="11" s="1"/>
  <c r="AZ14" i="11"/>
  <c r="AU14" i="11"/>
  <c r="BB14" i="11" s="1"/>
  <c r="AS14" i="11"/>
  <c r="AV14" i="11" s="1"/>
  <c r="BX13" i="11"/>
  <c r="BZ13" i="11" s="1"/>
  <c r="BU13" i="11"/>
  <c r="CB13" i="11" s="1"/>
  <c r="BM13" i="11"/>
  <c r="BK13" i="11"/>
  <c r="BH13" i="11"/>
  <c r="AX13" i="11"/>
  <c r="AZ13" i="11" s="1"/>
  <c r="AU13" i="11"/>
  <c r="BB13" i="11" s="1"/>
  <c r="AO13" i="11"/>
  <c r="AM13" i="11"/>
  <c r="AH13" i="11"/>
  <c r="AF13" i="11"/>
  <c r="AI13" i="11" s="1"/>
  <c r="AJ13" i="11" s="1"/>
  <c r="AN13" i="11" s="1"/>
  <c r="AP13" i="11" s="1"/>
  <c r="AS13" i="11" s="1"/>
  <c r="AV13" i="11" s="1"/>
  <c r="AW13" i="11" s="1"/>
  <c r="BA13" i="11" s="1"/>
  <c r="BC13" i="11" s="1"/>
  <c r="BF13" i="11" s="1"/>
  <c r="BI13" i="11" s="1"/>
  <c r="BZ12" i="11"/>
  <c r="BX12" i="11"/>
  <c r="BU12" i="11"/>
  <c r="CB12" i="11" s="1"/>
  <c r="BK12" i="11"/>
  <c r="BM12" i="11" s="1"/>
  <c r="BH12" i="11"/>
  <c r="BO12" i="11" s="1"/>
  <c r="AX12" i="11"/>
  <c r="AZ12" i="11" s="1"/>
  <c r="AU12" i="11"/>
  <c r="AM12" i="11"/>
  <c r="AH12" i="11"/>
  <c r="AF12" i="11"/>
  <c r="AI12" i="11" s="1"/>
  <c r="BX11" i="11"/>
  <c r="BZ11" i="11" s="1"/>
  <c r="BU11" i="11"/>
  <c r="CB11" i="11" s="1"/>
  <c r="BM11" i="11"/>
  <c r="BK11" i="11"/>
  <c r="BH11" i="11"/>
  <c r="BO11" i="11" s="1"/>
  <c r="AX11" i="11"/>
  <c r="AZ11" i="11" s="1"/>
  <c r="AU11" i="11"/>
  <c r="BB11" i="11" s="1"/>
  <c r="AM11" i="11"/>
  <c r="AH11" i="11"/>
  <c r="AO11" i="11" s="1"/>
  <c r="AF11" i="11"/>
  <c r="AI11" i="11" s="1"/>
  <c r="BX10" i="11"/>
  <c r="BZ10" i="11" s="1"/>
  <c r="BU10" i="11"/>
  <c r="BK10" i="11"/>
  <c r="BM10" i="11" s="1"/>
  <c r="BH10" i="11"/>
  <c r="BO10" i="11" s="1"/>
  <c r="AZ10" i="11"/>
  <c r="AX10" i="11"/>
  <c r="AU10" i="11"/>
  <c r="BB10" i="11" s="1"/>
  <c r="AM10" i="11"/>
  <c r="AH10" i="11"/>
  <c r="AO10" i="11" s="1"/>
  <c r="AF10" i="11"/>
  <c r="AI10" i="11" s="1"/>
  <c r="AJ10" i="11" s="1"/>
  <c r="AN10" i="11" s="1"/>
  <c r="AP10" i="11" s="1"/>
  <c r="AS10" i="11" s="1"/>
  <c r="AV10" i="11" s="1"/>
  <c r="AW10" i="11" s="1"/>
  <c r="BA10" i="11" s="1"/>
  <c r="BC10" i="11" s="1"/>
  <c r="BF10" i="11" s="1"/>
  <c r="BI10" i="11" s="1"/>
  <c r="BJ10" i="11" s="1"/>
  <c r="BN10" i="11" s="1"/>
  <c r="BP10" i="11" s="1"/>
  <c r="BS10" i="11" s="1"/>
  <c r="BV10" i="11" s="1"/>
  <c r="BU9" i="11"/>
  <c r="BH9" i="11"/>
  <c r="AU9" i="11"/>
  <c r="AS9" i="11"/>
  <c r="AM9" i="11"/>
  <c r="AH9" i="11"/>
  <c r="AF9" i="11"/>
  <c r="AI9" i="11" s="1"/>
  <c r="BZ8" i="11"/>
  <c r="BX8" i="11"/>
  <c r="BU8" i="11"/>
  <c r="BK8" i="11"/>
  <c r="BM8" i="11" s="1"/>
  <c r="BH8" i="11"/>
  <c r="BO8" i="11" s="1"/>
  <c r="AX8" i="11"/>
  <c r="AZ8" i="11" s="1"/>
  <c r="AU8" i="11"/>
  <c r="BB8" i="11" s="1"/>
  <c r="AM8" i="11"/>
  <c r="AH8" i="11"/>
  <c r="AO8" i="11" s="1"/>
  <c r="AF8" i="11"/>
  <c r="AI8" i="11" s="1"/>
  <c r="Y7" i="11"/>
  <c r="Z7" i="11" s="1"/>
  <c r="AL7" i="11" s="1"/>
  <c r="AM7" i="11" s="1"/>
  <c r="AY7" i="11" s="1"/>
  <c r="M7" i="11"/>
  <c r="I7" i="11"/>
  <c r="H7" i="11"/>
  <c r="O7" i="11" s="1"/>
  <c r="R7" i="11" s="1"/>
  <c r="M6" i="11"/>
  <c r="Y6" i="11" s="1"/>
  <c r="Z6" i="11" s="1"/>
  <c r="I6" i="11"/>
  <c r="I21" i="11" s="1"/>
  <c r="H6" i="11"/>
  <c r="L21" i="10"/>
  <c r="G21" i="10"/>
  <c r="F21" i="10"/>
  <c r="E21" i="10"/>
  <c r="BZ19" i="10"/>
  <c r="BT19" i="10"/>
  <c r="BU19" i="10" s="1"/>
  <c r="BS19" i="10"/>
  <c r="BV19" i="10" s="1"/>
  <c r="BZ18" i="10"/>
  <c r="BU18" i="10"/>
  <c r="CB18" i="10" s="1"/>
  <c r="BT18" i="10"/>
  <c r="BS18" i="10"/>
  <c r="BV18" i="10" s="1"/>
  <c r="BZ17" i="10"/>
  <c r="BU17" i="10"/>
  <c r="BT17" i="10"/>
  <c r="BS17" i="10"/>
  <c r="BV17" i="10" s="1"/>
  <c r="BX16" i="10"/>
  <c r="BZ16" i="10" s="1"/>
  <c r="BT16" i="10"/>
  <c r="BU16" i="10" s="1"/>
  <c r="BK16" i="10"/>
  <c r="BM16" i="10" s="1"/>
  <c r="BG16" i="10"/>
  <c r="AZ16" i="10"/>
  <c r="AT16" i="10"/>
  <c r="AG16" i="10"/>
  <c r="AG21" i="10" s="1"/>
  <c r="T16" i="10"/>
  <c r="T21" i="10" s="1"/>
  <c r="M16" i="10"/>
  <c r="Y16" i="10" s="1"/>
  <c r="K16" i="10"/>
  <c r="I16" i="10"/>
  <c r="P16" i="10" s="1"/>
  <c r="S16" i="10" s="1"/>
  <c r="H16" i="10"/>
  <c r="BZ15" i="10"/>
  <c r="BX15" i="10"/>
  <c r="BU15" i="10"/>
  <c r="CB15" i="10" s="1"/>
  <c r="BM15" i="10"/>
  <c r="BK15" i="10"/>
  <c r="BH15" i="10"/>
  <c r="BO15" i="10" s="1"/>
  <c r="AZ15" i="10"/>
  <c r="AU15" i="10"/>
  <c r="BB15" i="10" s="1"/>
  <c r="O15" i="10"/>
  <c r="R15" i="10" s="1"/>
  <c r="K15" i="10"/>
  <c r="I15" i="10"/>
  <c r="P15" i="10" s="1"/>
  <c r="S15" i="10" s="1"/>
  <c r="H15" i="10"/>
  <c r="CB14" i="10"/>
  <c r="BX14" i="10"/>
  <c r="BZ14" i="10" s="1"/>
  <c r="BU14" i="10"/>
  <c r="BK14" i="10"/>
  <c r="BM14" i="10" s="1"/>
  <c r="BH14" i="10"/>
  <c r="BO14" i="10" s="1"/>
  <c r="AZ14" i="10"/>
  <c r="AU14" i="10"/>
  <c r="BB14" i="10" s="1"/>
  <c r="AS14" i="10"/>
  <c r="AV14" i="10" s="1"/>
  <c r="AW14" i="10" s="1"/>
  <c r="BA14" i="10" s="1"/>
  <c r="BC14" i="10" s="1"/>
  <c r="BF14" i="10" s="1"/>
  <c r="BI14" i="10" s="1"/>
  <c r="BJ14" i="10" s="1"/>
  <c r="BN14" i="10" s="1"/>
  <c r="BP14" i="10" s="1"/>
  <c r="BS14" i="10" s="1"/>
  <c r="BV14" i="10" s="1"/>
  <c r="BW14" i="10" s="1"/>
  <c r="CA14" i="10" s="1"/>
  <c r="CC14" i="10" s="1"/>
  <c r="AP14" i="10"/>
  <c r="AO14" i="10"/>
  <c r="AM14" i="10"/>
  <c r="BX13" i="10"/>
  <c r="BZ13" i="10" s="1"/>
  <c r="BU13" i="10"/>
  <c r="CB13" i="10" s="1"/>
  <c r="BK13" i="10"/>
  <c r="BM13" i="10" s="1"/>
  <c r="BH13" i="10"/>
  <c r="BO13" i="10" s="1"/>
  <c r="AZ13" i="10"/>
  <c r="AX13" i="10"/>
  <c r="AU13" i="10"/>
  <c r="BB13" i="10" s="1"/>
  <c r="AM13" i="10"/>
  <c r="AH13" i="10"/>
  <c r="AF13" i="10"/>
  <c r="AI13" i="10" s="1"/>
  <c r="CB12" i="10"/>
  <c r="BX12" i="10"/>
  <c r="BZ12" i="10" s="1"/>
  <c r="BU12" i="10"/>
  <c r="BK12" i="10"/>
  <c r="BM12" i="10" s="1"/>
  <c r="BH12" i="10"/>
  <c r="BO12" i="10" s="1"/>
  <c r="AX12" i="10"/>
  <c r="AZ12" i="10" s="1"/>
  <c r="AU12" i="10"/>
  <c r="AM12" i="10"/>
  <c r="AH12" i="10"/>
  <c r="AF12" i="10"/>
  <c r="AI12" i="10" s="1"/>
  <c r="BZ11" i="10"/>
  <c r="BX11" i="10"/>
  <c r="BU11" i="10"/>
  <c r="BK11" i="10"/>
  <c r="BM11" i="10" s="1"/>
  <c r="BH11" i="10"/>
  <c r="BO11" i="10" s="1"/>
  <c r="AX11" i="10"/>
  <c r="AZ11" i="10" s="1"/>
  <c r="AU11" i="10"/>
  <c r="BB11" i="10" s="1"/>
  <c r="AM11" i="10"/>
  <c r="AH11" i="10"/>
  <c r="AO11" i="10" s="1"/>
  <c r="AF11" i="10"/>
  <c r="AI11" i="10" s="1"/>
  <c r="BX10" i="10"/>
  <c r="BZ10" i="10" s="1"/>
  <c r="BU10" i="10"/>
  <c r="BK10" i="10"/>
  <c r="BM10" i="10" s="1"/>
  <c r="BH10" i="10"/>
  <c r="AX10" i="10"/>
  <c r="AZ10" i="10" s="1"/>
  <c r="AU10" i="10"/>
  <c r="BB10" i="10" s="1"/>
  <c r="AM10" i="10"/>
  <c r="AH10" i="10"/>
  <c r="AO10" i="10" s="1"/>
  <c r="AF10" i="10"/>
  <c r="AI10" i="10" s="1"/>
  <c r="AJ10" i="10" s="1"/>
  <c r="AN10" i="10" s="1"/>
  <c r="AP10" i="10" s="1"/>
  <c r="AS10" i="10" s="1"/>
  <c r="AV10" i="10" s="1"/>
  <c r="AW10" i="10" s="1"/>
  <c r="BA10" i="10" s="1"/>
  <c r="BC10" i="10" s="1"/>
  <c r="BF10" i="10" s="1"/>
  <c r="BI10" i="10" s="1"/>
  <c r="BZ9" i="10"/>
  <c r="BU9" i="10"/>
  <c r="CB9" i="10" s="1"/>
  <c r="BM9" i="10"/>
  <c r="BH9" i="10"/>
  <c r="BO9" i="10" s="1"/>
  <c r="AZ9" i="10"/>
  <c r="AU9" i="10"/>
  <c r="BB9" i="10" s="1"/>
  <c r="AS9" i="10"/>
  <c r="AV9" i="10" s="1"/>
  <c r="AW9" i="10" s="1"/>
  <c r="AM9" i="10"/>
  <c r="AH9" i="10"/>
  <c r="AF9" i="10"/>
  <c r="AI9" i="10" s="1"/>
  <c r="BX8" i="10"/>
  <c r="BZ8" i="10" s="1"/>
  <c r="BU8" i="10"/>
  <c r="CB8" i="10" s="1"/>
  <c r="BK8" i="10"/>
  <c r="BM8" i="10" s="1"/>
  <c r="BH8" i="10"/>
  <c r="BO8" i="10" s="1"/>
  <c r="AX8" i="10"/>
  <c r="AZ8" i="10" s="1"/>
  <c r="AU8" i="10"/>
  <c r="BB8" i="10" s="1"/>
  <c r="AM8" i="10"/>
  <c r="AH8" i="10"/>
  <c r="AO8" i="10" s="1"/>
  <c r="AF8" i="10"/>
  <c r="AI8" i="10" s="1"/>
  <c r="AJ8" i="10" s="1"/>
  <c r="AN8" i="10" s="1"/>
  <c r="AP8" i="10" s="1"/>
  <c r="AS8" i="10" s="1"/>
  <c r="AV8" i="10" s="1"/>
  <c r="AW8" i="10" s="1"/>
  <c r="BA8" i="10" s="1"/>
  <c r="BC8" i="10" s="1"/>
  <c r="BF8" i="10" s="1"/>
  <c r="BI8" i="10" s="1"/>
  <c r="BJ8" i="10" s="1"/>
  <c r="BN8" i="10" s="1"/>
  <c r="BP8" i="10" s="1"/>
  <c r="BS8" i="10" s="1"/>
  <c r="BV8" i="10" s="1"/>
  <c r="M7" i="10"/>
  <c r="Y7" i="10" s="1"/>
  <c r="Z7" i="10" s="1"/>
  <c r="AL7" i="10" s="1"/>
  <c r="AM7" i="10" s="1"/>
  <c r="AY7" i="10" s="1"/>
  <c r="I7" i="10"/>
  <c r="H7" i="10"/>
  <c r="O7" i="10" s="1"/>
  <c r="R7" i="10" s="1"/>
  <c r="M6" i="10"/>
  <c r="I6" i="10"/>
  <c r="H6" i="10"/>
  <c r="H21" i="10" s="1"/>
  <c r="B4" i="1"/>
  <c r="B82" i="1" s="1"/>
  <c r="B84" i="1" s="1"/>
  <c r="H82" i="1"/>
  <c r="E45" i="1"/>
  <c r="I45" i="1" s="1"/>
  <c r="I82" i="1" s="1"/>
  <c r="C41" i="1"/>
  <c r="E41" i="1" s="1"/>
  <c r="G41" i="1" s="1"/>
  <c r="AI43" i="8"/>
  <c r="V42" i="8"/>
  <c r="E41" i="8"/>
  <c r="V41" i="8" s="1"/>
  <c r="E39" i="8"/>
  <c r="AG31" i="8"/>
  <c r="AF31" i="8"/>
  <c r="AE31" i="8"/>
  <c r="AD31" i="8"/>
  <c r="AC31" i="8"/>
  <c r="AB31" i="8"/>
  <c r="AA31" i="8"/>
  <c r="Z31" i="8"/>
  <c r="Y31" i="8"/>
  <c r="X31" i="8"/>
  <c r="W31" i="8"/>
  <c r="U31" i="8"/>
  <c r="T31" i="8"/>
  <c r="S31" i="8"/>
  <c r="R31" i="8"/>
  <c r="Q31" i="8"/>
  <c r="P31" i="8"/>
  <c r="O31" i="8"/>
  <c r="N31" i="8"/>
  <c r="M31" i="8"/>
  <c r="L31" i="8"/>
  <c r="K31" i="8"/>
  <c r="J31" i="8"/>
  <c r="G31" i="8"/>
  <c r="F31" i="8"/>
  <c r="E30" i="8"/>
  <c r="E31" i="8" s="1"/>
  <c r="H29" i="8"/>
  <c r="H22" i="8"/>
  <c r="H21" i="8"/>
  <c r="E21" i="8"/>
  <c r="E20" i="8"/>
  <c r="I20" i="8" s="1"/>
  <c r="H20" i="8" s="1"/>
  <c r="AG16" i="8"/>
  <c r="AG27" i="8" s="1"/>
  <c r="AG43" i="8" s="1"/>
  <c r="AJ23" i="16" s="1"/>
  <c r="AF16" i="8"/>
  <c r="AF27" i="8" s="1"/>
  <c r="AF43" i="8" s="1"/>
  <c r="AE16" i="8"/>
  <c r="AE27" i="8" s="1"/>
  <c r="AE43" i="8" s="1"/>
  <c r="AD16" i="8"/>
  <c r="AD27" i="8" s="1"/>
  <c r="AC16" i="8"/>
  <c r="AC27" i="8" s="1"/>
  <c r="AB16" i="8"/>
  <c r="AB27" i="8" s="1"/>
  <c r="AB43" i="8" s="1"/>
  <c r="AA16" i="8"/>
  <c r="AA27" i="8" s="1"/>
  <c r="AA43" i="8" s="1"/>
  <c r="Z16" i="8"/>
  <c r="Z27" i="8" s="1"/>
  <c r="Z43" i="8" s="1"/>
  <c r="Y16" i="8"/>
  <c r="Y27" i="8" s="1"/>
  <c r="Y43" i="8" s="1"/>
  <c r="X16" i="8"/>
  <c r="X27" i="8" s="1"/>
  <c r="X43" i="8" s="1"/>
  <c r="Z23" i="16" s="1"/>
  <c r="W16" i="8"/>
  <c r="W27" i="8" s="1"/>
  <c r="W43" i="8" s="1"/>
  <c r="V16" i="8"/>
  <c r="V27" i="8" s="1"/>
  <c r="U16" i="8"/>
  <c r="U27" i="8" s="1"/>
  <c r="U43" i="8" s="1"/>
  <c r="T16" i="8"/>
  <c r="T27" i="8" s="1"/>
  <c r="S16" i="8"/>
  <c r="S27" i="8" s="1"/>
  <c r="S43" i="8" s="1"/>
  <c r="R16" i="8"/>
  <c r="R27" i="8" s="1"/>
  <c r="Q16" i="8"/>
  <c r="Q27" i="8" s="1"/>
  <c r="Q43" i="8" s="1"/>
  <c r="P16" i="8"/>
  <c r="P27" i="8" s="1"/>
  <c r="O16" i="8"/>
  <c r="O27" i="8" s="1"/>
  <c r="N16" i="8"/>
  <c r="N27" i="8" s="1"/>
  <c r="M16" i="8"/>
  <c r="M27" i="8" s="1"/>
  <c r="M43" i="8" s="1"/>
  <c r="L16" i="8"/>
  <c r="L27" i="8" s="1"/>
  <c r="K16" i="8"/>
  <c r="K27" i="8" s="1"/>
  <c r="K43" i="8" s="1"/>
  <c r="I23" i="16" s="1"/>
  <c r="J16" i="8"/>
  <c r="I16" i="8"/>
  <c r="I17" i="8" s="1"/>
  <c r="H17" i="8" s="1"/>
  <c r="H14" i="8"/>
  <c r="H16" i="8" s="1"/>
  <c r="V25" i="6"/>
  <c r="V24" i="6"/>
  <c r="C98" i="4"/>
  <c r="C97" i="4"/>
  <c r="AL94" i="4"/>
  <c r="C93" i="4"/>
  <c r="Z92" i="4"/>
  <c r="AJ90" i="4"/>
  <c r="AI90" i="4"/>
  <c r="AH90" i="4"/>
  <c r="AG90" i="4"/>
  <c r="AF90" i="4"/>
  <c r="AE90" i="4"/>
  <c r="AD90" i="4"/>
  <c r="AC90" i="4"/>
  <c r="AB90" i="4"/>
  <c r="AA90" i="4"/>
  <c r="Z90" i="4"/>
  <c r="Y90" i="4"/>
  <c r="X90" i="4"/>
  <c r="W90" i="4"/>
  <c r="V90" i="4"/>
  <c r="U90" i="4"/>
  <c r="T90" i="4"/>
  <c r="S90" i="4"/>
  <c r="R90" i="4"/>
  <c r="Q90" i="4"/>
  <c r="P90" i="4"/>
  <c r="O90" i="4"/>
  <c r="N90" i="4"/>
  <c r="M90" i="4"/>
  <c r="L90" i="4"/>
  <c r="K90" i="4"/>
  <c r="J90" i="4"/>
  <c r="I90" i="4"/>
  <c r="H90" i="4"/>
  <c r="G90" i="4"/>
  <c r="F90" i="4"/>
  <c r="C90" i="4"/>
  <c r="AJ82" i="4"/>
  <c r="AH82" i="4"/>
  <c r="AE82" i="4"/>
  <c r="AD82" i="4"/>
  <c r="AC82" i="4"/>
  <c r="Y82" i="4"/>
  <c r="V82" i="4"/>
  <c r="T82" i="4"/>
  <c r="S82" i="4"/>
  <c r="R82" i="4"/>
  <c r="Q82" i="4"/>
  <c r="P82" i="4"/>
  <c r="O82" i="4"/>
  <c r="N82" i="4"/>
  <c r="M82" i="4"/>
  <c r="L82" i="4"/>
  <c r="J82" i="4"/>
  <c r="H82" i="4"/>
  <c r="C82" i="4"/>
  <c r="I40" i="4"/>
  <c r="G39" i="4"/>
  <c r="F39" i="4"/>
  <c r="G38" i="4"/>
  <c r="F38" i="4"/>
  <c r="B38" i="4"/>
  <c r="G37" i="4"/>
  <c r="Z37" i="4" s="1"/>
  <c r="B37" i="4"/>
  <c r="D31" i="4"/>
  <c r="Z31" i="4" s="1"/>
  <c r="F30" i="4"/>
  <c r="F29" i="4"/>
  <c r="G28" i="4"/>
  <c r="F28" i="4" s="1"/>
  <c r="F24" i="4"/>
  <c r="F23" i="4"/>
  <c r="F22" i="4"/>
  <c r="F21" i="4"/>
  <c r="AJ19" i="4"/>
  <c r="AJ20" i="4" s="1"/>
  <c r="AJ25" i="4" s="1"/>
  <c r="AJ35" i="4" s="1"/>
  <c r="AI19" i="4"/>
  <c r="AI20" i="4" s="1"/>
  <c r="AI25" i="4" s="1"/>
  <c r="AI35" i="4" s="1"/>
  <c r="AI94" i="4" s="1"/>
  <c r="AI17" i="16" s="1"/>
  <c r="AI19" i="16" s="1"/>
  <c r="AI20" i="16" s="1"/>
  <c r="AI25" i="16" s="1"/>
  <c r="AI35" i="16" s="1"/>
  <c r="AI94" i="16" s="1"/>
  <c r="AH19" i="4"/>
  <c r="AH20" i="4" s="1"/>
  <c r="AH25" i="4" s="1"/>
  <c r="AH35" i="4" s="1"/>
  <c r="AH94" i="4" s="1"/>
  <c r="AH17" i="16" s="1"/>
  <c r="AH19" i="16" s="1"/>
  <c r="AH20" i="16" s="1"/>
  <c r="AH25" i="16" s="1"/>
  <c r="AH35" i="16" s="1"/>
  <c r="AH94" i="16" s="1"/>
  <c r="AG19" i="4"/>
  <c r="AG20" i="4" s="1"/>
  <c r="AG25" i="4" s="1"/>
  <c r="AG35" i="4" s="1"/>
  <c r="AF19" i="4"/>
  <c r="AF20" i="4" s="1"/>
  <c r="AF25" i="4" s="1"/>
  <c r="AF35" i="4" s="1"/>
  <c r="AF94" i="4" s="1"/>
  <c r="AF17" i="16" s="1"/>
  <c r="AF19" i="16" s="1"/>
  <c r="AF20" i="16" s="1"/>
  <c r="AF25" i="16" s="1"/>
  <c r="AF35" i="16" s="1"/>
  <c r="AF94" i="16" s="1"/>
  <c r="AE19" i="4"/>
  <c r="AE20" i="4" s="1"/>
  <c r="AE25" i="4" s="1"/>
  <c r="AD19" i="4"/>
  <c r="AD20" i="4" s="1"/>
  <c r="AD25" i="4" s="1"/>
  <c r="AD35" i="4" s="1"/>
  <c r="AC19" i="4"/>
  <c r="AC20" i="4" s="1"/>
  <c r="AC25" i="4" s="1"/>
  <c r="AC35" i="4" s="1"/>
  <c r="AB19" i="4"/>
  <c r="AB20" i="4" s="1"/>
  <c r="AB25" i="4" s="1"/>
  <c r="AB35" i="4" s="1"/>
  <c r="AB94" i="4" s="1"/>
  <c r="AB17" i="16" s="1"/>
  <c r="AB19" i="16" s="1"/>
  <c r="AB20" i="16" s="1"/>
  <c r="AB25" i="16" s="1"/>
  <c r="AB35" i="16" s="1"/>
  <c r="AB94" i="16" s="1"/>
  <c r="AA19" i="4"/>
  <c r="AA20" i="4" s="1"/>
  <c r="AA25" i="4" s="1"/>
  <c r="AA35" i="4" s="1"/>
  <c r="AA94" i="4" s="1"/>
  <c r="AA17" i="16" s="1"/>
  <c r="AA19" i="16" s="1"/>
  <c r="AA20" i="16" s="1"/>
  <c r="AA25" i="16" s="1"/>
  <c r="AA35" i="16" s="1"/>
  <c r="AA94" i="16" s="1"/>
  <c r="Z19" i="4"/>
  <c r="Z20" i="4" s="1"/>
  <c r="Z25" i="4" s="1"/>
  <c r="Z35" i="4" s="1"/>
  <c r="Y19" i="4"/>
  <c r="Y20" i="4" s="1"/>
  <c r="Y25" i="4" s="1"/>
  <c r="Y35" i="4" s="1"/>
  <c r="X19" i="4"/>
  <c r="X20" i="4" s="1"/>
  <c r="X25" i="4" s="1"/>
  <c r="X35" i="4" s="1"/>
  <c r="X94" i="4" s="1"/>
  <c r="X17" i="16" s="1"/>
  <c r="X19" i="16" s="1"/>
  <c r="X20" i="16" s="1"/>
  <c r="W19" i="4"/>
  <c r="W20" i="4" s="1"/>
  <c r="W25" i="4" s="1"/>
  <c r="W35" i="4" s="1"/>
  <c r="W94" i="4" s="1"/>
  <c r="W17" i="16" s="1"/>
  <c r="W19" i="16" s="1"/>
  <c r="W20" i="16" s="1"/>
  <c r="W25" i="16" s="1"/>
  <c r="W35" i="16" s="1"/>
  <c r="W94" i="16" s="1"/>
  <c r="V19" i="4"/>
  <c r="V20" i="4" s="1"/>
  <c r="V25" i="4" s="1"/>
  <c r="V35" i="4" s="1"/>
  <c r="V94" i="4" s="1"/>
  <c r="V17" i="16" s="1"/>
  <c r="V19" i="16" s="1"/>
  <c r="V20" i="16" s="1"/>
  <c r="V25" i="16" s="1"/>
  <c r="V35" i="16" s="1"/>
  <c r="V94" i="16" s="1"/>
  <c r="U19" i="4"/>
  <c r="U20" i="4" s="1"/>
  <c r="U25" i="4" s="1"/>
  <c r="U35" i="4" s="1"/>
  <c r="T19" i="4"/>
  <c r="T20" i="4" s="1"/>
  <c r="T25" i="4" s="1"/>
  <c r="T35" i="4" s="1"/>
  <c r="T94" i="4" s="1"/>
  <c r="T17" i="16" s="1"/>
  <c r="T19" i="16" s="1"/>
  <c r="T20" i="16" s="1"/>
  <c r="T25" i="16" s="1"/>
  <c r="T35" i="16" s="1"/>
  <c r="T94" i="16" s="1"/>
  <c r="S19" i="4"/>
  <c r="S20" i="4" s="1"/>
  <c r="S25" i="4" s="1"/>
  <c r="S35" i="4" s="1"/>
  <c r="S94" i="4" s="1"/>
  <c r="S17" i="16" s="1"/>
  <c r="S19" i="16" s="1"/>
  <c r="S20" i="16" s="1"/>
  <c r="R19" i="4"/>
  <c r="R20" i="4" s="1"/>
  <c r="R25" i="4" s="1"/>
  <c r="R35" i="4" s="1"/>
  <c r="R94" i="4" s="1"/>
  <c r="R17" i="16" s="1"/>
  <c r="R19" i="16" s="1"/>
  <c r="R20" i="16" s="1"/>
  <c r="R25" i="16" s="1"/>
  <c r="R35" i="16" s="1"/>
  <c r="R94" i="16" s="1"/>
  <c r="Q19" i="4"/>
  <c r="Q20" i="4" s="1"/>
  <c r="Q25" i="4" s="1"/>
  <c r="Q35" i="4" s="1"/>
  <c r="P19" i="4"/>
  <c r="P20" i="4" s="1"/>
  <c r="P25" i="4" s="1"/>
  <c r="P35" i="4" s="1"/>
  <c r="P94" i="4" s="1"/>
  <c r="P17" i="16" s="1"/>
  <c r="P19" i="16" s="1"/>
  <c r="P20" i="16" s="1"/>
  <c r="O19" i="4"/>
  <c r="O20" i="4" s="1"/>
  <c r="O25" i="4" s="1"/>
  <c r="O35" i="4" s="1"/>
  <c r="O94" i="4" s="1"/>
  <c r="O17" i="16" s="1"/>
  <c r="O19" i="16" s="1"/>
  <c r="O20" i="16" s="1"/>
  <c r="O25" i="16" s="1"/>
  <c r="O35" i="16" s="1"/>
  <c r="O94" i="16" s="1"/>
  <c r="N19" i="4"/>
  <c r="N20" i="4" s="1"/>
  <c r="N25" i="4" s="1"/>
  <c r="N35" i="4" s="1"/>
  <c r="N94" i="4" s="1"/>
  <c r="N17" i="16" s="1"/>
  <c r="N19" i="16" s="1"/>
  <c r="N20" i="16" s="1"/>
  <c r="N25" i="16" s="1"/>
  <c r="N35" i="16" s="1"/>
  <c r="N94" i="16" s="1"/>
  <c r="M19" i="4"/>
  <c r="M20" i="4" s="1"/>
  <c r="M25" i="4" s="1"/>
  <c r="M35" i="4" s="1"/>
  <c r="L19" i="4"/>
  <c r="L20" i="4" s="1"/>
  <c r="L25" i="4" s="1"/>
  <c r="L35" i="4" s="1"/>
  <c r="L94" i="4" s="1"/>
  <c r="L17" i="16" s="1"/>
  <c r="L19" i="16" s="1"/>
  <c r="L20" i="16" s="1"/>
  <c r="L25" i="16" s="1"/>
  <c r="L35" i="16" s="1"/>
  <c r="L94" i="16" s="1"/>
  <c r="K19" i="4"/>
  <c r="K20" i="4" s="1"/>
  <c r="K25" i="4" s="1"/>
  <c r="K35" i="4" s="1"/>
  <c r="K94" i="4" s="1"/>
  <c r="K17" i="16" s="1"/>
  <c r="K19" i="16" s="1"/>
  <c r="K20" i="16" s="1"/>
  <c r="K25" i="16" s="1"/>
  <c r="K35" i="16" s="1"/>
  <c r="K94" i="16" s="1"/>
  <c r="J19" i="4"/>
  <c r="J20" i="4" s="1"/>
  <c r="J25" i="4" s="1"/>
  <c r="J35" i="4" s="1"/>
  <c r="J94" i="4" s="1"/>
  <c r="J17" i="16" s="1"/>
  <c r="J19" i="16" s="1"/>
  <c r="J20" i="16" s="1"/>
  <c r="J25" i="16" s="1"/>
  <c r="J35" i="16" s="1"/>
  <c r="J94" i="16" s="1"/>
  <c r="I19" i="4"/>
  <c r="I20" i="4" s="1"/>
  <c r="I25" i="4" s="1"/>
  <c r="I35" i="4" s="1"/>
  <c r="H19" i="4"/>
  <c r="H20" i="4" s="1"/>
  <c r="H25" i="4" s="1"/>
  <c r="H35" i="4" s="1"/>
  <c r="H94" i="4" s="1"/>
  <c r="H17" i="16" s="1"/>
  <c r="H19" i="16" s="1"/>
  <c r="H20" i="16" s="1"/>
  <c r="H25" i="16" s="1"/>
  <c r="H35" i="16" s="1"/>
  <c r="H94" i="16" s="1"/>
  <c r="G19" i="4"/>
  <c r="G20" i="4" s="1"/>
  <c r="G26" i="4" s="1"/>
  <c r="F26" i="4" s="1"/>
  <c r="F19" i="4"/>
  <c r="F18" i="4"/>
  <c r="F17" i="4"/>
  <c r="F20" i="4" s="1"/>
  <c r="F25" i="4" s="1"/>
  <c r="AB10" i="4"/>
  <c r="Z40" i="4" s="1"/>
  <c r="U13" i="3"/>
  <c r="R27" i="2"/>
  <c r="S26" i="2"/>
  <c r="H84" i="1" l="1"/>
  <c r="I84" i="1"/>
  <c r="H83" i="1"/>
  <c r="F35" i="4"/>
  <c r="I82" i="4"/>
  <c r="F40" i="4"/>
  <c r="E82" i="1"/>
  <c r="E84" i="1" s="1"/>
  <c r="AT21" i="10"/>
  <c r="AU16" i="10"/>
  <c r="BB16" i="10" s="1"/>
  <c r="BG21" i="10"/>
  <c r="BH16" i="10"/>
  <c r="BO16" i="10" s="1"/>
  <c r="BW17" i="10"/>
  <c r="CA17" i="10" s="1"/>
  <c r="CC17" i="10" s="1"/>
  <c r="CB17" i="10"/>
  <c r="J7" i="11"/>
  <c r="N7" i="11" s="1"/>
  <c r="P7" i="11" s="1"/>
  <c r="S7" i="11" s="1"/>
  <c r="V7" i="11" s="1"/>
  <c r="M94" i="4"/>
  <c r="M17" i="16" s="1"/>
  <c r="M19" i="16" s="1"/>
  <c r="M20" i="16" s="1"/>
  <c r="M25" i="16" s="1"/>
  <c r="M35" i="16" s="1"/>
  <c r="M94" i="16" s="1"/>
  <c r="Q94" i="4"/>
  <c r="Q17" i="16" s="1"/>
  <c r="Q19" i="16" s="1"/>
  <c r="Q20" i="16" s="1"/>
  <c r="Q25" i="16" s="1"/>
  <c r="Q35" i="16" s="1"/>
  <c r="Q94" i="16" s="1"/>
  <c r="U94" i="4"/>
  <c r="U17" i="16" s="1"/>
  <c r="U19" i="16" s="1"/>
  <c r="U20" i="16" s="1"/>
  <c r="U25" i="16" s="1"/>
  <c r="U35" i="16" s="1"/>
  <c r="U94" i="16" s="1"/>
  <c r="Y94" i="4"/>
  <c r="Y17" i="16" s="1"/>
  <c r="Y19" i="16" s="1"/>
  <c r="Y20" i="16" s="1"/>
  <c r="Y25" i="16" s="1"/>
  <c r="Y35" i="16" s="1"/>
  <c r="Y94" i="16" s="1"/>
  <c r="AC94" i="4"/>
  <c r="AC17" i="16" s="1"/>
  <c r="AC19" i="16" s="1"/>
  <c r="AC20" i="16" s="1"/>
  <c r="AC25" i="16" s="1"/>
  <c r="AC35" i="16" s="1"/>
  <c r="AC94" i="16" s="1"/>
  <c r="AG94" i="4"/>
  <c r="AG17" i="16" s="1"/>
  <c r="AG19" i="16" s="1"/>
  <c r="AG20" i="16" s="1"/>
  <c r="AG25" i="16" s="1"/>
  <c r="AG35" i="16" s="1"/>
  <c r="AG94" i="16" s="1"/>
  <c r="F37" i="4"/>
  <c r="L43" i="8"/>
  <c r="N43" i="8"/>
  <c r="P43" i="8"/>
  <c r="R43" i="8"/>
  <c r="S23" i="16" s="1"/>
  <c r="S25" i="16" s="1"/>
  <c r="S35" i="16" s="1"/>
  <c r="S94" i="16" s="1"/>
  <c r="T43" i="8"/>
  <c r="C58" i="15"/>
  <c r="I58" i="15" s="1"/>
  <c r="E13" i="12"/>
  <c r="G82" i="1"/>
  <c r="C82" i="1"/>
  <c r="C84" i="1" s="1"/>
  <c r="I21" i="10"/>
  <c r="AJ9" i="10"/>
  <c r="AN9" i="10" s="1"/>
  <c r="AJ13" i="10"/>
  <c r="AN13" i="10" s="1"/>
  <c r="AP13" i="10" s="1"/>
  <c r="AS13" i="10" s="1"/>
  <c r="AV13" i="10" s="1"/>
  <c r="AO13" i="10"/>
  <c r="J15" i="10"/>
  <c r="K21" i="10"/>
  <c r="M15" i="10"/>
  <c r="Y15" i="10" s="1"/>
  <c r="X15" i="10" s="1"/>
  <c r="AJ8" i="11"/>
  <c r="AN8" i="11" s="1"/>
  <c r="AP8" i="11" s="1"/>
  <c r="AS8" i="11" s="1"/>
  <c r="AV8" i="11" s="1"/>
  <c r="AW8" i="11" s="1"/>
  <c r="BA8" i="11" s="1"/>
  <c r="BC8" i="11" s="1"/>
  <c r="BF8" i="11" s="1"/>
  <c r="BI8" i="11" s="1"/>
  <c r="BJ8" i="11" s="1"/>
  <c r="BN8" i="11" s="1"/>
  <c r="BP8" i="11" s="1"/>
  <c r="BS8" i="11" s="1"/>
  <c r="BV8" i="11" s="1"/>
  <c r="BW8" i="11" s="1"/>
  <c r="CA8" i="11" s="1"/>
  <c r="CC8" i="11" s="1"/>
  <c r="AJ11" i="10"/>
  <c r="AN11" i="10" s="1"/>
  <c r="AP11" i="10" s="1"/>
  <c r="AS11" i="10" s="1"/>
  <c r="AV11" i="10" s="1"/>
  <c r="AW11" i="10" s="1"/>
  <c r="BA11" i="10" s="1"/>
  <c r="BC11" i="10" s="1"/>
  <c r="BF11" i="10" s="1"/>
  <c r="BI11" i="10" s="1"/>
  <c r="BJ11" i="10" s="1"/>
  <c r="BN11" i="10" s="1"/>
  <c r="BP11" i="10" s="1"/>
  <c r="BS11" i="10" s="1"/>
  <c r="BV11" i="10" s="1"/>
  <c r="J16" i="10"/>
  <c r="O16" i="10"/>
  <c r="R16" i="10" s="1"/>
  <c r="H21" i="11"/>
  <c r="J6" i="11"/>
  <c r="BC9" i="11"/>
  <c r="BF9" i="11" s="1"/>
  <c r="BI9" i="11" s="1"/>
  <c r="AV9" i="11"/>
  <c r="AW9" i="11" s="1"/>
  <c r="AW14" i="11"/>
  <c r="BA14" i="11" s="1"/>
  <c r="BC14" i="11" s="1"/>
  <c r="BF14" i="11" s="1"/>
  <c r="BI14" i="11" s="1"/>
  <c r="BJ14" i="11" s="1"/>
  <c r="BN14" i="11" s="1"/>
  <c r="BP14" i="11" s="1"/>
  <c r="BS14" i="11" s="1"/>
  <c r="BV14" i="11" s="1"/>
  <c r="BW14" i="11" s="1"/>
  <c r="CA14" i="11" s="1"/>
  <c r="CC14" i="11" s="1"/>
  <c r="K21" i="11"/>
  <c r="BW17" i="11"/>
  <c r="CA17" i="11" s="1"/>
  <c r="CC17" i="11" s="1"/>
  <c r="BW18" i="11"/>
  <c r="CA18" i="11" s="1"/>
  <c r="CC18" i="11" s="1"/>
  <c r="BW19" i="11"/>
  <c r="CA19" i="11" s="1"/>
  <c r="CC19" i="11" s="1"/>
  <c r="J17" i="12"/>
  <c r="J19" i="12" s="1"/>
  <c r="H15" i="13" s="1"/>
  <c r="Z38" i="16"/>
  <c r="Z39" i="16"/>
  <c r="Z93" i="16"/>
  <c r="I43" i="15"/>
  <c r="I39" i="15"/>
  <c r="I30" i="8"/>
  <c r="I25" i="16"/>
  <c r="I35" i="16" s="1"/>
  <c r="AD94" i="16"/>
  <c r="I94" i="16"/>
  <c r="F37" i="16"/>
  <c r="F82" i="16" s="1"/>
  <c r="C82" i="16"/>
  <c r="Z37" i="16"/>
  <c r="Z82" i="16" s="1"/>
  <c r="O43" i="8"/>
  <c r="P23" i="16" s="1"/>
  <c r="F23" i="16" s="1"/>
  <c r="AC12" i="8"/>
  <c r="I37" i="15"/>
  <c r="I48" i="15"/>
  <c r="H32" i="15"/>
  <c r="H30" i="15"/>
  <c r="H29" i="15"/>
  <c r="E59" i="15"/>
  <c r="H26" i="15"/>
  <c r="B94" i="15"/>
  <c r="AL6" i="11"/>
  <c r="W7" i="11"/>
  <c r="AA7" i="11" s="1"/>
  <c r="AC7" i="11" s="1"/>
  <c r="AF7" i="11" s="1"/>
  <c r="AI7" i="11" s="1"/>
  <c r="U7" i="11"/>
  <c r="AB7" i="11" s="1"/>
  <c r="AE7" i="11" s="1"/>
  <c r="AX7" i="11"/>
  <c r="AZ7" i="11" s="1"/>
  <c r="BL7" i="11" s="1"/>
  <c r="O6" i="11"/>
  <c r="AJ9" i="11"/>
  <c r="AN9" i="11" s="1"/>
  <c r="AJ12" i="11"/>
  <c r="AN12" i="11" s="1"/>
  <c r="AP12" i="11" s="1"/>
  <c r="AS12" i="11" s="1"/>
  <c r="AV12" i="11" s="1"/>
  <c r="AO12" i="11"/>
  <c r="BB12" i="11"/>
  <c r="AW12" i="11"/>
  <c r="BA12" i="11" s="1"/>
  <c r="BC12" i="11" s="1"/>
  <c r="BF12" i="11" s="1"/>
  <c r="BI12" i="11" s="1"/>
  <c r="BJ12" i="11" s="1"/>
  <c r="BN12" i="11" s="1"/>
  <c r="BP12" i="11" s="1"/>
  <c r="BS12" i="11" s="1"/>
  <c r="BV12" i="11" s="1"/>
  <c r="BW12" i="11" s="1"/>
  <c r="CA12" i="11" s="1"/>
  <c r="CC12" i="11" s="1"/>
  <c r="V15" i="11"/>
  <c r="AC15" i="11"/>
  <c r="AF15" i="11" s="1"/>
  <c r="CB8" i="11"/>
  <c r="CB10" i="11"/>
  <c r="BW10" i="11"/>
  <c r="CA10" i="11" s="1"/>
  <c r="CC10" i="11" s="1"/>
  <c r="AJ11" i="11"/>
  <c r="AN11" i="11" s="1"/>
  <c r="AP11" i="11" s="1"/>
  <c r="AS11" i="11" s="1"/>
  <c r="AV11" i="11" s="1"/>
  <c r="AW11" i="11" s="1"/>
  <c r="BA11" i="11" s="1"/>
  <c r="BC11" i="11" s="1"/>
  <c r="BF11" i="11" s="1"/>
  <c r="BI11" i="11" s="1"/>
  <c r="BJ11" i="11" s="1"/>
  <c r="BN11" i="11" s="1"/>
  <c r="BP11" i="11" s="1"/>
  <c r="BS11" i="11" s="1"/>
  <c r="BV11" i="11" s="1"/>
  <c r="BW11" i="11" s="1"/>
  <c r="CA11" i="11" s="1"/>
  <c r="CC11" i="11" s="1"/>
  <c r="BO13" i="11"/>
  <c r="BJ13" i="11"/>
  <c r="BN13" i="11" s="1"/>
  <c r="BP13" i="11" s="1"/>
  <c r="BS13" i="11" s="1"/>
  <c r="BV13" i="11" s="1"/>
  <c r="BW13" i="11" s="1"/>
  <c r="CA13" i="11" s="1"/>
  <c r="CC13" i="11" s="1"/>
  <c r="U15" i="11"/>
  <c r="AB15" i="11" s="1"/>
  <c r="AE15" i="11" s="1"/>
  <c r="N6" i="11"/>
  <c r="X16" i="11"/>
  <c r="Z16" i="11"/>
  <c r="AL16" i="11" s="1"/>
  <c r="M15" i="11"/>
  <c r="Y15" i="11" s="1"/>
  <c r="V16" i="11"/>
  <c r="AC16" i="11" s="1"/>
  <c r="AF16" i="11" s="1"/>
  <c r="J15" i="11"/>
  <c r="J21" i="11" s="1"/>
  <c r="O16" i="11"/>
  <c r="R16" i="11" s="1"/>
  <c r="CB17" i="11"/>
  <c r="CB18" i="11"/>
  <c r="CB19" i="11"/>
  <c r="AX7" i="10"/>
  <c r="AZ7" i="10"/>
  <c r="BL7" i="10" s="1"/>
  <c r="U7" i="10"/>
  <c r="AB7" i="10" s="1"/>
  <c r="AE7" i="10" s="1"/>
  <c r="J6" i="10"/>
  <c r="J7" i="10"/>
  <c r="N7" i="10" s="1"/>
  <c r="P7" i="10" s="1"/>
  <c r="S7" i="10" s="1"/>
  <c r="V7" i="10" s="1"/>
  <c r="W7" i="10" s="1"/>
  <c r="AA7" i="10" s="1"/>
  <c r="AC7" i="10" s="1"/>
  <c r="AF7" i="10" s="1"/>
  <c r="AI7" i="10" s="1"/>
  <c r="BO10" i="10"/>
  <c r="BJ10" i="10"/>
  <c r="BN10" i="10" s="1"/>
  <c r="BP10" i="10" s="1"/>
  <c r="BS10" i="10" s="1"/>
  <c r="BV10" i="10" s="1"/>
  <c r="BC9" i="10"/>
  <c r="BF9" i="10" s="1"/>
  <c r="AO12" i="10"/>
  <c r="AJ12" i="10"/>
  <c r="AN12" i="10" s="1"/>
  <c r="AP12" i="10" s="1"/>
  <c r="AS12" i="10" s="1"/>
  <c r="AV12" i="10" s="1"/>
  <c r="BB12" i="10"/>
  <c r="AW12" i="10"/>
  <c r="BA12" i="10" s="1"/>
  <c r="BC12" i="10" s="1"/>
  <c r="BF12" i="10" s="1"/>
  <c r="BI12" i="10" s="1"/>
  <c r="BJ12" i="10" s="1"/>
  <c r="BN12" i="10" s="1"/>
  <c r="BP12" i="10" s="1"/>
  <c r="BS12" i="10" s="1"/>
  <c r="BV12" i="10" s="1"/>
  <c r="BW12" i="10" s="1"/>
  <c r="CA12" i="10" s="1"/>
  <c r="CC12" i="10" s="1"/>
  <c r="U15" i="10"/>
  <c r="AB15" i="10" s="1"/>
  <c r="AE15" i="10" s="1"/>
  <c r="X16" i="10"/>
  <c r="Z16" i="10" s="1"/>
  <c r="AL16" i="10" s="1"/>
  <c r="CB16" i="10"/>
  <c r="Y6" i="10"/>
  <c r="CB10" i="10"/>
  <c r="BW10" i="10"/>
  <c r="CA10" i="10" s="1"/>
  <c r="CC10" i="10" s="1"/>
  <c r="V15" i="10"/>
  <c r="AC15" i="10" s="1"/>
  <c r="AF15" i="10" s="1"/>
  <c r="U16" i="10"/>
  <c r="AB16" i="10" s="1"/>
  <c r="AE16" i="10" s="1"/>
  <c r="BW19" i="10"/>
  <c r="CA19" i="10" s="1"/>
  <c r="CC19" i="10" s="1"/>
  <c r="CB19" i="10"/>
  <c r="O6" i="10"/>
  <c r="BW8" i="10"/>
  <c r="CA8" i="10" s="1"/>
  <c r="CC8" i="10" s="1"/>
  <c r="CB11" i="10"/>
  <c r="BW11" i="10"/>
  <c r="CA11" i="10" s="1"/>
  <c r="CC11" i="10" s="1"/>
  <c r="Z15" i="10"/>
  <c r="AL15" i="10" s="1"/>
  <c r="V16" i="10"/>
  <c r="AC16" i="10" s="1"/>
  <c r="AF16" i="10" s="1"/>
  <c r="BW18" i="10"/>
  <c r="CA18" i="10" s="1"/>
  <c r="CC18" i="10" s="1"/>
  <c r="BT21" i="10"/>
  <c r="AW13" i="10"/>
  <c r="BA13" i="10" s="1"/>
  <c r="BC13" i="10" s="1"/>
  <c r="BF13" i="10" s="1"/>
  <c r="BI13" i="10" s="1"/>
  <c r="BJ13" i="10" s="1"/>
  <c r="BN13" i="10" s="1"/>
  <c r="BP13" i="10" s="1"/>
  <c r="BS13" i="10" s="1"/>
  <c r="BV13" i="10" s="1"/>
  <c r="BW13" i="10" s="1"/>
  <c r="CA13" i="10" s="1"/>
  <c r="CC13" i="10" s="1"/>
  <c r="D4" i="1"/>
  <c r="AD43" i="8"/>
  <c r="AJ28" i="8"/>
  <c r="I27" i="8"/>
  <c r="AC43" i="8"/>
  <c r="AE23" i="16" s="1"/>
  <c r="AK23" i="16" s="1"/>
  <c r="AJ27" i="8"/>
  <c r="J18" i="8"/>
  <c r="H18" i="8" s="1"/>
  <c r="I31" i="8"/>
  <c r="AD94" i="4"/>
  <c r="AD17" i="16" s="1"/>
  <c r="AD19" i="16" s="1"/>
  <c r="AD20" i="16" s="1"/>
  <c r="AD25" i="16" s="1"/>
  <c r="AD35" i="16" s="1"/>
  <c r="AM35" i="16" s="1"/>
  <c r="AM35" i="4"/>
  <c r="AJ94" i="4"/>
  <c r="AJ17" i="16" s="1"/>
  <c r="AJ19" i="16" s="1"/>
  <c r="AJ20" i="16" s="1"/>
  <c r="AJ25" i="16" s="1"/>
  <c r="AJ35" i="16" s="1"/>
  <c r="AJ94" i="16" s="1"/>
  <c r="AM38" i="4"/>
  <c r="AM77" i="4"/>
  <c r="I94" i="4"/>
  <c r="I17" i="16" s="1"/>
  <c r="I19" i="16" s="1"/>
  <c r="I20" i="16" s="1"/>
  <c r="AE35" i="4"/>
  <c r="AK25" i="4"/>
  <c r="G82" i="4"/>
  <c r="Z93" i="4"/>
  <c r="G25" i="4"/>
  <c r="G35" i="4" s="1"/>
  <c r="G94" i="4" s="1"/>
  <c r="G17" i="16" s="1"/>
  <c r="Z38" i="4"/>
  <c r="Z39" i="4"/>
  <c r="BP9" i="11" l="1"/>
  <c r="BS9" i="11" s="1"/>
  <c r="CC9" i="11" s="1"/>
  <c r="BJ9" i="11"/>
  <c r="F17" i="16"/>
  <c r="G19" i="16"/>
  <c r="W16" i="10"/>
  <c r="Z82" i="4"/>
  <c r="J14" i="5"/>
  <c r="W15" i="11"/>
  <c r="J13" i="5"/>
  <c r="P25" i="16"/>
  <c r="P35" i="16" s="1"/>
  <c r="P94" i="16" s="1"/>
  <c r="F82" i="4"/>
  <c r="F94" i="4" s="1"/>
  <c r="M21" i="10"/>
  <c r="V30" i="8"/>
  <c r="V31" i="8" s="1"/>
  <c r="V43" i="8" s="1"/>
  <c r="X23" i="16" s="1"/>
  <c r="X25" i="16" s="1"/>
  <c r="X35" i="16" s="1"/>
  <c r="X94" i="16" s="1"/>
  <c r="H30" i="8"/>
  <c r="H31" i="8" s="1"/>
  <c r="Z94" i="4"/>
  <c r="Z17" i="16" s="1"/>
  <c r="Z19" i="16" s="1"/>
  <c r="Z20" i="16" s="1"/>
  <c r="Z25" i="16" s="1"/>
  <c r="Z35" i="16" s="1"/>
  <c r="Z94" i="16" s="1"/>
  <c r="AM38" i="16"/>
  <c r="AM77" i="16"/>
  <c r="AH15" i="11"/>
  <c r="AO15" i="11" s="1"/>
  <c r="AI16" i="11"/>
  <c r="AP16" i="11" s="1"/>
  <c r="AS16" i="11" s="1"/>
  <c r="AV16" i="11" s="1"/>
  <c r="AW16" i="11" s="1"/>
  <c r="BA16" i="11" s="1"/>
  <c r="BC16" i="11" s="1"/>
  <c r="BF16" i="11" s="1"/>
  <c r="BI16" i="11" s="1"/>
  <c r="BJ16" i="11" s="1"/>
  <c r="BN16" i="11" s="1"/>
  <c r="BP16" i="11" s="1"/>
  <c r="BS16" i="11" s="1"/>
  <c r="BV16" i="11" s="1"/>
  <c r="BW16" i="11" s="1"/>
  <c r="CA16" i="11" s="1"/>
  <c r="CC16" i="11" s="1"/>
  <c r="BV9" i="11"/>
  <c r="BW9" i="11" s="1"/>
  <c r="BK7" i="11"/>
  <c r="BM7" i="11" s="1"/>
  <c r="BY7" i="11" s="1"/>
  <c r="X15" i="11"/>
  <c r="X21" i="11" s="1"/>
  <c r="AK16" i="11"/>
  <c r="AM16" i="11" s="1"/>
  <c r="N21" i="11"/>
  <c r="P6" i="11"/>
  <c r="U16" i="11"/>
  <c r="W16" i="11" s="1"/>
  <c r="AH7" i="11"/>
  <c r="AO7" i="11" s="1"/>
  <c r="AR7" i="11" s="1"/>
  <c r="M21" i="11"/>
  <c r="AI15" i="11"/>
  <c r="AP15" i="11" s="1"/>
  <c r="AS15" i="11" s="1"/>
  <c r="AV15" i="11" s="1"/>
  <c r="AW15" i="11" s="1"/>
  <c r="BA15" i="11" s="1"/>
  <c r="BC15" i="11" s="1"/>
  <c r="BF15" i="11" s="1"/>
  <c r="BI15" i="11" s="1"/>
  <c r="BJ15" i="11" s="1"/>
  <c r="BN15" i="11" s="1"/>
  <c r="BP15" i="11" s="1"/>
  <c r="BS15" i="11" s="1"/>
  <c r="BV15" i="11" s="1"/>
  <c r="BW15" i="11" s="1"/>
  <c r="CA15" i="11" s="1"/>
  <c r="CC15" i="11" s="1"/>
  <c r="O21" i="11"/>
  <c r="R6" i="11"/>
  <c r="AM6" i="11"/>
  <c r="Y21" i="11"/>
  <c r="AI16" i="10"/>
  <c r="AP16" i="10" s="1"/>
  <c r="AS16" i="10" s="1"/>
  <c r="AV16" i="10" s="1"/>
  <c r="AW16" i="10" s="1"/>
  <c r="BA16" i="10" s="1"/>
  <c r="BC16" i="10" s="1"/>
  <c r="BF16" i="10" s="1"/>
  <c r="BI16" i="10" s="1"/>
  <c r="BJ16" i="10" s="1"/>
  <c r="BN16" i="10" s="1"/>
  <c r="BP16" i="10" s="1"/>
  <c r="BS16" i="10" s="1"/>
  <c r="BV16" i="10" s="1"/>
  <c r="BW16" i="10" s="1"/>
  <c r="CA16" i="10" s="1"/>
  <c r="CC16" i="10" s="1"/>
  <c r="AM16" i="10"/>
  <c r="AK16" i="10"/>
  <c r="AH15" i="10"/>
  <c r="AO15" i="10" s="1"/>
  <c r="AI15" i="10"/>
  <c r="AP15" i="10" s="1"/>
  <c r="AS15" i="10" s="1"/>
  <c r="AV15" i="10" s="1"/>
  <c r="AW15" i="10" s="1"/>
  <c r="BA15" i="10" s="1"/>
  <c r="BC15" i="10" s="1"/>
  <c r="BF15" i="10" s="1"/>
  <c r="BI15" i="10" s="1"/>
  <c r="BJ15" i="10" s="1"/>
  <c r="BN15" i="10" s="1"/>
  <c r="BP15" i="10" s="1"/>
  <c r="BS15" i="10" s="1"/>
  <c r="BV15" i="10" s="1"/>
  <c r="BW15" i="10" s="1"/>
  <c r="CA15" i="10" s="1"/>
  <c r="CC15" i="10" s="1"/>
  <c r="AH7" i="10"/>
  <c r="AO7" i="10" s="1"/>
  <c r="AR7" i="10" s="1"/>
  <c r="Y21" i="10"/>
  <c r="Z6" i="10"/>
  <c r="W15" i="10"/>
  <c r="X21" i="10"/>
  <c r="BI9" i="10"/>
  <c r="BJ9" i="10" s="1"/>
  <c r="J21" i="10"/>
  <c r="N6" i="10"/>
  <c r="BK7" i="10"/>
  <c r="BM7" i="10" s="1"/>
  <c r="BY7" i="10" s="1"/>
  <c r="AK15" i="10"/>
  <c r="AK21" i="10" s="1"/>
  <c r="O21" i="10"/>
  <c r="R6" i="10"/>
  <c r="AH16" i="10"/>
  <c r="AO16" i="10" s="1"/>
  <c r="F4" i="1"/>
  <c r="D82" i="1"/>
  <c r="D84" i="1" s="1"/>
  <c r="J27" i="8"/>
  <c r="J43" i="8" s="1"/>
  <c r="I43" i="8"/>
  <c r="AE10" i="4"/>
  <c r="AE94" i="4"/>
  <c r="AE17" i="16" s="1"/>
  <c r="AM36" i="4"/>
  <c r="AM37" i="4" s="1"/>
  <c r="F82" i="1" l="1"/>
  <c r="G83" i="1" s="1"/>
  <c r="B8" i="15"/>
  <c r="G20" i="16"/>
  <c r="F19" i="16"/>
  <c r="F20" i="16" s="1"/>
  <c r="F25" i="16" s="1"/>
  <c r="AK17" i="16"/>
  <c r="AE19" i="16"/>
  <c r="AE20" i="16" s="1"/>
  <c r="AE25" i="16" s="1"/>
  <c r="AM61" i="4"/>
  <c r="H27" i="8"/>
  <c r="H43" i="8" s="1"/>
  <c r="BP9" i="10"/>
  <c r="BS9" i="10" s="1"/>
  <c r="BV9" i="10" s="1"/>
  <c r="BW9" i="10" s="1"/>
  <c r="AJ7" i="10"/>
  <c r="AN7" i="10" s="1"/>
  <c r="AP7" i="10" s="1"/>
  <c r="AS7" i="10" s="1"/>
  <c r="AV7" i="10" s="1"/>
  <c r="AJ15" i="10"/>
  <c r="AJ7" i="11"/>
  <c r="AN7" i="11" s="1"/>
  <c r="AP7" i="11" s="1"/>
  <c r="AS7" i="11" s="1"/>
  <c r="AV7" i="11" s="1"/>
  <c r="AB16" i="11"/>
  <c r="AE16" i="11" s="1"/>
  <c r="AO16" i="11" s="1"/>
  <c r="AU7" i="11"/>
  <c r="AW7" i="11" s="1"/>
  <c r="BA7" i="11" s="1"/>
  <c r="BC7" i="11" s="1"/>
  <c r="BF7" i="11" s="1"/>
  <c r="BI7" i="11" s="1"/>
  <c r="AY6" i="11"/>
  <c r="P21" i="11"/>
  <c r="S6" i="11"/>
  <c r="AJ15" i="11"/>
  <c r="R21" i="11"/>
  <c r="U6" i="11"/>
  <c r="U21" i="11" s="1"/>
  <c r="P26" i="11"/>
  <c r="P27" i="11" s="1"/>
  <c r="O25" i="11"/>
  <c r="O27" i="11" s="1"/>
  <c r="Z15" i="11"/>
  <c r="AH16" i="11"/>
  <c r="AJ16" i="11" s="1"/>
  <c r="BX7" i="11"/>
  <c r="BZ7" i="11" s="1"/>
  <c r="AU7" i="10"/>
  <c r="BB7" i="10" s="1"/>
  <c r="BE7" i="10" s="1"/>
  <c r="AW7" i="10"/>
  <c r="BA7" i="10" s="1"/>
  <c r="BC7" i="10" s="1"/>
  <c r="BF7" i="10" s="1"/>
  <c r="BI7" i="10" s="1"/>
  <c r="BX7" i="10"/>
  <c r="BZ7" i="10" s="1"/>
  <c r="R21" i="10"/>
  <c r="U6" i="10"/>
  <c r="U21" i="10" s="1"/>
  <c r="AJ16" i="10"/>
  <c r="AM15" i="10"/>
  <c r="N21" i="10"/>
  <c r="P6" i="10"/>
  <c r="Z21" i="10"/>
  <c r="AL6" i="10"/>
  <c r="F84" i="1"/>
  <c r="AM46" i="4"/>
  <c r="AM39" i="4"/>
  <c r="G84" i="1" l="1"/>
  <c r="C59" i="15"/>
  <c r="E14" i="12"/>
  <c r="E17" i="12" s="1"/>
  <c r="E19" i="12" s="1"/>
  <c r="H16" i="13" s="1"/>
  <c r="G26" i="16"/>
  <c r="F26" i="16" s="1"/>
  <c r="G25" i="16"/>
  <c r="G35" i="16" s="1"/>
  <c r="G94" i="16" s="1"/>
  <c r="BB7" i="11"/>
  <c r="BE7" i="11" s="1"/>
  <c r="AE35" i="16"/>
  <c r="AK25" i="16"/>
  <c r="F35" i="16"/>
  <c r="F94" i="16" s="1"/>
  <c r="H8" i="15"/>
  <c r="B60" i="15"/>
  <c r="BH7" i="11"/>
  <c r="BO7" i="11" s="1"/>
  <c r="BR7" i="11" s="1"/>
  <c r="AY21" i="11"/>
  <c r="AX6" i="11"/>
  <c r="AX21" i="11" s="1"/>
  <c r="AL15" i="11"/>
  <c r="Z21" i="11"/>
  <c r="S21" i="11"/>
  <c r="V6" i="11"/>
  <c r="V21" i="11" s="1"/>
  <c r="AB6" i="11"/>
  <c r="BH7" i="10"/>
  <c r="BO7" i="10"/>
  <c r="BR7" i="10" s="1"/>
  <c r="BJ7" i="10"/>
  <c r="BN7" i="10" s="1"/>
  <c r="BP7" i="10" s="1"/>
  <c r="BS7" i="10" s="1"/>
  <c r="BV7" i="10" s="1"/>
  <c r="P21" i="10"/>
  <c r="S6" i="10"/>
  <c r="AL21" i="10"/>
  <c r="AM6" i="10"/>
  <c r="CC9" i="10"/>
  <c r="AB6" i="10"/>
  <c r="O25" i="10"/>
  <c r="O27" i="10" s="1"/>
  <c r="P26" i="10"/>
  <c r="P27" i="10" s="1"/>
  <c r="AM36" i="16" l="1"/>
  <c r="AE94" i="16"/>
  <c r="AE10" i="16"/>
  <c r="J22" i="13"/>
  <c r="H18" i="13"/>
  <c r="H20" i="13" s="1"/>
  <c r="H22" i="13" s="1"/>
  <c r="W6" i="11"/>
  <c r="C60" i="15"/>
  <c r="I59" i="15"/>
  <c r="BU7" i="11"/>
  <c r="CB7" i="11" s="1"/>
  <c r="W21" i="11"/>
  <c r="AA6" i="11"/>
  <c r="AB21" i="11"/>
  <c r="AE6" i="11"/>
  <c r="AK15" i="11"/>
  <c r="AK21" i="11" s="1"/>
  <c r="AM15" i="11"/>
  <c r="AM21" i="11" s="1"/>
  <c r="AL21" i="11"/>
  <c r="BJ7" i="11"/>
  <c r="BN7" i="11" s="1"/>
  <c r="BP7" i="11" s="1"/>
  <c r="BS7" i="11" s="1"/>
  <c r="BV7" i="11" s="1"/>
  <c r="AZ6" i="11"/>
  <c r="AM21" i="10"/>
  <c r="AY6" i="10"/>
  <c r="AB21" i="10"/>
  <c r="AE6" i="10"/>
  <c r="BU7" i="10"/>
  <c r="BW7" i="10" s="1"/>
  <c r="CA7" i="10" s="1"/>
  <c r="CC7" i="10" s="1"/>
  <c r="S21" i="10"/>
  <c r="V6" i="10"/>
  <c r="AM37" i="16" l="1"/>
  <c r="AM61" i="16"/>
  <c r="CB7" i="10"/>
  <c r="L22" i="13"/>
  <c r="B66" i="15" s="1"/>
  <c r="AA21" i="11"/>
  <c r="AC6" i="11"/>
  <c r="AZ21" i="11"/>
  <c r="BL6" i="11"/>
  <c r="AE21" i="11"/>
  <c r="AH6" i="11"/>
  <c r="AH21" i="11" s="1"/>
  <c r="BW7" i="11"/>
  <c r="CA7" i="11" s="1"/>
  <c r="CC7" i="11" s="1"/>
  <c r="AY21" i="10"/>
  <c r="AX6" i="10"/>
  <c r="AX21" i="10" s="1"/>
  <c r="V21" i="10"/>
  <c r="W6" i="10"/>
  <c r="AE21" i="10"/>
  <c r="AH6" i="10"/>
  <c r="AH21" i="10" s="1"/>
  <c r="C67" i="15" l="1"/>
  <c r="G55" i="15" s="1"/>
  <c r="B71" i="15"/>
  <c r="E56" i="15"/>
  <c r="AO6" i="10"/>
  <c r="AZ6" i="10"/>
  <c r="AZ21" i="10" s="1"/>
  <c r="AO6" i="11"/>
  <c r="AM39" i="16"/>
  <c r="AM46" i="16"/>
  <c r="BL21" i="11"/>
  <c r="BK6" i="11"/>
  <c r="BK21" i="11" s="1"/>
  <c r="BM6" i="11"/>
  <c r="AC26" i="11"/>
  <c r="AC27" i="11" s="1"/>
  <c r="AB25" i="11"/>
  <c r="AB27" i="11" s="1"/>
  <c r="AO21" i="11"/>
  <c r="AR6" i="11"/>
  <c r="AC21" i="11"/>
  <c r="AF6" i="11"/>
  <c r="AO21" i="10"/>
  <c r="AR6" i="10"/>
  <c r="BL6" i="10"/>
  <c r="W21" i="10"/>
  <c r="AA6" i="10"/>
  <c r="H56" i="15" l="1"/>
  <c r="I55" i="15"/>
  <c r="E57" i="15"/>
  <c r="H57" i="15" s="1"/>
  <c r="H60" i="15" s="1"/>
  <c r="C72" i="15"/>
  <c r="AF21" i="11"/>
  <c r="AI6" i="11"/>
  <c r="AR21" i="11"/>
  <c r="AU6" i="11"/>
  <c r="AU21" i="11" s="1"/>
  <c r="BM21" i="11"/>
  <c r="BY6" i="11"/>
  <c r="AA21" i="10"/>
  <c r="AC6" i="10"/>
  <c r="AR21" i="10"/>
  <c r="AU6" i="10"/>
  <c r="AU21" i="10" s="1"/>
  <c r="BL21" i="10"/>
  <c r="BK6" i="10"/>
  <c r="BK21" i="10" s="1"/>
  <c r="BB6" i="10" l="1"/>
  <c r="BB6" i="11"/>
  <c r="BE6" i="11" s="1"/>
  <c r="G56" i="15"/>
  <c r="C93" i="15"/>
  <c r="E60" i="15"/>
  <c r="BY21" i="11"/>
  <c r="BX6" i="11"/>
  <c r="BX21" i="11" s="1"/>
  <c r="BB21" i="11"/>
  <c r="AI21" i="11"/>
  <c r="AJ6" i="11"/>
  <c r="BM6" i="10"/>
  <c r="AC21" i="10"/>
  <c r="AF6" i="10"/>
  <c r="BB21" i="10"/>
  <c r="BE6" i="10"/>
  <c r="AB25" i="10"/>
  <c r="AB27" i="10" s="1"/>
  <c r="AC26" i="10"/>
  <c r="AC27" i="10" s="1"/>
  <c r="G57" i="15" l="1"/>
  <c r="I57" i="15" s="1"/>
  <c r="C94" i="15"/>
  <c r="I56" i="15"/>
  <c r="I60" i="15" s="1"/>
  <c r="BE21" i="11"/>
  <c r="BH6" i="11"/>
  <c r="BH21" i="11" s="1"/>
  <c r="BO6" i="11"/>
  <c r="AJ21" i="11"/>
  <c r="AN6" i="11"/>
  <c r="BZ6" i="11"/>
  <c r="BZ21" i="11" s="1"/>
  <c r="AF21" i="10"/>
  <c r="AI6" i="10"/>
  <c r="BE21" i="10"/>
  <c r="BH6" i="10"/>
  <c r="BH21" i="10" s="1"/>
  <c r="BO6" i="10"/>
  <c r="BM21" i="10"/>
  <c r="BY6" i="10"/>
  <c r="G60" i="15" l="1"/>
  <c r="BO21" i="11"/>
  <c r="BR6" i="11"/>
  <c r="AN21" i="11"/>
  <c r="AP6" i="11"/>
  <c r="BO21" i="10"/>
  <c r="BR6" i="10"/>
  <c r="BY21" i="10"/>
  <c r="BX6" i="10"/>
  <c r="BX21" i="10" s="1"/>
  <c r="AI21" i="10"/>
  <c r="AJ6" i="10"/>
  <c r="AP21" i="11" l="1"/>
  <c r="AS6" i="11"/>
  <c r="AO25" i="11"/>
  <c r="AO27" i="11" s="1"/>
  <c r="AP26" i="11"/>
  <c r="AP27" i="11" s="1"/>
  <c r="BR21" i="11"/>
  <c r="BU6" i="11"/>
  <c r="BU21" i="11" s="1"/>
  <c r="CB6" i="11"/>
  <c r="AJ21" i="10"/>
  <c r="AN6" i="10"/>
  <c r="BR21" i="10"/>
  <c r="BU6" i="10"/>
  <c r="BU21" i="10" s="1"/>
  <c r="BZ6" i="10"/>
  <c r="BZ21" i="10" s="1"/>
  <c r="CB21" i="11" l="1"/>
  <c r="J15" i="5"/>
  <c r="CB6" i="10"/>
  <c r="CB21" i="10" s="1"/>
  <c r="AS21" i="11"/>
  <c r="AV6" i="11"/>
  <c r="AN21" i="10"/>
  <c r="AP6" i="10"/>
  <c r="AV21" i="11" l="1"/>
  <c r="AW6" i="11"/>
  <c r="AP21" i="10"/>
  <c r="AK26" i="10" s="1"/>
  <c r="AS6" i="10"/>
  <c r="AP26" i="10"/>
  <c r="AP27" i="10" s="1"/>
  <c r="AO25" i="10"/>
  <c r="AO27" i="10" s="1"/>
  <c r="AW21" i="11" l="1"/>
  <c r="BA6" i="11"/>
  <c r="AS21" i="10"/>
  <c r="AV6" i="10"/>
  <c r="BA21" i="11" l="1"/>
  <c r="BC6" i="11"/>
  <c r="AV21" i="10"/>
  <c r="AW6" i="10"/>
  <c r="BC21" i="11" l="1"/>
  <c r="BF6" i="11"/>
  <c r="BB25" i="11"/>
  <c r="BB27" i="11" s="1"/>
  <c r="BC26" i="11"/>
  <c r="BC27" i="11" s="1"/>
  <c r="AW21" i="10"/>
  <c r="BA6" i="10"/>
  <c r="BF21" i="11" l="1"/>
  <c r="BI6" i="11"/>
  <c r="BA21" i="10"/>
  <c r="BC6" i="10"/>
  <c r="BI21" i="11" l="1"/>
  <c r="BJ6" i="11"/>
  <c r="BC21" i="10"/>
  <c r="AX25" i="10" s="1"/>
  <c r="BF6" i="10"/>
  <c r="BB25" i="10"/>
  <c r="BB27" i="10" s="1"/>
  <c r="BC26" i="10"/>
  <c r="BC27" i="10" s="1"/>
  <c r="BJ21" i="11" l="1"/>
  <c r="BN6" i="11"/>
  <c r="BF21" i="10"/>
  <c r="BI6" i="10"/>
  <c r="BN21" i="11" l="1"/>
  <c r="BP6" i="11"/>
  <c r="BI21" i="10"/>
  <c r="BJ6" i="10"/>
  <c r="BP21" i="11" l="1"/>
  <c r="BS6" i="11"/>
  <c r="BP26" i="11"/>
  <c r="BP27" i="11" s="1"/>
  <c r="BO25" i="11"/>
  <c r="BO27" i="11" s="1"/>
  <c r="BJ21" i="10"/>
  <c r="BN6" i="10"/>
  <c r="BS21" i="11" l="1"/>
  <c r="BV6" i="11"/>
  <c r="BN21" i="10"/>
  <c r="BP6" i="10"/>
  <c r="BV21" i="11" l="1"/>
  <c r="BW6" i="11"/>
  <c r="BP21" i="10"/>
  <c r="BS6" i="10"/>
  <c r="BO25" i="10"/>
  <c r="BO27" i="10" s="1"/>
  <c r="BP26" i="10"/>
  <c r="BP27" i="10" s="1"/>
  <c r="BW21" i="11" l="1"/>
  <c r="CA6" i="11"/>
  <c r="BS21" i="10"/>
  <c r="BV6" i="10"/>
  <c r="CA21" i="11" l="1"/>
  <c r="CC6" i="11"/>
  <c r="CC21" i="11" s="1"/>
  <c r="BV21" i="10"/>
  <c r="BW6" i="10"/>
  <c r="J18" i="5" l="1"/>
  <c r="J74" i="5" s="1"/>
  <c r="CE21" i="11"/>
  <c r="CC26" i="11"/>
  <c r="CC27" i="11" s="1"/>
  <c r="CB25" i="11"/>
  <c r="CB27" i="11" s="1"/>
  <c r="BW21" i="10"/>
  <c r="CA6" i="10"/>
  <c r="CA21" i="10" l="1"/>
  <c r="CC6" i="10"/>
  <c r="CC21" i="10" s="1"/>
  <c r="CC26" i="10" l="1"/>
  <c r="CC27" i="10" s="1"/>
  <c r="CB25" i="10"/>
  <c r="CB27" i="10" s="1"/>
</calcChain>
</file>

<file path=xl/comments1.xml><?xml version="1.0" encoding="utf-8"?>
<comments xmlns="http://schemas.openxmlformats.org/spreadsheetml/2006/main">
  <authors>
    <author>ROBERTO</author>
  </authors>
  <commentList>
    <comment ref="E59" authorId="0" shapeId="0">
      <text>
        <r>
          <rPr>
            <b/>
            <sz val="9"/>
            <color indexed="81"/>
            <rFont val="Tahoma"/>
            <family val="2"/>
          </rPr>
          <t>corresponde a:
iva CF $ 910.332
IE       $ 429,623</t>
        </r>
      </text>
    </comment>
  </commentList>
</comments>
</file>

<file path=xl/comments2.xml><?xml version="1.0" encoding="utf-8"?>
<comments xmlns="http://schemas.openxmlformats.org/spreadsheetml/2006/main">
  <authors>
    <author>www.intercambiosvirtuales.org</author>
  </authors>
  <commentList>
    <comment ref="C27" authorId="0" shapeId="0">
      <text>
        <r>
          <rPr>
            <b/>
            <sz val="9"/>
            <color indexed="81"/>
            <rFont val="Tahoma"/>
            <family val="2"/>
          </rPr>
          <t xml:space="preserve">RECUADRO 13
</t>
        </r>
      </text>
    </comment>
    <comment ref="C29" authorId="0" shapeId="0">
      <text>
        <r>
          <rPr>
            <sz val="9"/>
            <color indexed="81"/>
            <rFont val="Tahoma"/>
            <family val="2"/>
          </rPr>
          <t xml:space="preserve">RECUADRO 10
</t>
        </r>
      </text>
    </comment>
    <comment ref="C30" authorId="0" shapeId="0">
      <text>
        <r>
          <rPr>
            <b/>
            <sz val="9"/>
            <color indexed="81"/>
            <rFont val="Tahoma"/>
            <family val="2"/>
          </rPr>
          <t xml:space="preserve">DE RLI 
</t>
        </r>
      </text>
    </comment>
    <comment ref="C31" authorId="0" shapeId="0">
      <text>
        <r>
          <rPr>
            <b/>
            <sz val="9"/>
            <color indexed="81"/>
            <rFont val="Tahoma"/>
            <family val="2"/>
          </rPr>
          <t xml:space="preserve">RLI
</t>
        </r>
      </text>
    </comment>
    <comment ref="C32" authorId="0" shapeId="0">
      <text>
        <r>
          <rPr>
            <b/>
            <sz val="9"/>
            <color indexed="81"/>
            <rFont val="Tahoma"/>
            <family val="2"/>
          </rPr>
          <t>de RLI</t>
        </r>
      </text>
    </comment>
    <comment ref="C33" authorId="0" shapeId="0">
      <text>
        <r>
          <rPr>
            <b/>
            <sz val="9"/>
            <color indexed="81"/>
            <rFont val="Tahoma"/>
            <family val="2"/>
          </rPr>
          <t xml:space="preserve">de RLI
</t>
        </r>
      </text>
    </comment>
    <comment ref="C34" authorId="0" shapeId="0">
      <text>
        <r>
          <rPr>
            <b/>
            <sz val="9"/>
            <color indexed="81"/>
            <rFont val="Tahoma"/>
            <family val="2"/>
          </rPr>
          <t>DE RLI</t>
        </r>
      </text>
    </comment>
  </commentList>
</comments>
</file>

<file path=xl/comments3.xml><?xml version="1.0" encoding="utf-8"?>
<comments xmlns="http://schemas.openxmlformats.org/spreadsheetml/2006/main">
  <authors>
    <author>www.intercambiosvirtuales.org</author>
  </authors>
  <commentList>
    <comment ref="E20" authorId="0" shapeId="0">
      <text>
        <r>
          <rPr>
            <b/>
            <sz val="9"/>
            <color indexed="81"/>
            <rFont val="Tahoma"/>
            <family val="2"/>
          </rPr>
          <t xml:space="preserve">RECUADRO 18
</t>
        </r>
      </text>
    </comment>
    <comment ref="E21" authorId="0" shapeId="0">
      <text>
        <r>
          <rPr>
            <b/>
            <sz val="9"/>
            <color indexed="81"/>
            <rFont val="Tahoma"/>
            <family val="2"/>
          </rPr>
          <t xml:space="preserve">DE RLI 
</t>
        </r>
      </text>
    </comment>
    <comment ref="E23" authorId="0" shapeId="0">
      <text>
        <r>
          <rPr>
            <b/>
            <sz val="9"/>
            <color indexed="81"/>
            <rFont val="Tahoma"/>
            <family val="2"/>
          </rPr>
          <t xml:space="preserve">RLI
</t>
        </r>
      </text>
    </comment>
    <comment ref="E24" authorId="0" shapeId="0">
      <text>
        <r>
          <rPr>
            <b/>
            <sz val="9"/>
            <color indexed="81"/>
            <rFont val="Tahoma"/>
            <family val="2"/>
          </rPr>
          <t xml:space="preserve">NO ESTA LA RESOLUCION QUE CONFIRME EL PODER USAR EL CREDITO 
</t>
        </r>
      </text>
    </comment>
  </commentList>
</comments>
</file>

<file path=xl/comments4.xml><?xml version="1.0" encoding="utf-8"?>
<comments xmlns="http://schemas.openxmlformats.org/spreadsheetml/2006/main">
  <authors>
    <author>www.intercambiosvirtuales.org</author>
  </authors>
  <commentList>
    <comment ref="C27" authorId="0" shapeId="0">
      <text>
        <r>
          <rPr>
            <b/>
            <sz val="9"/>
            <color indexed="81"/>
            <rFont val="Tahoma"/>
            <family val="2"/>
          </rPr>
          <t xml:space="preserve">RECUADRO 13
</t>
        </r>
      </text>
    </comment>
    <comment ref="C29" authorId="0" shapeId="0">
      <text>
        <r>
          <rPr>
            <sz val="9"/>
            <color indexed="81"/>
            <rFont val="Tahoma"/>
            <family val="2"/>
          </rPr>
          <t xml:space="preserve">RECUADRO 10
</t>
        </r>
      </text>
    </comment>
    <comment ref="C30" authorId="0" shapeId="0">
      <text>
        <r>
          <rPr>
            <b/>
            <sz val="9"/>
            <color indexed="81"/>
            <rFont val="Tahoma"/>
            <family val="2"/>
          </rPr>
          <t xml:space="preserve">DE RLI 
</t>
        </r>
      </text>
    </comment>
    <comment ref="C31" authorId="0" shapeId="0">
      <text>
        <r>
          <rPr>
            <b/>
            <sz val="9"/>
            <color indexed="81"/>
            <rFont val="Tahoma"/>
            <family val="2"/>
          </rPr>
          <t xml:space="preserve">RLI
</t>
        </r>
      </text>
    </comment>
    <comment ref="C32" authorId="0" shapeId="0">
      <text>
        <r>
          <rPr>
            <b/>
            <sz val="9"/>
            <color indexed="81"/>
            <rFont val="Tahoma"/>
            <family val="2"/>
          </rPr>
          <t>de RLI</t>
        </r>
      </text>
    </comment>
    <comment ref="C33" authorId="0" shapeId="0">
      <text>
        <r>
          <rPr>
            <b/>
            <sz val="9"/>
            <color indexed="81"/>
            <rFont val="Tahoma"/>
            <family val="2"/>
          </rPr>
          <t xml:space="preserve">de RLI
</t>
        </r>
      </text>
    </comment>
    <comment ref="C34" authorId="0" shapeId="0">
      <text>
        <r>
          <rPr>
            <b/>
            <sz val="9"/>
            <color indexed="81"/>
            <rFont val="Tahoma"/>
            <family val="2"/>
          </rPr>
          <t>DE RLI</t>
        </r>
      </text>
    </comment>
  </commentList>
</comments>
</file>

<file path=xl/sharedStrings.xml><?xml version="1.0" encoding="utf-8"?>
<sst xmlns="http://schemas.openxmlformats.org/spreadsheetml/2006/main" count="1182" uniqueCount="454">
  <si>
    <t>nombre</t>
  </si>
  <si>
    <t>Débitos</t>
  </si>
  <si>
    <t>Créditos</t>
  </si>
  <si>
    <t>Deudor</t>
  </si>
  <si>
    <t>Acreedor</t>
  </si>
  <si>
    <t>Activo</t>
  </si>
  <si>
    <t>Pasivo</t>
  </si>
  <si>
    <t>Perdida</t>
  </si>
  <si>
    <t>Ganancia</t>
  </si>
  <si>
    <t>Clientes Comerciales</t>
  </si>
  <si>
    <t>Cheques Protestados</t>
  </si>
  <si>
    <t>Cheques en Cartera</t>
  </si>
  <si>
    <t>Anticipo a Proveedor</t>
  </si>
  <si>
    <t>Préstamo a Trabajadores</t>
  </si>
  <si>
    <t>Fondo por Rendir</t>
  </si>
  <si>
    <t>Asignación Familiar</t>
  </si>
  <si>
    <t>Anticipo Remuneraciones</t>
  </si>
  <si>
    <t>Existencias</t>
  </si>
  <si>
    <t>Existencias en Tránsito</t>
  </si>
  <si>
    <t>IVA Crédito Fiscal</t>
  </si>
  <si>
    <t>Pagos Provisionales Mensuales</t>
  </si>
  <si>
    <t>Impuesto Renta Por Recuperar</t>
  </si>
  <si>
    <t>Equipos Computacionales</t>
  </si>
  <si>
    <t>Depr. Acum. Equipos Computacionales</t>
  </si>
  <si>
    <t>Remuneraciones x Pagar</t>
  </si>
  <si>
    <t>Honorarios x Pagar</t>
  </si>
  <si>
    <t>Rendiciones x Pagar</t>
  </si>
  <si>
    <t>IVA Débito Fiscal</t>
  </si>
  <si>
    <t>PPM Por Pagar</t>
  </si>
  <si>
    <t>Impto. Unico Trabajadores</t>
  </si>
  <si>
    <t>Remuneraciones Por Pagar</t>
  </si>
  <si>
    <t>Retenciones Previsionales</t>
  </si>
  <si>
    <t>Otras Retenciones</t>
  </si>
  <si>
    <t>Anticipo de Clientes</t>
  </si>
  <si>
    <t>Provisión Feriado Legal</t>
  </si>
  <si>
    <t>Provisión de Gastos</t>
  </si>
  <si>
    <t>Capital Pagado</t>
  </si>
  <si>
    <t>Utilidad o Perdida Acumulada</t>
  </si>
  <si>
    <t>Utilidad o Perdida del Ejercicio</t>
  </si>
  <si>
    <t>Ingresos x Venta</t>
  </si>
  <si>
    <t>Ingresos x Servicios</t>
  </si>
  <si>
    <t>Comisiones</t>
  </si>
  <si>
    <t>Costos de Ventas</t>
  </si>
  <si>
    <t>Remuneraciones</t>
  </si>
  <si>
    <t>Gratificación Legal</t>
  </si>
  <si>
    <t>Aguinaldo Fiestas Patrias / Navidad</t>
  </si>
  <si>
    <t>Otros Imponibles</t>
  </si>
  <si>
    <t>Movilizacion / Colación</t>
  </si>
  <si>
    <t>Feriado Proporcional</t>
  </si>
  <si>
    <t>Aporte Patronal</t>
  </si>
  <si>
    <t>Otros No Imponibles</t>
  </si>
  <si>
    <t>Honorarios</t>
  </si>
  <si>
    <t>Uniformes y EPP</t>
  </si>
  <si>
    <t>Transporte de Productos</t>
  </si>
  <si>
    <t>Arriendo de Bodegas</t>
  </si>
  <si>
    <t>Arriendo de Oficinas</t>
  </si>
  <si>
    <t>Telefonía Fija / Celular</t>
  </si>
  <si>
    <t>Soporte / Servicios Informáticos</t>
  </si>
  <si>
    <t>Seguros</t>
  </si>
  <si>
    <t>Combustible</t>
  </si>
  <si>
    <t>Gastos de Viaje</t>
  </si>
  <si>
    <t>Gastos de Oficina</t>
  </si>
  <si>
    <t>Imprenta</t>
  </si>
  <si>
    <t>Correspondencia</t>
  </si>
  <si>
    <t>Gastos Bancarios</t>
  </si>
  <si>
    <t>Otros Gastos Generales</t>
  </si>
  <si>
    <t>Intereses Ganados</t>
  </si>
  <si>
    <t>Otros Ingresos no Operacionales</t>
  </si>
  <si>
    <t>Impuesto a la Renta</t>
  </si>
  <si>
    <t>Depreciación Ejercicio</t>
  </si>
  <si>
    <t xml:space="preserve"> </t>
  </si>
  <si>
    <t xml:space="preserve">Sub-Totales </t>
  </si>
  <si>
    <t>Utilidad/Perdida</t>
  </si>
  <si>
    <t xml:space="preserve">Total General </t>
  </si>
  <si>
    <t>RECUADRO Nº 14:  RAZONABILIDAD CAPITAL PROPIO TRIBUTARIO</t>
  </si>
  <si>
    <t>Capital propio tributario positivo inicial</t>
  </si>
  <si>
    <t>+</t>
  </si>
  <si>
    <t>Capital propio tributario negativo inicial</t>
  </si>
  <si>
    <t>(-)</t>
  </si>
  <si>
    <t>Corrección monetaria capital propio tributario inicial</t>
  </si>
  <si>
    <t>Aumentos (efectivos) de capital del ejercicio, actualizados</t>
  </si>
  <si>
    <t>Disminuciones (efectivas) de capital del ejercicio, actualizadas</t>
  </si>
  <si>
    <t>Renta líquida imponible afecta a IDPC del ejercicio</t>
  </si>
  <si>
    <t xml:space="preserve">Pérdida tributaria del ejercicio al 31 de diciembre </t>
  </si>
  <si>
    <t>Pérdidas de ejercicios anteriores (art. 31 N° 3 LIR)</t>
  </si>
  <si>
    <t>Según RLI corregida</t>
  </si>
  <si>
    <t>Rentas exentas e ingresos no renta (positivo), generados por la empresa en el ejercicio</t>
  </si>
  <si>
    <t>Pérdida por rentas exentas e ingresos no renta del ejercicio</t>
  </si>
  <si>
    <t>Retiros o dividendos percibidos en el ejercicio por participaciones en otras empresas</t>
  </si>
  <si>
    <t>Utilidades percibidas afectas a impuestos finales imputadas a la pérdida tributaria del ejercicio</t>
  </si>
  <si>
    <t>Remesas, retiros o dividendos distribuidos en el ejercicio, reajustados</t>
  </si>
  <si>
    <t>Partidas del inciso primero no afectas al IU de tasa 40% y del inciso segundo, del art. 21 LIR, reajustados</t>
  </si>
  <si>
    <t>Aumentos del ejercicio (por reorganizaciones)</t>
  </si>
  <si>
    <t>Disminuciones del ejercicio (por reorganizaciones)</t>
  </si>
  <si>
    <t>Ingreso diferido por cambio de régimen</t>
  </si>
  <si>
    <t>Crédito total disponible imputable contra impuestos finales (IPE), del ejercicio</t>
  </si>
  <si>
    <t>Incentivo al ahorro según art. 14 letra E) LIR</t>
  </si>
  <si>
    <t>Base del IDPC voluntario según  art. 14 letra A) N°  6 LIR</t>
  </si>
  <si>
    <t>Otras partidas a agregar</t>
  </si>
  <si>
    <t>Según DDJJ 1847</t>
  </si>
  <si>
    <t>Otras partidas a deducir</t>
  </si>
  <si>
    <t>Capital propio tributario positivo</t>
  </si>
  <si>
    <t>=</t>
  </si>
  <si>
    <t xml:space="preserve">Capital propio tributario negativo </t>
  </si>
  <si>
    <t>RECUADRO Nº 13: DETERMINACIÓN DEL RAI RÉGIMEN DEL ARTÍCULO 14 LETRA A) LIR</t>
  </si>
  <si>
    <t>Capital propio tributario negativo</t>
  </si>
  <si>
    <t>Saldo negativo del Registro REX al término del ejercicio</t>
  </si>
  <si>
    <t>Subtotal</t>
  </si>
  <si>
    <t>Saldo positivo del Registro REX al término del ejercicio, antes de imputaciones</t>
  </si>
  <si>
    <t>Capital aportado debidamente reajustado (incluye aumentos y disminuciones efectivas)</t>
  </si>
  <si>
    <t>Saldo FUR  (cuando no haya sido considerado dentro del valor del capital aportado a la empresa)</t>
  </si>
  <si>
    <t>Sobreprecio obtenido en la colocación de acciones de propia emisión, debidamente reajustado</t>
  </si>
  <si>
    <t>Rentas afectas a IGC o IA (RAI) del ejercicio</t>
  </si>
  <si>
    <t>R15 Cod. 1202</t>
  </si>
  <si>
    <t>Topes de crédito</t>
  </si>
  <si>
    <t>SAC</t>
  </si>
  <si>
    <t>ACUMULADAS DESDE 2017</t>
  </si>
  <si>
    <t>HASTA EL 31,12,2016</t>
  </si>
  <si>
    <t>STUT</t>
  </si>
  <si>
    <t>factor</t>
  </si>
  <si>
    <t>TEF</t>
  </si>
  <si>
    <t>DETALLE</t>
  </si>
  <si>
    <t>INFORMATIVO</t>
  </si>
  <si>
    <t>CONTROL</t>
  </si>
  <si>
    <t>RAI</t>
  </si>
  <si>
    <t>DDAN</t>
  </si>
  <si>
    <t>REX</t>
  </si>
  <si>
    <t>Sin restitución</t>
  </si>
  <si>
    <t>Con restitución</t>
  </si>
  <si>
    <t>Con restituciòn</t>
  </si>
  <si>
    <t>Crèdito</t>
  </si>
  <si>
    <t>acumulada 31.12.2019</t>
  </si>
  <si>
    <t>generadas 01.01.2020</t>
  </si>
  <si>
    <t>asoc a rtas afectas</t>
  </si>
  <si>
    <t>asociadas a rentas exentas</t>
  </si>
  <si>
    <t>IPE</t>
  </si>
  <si>
    <t>asoc a rtas exentas</t>
  </si>
  <si>
    <t>Rentas contributación cumplida</t>
  </si>
  <si>
    <t>Rentas exentas</t>
  </si>
  <si>
    <t>Ingresos No Constitutivos de Renta</t>
  </si>
  <si>
    <t>Se retiraan en primer lugar</t>
  </si>
  <si>
    <t>Sin prioridad en orden de imputaciòn</t>
  </si>
  <si>
    <t>Que pueden ser distribuidas en la oportunidad que difine el contribuyente</t>
  </si>
  <si>
    <t>Rentas provenientes del registro RAP y diferencia inical de sociedad acogida al ex art.14 ter letrta A) ambos Ley 21210</t>
  </si>
  <si>
    <t xml:space="preserve">Rentas percibidas Art. 14 letra B Nº 1 y 2   </t>
  </si>
  <si>
    <t>Exceso Distribuciones Desproporcionadas deL ISFUT (N°39 TransitorioArt.14 A) Ley 21210</t>
  </si>
  <si>
    <t>IUSCAPT por Diferencia CPT art. 32 transitorio Ley 21210</t>
  </si>
  <si>
    <t>Exceso Distribuciones Desproporcionadas (N°9 Art.14 A) Ley 21210</t>
  </si>
  <si>
    <t xml:space="preserve">Rentas generadas hasta el 31.12.1983 </t>
  </si>
  <si>
    <t>Utilidades afectadas con impuesto sustitutivo al FUT (ISFUT) Ley N°20.780 y Ley Nº20.899</t>
  </si>
  <si>
    <t>Uutilidades afectadas con impuesto sustitutivo al FUT (ISFUT) LEY N°21.210</t>
  </si>
  <si>
    <t>Rentas Exentas de Impuesto Global Complementario (IGC) (Artículo 11, Ley 18.401), Afectas a Impuesto Adicional</t>
  </si>
  <si>
    <t>Rentas Exentas de Impuesto Global Complementario (IGC) y/o Impuesto Adicional (IA)</t>
  </si>
  <si>
    <t>Crédito por IDPC Voluntario recibido</t>
  </si>
  <si>
    <t>Sin devol</t>
  </si>
  <si>
    <t>Con devol</t>
  </si>
  <si>
    <t>sin devol</t>
  </si>
  <si>
    <t>Sin Devol</t>
  </si>
  <si>
    <t>Crédito por impuesto tasa adicional ex tasa artìculo 21 LIR</t>
  </si>
  <si>
    <t>Saldo Inicial</t>
  </si>
  <si>
    <t>Saldos finales del ejercicio anterior</t>
  </si>
  <si>
    <t>Saldos iniciales por cambio de règimen</t>
  </si>
  <si>
    <t>Reajuste anual</t>
  </si>
  <si>
    <t>Saldo  reajustado</t>
  </si>
  <si>
    <t>Reclasificaciòn por Impuesto Sustitutivo al FUT</t>
  </si>
  <si>
    <t>Menos IDPC pagado AT 2020 régimen 14 A al 31.12.2019 reajustado</t>
  </si>
  <si>
    <t>Incorporación de rentas productos de una fusión o reorganizaciòn</t>
  </si>
  <si>
    <t>Reajuste de partidas por fusiòn o reorganizaciòn</t>
  </si>
  <si>
    <t xml:space="preserve">Subtotal </t>
  </si>
  <si>
    <t>Reverso de rentas afectas ejercicio anterior</t>
  </si>
  <si>
    <t>RAI del ejercicio</t>
  </si>
  <si>
    <t>Rentas Afectas a los impuestos finales</t>
  </si>
  <si>
    <t>DDAN del ejercicio</t>
  </si>
  <si>
    <t>REX percibido</t>
  </si>
  <si>
    <t>Crédito por IDPC sobre RLI ejercicio</t>
  </si>
  <si>
    <t>Crédito por IDPC sobre dividendos/retiros percibidos</t>
  </si>
  <si>
    <t>Subtotal antes de imputaciones</t>
  </si>
  <si>
    <t>CSD</t>
  </si>
  <si>
    <t>Retiros/remesas/ dividendos del ejercicio</t>
  </si>
  <si>
    <t>CCD</t>
  </si>
  <si>
    <t>TOTAL</t>
  </si>
  <si>
    <t>julio</t>
  </si>
  <si>
    <t>FACTOR</t>
  </si>
  <si>
    <t>Total Retiros/remesas/ dividendos del ejercicio</t>
  </si>
  <si>
    <t>Retiros/remesas/ dividendos del ejercicio en exceso</t>
  </si>
  <si>
    <t>socio o accionista 1</t>
  </si>
  <si>
    <t>socio o accionista 2</t>
  </si>
  <si>
    <t>socio o accionista 3</t>
  </si>
  <si>
    <t>socio o accionista 4</t>
  </si>
  <si>
    <t>socio o accionista 5</t>
  </si>
  <si>
    <t>socio o accionista 6</t>
  </si>
  <si>
    <t>Total Retiros/remesas/ dividendos en exceso</t>
  </si>
  <si>
    <t>AJUSTES AL SAC</t>
  </si>
  <si>
    <t>Partidas del inc.1º no afectas al 40% del art.21 LIR</t>
  </si>
  <si>
    <t>Partidas del inciso segundo del artículo 21 LIR</t>
  </si>
  <si>
    <t>Retiros/remesas/ dividendos del ejercicio sin imputar a RRE</t>
  </si>
  <si>
    <t>Saldos</t>
  </si>
  <si>
    <t>Inventarios</t>
  </si>
  <si>
    <t>Resultados</t>
  </si>
  <si>
    <t>Nom. Cuenta</t>
  </si>
  <si>
    <t>Pérdidas</t>
  </si>
  <si>
    <t>Ganancias</t>
  </si>
  <si>
    <t>Caja</t>
  </si>
  <si>
    <t>Prestamos al Personal</t>
  </si>
  <si>
    <t>Anticipo Sueldos</t>
  </si>
  <si>
    <t>Deudores Clientes</t>
  </si>
  <si>
    <t>Materiales de Producción</t>
  </si>
  <si>
    <t>Pagos Provisionales Mensuales Obligatorios</t>
  </si>
  <si>
    <t>Iva Credito Fiscal</t>
  </si>
  <si>
    <t>Impuesto Especifico Diesel</t>
  </si>
  <si>
    <t>Impuesto Por Recuperar</t>
  </si>
  <si>
    <t>Terrenos</t>
  </si>
  <si>
    <t>Equipos de Producción</t>
  </si>
  <si>
    <t>Equipos Computaciones</t>
  </si>
  <si>
    <t>Vehiculos</t>
  </si>
  <si>
    <t>Vehiculo En Leasing</t>
  </si>
  <si>
    <t>Maquinaria En Leasing</t>
  </si>
  <si>
    <t>Depreciacion Acumulada (-)</t>
  </si>
  <si>
    <t>Depreciacion Acumulada Leasing</t>
  </si>
  <si>
    <t>Obligacion En Leasing</t>
  </si>
  <si>
    <t>Facturas Por Pagar Corrientes</t>
  </si>
  <si>
    <t>Honorarios Por Pagar</t>
  </si>
  <si>
    <t>Imposiciones por Pagar</t>
  </si>
  <si>
    <t>Impuesto Por Pagar</t>
  </si>
  <si>
    <t>Provision PPM</t>
  </si>
  <si>
    <t>IVA Debito Fiscal</t>
  </si>
  <si>
    <t>Retención Profesionales</t>
  </si>
  <si>
    <t>Aporte Accionista</t>
  </si>
  <si>
    <t>Capital Social</t>
  </si>
  <si>
    <t>Utilidades Acumuladas</t>
  </si>
  <si>
    <t>Utilidad (Perdida del Ejercicio)</t>
  </si>
  <si>
    <t>Dividendos Provisorios</t>
  </si>
  <si>
    <t>Ventas Afectas</t>
  </si>
  <si>
    <t>Reajuste Devolucion PPM</t>
  </si>
  <si>
    <t>Reajuste Credito Fiscal</t>
  </si>
  <si>
    <t>Costos materias Primas y Materiales</t>
  </si>
  <si>
    <t>Remuneraciones Trabajadores</t>
  </si>
  <si>
    <t>Finiquitos</t>
  </si>
  <si>
    <t>Capacitacion</t>
  </si>
  <si>
    <t>Ropa de Trabajo</t>
  </si>
  <si>
    <t>Asesorias Contables y Laborales</t>
  </si>
  <si>
    <t>Asesorias Legales</t>
  </si>
  <si>
    <t>Consumo Electrico</t>
  </si>
  <si>
    <t>Telefonia Fija</t>
  </si>
  <si>
    <t>Insumos de Oficina</t>
  </si>
  <si>
    <t>Insumo de Aseo</t>
  </si>
  <si>
    <t>Insumos Generales</t>
  </si>
  <si>
    <t>Correspondencias</t>
  </si>
  <si>
    <t>Mantencion de Planta</t>
  </si>
  <si>
    <t>Mantencion Generales</t>
  </si>
  <si>
    <t>Mantencion de Maquinaria</t>
  </si>
  <si>
    <t>Arriendo De Maquinarias</t>
  </si>
  <si>
    <t>Arriendo De Terreno</t>
  </si>
  <si>
    <t>Arriendo De Vehículo</t>
  </si>
  <si>
    <t>Articulos Publicitarios</t>
  </si>
  <si>
    <t>Gastos de Representacion</t>
  </si>
  <si>
    <t>Gastos de Traslado</t>
  </si>
  <si>
    <t>Mantencion de Vehiculos</t>
  </si>
  <si>
    <t>Combustible Vehiculos</t>
  </si>
  <si>
    <t>Seguros de Vehiculos</t>
  </si>
  <si>
    <t>Peajes Vehiculos</t>
  </si>
  <si>
    <t>Seguros Generales</t>
  </si>
  <si>
    <t>Gastos Generales</t>
  </si>
  <si>
    <t>Comisiones Bancarias</t>
  </si>
  <si>
    <t>Intereses Leasing</t>
  </si>
  <si>
    <t>Depreciacion del Ejercicio</t>
  </si>
  <si>
    <t>Depreciacion del Ejercicio Leasing</t>
  </si>
  <si>
    <t>Recuadro N° 19: CPTS RÉGIMEN PRO PYME 
(art. 14 letra D) N° 3 LIR)</t>
  </si>
  <si>
    <t>CPT positivo inicial</t>
  </si>
  <si>
    <t>Código 645 F22 AT 2020</t>
  </si>
  <si>
    <t>CPT negativo inicial</t>
  </si>
  <si>
    <t>Capital aportado</t>
  </si>
  <si>
    <t>Se utiliza solo cuando inicio actividades en el periodo.</t>
  </si>
  <si>
    <t>Aumentos (efectivos) de capital del ejercicio</t>
  </si>
  <si>
    <t>Disminuciones (efectivas) de capital del ejercicio</t>
  </si>
  <si>
    <t>Base imponible afecta a IDPC del ejercicio</t>
  </si>
  <si>
    <t>Codigo 1440</t>
  </si>
  <si>
    <t xml:space="preserve">  </t>
  </si>
  <si>
    <t>Codigo 1450</t>
  </si>
  <si>
    <t>Pérdidas tributarias de ejercicios anteriores</t>
  </si>
  <si>
    <t>Codigo 1426</t>
  </si>
  <si>
    <t>Remesas, retiros o dividendos distribuidos en el ejercicio.</t>
  </si>
  <si>
    <t>Partidas del inciso primero no afectas al IU de tasa 40% y del inciso segundo, del art. 21 LIR.</t>
  </si>
  <si>
    <t>Ingreso diferido imputado en el ejercicio, debidamente incrementado cuando corresponda</t>
  </si>
  <si>
    <t>Base del IDPC voluntario según art. 14 letra A) N° 6 LIR</t>
  </si>
  <si>
    <t>Capital propio tributario simplificado positivo</t>
  </si>
  <si>
    <t xml:space="preserve">Capital propio tributario simplificado negativo </t>
  </si>
  <si>
    <t>RECUADRO Nº 18 DETERMINACION DEL RAI</t>
  </si>
  <si>
    <t>Codigo 1545</t>
  </si>
  <si>
    <t>Codigo 1546</t>
  </si>
  <si>
    <t>Saldo negativo del registro REX al término del ejercicio</t>
  </si>
  <si>
    <t>Remesas, retiros o dividendos distribuidos del ejercicio, históricos</t>
  </si>
  <si>
    <t>Saldo positivo del registro REX al término del ejercicio, antes de imputaciones</t>
  </si>
  <si>
    <t>Capital aportado, históricos (incluye aumentos y disminuciones efectivas)</t>
  </si>
  <si>
    <t>Sobreprecio obtenido en la colocación de acciones de propia emisión, históricos</t>
  </si>
  <si>
    <t xml:space="preserve">Rentas afectas a impuestos global complementario o adicional (RAI) del ejercicio </t>
  </si>
  <si>
    <t>REGISTRO DE RENTAS EMPRESARIALES 2020</t>
  </si>
  <si>
    <t>sin restituciòn</t>
  </si>
  <si>
    <t>a contar del 01.01.2020</t>
  </si>
  <si>
    <t>a contar del 01.01.17</t>
  </si>
  <si>
    <t>Asociados a Rentas Exentas (artículo 11, Ley 18.401)</t>
  </si>
  <si>
    <t>Rentas percibidas Art. 14 letra B Nº 1 y 2       y    Diferencia CPT art. 32 transitorio Ley 21210</t>
  </si>
  <si>
    <t>Rentas generadas hasta el 31.12.1983 y/o utilidades afectadas con impuesto sustitutivo al FUT (ISFUT) LEY N°21.210</t>
  </si>
  <si>
    <t>Saldo al 1 de enero</t>
  </si>
  <si>
    <t xml:space="preserve">Saldo  al 31 de diciembre </t>
  </si>
  <si>
    <t>Reverso de DDAN por cambio de régimen</t>
  </si>
  <si>
    <t>Menos IDPC pagado AT 2020 régimen 14 A al 31.12.2019</t>
  </si>
  <si>
    <t>REX generado</t>
  </si>
  <si>
    <t>RETIROS SIN IMPUTAR</t>
  </si>
  <si>
    <t>Total Retiros/remesas/ dividendos sin imputar</t>
  </si>
  <si>
    <t>Banco Chile Cta:</t>
  </si>
  <si>
    <t>Fondos Mutuos</t>
  </si>
  <si>
    <t>Deudores Varios</t>
  </si>
  <si>
    <t xml:space="preserve">Proveedores </t>
  </si>
  <si>
    <t>Retención 3%</t>
  </si>
  <si>
    <t>Asesorias contables</t>
  </si>
  <si>
    <t xml:space="preserve">Peajes </t>
  </si>
  <si>
    <t>Gastos Legales</t>
  </si>
  <si>
    <t>Gastos Mantención</t>
  </si>
  <si>
    <t>Intereses pagados</t>
  </si>
  <si>
    <t>EJERCICIO FUSIÓN POR ABSORCIÓN</t>
  </si>
  <si>
    <t>Se acuerda la fusión de las sociedades por acción A y B</t>
  </si>
  <si>
    <t xml:space="preserve">FECHA </t>
  </si>
  <si>
    <t>ACTIVO</t>
  </si>
  <si>
    <t>MONTO</t>
  </si>
  <si>
    <t>DEP</t>
  </si>
  <si>
    <t xml:space="preserve">CM </t>
  </si>
  <si>
    <t>VALOR</t>
  </si>
  <si>
    <t xml:space="preserve">MESES A </t>
  </si>
  <si>
    <t>RESTANTE</t>
  </si>
  <si>
    <t>DEP.</t>
  </si>
  <si>
    <t xml:space="preserve">DEP. </t>
  </si>
  <si>
    <t>DOCTO</t>
  </si>
  <si>
    <t>FACT</t>
  </si>
  <si>
    <t>INICIAL</t>
  </si>
  <si>
    <t>ACUMULADA</t>
  </si>
  <si>
    <t>DEP ACUM</t>
  </si>
  <si>
    <t>NETO</t>
  </si>
  <si>
    <t>DEPREC.</t>
  </si>
  <si>
    <t>V.U.D.N.</t>
  </si>
  <si>
    <t>EJERC.</t>
  </si>
  <si>
    <t>ACTUAL.</t>
  </si>
  <si>
    <t>ACUM.</t>
  </si>
  <si>
    <t>VEHICULO</t>
  </si>
  <si>
    <t>BGHW.14-8</t>
  </si>
  <si>
    <t>MAQ INDUSTRIAL</t>
  </si>
  <si>
    <t>UH 2015-0</t>
  </si>
  <si>
    <t>EQUI PROD</t>
  </si>
  <si>
    <t>TRACTO CAMION</t>
  </si>
  <si>
    <t xml:space="preserve">CAMIONETA </t>
  </si>
  <si>
    <t>SEMIREMOLQUE</t>
  </si>
  <si>
    <t>F/228033</t>
  </si>
  <si>
    <t>F/227982</t>
  </si>
  <si>
    <t>CONTRATO</t>
  </si>
  <si>
    <t xml:space="preserve">CAMION </t>
  </si>
  <si>
    <t>F/72360</t>
  </si>
  <si>
    <t>CARGADOR FRONTAL</t>
  </si>
  <si>
    <t>EQUI COMPU</t>
  </si>
  <si>
    <t>F/48883</t>
  </si>
  <si>
    <t>COMPUTADOR</t>
  </si>
  <si>
    <t xml:space="preserve">F/806885	</t>
  </si>
  <si>
    <t>CENTRALIZACIÓN ACTIVO FIJO 2017</t>
  </si>
  <si>
    <t>CENTRALIZACIÓN ACTIVO FIJO 2018</t>
  </si>
  <si>
    <t>CENTRALIZACIÓN ACTIVO FIJO 2019</t>
  </si>
  <si>
    <t>CENTRALIZACIÓN ACTIVO FIJO 2020</t>
  </si>
  <si>
    <t>CENTRALIZACIÓN ACTIVO FIJO 2022</t>
  </si>
  <si>
    <t xml:space="preserve">depreciación </t>
  </si>
  <si>
    <t>a depreciación acumulada</t>
  </si>
  <si>
    <t>NUMERO</t>
  </si>
  <si>
    <t>FACTURA</t>
  </si>
  <si>
    <t xml:space="preserve">PATENTE </t>
  </si>
  <si>
    <t>1.-</t>
  </si>
  <si>
    <t>2.-</t>
  </si>
  <si>
    <t>3.-</t>
  </si>
  <si>
    <t>4.-</t>
  </si>
  <si>
    <t>5.-.</t>
  </si>
  <si>
    <t>Se presenta el activo fijo tributario de la sociedad B</t>
  </si>
  <si>
    <t>Las existencias de la sociedad B, están a costo de reposición del segundo semestre</t>
  </si>
  <si>
    <t>Acreedores Varios</t>
  </si>
  <si>
    <t xml:space="preserve"> Valor Tributario</t>
  </si>
  <si>
    <t>6.-</t>
  </si>
  <si>
    <t xml:space="preserve">7.- </t>
  </si>
  <si>
    <t>La situación patrimonial se presenta en cuadro adjunto</t>
  </si>
  <si>
    <t>Número de acciones</t>
  </si>
  <si>
    <t>Accionsta 1</t>
  </si>
  <si>
    <t>Accionsta 2</t>
  </si>
  <si>
    <t>Accionsta 3</t>
  </si>
  <si>
    <t>Total Patrimonio</t>
  </si>
  <si>
    <t>diciembre</t>
  </si>
  <si>
    <t>Valor libro de acciones</t>
  </si>
  <si>
    <t>Accionsta 4</t>
  </si>
  <si>
    <t>Accionsta 5</t>
  </si>
  <si>
    <t>La sociedad absorbente A, hace un aumento de patrimonio de acuerdo al patrimonio financiero de la sociedad absorbida B</t>
  </si>
  <si>
    <t>SOCIEDAD A (ABSORBENTE)</t>
  </si>
  <si>
    <t>SOCIEDAD B (ABSORBIDA)</t>
  </si>
  <si>
    <t>RAZON DE CANJE</t>
  </si>
  <si>
    <t>La razon de canje (RC) indica cuantas acciones de la nueva emisión que realizará la empresa absorbente, por parte  de los accionistas de la empresa absorbida</t>
  </si>
  <si>
    <t>En otras palabras indica cuántas acciones del aumento de capital que realizará la empresa absorbente le corresponderá por cada una de las acciones que tenían los accionistas de la empresa absorbida</t>
  </si>
  <si>
    <t>Y ello se determina a través de la siguiente ecuación</t>
  </si>
  <si>
    <t xml:space="preserve">NA X VEA </t>
  </si>
  <si>
    <t>´=</t>
  </si>
  <si>
    <t>NB X VEB</t>
  </si>
  <si>
    <t>NA</t>
  </si>
  <si>
    <t>VEA</t>
  </si>
  <si>
    <t>X</t>
  </si>
  <si>
    <t>ENTONCES</t>
  </si>
  <si>
    <t>EMPRESA</t>
  </si>
  <si>
    <t>ACCIONISTAS</t>
  </si>
  <si>
    <t xml:space="preserve">CANTIDAD </t>
  </si>
  <si>
    <t>ACCIONES</t>
  </si>
  <si>
    <t xml:space="preserve">ANTES </t>
  </si>
  <si>
    <t>FUSIÓN</t>
  </si>
  <si>
    <t xml:space="preserve">DESPUES </t>
  </si>
  <si>
    <t>A</t>
  </si>
  <si>
    <t>accionista 1</t>
  </si>
  <si>
    <t>accionista 2</t>
  </si>
  <si>
    <t>accionista 3</t>
  </si>
  <si>
    <t>8.-</t>
  </si>
  <si>
    <t>El número de accionistas se presenta en cuadro adjunto</t>
  </si>
  <si>
    <t>b</t>
  </si>
  <si>
    <t>accionista 4</t>
  </si>
  <si>
    <t>accionista 5</t>
  </si>
  <si>
    <t>%</t>
  </si>
  <si>
    <t>HOJA DE TRABAJO DE LA FUSIÓN</t>
  </si>
  <si>
    <t xml:space="preserve">SALDOS SOCIEDAD ABSORBENTE </t>
  </si>
  <si>
    <t>Débito</t>
  </si>
  <si>
    <t>Crédito</t>
  </si>
  <si>
    <t xml:space="preserve">AJUSTES </t>
  </si>
  <si>
    <t>BALANCE FUSIONADO</t>
  </si>
  <si>
    <t>ASIENTOS CONTABLES</t>
  </si>
  <si>
    <t>Se presentan los balances al 30 de diciembre   de 2022</t>
  </si>
  <si>
    <t>Acciones por Suscribir</t>
  </si>
  <si>
    <t>Acciones Suscritas</t>
  </si>
  <si>
    <t>asiento 1</t>
  </si>
  <si>
    <t>glosa: por emisión de 69 acciones por fusión con empresa B</t>
  </si>
  <si>
    <t>asiento 2</t>
  </si>
  <si>
    <t>glosa: por la suscripción de la acciones emitidas</t>
  </si>
  <si>
    <t>asiento 3</t>
  </si>
  <si>
    <t>glosa: por la incorporación de la sociedad B por la fusión propia, o perfecta, o por incorporación</t>
  </si>
  <si>
    <t xml:space="preserve">diciuembre </t>
  </si>
  <si>
    <t>REGISTRO DE RENTAS EMPRESARIALES 2023</t>
  </si>
  <si>
    <t>Saldo RAI al 31.12.2023</t>
  </si>
  <si>
    <t>REGISTRO DE RENTAS EMPRESARIALES 2022</t>
  </si>
  <si>
    <t>Saldo RAI al 31.12.2022</t>
  </si>
  <si>
    <t>La sociedad A absorberá la sociedad B</t>
  </si>
  <si>
    <t>Número de acciones de la absorbente  multiplicao por el Valor Económico de la absorbente  debe ser igual  al Númeero de acciones de la absorbida multiplicado por el Valor Económico de la absorbida</t>
  </si>
  <si>
    <t>número de acciones de la sociedad absorbente</t>
  </si>
  <si>
    <t>valor económico, o valor libro, o valor de mercado, de la sociedad absorbente</t>
  </si>
  <si>
    <t>NB</t>
  </si>
  <si>
    <t>número de acciones de la sociedad absorbida</t>
  </si>
  <si>
    <t xml:space="preserve">VEB </t>
  </si>
  <si>
    <t xml:space="preserve">valor económico, o valor libro, o valor de mercado, de la sociedad absorbida </t>
  </si>
  <si>
    <t>9.-</t>
  </si>
  <si>
    <t>La sociedad A está en el régimen14 A y la sociedad B está en el régimen 14 D N°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</si>
</sst>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42" formatCode="_ &quot;$&quot;* #,##0_ ;_ &quot;$&quot;* \-#,##0_ ;_ &quot;$&quot;* &quot;-&quot;_ ;_ @_ "/>
    <numFmt numFmtId="41" formatCode="_ * #,##0_ ;_ * \-#,##0_ ;_ * &quot;-&quot;_ ;_ @_ "/>
    <numFmt numFmtId="164" formatCode="_-&quot;$&quot;\ * #,##0.00_-;\-&quot;$&quot;\ * #,##0.00_-;_-&quot;$&quot;\ * &quot;-&quot;??_-;_-@_-"/>
    <numFmt numFmtId="165" formatCode="_-* #,##0.00_-;\-* #,##0.00_-;_-* &quot;-&quot;??_-;_-@_-"/>
    <numFmt numFmtId="166" formatCode="_(* #,##0.00_);_(* \(#,##0.00\);_(* &quot;-&quot;??_);_(@_)"/>
    <numFmt numFmtId="167" formatCode="_-* #,##0.00\ _€_-;\-* #,##0.00\ _€_-;_-* &quot;-&quot;??\ _€_-;_-@_-"/>
    <numFmt numFmtId="168" formatCode="_-* #,##0.00\ _$_-;\-* #,##0.00\ _$_-;_-* &quot;-&quot;??\ _$_-;_-@_-"/>
    <numFmt numFmtId="169" formatCode="_(* #,##0_);_(* \(#,##0\);_(* &quot;-&quot;??_);_(@_)"/>
    <numFmt numFmtId="170" formatCode="_-&quot;$&quot;* #,##0.00_-;\-&quot;$&quot;* #,##0.00_-;_-&quot;$&quot;* &quot;-&quot;??_-;_-@_-"/>
    <numFmt numFmtId="171" formatCode="_-* #,##0.00\ &quot;€&quot;_-;\-* #,##0.00\ &quot;€&quot;_-;_-* &quot;-&quot;??\ &quot;€&quot;_-;_-@_-"/>
    <numFmt numFmtId="172" formatCode="_-* #,##0_-;\-* #,##0_-;_-* &quot;-&quot;??_-;_-@_-"/>
    <numFmt numFmtId="173" formatCode="#,##0;[Red]\(#,##0\)"/>
    <numFmt numFmtId="174" formatCode="#,##0.000;[Red]\(#,##0.000\)"/>
    <numFmt numFmtId="175" formatCode="#,##0.000000"/>
    <numFmt numFmtId="176" formatCode="_-* #,##0.000000_-;\-* #,##0.000000_-;_-* &quot;-&quot;??_-;_-@_-"/>
    <numFmt numFmtId="177" formatCode="#,##0.0000000"/>
    <numFmt numFmtId="178" formatCode="#,##0.00000000"/>
    <numFmt numFmtId="179" formatCode="#,##0.00000"/>
    <numFmt numFmtId="180" formatCode="#,##0_ ;[Red]\-#,##0\ "/>
    <numFmt numFmtId="181" formatCode="0_ ;[Red]\-0\ "/>
    <numFmt numFmtId="182" formatCode="dd/mm/yyyy;@"/>
    <numFmt numFmtId="183" formatCode="#,##0.000"/>
    <numFmt numFmtId="184" formatCode="#,##0.0"/>
    <numFmt numFmtId="185" formatCode="_ &quot;$&quot;* #,##0.000000_ ;_ &quot;$&quot;* \-#,##0.000000_ ;_ &quot;$&quot;* &quot;-&quot;_ ;_ @_ "/>
    <numFmt numFmtId="186" formatCode="#,##0_ ;\-#,##0\ "/>
  </numFmts>
  <fonts count="7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indexed="8"/>
      <name val="Calibri"/>
      <family val="2"/>
    </font>
    <font>
      <sz val="11"/>
      <color indexed="9"/>
      <name val="Czcionka tekstu podstawowego"/>
      <family val="2"/>
      <charset val="238"/>
    </font>
    <font>
      <sz val="11"/>
      <color indexed="9"/>
      <name val="Calibri"/>
      <family val="2"/>
    </font>
    <font>
      <sz val="12"/>
      <color indexed="10"/>
      <name val="Calibri"/>
      <family val="2"/>
      <charset val="136"/>
    </font>
    <font>
      <b/>
      <sz val="12"/>
      <color indexed="52"/>
      <name val="Calibri"/>
      <family val="2"/>
      <charset val="136"/>
    </font>
    <font>
      <b/>
      <sz val="11"/>
      <color indexed="52"/>
      <name val="Calibri"/>
      <family val="2"/>
    </font>
    <font>
      <b/>
      <sz val="12"/>
      <color indexed="9"/>
      <name val="Calibri"/>
      <family val="2"/>
      <charset val="136"/>
    </font>
    <font>
      <b/>
      <sz val="11"/>
      <color indexed="9"/>
      <name val="Calibri"/>
      <family val="2"/>
    </font>
    <font>
      <sz val="11"/>
      <color indexed="52"/>
      <name val="Calibri"/>
      <family val="2"/>
    </font>
    <font>
      <sz val="12"/>
      <color indexed="17"/>
      <name val="Calibri"/>
      <family val="2"/>
      <charset val="136"/>
    </font>
    <font>
      <b/>
      <sz val="15"/>
      <color indexed="56"/>
      <name val="Calibri"/>
      <family val="2"/>
      <charset val="136"/>
    </font>
    <font>
      <b/>
      <sz val="13"/>
      <color indexed="56"/>
      <name val="Calibri"/>
      <family val="2"/>
      <charset val="136"/>
    </font>
    <font>
      <b/>
      <sz val="11"/>
      <color indexed="56"/>
      <name val="Calibri"/>
      <family val="2"/>
      <charset val="136"/>
    </font>
    <font>
      <b/>
      <sz val="11"/>
      <color indexed="56"/>
      <name val="Calibri"/>
      <family val="2"/>
    </font>
    <font>
      <sz val="11"/>
      <color indexed="62"/>
      <name val="Calibri"/>
      <family val="2"/>
    </font>
    <font>
      <i/>
      <sz val="12"/>
      <color indexed="23"/>
      <name val="Calibri"/>
      <family val="2"/>
      <charset val="136"/>
    </font>
    <font>
      <u/>
      <sz val="11"/>
      <color theme="10"/>
      <name val="Calibri"/>
      <family val="2"/>
      <scheme val="minor"/>
    </font>
    <font>
      <u/>
      <sz val="11.65"/>
      <color theme="10"/>
      <name val="Calibri"/>
      <family val="2"/>
    </font>
    <font>
      <u/>
      <sz val="11"/>
      <color theme="10"/>
      <name val="Calibri"/>
      <family val="2"/>
    </font>
    <font>
      <sz val="11"/>
      <color indexed="20"/>
      <name val="Calibri"/>
      <family val="2"/>
    </font>
    <font>
      <sz val="10"/>
      <name val="Times New Roman"/>
      <family val="1"/>
    </font>
    <font>
      <sz val="10"/>
      <name val="Arial"/>
      <family val="2"/>
    </font>
    <font>
      <sz val="11"/>
      <color indexed="60"/>
      <name val="Calibri"/>
      <family val="2"/>
    </font>
    <font>
      <sz val="10"/>
      <color indexed="8"/>
      <name val="MS Sans Serif"/>
      <family val="2"/>
    </font>
    <font>
      <sz val="10"/>
      <name val="Arial"/>
      <family val="2"/>
      <charset val="1"/>
    </font>
    <font>
      <sz val="10"/>
      <name val="Times New Roman"/>
      <family val="1"/>
      <charset val="134"/>
    </font>
    <font>
      <sz val="10"/>
      <name val="Verdana"/>
      <family val="2"/>
    </font>
    <font>
      <b/>
      <sz val="11"/>
      <color indexed="63"/>
      <name val="Calibri"/>
      <family val="2"/>
    </font>
    <font>
      <sz val="11"/>
      <color indexed="10"/>
      <name val="Calibri"/>
      <family val="2"/>
    </font>
    <font>
      <i/>
      <sz val="11"/>
      <color indexed="23"/>
      <name val="Calibri"/>
      <family val="2"/>
    </font>
    <font>
      <b/>
      <sz val="13"/>
      <color indexed="56"/>
      <name val="Calibri"/>
      <family val="2"/>
    </font>
    <font>
      <b/>
      <sz val="18"/>
      <color indexed="56"/>
      <name val="Cambria"/>
      <family val="2"/>
    </font>
    <font>
      <b/>
      <sz val="11"/>
      <color indexed="8"/>
      <name val="Calibri"/>
      <family val="2"/>
    </font>
    <font>
      <sz val="11"/>
      <color indexed="8"/>
      <name val="Verdana"/>
      <family val="2"/>
    </font>
    <font>
      <u/>
      <sz val="11"/>
      <color indexed="30"/>
      <name val="Arial Black"/>
      <family val="2"/>
    </font>
    <font>
      <sz val="10"/>
      <color indexed="8"/>
      <name val="Verdana"/>
      <family val="2"/>
    </font>
    <font>
      <b/>
      <sz val="10"/>
      <color indexed="8"/>
      <name val="Verdana"/>
      <family val="2"/>
    </font>
    <font>
      <b/>
      <sz val="12"/>
      <color indexed="8"/>
      <name val="Verdana"/>
      <family val="2"/>
    </font>
    <font>
      <b/>
      <sz val="12"/>
      <color rgb="FFFF0000"/>
      <name val="Verdana"/>
      <family val="2"/>
    </font>
    <font>
      <sz val="10"/>
      <color rgb="FFFF0000"/>
      <name val="Verdana"/>
      <family val="2"/>
    </font>
    <font>
      <b/>
      <sz val="10"/>
      <color rgb="FFFF0000"/>
      <name val="Verdana"/>
      <family val="2"/>
    </font>
    <font>
      <sz val="11"/>
      <color indexed="60"/>
      <name val="Tw Cen MT Condensed Extra Bold"/>
      <family val="2"/>
    </font>
    <font>
      <b/>
      <sz val="14"/>
      <color indexed="8"/>
      <name val="Verdana"/>
      <family val="2"/>
    </font>
    <font>
      <u/>
      <sz val="11"/>
      <color indexed="60"/>
      <name val="Tw Cen MT Condensed Extra Bold"/>
      <family val="2"/>
    </font>
    <font>
      <sz val="11"/>
      <color indexed="60"/>
      <name val="Verdana"/>
      <family val="2"/>
    </font>
    <font>
      <b/>
      <sz val="14"/>
      <color theme="1"/>
      <name val="Calibri"/>
      <family val="2"/>
      <scheme val="minor"/>
    </font>
    <font>
      <b/>
      <sz val="11"/>
      <color rgb="FFFF0000"/>
      <name val="Calibri"/>
      <family val="2"/>
      <scheme val="minor"/>
    </font>
    <font>
      <b/>
      <sz val="8"/>
      <color theme="1"/>
      <name val="Calibri"/>
      <family val="2"/>
      <scheme val="minor"/>
    </font>
    <font>
      <b/>
      <sz val="8"/>
      <color rgb="FFFF0000"/>
      <name val="Calibri"/>
      <family val="2"/>
      <scheme val="minor"/>
    </font>
    <font>
      <b/>
      <sz val="11"/>
      <name val="Calibri"/>
      <family val="2"/>
      <scheme val="minor"/>
    </font>
    <font>
      <sz val="14"/>
      <color theme="1"/>
      <name val="Calibri"/>
      <family val="2"/>
      <scheme val="minor"/>
    </font>
    <font>
      <sz val="14"/>
      <color rgb="FFFF0000"/>
      <name val="Calibri"/>
      <family val="2"/>
      <scheme val="minor"/>
    </font>
    <font>
      <sz val="14"/>
      <color theme="5" tint="-0.499984740745262"/>
      <name val="Calibri"/>
      <family val="2"/>
      <scheme val="minor"/>
    </font>
    <font>
      <sz val="11"/>
      <name val="Calibri"/>
      <family val="2"/>
      <scheme val="minor"/>
    </font>
    <font>
      <b/>
      <sz val="9"/>
      <color indexed="81"/>
      <name val="Tahoma"/>
      <family val="2"/>
    </font>
    <font>
      <sz val="9"/>
      <color indexed="81"/>
      <name val="Tahoma"/>
      <family val="2"/>
    </font>
    <font>
      <sz val="10"/>
      <color rgb="FF000000"/>
      <name val="Times New Roman"/>
      <family val="1"/>
    </font>
    <font>
      <sz val="8"/>
      <color theme="1"/>
      <name val="Calibri"/>
      <family val="2"/>
      <scheme val="minor"/>
    </font>
    <font>
      <sz val="10"/>
      <name val="Arial"/>
    </font>
    <font>
      <b/>
      <i/>
      <sz val="16"/>
      <name val="Arial"/>
      <family val="2"/>
    </font>
    <font>
      <b/>
      <sz val="10"/>
      <name val="Arial"/>
      <family val="2"/>
    </font>
    <font>
      <b/>
      <sz val="11"/>
      <name val="Arial"/>
      <family val="2"/>
    </font>
    <font>
      <sz val="11"/>
      <name val="Arial"/>
      <family val="2"/>
    </font>
    <font>
      <sz val="10"/>
      <color rgb="FFFF0000"/>
      <name val="Arial"/>
      <family val="2"/>
    </font>
    <font>
      <sz val="11"/>
      <color rgb="FFFF0000"/>
      <name val="Arial"/>
      <family val="2"/>
    </font>
    <font>
      <sz val="10"/>
      <color indexed="8"/>
      <name val="Arial"/>
      <family val="2"/>
    </font>
    <font>
      <sz val="11"/>
      <color rgb="FFFF0000"/>
      <name val="Calibri"/>
      <family val="2"/>
    </font>
  </fonts>
  <fills count="37">
    <fill>
      <patternFill patternType="none"/>
    </fill>
    <fill>
      <patternFill patternType="gray125"/>
    </fill>
    <fill>
      <patternFill patternType="solid">
        <fgColor rgb="FF99CCFF"/>
        <bgColor indexed="64"/>
      </patternFill>
    </fill>
    <fill>
      <patternFill patternType="solid">
        <fgColor theme="4" tint="0.399975585192419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theme="2" tint="-0.49998474074526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4" tint="0.59999389629810485"/>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hair">
        <color indexed="30"/>
      </bottom>
      <diagonal/>
    </border>
    <border>
      <left/>
      <right/>
      <top/>
      <bottom style="hair">
        <color indexed="30"/>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30"/>
      </right>
      <top style="thin">
        <color indexed="64"/>
      </top>
      <bottom style="thin">
        <color indexed="64"/>
      </bottom>
      <diagonal/>
    </border>
    <border>
      <left style="hair">
        <color indexed="30"/>
      </left>
      <right style="hair">
        <color indexed="30"/>
      </right>
      <top style="thin">
        <color indexed="64"/>
      </top>
      <bottom style="thin">
        <color indexed="64"/>
      </bottom>
      <diagonal/>
    </border>
    <border>
      <left style="hair">
        <color indexed="30"/>
      </left>
      <right/>
      <top style="thin">
        <color indexed="64"/>
      </top>
      <bottom style="thin">
        <color indexed="64"/>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30"/>
      </right>
      <top style="medium">
        <color indexed="64"/>
      </top>
      <bottom style="thin">
        <color indexed="64"/>
      </bottom>
      <diagonal/>
    </border>
    <border>
      <left style="medium">
        <color indexed="64"/>
      </left>
      <right style="medium">
        <color indexed="30"/>
      </right>
      <top/>
      <bottom style="thin">
        <color indexed="64"/>
      </bottom>
      <diagonal/>
    </border>
    <border>
      <left style="medium">
        <color indexed="64"/>
      </left>
      <right style="medium">
        <color indexed="30"/>
      </right>
      <top/>
      <bottom style="hair">
        <color indexed="30"/>
      </bottom>
      <diagonal/>
    </border>
    <border>
      <left style="thin">
        <color indexed="64"/>
      </left>
      <right style="thin">
        <color indexed="64"/>
      </right>
      <top/>
      <bottom style="hair">
        <color indexed="30"/>
      </bottom>
      <diagonal/>
    </border>
    <border>
      <left style="thin">
        <color indexed="64"/>
      </left>
      <right style="medium">
        <color indexed="64"/>
      </right>
      <top/>
      <bottom style="hair">
        <color indexed="30"/>
      </bottom>
      <diagonal/>
    </border>
    <border>
      <left style="medium">
        <color indexed="64"/>
      </left>
      <right/>
      <top style="hair">
        <color indexed="30"/>
      </top>
      <bottom style="thin">
        <color indexed="64"/>
      </bottom>
      <diagonal/>
    </border>
    <border>
      <left/>
      <right/>
      <top style="hair">
        <color indexed="30"/>
      </top>
      <bottom style="thin">
        <color indexed="64"/>
      </bottom>
      <diagonal/>
    </border>
    <border>
      <left/>
      <right style="thin">
        <color indexed="64"/>
      </right>
      <top style="hair">
        <color indexed="30"/>
      </top>
      <bottom style="thin">
        <color indexed="64"/>
      </bottom>
      <diagonal/>
    </border>
    <border>
      <left/>
      <right/>
      <top style="hair">
        <color indexed="64"/>
      </top>
      <bottom style="thin">
        <color indexed="64"/>
      </bottom>
      <diagonal/>
    </border>
    <border>
      <left style="thin">
        <color indexed="64"/>
      </left>
      <right style="medium">
        <color indexed="64"/>
      </right>
      <top style="hair">
        <color indexed="30"/>
      </top>
      <bottom style="thin">
        <color indexed="64"/>
      </bottom>
      <diagonal/>
    </border>
    <border>
      <left style="medium">
        <color indexed="64"/>
      </left>
      <right/>
      <top style="thin">
        <color indexed="64"/>
      </top>
      <bottom style="hair">
        <color indexed="30"/>
      </bottom>
      <diagonal/>
    </border>
    <border>
      <left/>
      <right/>
      <top style="thin">
        <color indexed="64"/>
      </top>
      <bottom style="hair">
        <color indexed="30"/>
      </bottom>
      <diagonal/>
    </border>
    <border>
      <left/>
      <right style="thin">
        <color indexed="64"/>
      </right>
      <top style="thin">
        <color indexed="64"/>
      </top>
      <bottom style="hair">
        <color indexed="30"/>
      </bottom>
      <diagonal/>
    </border>
    <border>
      <left/>
      <right style="thin">
        <color indexed="64"/>
      </right>
      <top style="thin">
        <color indexed="64"/>
      </top>
      <bottom style="thin">
        <color indexed="64"/>
      </bottom>
      <diagonal/>
    </border>
    <border>
      <left style="medium">
        <color indexed="64"/>
      </left>
      <right style="medium">
        <color indexed="30"/>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150">
    <xf numFmtId="0" fontId="0" fillId="0" borderId="0"/>
    <xf numFmtId="42" fontId="1" fillId="0" borderId="0" applyFont="0" applyFill="0" applyBorder="0" applyAlignment="0" applyProtection="0"/>
    <xf numFmtId="9" fontId="1" fillId="0" borderId="0" applyFont="0" applyFill="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5" fillId="14" borderId="0" applyNumberFormat="0" applyBorder="0" applyAlignment="0" applyProtection="0"/>
    <xf numFmtId="0" fontId="6" fillId="14"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7" fillId="0" borderId="0" applyNumberFormat="0" applyFill="0" applyBorder="0" applyAlignment="0" applyProtection="0"/>
    <xf numFmtId="0" fontId="8" fillId="18" borderId="2" applyNumberFormat="0" applyAlignment="0" applyProtection="0"/>
    <xf numFmtId="0" fontId="9" fillId="18" borderId="2" applyNumberFormat="0" applyAlignment="0" applyProtection="0"/>
    <xf numFmtId="0" fontId="10" fillId="19" borderId="3" applyNumberFormat="0" applyAlignment="0" applyProtection="0"/>
    <xf numFmtId="0" fontId="11" fillId="19" borderId="3" applyNumberFormat="0" applyAlignment="0" applyProtection="0"/>
    <xf numFmtId="0" fontId="12" fillId="0" borderId="4" applyNumberFormat="0" applyFill="0" applyAlignment="0" applyProtection="0"/>
    <xf numFmtId="0" fontId="13" fillId="6" borderId="0" applyNumberFormat="0" applyBorder="0" applyAlignment="0" applyProtection="0"/>
    <xf numFmtId="164" fontId="4" fillId="0" borderId="0" applyFont="0" applyFill="0" applyBorder="0" applyAlignment="0" applyProtection="0"/>
    <xf numFmtId="0" fontId="14" fillId="0" borderId="5" applyNumberFormat="0" applyFill="0" applyAlignment="0" applyProtection="0"/>
    <xf numFmtId="0" fontId="15" fillId="0" borderId="6" applyNumberFormat="0" applyFill="0" applyAlignment="0" applyProtection="0"/>
    <xf numFmtId="0" fontId="16" fillId="0" borderId="7" applyNumberFormat="0" applyFill="0" applyAlignment="0" applyProtection="0"/>
    <xf numFmtId="0" fontId="17" fillId="0" borderId="0" applyNumberFormat="0" applyFill="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23" borderId="0" applyNumberFormat="0" applyBorder="0" applyAlignment="0" applyProtection="0"/>
    <xf numFmtId="0" fontId="18" fillId="9" borderId="2"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3" fillId="5" borderId="0" applyNumberFormat="0" applyBorder="0" applyAlignment="0" applyProtection="0"/>
    <xf numFmtId="41" fontId="4" fillId="0" borderId="0" applyFont="0" applyFill="0" applyBorder="0" applyAlignment="0" applyProtection="0"/>
    <xf numFmtId="41" fontId="1" fillId="0" borderId="0" applyFont="0" applyFill="0" applyBorder="0" applyAlignment="0" applyProtection="0"/>
    <xf numFmtId="165" fontId="4" fillId="0" borderId="0" applyFont="0" applyFill="0" applyBorder="0" applyAlignment="0" applyProtection="0"/>
    <xf numFmtId="165" fontId="24" fillId="0" borderId="0" applyFont="0" applyFill="0" applyBorder="0" applyAlignment="0" applyProtection="0">
      <alignment vertical="center"/>
    </xf>
    <xf numFmtId="166" fontId="25" fillId="0" borderId="0" applyFont="0" applyFill="0" applyBorder="0" applyAlignment="0" applyProtection="0"/>
    <xf numFmtId="165" fontId="24" fillId="0" borderId="0" applyFont="0" applyFill="0" applyBorder="0" applyAlignment="0" applyProtection="0"/>
    <xf numFmtId="166" fontId="25"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7" fontId="25" fillId="0" borderId="0" applyFont="0" applyFill="0" applyBorder="0" applyAlignment="0" applyProtection="0"/>
    <xf numFmtId="168" fontId="24" fillId="0" borderId="0" applyFont="0" applyFill="0" applyBorder="0" applyAlignment="0" applyProtection="0"/>
    <xf numFmtId="165" fontId="25" fillId="0" borderId="0" applyFont="0" applyFill="0" applyBorder="0" applyAlignment="0" applyProtection="0"/>
    <xf numFmtId="168" fontId="24" fillId="0" borderId="0" applyFont="0" applyFill="0" applyBorder="0" applyAlignment="0" applyProtection="0"/>
    <xf numFmtId="165" fontId="25" fillId="0" borderId="0" applyFont="0" applyFill="0" applyBorder="0" applyAlignment="0" applyProtection="0"/>
    <xf numFmtId="169" fontId="25" fillId="0" borderId="0" applyFont="0" applyFill="0" applyBorder="0" applyAlignment="0" applyProtection="0"/>
    <xf numFmtId="165" fontId="4" fillId="0" borderId="0" applyFont="0" applyFill="0" applyBorder="0" applyAlignment="0" applyProtection="0"/>
    <xf numFmtId="169" fontId="25" fillId="0" borderId="0" applyFont="0" applyFill="0" applyBorder="0" applyAlignment="0" applyProtection="0"/>
    <xf numFmtId="165" fontId="25"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7" fontId="25" fillId="0" borderId="0" applyFont="0" applyFill="0" applyBorder="0" applyAlignment="0" applyProtection="0"/>
    <xf numFmtId="170" fontId="4" fillId="0" borderId="0" applyFont="0" applyFill="0" applyBorder="0" applyAlignment="0" applyProtection="0"/>
    <xf numFmtId="171" fontId="25" fillId="0" borderId="0" applyFont="0" applyFill="0" applyBorder="0" applyAlignment="0" applyProtection="0"/>
    <xf numFmtId="172" fontId="25" fillId="0" borderId="0" applyFont="0" applyFill="0" applyBorder="0" applyAlignment="0" applyProtection="0"/>
    <xf numFmtId="171" fontId="25" fillId="0" borderId="0" applyFont="0" applyFill="0" applyBorder="0" applyAlignment="0" applyProtection="0"/>
    <xf numFmtId="172" fontId="25" fillId="0" borderId="0" applyFont="0" applyFill="0" applyBorder="0" applyAlignment="0" applyProtection="0"/>
    <xf numFmtId="170" fontId="1" fillId="0" borderId="0" applyFont="0" applyFill="0" applyBorder="0" applyAlignment="0" applyProtection="0"/>
    <xf numFmtId="0" fontId="26" fillId="24" borderId="0" applyNumberFormat="0" applyBorder="0" applyAlignment="0" applyProtection="0"/>
    <xf numFmtId="0" fontId="25" fillId="0" borderId="0"/>
    <xf numFmtId="0" fontId="25" fillId="0" borderId="0"/>
    <xf numFmtId="0" fontId="1" fillId="0" borderId="0"/>
    <xf numFmtId="0" fontId="1" fillId="0" borderId="0"/>
    <xf numFmtId="0" fontId="1" fillId="0" borderId="0"/>
    <xf numFmtId="0" fontId="1" fillId="0" borderId="0"/>
    <xf numFmtId="0" fontId="25" fillId="0" borderId="0"/>
    <xf numFmtId="0" fontId="27" fillId="0" borderId="0"/>
    <xf numFmtId="0" fontId="28" fillId="0" borderId="0"/>
    <xf numFmtId="0" fontId="24" fillId="0" borderId="0"/>
    <xf numFmtId="0" fontId="29" fillId="0" borderId="0">
      <alignment vertical="center"/>
    </xf>
    <xf numFmtId="0" fontId="24"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5" fillId="0" borderId="0"/>
    <xf numFmtId="0" fontId="25" fillId="0" borderId="0"/>
    <xf numFmtId="0" fontId="27" fillId="0" borderId="0"/>
    <xf numFmtId="0" fontId="25" fillId="0" borderId="0"/>
    <xf numFmtId="0" fontId="25" fillId="0" borderId="0"/>
    <xf numFmtId="0" fontId="24" fillId="0" borderId="0"/>
    <xf numFmtId="0" fontId="25" fillId="0" borderId="0"/>
    <xf numFmtId="0" fontId="1" fillId="0" borderId="0"/>
    <xf numFmtId="0" fontId="1" fillId="0" borderId="0"/>
    <xf numFmtId="0" fontId="1" fillId="0" borderId="0"/>
    <xf numFmtId="0" fontId="25" fillId="0" borderId="0"/>
    <xf numFmtId="0" fontId="1" fillId="0" borderId="0"/>
    <xf numFmtId="0" fontId="1" fillId="0" borderId="0"/>
    <xf numFmtId="0" fontId="1" fillId="0" borderId="0"/>
    <xf numFmtId="0" fontId="1" fillId="0" borderId="0"/>
    <xf numFmtId="0" fontId="25" fillId="0" borderId="0"/>
    <xf numFmtId="0" fontId="27" fillId="0" borderId="0"/>
    <xf numFmtId="0" fontId="25" fillId="0" borderId="0"/>
    <xf numFmtId="0" fontId="30" fillId="0" borderId="0"/>
    <xf numFmtId="0" fontId="25" fillId="0" borderId="0"/>
    <xf numFmtId="0" fontId="25" fillId="0" borderId="0"/>
    <xf numFmtId="0" fontId="25" fillId="0" borderId="0"/>
    <xf numFmtId="0" fontId="25" fillId="0" borderId="0"/>
    <xf numFmtId="0" fontId="25" fillId="0" borderId="0" applyNumberFormat="0" applyFill="0" applyBorder="0" applyAlignment="0" applyProtection="0"/>
    <xf numFmtId="0" fontId="25" fillId="0" borderId="0"/>
    <xf numFmtId="0" fontId="25" fillId="0" borderId="0"/>
    <xf numFmtId="0" fontId="25" fillId="24" borderId="8" applyNumberFormat="0" applyFont="0" applyAlignment="0" applyProtection="0"/>
    <xf numFmtId="0" fontId="25" fillId="24" borderId="8" applyNumberFormat="0" applyFont="0" applyAlignment="0" applyProtection="0"/>
    <xf numFmtId="0" fontId="25" fillId="25" borderId="8" applyNumberFormat="0" applyFont="0" applyAlignment="0" applyProtection="0"/>
    <xf numFmtId="9" fontId="1"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0" fontId="31" fillId="18" borderId="9" applyNumberFormat="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0" borderId="6" applyNumberFormat="0" applyFill="0" applyAlignment="0" applyProtection="0"/>
    <xf numFmtId="0" fontId="17" fillId="0" borderId="7" applyNumberFormat="0" applyFill="0" applyAlignment="0" applyProtection="0"/>
    <xf numFmtId="0" fontId="35" fillId="0" borderId="0" applyNumberFormat="0" applyFill="0" applyBorder="0" applyAlignment="0" applyProtection="0"/>
    <xf numFmtId="0" fontId="36" fillId="0" borderId="10" applyNumberFormat="0" applyFill="0" applyAlignment="0" applyProtection="0"/>
    <xf numFmtId="165" fontId="1" fillId="0" borderId="0" applyFont="0" applyFill="0" applyBorder="0" applyAlignment="0" applyProtection="0"/>
    <xf numFmtId="0" fontId="25" fillId="0" borderId="0"/>
    <xf numFmtId="0" fontId="25" fillId="0" borderId="0"/>
    <xf numFmtId="0" fontId="1" fillId="0" borderId="0"/>
    <xf numFmtId="0" fontId="60" fillId="0" borderId="0"/>
    <xf numFmtId="9" fontId="1" fillId="0" borderId="0" applyFont="0" applyFill="0" applyBorder="0" applyAlignment="0" applyProtection="0"/>
    <xf numFmtId="0" fontId="62" fillId="0" borderId="0"/>
    <xf numFmtId="0" fontId="62" fillId="0" borderId="0"/>
    <xf numFmtId="167" fontId="62" fillId="0" borderId="0" applyFont="0" applyFill="0" applyBorder="0" applyAlignment="0" applyProtection="0"/>
    <xf numFmtId="0" fontId="62" fillId="0" borderId="0"/>
    <xf numFmtId="171" fontId="62" fillId="0" borderId="0" applyFont="0" applyFill="0" applyBorder="0" applyAlignment="0" applyProtection="0"/>
  </cellStyleXfs>
  <cellXfs count="736">
    <xf numFmtId="0" fontId="0" fillId="0" borderId="0" xfId="0"/>
    <xf numFmtId="0" fontId="4" fillId="2" borderId="1" xfId="0" applyFont="1" applyFill="1" applyBorder="1" applyAlignment="1">
      <alignment horizontal="center"/>
    </xf>
    <xf numFmtId="42" fontId="4" fillId="2" borderId="1" xfId="1" applyFont="1" applyFill="1" applyBorder="1" applyAlignment="1" applyProtection="1">
      <alignment horizontal="center"/>
    </xf>
    <xf numFmtId="0" fontId="4" fillId="0" borderId="0" xfId="0" applyFont="1"/>
    <xf numFmtId="0" fontId="4" fillId="0" borderId="1" xfId="0" applyFont="1" applyBorder="1"/>
    <xf numFmtId="42" fontId="4" fillId="0" borderId="1" xfId="1" applyFont="1" applyFill="1" applyBorder="1" applyAlignment="1" applyProtection="1"/>
    <xf numFmtId="0" fontId="4" fillId="3" borderId="1" xfId="0" applyFont="1" applyFill="1" applyBorder="1"/>
    <xf numFmtId="42" fontId="4" fillId="0" borderId="0" xfId="0" applyNumberFormat="1" applyFont="1"/>
    <xf numFmtId="42" fontId="4" fillId="0" borderId="0" xfId="1" applyFont="1" applyFill="1" applyBorder="1" applyAlignment="1" applyProtection="1"/>
    <xf numFmtId="173" fontId="37" fillId="0" borderId="0" xfId="0" applyNumberFormat="1" applyFont="1"/>
    <xf numFmtId="173" fontId="40" fillId="0" borderId="19" xfId="0" applyNumberFormat="1" applyFont="1" applyBorder="1" applyAlignment="1">
      <alignment horizontal="center" vertical="center"/>
    </xf>
    <xf numFmtId="173" fontId="41" fillId="0" borderId="20" xfId="0" applyNumberFormat="1" applyFont="1" applyBorder="1" applyAlignment="1">
      <alignment horizontal="center" vertical="center"/>
    </xf>
    <xf numFmtId="173" fontId="40" fillId="0" borderId="1" xfId="0" applyNumberFormat="1" applyFont="1" applyBorder="1" applyAlignment="1">
      <alignment horizontal="center" vertical="center"/>
    </xf>
    <xf numFmtId="49" fontId="41" fillId="0" borderId="23" xfId="0" applyNumberFormat="1" applyFont="1" applyBorder="1" applyAlignment="1">
      <alignment horizontal="center" vertical="center"/>
    </xf>
    <xf numFmtId="173" fontId="41" fillId="0" borderId="23" xfId="0" applyNumberFormat="1" applyFont="1" applyBorder="1" applyAlignment="1">
      <alignment horizontal="center" vertical="center"/>
    </xf>
    <xf numFmtId="173" fontId="40" fillId="0" borderId="26" xfId="0" applyNumberFormat="1" applyFont="1" applyBorder="1" applyAlignment="1">
      <alignment horizontal="center" vertical="center"/>
    </xf>
    <xf numFmtId="173" fontId="42" fillId="0" borderId="23" xfId="0" applyNumberFormat="1" applyFont="1" applyBorder="1" applyAlignment="1">
      <alignment horizontal="center" vertical="center"/>
    </xf>
    <xf numFmtId="173" fontId="41" fillId="0" borderId="27" xfId="0" applyNumberFormat="1" applyFont="1" applyBorder="1" applyAlignment="1">
      <alignment horizontal="center" vertical="center"/>
    </xf>
    <xf numFmtId="173" fontId="44" fillId="0" borderId="26" xfId="0" applyNumberFormat="1" applyFont="1" applyBorder="1" applyAlignment="1">
      <alignment horizontal="center" vertical="center"/>
    </xf>
    <xf numFmtId="173" fontId="42" fillId="0" borderId="27" xfId="0" applyNumberFormat="1" applyFont="1" applyBorder="1" applyAlignment="1">
      <alignment horizontal="center" vertical="center"/>
    </xf>
    <xf numFmtId="173" fontId="44" fillId="0" borderId="30" xfId="0" applyNumberFormat="1" applyFont="1" applyBorder="1" applyAlignment="1">
      <alignment horizontal="center" vertical="center"/>
    </xf>
    <xf numFmtId="49" fontId="42" fillId="0" borderId="34" xfId="0" applyNumberFormat="1" applyFont="1" applyBorder="1" applyAlignment="1">
      <alignment horizontal="center" vertical="center"/>
    </xf>
    <xf numFmtId="173" fontId="40" fillId="27" borderId="37" xfId="0" applyNumberFormat="1" applyFont="1" applyFill="1" applyBorder="1" applyAlignment="1">
      <alignment horizontal="center" vertical="center"/>
    </xf>
    <xf numFmtId="173" fontId="41" fillId="27" borderId="40" xfId="0" applyNumberFormat="1" applyFont="1" applyFill="1" applyBorder="1" applyAlignment="1">
      <alignment horizontal="center" vertical="center"/>
    </xf>
    <xf numFmtId="173" fontId="37" fillId="28" borderId="0" xfId="0" applyNumberFormat="1" applyFont="1" applyFill="1" applyAlignment="1">
      <alignment horizontal="center"/>
    </xf>
    <xf numFmtId="173" fontId="37" fillId="28" borderId="0" xfId="0" applyNumberFormat="1" applyFont="1" applyFill="1"/>
    <xf numFmtId="173" fontId="45" fillId="0" borderId="0" xfId="0" applyNumberFormat="1" applyFont="1"/>
    <xf numFmtId="173" fontId="40" fillId="0" borderId="20" xfId="0" applyNumberFormat="1" applyFont="1" applyBorder="1" applyAlignment="1">
      <alignment horizontal="center" vertical="center"/>
    </xf>
    <xf numFmtId="49" fontId="40" fillId="0" borderId="23" xfId="0" applyNumberFormat="1" applyFont="1" applyBorder="1" applyAlignment="1">
      <alignment horizontal="center" vertical="center"/>
    </xf>
    <xf numFmtId="173" fontId="40" fillId="0" borderId="23" xfId="0" applyNumberFormat="1" applyFont="1" applyBorder="1" applyAlignment="1">
      <alignment horizontal="center" vertical="center"/>
    </xf>
    <xf numFmtId="173" fontId="40" fillId="27" borderId="1" xfId="0" applyNumberFormat="1" applyFont="1" applyFill="1" applyBorder="1" applyAlignment="1">
      <alignment horizontal="center" vertical="center"/>
    </xf>
    <xf numFmtId="173" fontId="40" fillId="27" borderId="23" xfId="0" applyNumberFormat="1" applyFont="1" applyFill="1" applyBorder="1" applyAlignment="1">
      <alignment horizontal="center" vertical="center"/>
    </xf>
    <xf numFmtId="173" fontId="47" fillId="0" borderId="0" xfId="0" applyNumberFormat="1" applyFont="1"/>
    <xf numFmtId="174" fontId="37" fillId="0" borderId="0" xfId="0" applyNumberFormat="1" applyFont="1"/>
    <xf numFmtId="173" fontId="40" fillId="0" borderId="45" xfId="0" applyNumberFormat="1" applyFont="1" applyBorder="1" applyAlignment="1">
      <alignment horizontal="center" vertical="center"/>
    </xf>
    <xf numFmtId="49" fontId="40" fillId="0" borderId="46" xfId="0" applyNumberFormat="1" applyFont="1" applyBorder="1" applyAlignment="1">
      <alignment horizontal="center" vertical="center"/>
    </xf>
    <xf numFmtId="173" fontId="40" fillId="27" borderId="45" xfId="0" applyNumberFormat="1" applyFont="1" applyFill="1" applyBorder="1" applyAlignment="1">
      <alignment horizontal="center" vertical="center"/>
    </xf>
    <xf numFmtId="173" fontId="40" fillId="27" borderId="46" xfId="0" applyNumberFormat="1" applyFont="1" applyFill="1" applyBorder="1" applyAlignment="1">
      <alignment horizontal="center" vertical="center"/>
    </xf>
    <xf numFmtId="173" fontId="48" fillId="0" borderId="0" xfId="0" applyNumberFormat="1" applyFont="1"/>
    <xf numFmtId="0" fontId="3" fillId="0" borderId="0" xfId="0" applyFont="1"/>
    <xf numFmtId="3" fontId="0" fillId="0" borderId="0" xfId="0" applyNumberFormat="1"/>
    <xf numFmtId="175" fontId="2" fillId="0" borderId="0" xfId="0" applyNumberFormat="1" applyFont="1" applyAlignment="1">
      <alignment horizontal="center"/>
    </xf>
    <xf numFmtId="0" fontId="49" fillId="0" borderId="13" xfId="0" applyFont="1" applyBorder="1" applyAlignment="1">
      <alignment horizontal="center"/>
    </xf>
    <xf numFmtId="0" fontId="0" fillId="0" borderId="13" xfId="0" applyBorder="1"/>
    <xf numFmtId="0" fontId="3" fillId="0" borderId="13" xfId="0" applyFont="1" applyBorder="1" applyAlignment="1">
      <alignment horizontal="center"/>
    </xf>
    <xf numFmtId="0" fontId="3" fillId="0" borderId="11" xfId="0" applyFont="1" applyBorder="1" applyAlignment="1">
      <alignment horizontal="center"/>
    </xf>
    <xf numFmtId="0" fontId="0" fillId="0" borderId="35" xfId="0" applyBorder="1"/>
    <xf numFmtId="0" fontId="0" fillId="0" borderId="36" xfId="0" applyBorder="1"/>
    <xf numFmtId="0" fontId="3" fillId="0" borderId="36" xfId="0" applyFont="1" applyBorder="1" applyAlignment="1">
      <alignment horizontal="center" vertical="center"/>
    </xf>
    <xf numFmtId="0" fontId="3" fillId="0" borderId="36" xfId="0" applyFont="1" applyBorder="1" applyAlignment="1">
      <alignment horizontal="center"/>
    </xf>
    <xf numFmtId="176" fontId="3" fillId="0" borderId="12" xfId="139" applyNumberFormat="1" applyFont="1" applyBorder="1" applyAlignment="1">
      <alignment horizontal="center"/>
    </xf>
    <xf numFmtId="0" fontId="3" fillId="0" borderId="49" xfId="0" applyFont="1" applyBorder="1" applyAlignment="1">
      <alignment horizontal="center"/>
    </xf>
    <xf numFmtId="0" fontId="3" fillId="0" borderId="50" xfId="0" applyFont="1" applyBorder="1" applyAlignment="1">
      <alignment horizontal="center" vertical="center"/>
    </xf>
    <xf numFmtId="175" fontId="3" fillId="0" borderId="50" xfId="0" applyNumberFormat="1" applyFont="1" applyBorder="1" applyAlignment="1">
      <alignment horizontal="center" vertical="center"/>
    </xf>
    <xf numFmtId="0" fontId="50" fillId="0" borderId="11" xfId="0" applyFont="1" applyBorder="1" applyAlignment="1">
      <alignment horizontal="center"/>
    </xf>
    <xf numFmtId="9" fontId="50" fillId="0" borderId="12" xfId="2" applyFont="1" applyBorder="1" applyAlignment="1">
      <alignment horizontal="center"/>
    </xf>
    <xf numFmtId="0" fontId="0" fillId="0" borderId="44" xfId="0" applyBorder="1"/>
    <xf numFmtId="0" fontId="3" fillId="0" borderId="51" xfId="0" applyFont="1" applyBorder="1" applyAlignment="1">
      <alignment horizontal="center"/>
    </xf>
    <xf numFmtId="0" fontId="49" fillId="0" borderId="44" xfId="0" applyFont="1" applyBorder="1" applyAlignment="1">
      <alignment horizontal="center"/>
    </xf>
    <xf numFmtId="0" fontId="49" fillId="0" borderId="0" xfId="0" applyFont="1" applyAlignment="1">
      <alignment horizontal="center"/>
    </xf>
    <xf numFmtId="0" fontId="49" fillId="0" borderId="11" xfId="0" applyFont="1" applyBorder="1" applyAlignment="1">
      <alignment horizontal="center"/>
    </xf>
    <xf numFmtId="0" fontId="50" fillId="0" borderId="11" xfId="0" applyFont="1" applyBorder="1" applyAlignment="1">
      <alignment horizontal="left"/>
    </xf>
    <xf numFmtId="0" fontId="50" fillId="0" borderId="12" xfId="0" applyFont="1" applyBorder="1" applyAlignment="1">
      <alignment horizontal="left"/>
    </xf>
    <xf numFmtId="0" fontId="3" fillId="0" borderId="53" xfId="0" applyFont="1" applyBorder="1" applyAlignment="1">
      <alignment horizontal="center"/>
    </xf>
    <xf numFmtId="0" fontId="3" fillId="0" borderId="16" xfId="0" applyFont="1" applyBorder="1" applyAlignment="1">
      <alignment horizontal="center"/>
    </xf>
    <xf numFmtId="0" fontId="3" fillId="0" borderId="44" xfId="0" applyFont="1" applyBorder="1" applyAlignment="1">
      <alignment horizontal="center" vertical="center" wrapText="1"/>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50" fillId="0" borderId="11" xfId="0" applyFont="1" applyBorder="1" applyAlignment="1">
      <alignment horizontal="center" vertical="center"/>
    </xf>
    <xf numFmtId="0" fontId="50" fillId="0" borderId="13" xfId="0" applyFont="1" applyBorder="1" applyAlignment="1">
      <alignment horizontal="center" vertical="center"/>
    </xf>
    <xf numFmtId="9" fontId="3" fillId="0" borderId="36" xfId="0" applyNumberFormat="1" applyFont="1" applyBorder="1" applyAlignment="1">
      <alignment horizontal="center" vertical="center"/>
    </xf>
    <xf numFmtId="0" fontId="0" fillId="0" borderId="11" xfId="0" applyBorder="1"/>
    <xf numFmtId="175" fontId="50" fillId="0" borderId="11" xfId="0" applyNumberFormat="1" applyFont="1" applyBorder="1" applyAlignment="1">
      <alignment horizontal="center" vertical="center"/>
    </xf>
    <xf numFmtId="175" fontId="50" fillId="0" borderId="13" xfId="0" applyNumberFormat="1" applyFont="1" applyBorder="1" applyAlignment="1">
      <alignment horizontal="center" vertical="center"/>
    </xf>
    <xf numFmtId="9" fontId="3" fillId="0" borderId="47" xfId="0" applyNumberFormat="1" applyFont="1" applyBorder="1" applyAlignment="1">
      <alignment horizontal="center" vertical="center"/>
    </xf>
    <xf numFmtId="0" fontId="52" fillId="29" borderId="50" xfId="0" applyFont="1" applyFill="1" applyBorder="1" applyAlignment="1">
      <alignment horizontal="center" vertical="center" wrapText="1"/>
    </xf>
    <xf numFmtId="0" fontId="51" fillId="29" borderId="14" xfId="0" applyFont="1" applyFill="1" applyBorder="1" applyAlignment="1">
      <alignment horizontal="center" vertical="center"/>
    </xf>
    <xf numFmtId="0" fontId="51" fillId="29" borderId="15" xfId="0" applyFont="1" applyFill="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50" fillId="0" borderId="14" xfId="0" applyFont="1" applyBorder="1" applyAlignment="1">
      <alignment horizontal="center" vertical="center"/>
    </xf>
    <xf numFmtId="0" fontId="50" fillId="0" borderId="16" xfId="0" applyFont="1" applyBorder="1" applyAlignment="1">
      <alignment horizontal="center" vertical="center"/>
    </xf>
    <xf numFmtId="175" fontId="3" fillId="0" borderId="16" xfId="0" applyNumberFormat="1" applyFont="1" applyBorder="1" applyAlignment="1">
      <alignment horizontal="center" vertical="center"/>
    </xf>
    <xf numFmtId="175" fontId="50" fillId="0" borderId="14" xfId="0" applyNumberFormat="1" applyFont="1" applyBorder="1" applyAlignment="1">
      <alignment horizontal="center" vertical="center"/>
    </xf>
    <xf numFmtId="175" fontId="50" fillId="0" borderId="16" xfId="0" applyNumberFormat="1" applyFont="1" applyBorder="1" applyAlignment="1">
      <alignment horizontal="center" vertical="center"/>
    </xf>
    <xf numFmtId="9" fontId="3" fillId="0" borderId="16" xfId="0" applyNumberFormat="1" applyFont="1" applyBorder="1" applyAlignment="1">
      <alignment horizontal="center" vertical="center"/>
    </xf>
    <xf numFmtId="0" fontId="50" fillId="0" borderId="53" xfId="0" applyFont="1" applyBorder="1" applyAlignment="1">
      <alignment horizontal="center" vertical="center" wrapText="1"/>
    </xf>
    <xf numFmtId="0" fontId="50" fillId="0" borderId="50" xfId="0" applyFont="1" applyBorder="1" applyAlignment="1">
      <alignment horizontal="center" vertical="center" wrapText="1"/>
    </xf>
    <xf numFmtId="0" fontId="50" fillId="0" borderId="16" xfId="0" applyFont="1" applyBorder="1" applyAlignment="1">
      <alignment horizontal="center" vertical="center" wrapText="1"/>
    </xf>
    <xf numFmtId="0" fontId="3" fillId="0" borderId="53" xfId="0" applyFont="1" applyBorder="1" applyAlignment="1">
      <alignment vertical="center" wrapText="1"/>
    </xf>
    <xf numFmtId="0" fontId="3" fillId="0" borderId="14" xfId="0" applyFont="1" applyBorder="1" applyAlignment="1">
      <alignment vertical="center" wrapText="1"/>
    </xf>
    <xf numFmtId="0" fontId="50" fillId="0" borderId="14" xfId="0" applyFont="1" applyBorder="1" applyAlignment="1">
      <alignment horizontal="center" vertical="center" wrapText="1"/>
    </xf>
    <xf numFmtId="0" fontId="3" fillId="0" borderId="53" xfId="0" applyFont="1" applyBorder="1" applyAlignment="1">
      <alignment horizontal="center" vertical="center"/>
    </xf>
    <xf numFmtId="0" fontId="50" fillId="0" borderId="53" xfId="0" applyFont="1" applyBorder="1" applyAlignment="1">
      <alignment horizontal="center" vertical="center"/>
    </xf>
    <xf numFmtId="0" fontId="3" fillId="0" borderId="47" xfId="0" applyFont="1" applyBorder="1" applyAlignment="1">
      <alignment horizontal="center" vertical="center"/>
    </xf>
    <xf numFmtId="0" fontId="53" fillId="0" borderId="14" xfId="0" applyFont="1" applyBorder="1" applyAlignment="1">
      <alignment horizontal="center" vertical="center" wrapText="1"/>
    </xf>
    <xf numFmtId="0" fontId="54" fillId="0" borderId="54" xfId="0" applyFont="1" applyBorder="1"/>
    <xf numFmtId="0" fontId="0" fillId="0" borderId="19" xfId="0" applyBorder="1"/>
    <xf numFmtId="3" fontId="0" fillId="0" borderId="19" xfId="0" applyNumberFormat="1" applyBorder="1" applyAlignment="1">
      <alignment horizontal="center"/>
    </xf>
    <xf numFmtId="3" fontId="0" fillId="0" borderId="19" xfId="0" applyNumberFormat="1" applyBorder="1" applyAlignment="1">
      <alignment horizontal="center" wrapText="1"/>
    </xf>
    <xf numFmtId="3" fontId="0" fillId="0" borderId="55" xfId="0" applyNumberFormat="1" applyBorder="1" applyAlignment="1">
      <alignment horizontal="center" wrapText="1"/>
    </xf>
    <xf numFmtId="3" fontId="0" fillId="0" borderId="20" xfId="0" applyNumberFormat="1" applyBorder="1" applyAlignment="1">
      <alignment horizontal="center"/>
    </xf>
    <xf numFmtId="177" fontId="2" fillId="0" borderId="0" xfId="0" applyNumberFormat="1" applyFont="1" applyAlignment="1">
      <alignment horizontal="center"/>
    </xf>
    <xf numFmtId="0" fontId="55" fillId="0" borderId="56" xfId="0" applyFont="1" applyBorder="1" applyAlignment="1">
      <alignment horizontal="right"/>
    </xf>
    <xf numFmtId="0" fontId="0" fillId="0" borderId="1" xfId="0" applyBorder="1"/>
    <xf numFmtId="3" fontId="0" fillId="0" borderId="26" xfId="0" applyNumberFormat="1" applyBorder="1" applyAlignment="1">
      <alignment horizontal="center"/>
    </xf>
    <xf numFmtId="3" fontId="0" fillId="0" borderId="1" xfId="0" applyNumberFormat="1" applyBorder="1" applyAlignment="1">
      <alignment horizontal="center"/>
    </xf>
    <xf numFmtId="3" fontId="0" fillId="0" borderId="1" xfId="0" applyNumberFormat="1" applyBorder="1" applyAlignment="1">
      <alignment horizontal="center" wrapText="1"/>
    </xf>
    <xf numFmtId="3" fontId="0" fillId="0" borderId="57" xfId="0" applyNumberFormat="1" applyBorder="1" applyAlignment="1">
      <alignment horizontal="center" wrapText="1"/>
    </xf>
    <xf numFmtId="3" fontId="0" fillId="0" borderId="23" xfId="0" applyNumberFormat="1" applyBorder="1" applyAlignment="1">
      <alignment horizontal="center"/>
    </xf>
    <xf numFmtId="0" fontId="54" fillId="0" borderId="58" xfId="0" applyFont="1" applyBorder="1"/>
    <xf numFmtId="0" fontId="0" fillId="0" borderId="59" xfId="0" applyBorder="1"/>
    <xf numFmtId="10" fontId="0" fillId="0" borderId="59" xfId="0" applyNumberFormat="1" applyBorder="1"/>
    <xf numFmtId="3" fontId="0" fillId="0" borderId="45" xfId="0" applyNumberFormat="1" applyBorder="1" applyAlignment="1">
      <alignment horizontal="center"/>
    </xf>
    <xf numFmtId="3" fontId="0" fillId="0" borderId="59" xfId="0" applyNumberFormat="1" applyBorder="1" applyAlignment="1">
      <alignment horizontal="center"/>
    </xf>
    <xf numFmtId="3" fontId="0" fillId="0" borderId="60" xfId="0" applyNumberFormat="1" applyBorder="1" applyAlignment="1">
      <alignment horizontal="center"/>
    </xf>
    <xf numFmtId="0" fontId="49" fillId="0" borderId="61" xfId="0" applyFont="1" applyBorder="1"/>
    <xf numFmtId="0" fontId="3" fillId="0" borderId="37" xfId="0" applyFont="1" applyBorder="1"/>
    <xf numFmtId="3" fontId="3" fillId="0" borderId="37" xfId="0" applyNumberFormat="1" applyFont="1" applyBorder="1" applyAlignment="1">
      <alignment horizontal="center"/>
    </xf>
    <xf numFmtId="3" fontId="3" fillId="0" borderId="40" xfId="0" applyNumberFormat="1" applyFont="1" applyBorder="1" applyAlignment="1">
      <alignment horizontal="center"/>
    </xf>
    <xf numFmtId="177" fontId="49" fillId="0" borderId="0" xfId="0" applyNumberFormat="1" applyFont="1"/>
    <xf numFmtId="3" fontId="3" fillId="0" borderId="0" xfId="0" applyNumberFormat="1" applyFont="1"/>
    <xf numFmtId="0" fontId="55" fillId="0" borderId="26" xfId="0" applyFont="1" applyBorder="1"/>
    <xf numFmtId="0" fontId="3" fillId="0" borderId="26" xfId="0" applyFont="1" applyBorder="1"/>
    <xf numFmtId="3" fontId="3" fillId="0" borderId="26" xfId="0" applyNumberFormat="1" applyFont="1" applyBorder="1" applyAlignment="1">
      <alignment horizontal="center"/>
    </xf>
    <xf numFmtId="0" fontId="56" fillId="0" borderId="1" xfId="0" applyFont="1" applyBorder="1"/>
    <xf numFmtId="0" fontId="3" fillId="0" borderId="1" xfId="0" applyFont="1" applyBorder="1"/>
    <xf numFmtId="3" fontId="57" fillId="0" borderId="1" xfId="0" applyNumberFormat="1" applyFont="1" applyBorder="1" applyAlignment="1">
      <alignment horizontal="center"/>
    </xf>
    <xf numFmtId="178" fontId="49" fillId="0" borderId="0" xfId="0" applyNumberFormat="1" applyFont="1"/>
    <xf numFmtId="0" fontId="55" fillId="0" borderId="1" xfId="0" applyFont="1" applyBorder="1"/>
    <xf numFmtId="3" fontId="3" fillId="0" borderId="1" xfId="0" applyNumberFormat="1" applyFont="1" applyBorder="1" applyAlignment="1">
      <alignment horizontal="center"/>
    </xf>
    <xf numFmtId="0" fontId="54" fillId="0" borderId="1" xfId="0" applyFont="1" applyBorder="1"/>
    <xf numFmtId="3" fontId="49" fillId="0" borderId="0" xfId="0" applyNumberFormat="1" applyFont="1"/>
    <xf numFmtId="0" fontId="49" fillId="0" borderId="1" xfId="0" applyFont="1" applyBorder="1" applyAlignment="1">
      <alignment horizontal="center"/>
    </xf>
    <xf numFmtId="3" fontId="0" fillId="30" borderId="1" xfId="0" applyNumberFormat="1" applyFill="1" applyBorder="1"/>
    <xf numFmtId="9" fontId="0" fillId="0" borderId="1" xfId="2" applyFont="1" applyBorder="1"/>
    <xf numFmtId="0" fontId="54" fillId="0" borderId="62" xfId="0" applyFont="1" applyBorder="1"/>
    <xf numFmtId="3" fontId="0" fillId="30" borderId="62" xfId="0" applyNumberFormat="1" applyFill="1" applyBorder="1"/>
    <xf numFmtId="9" fontId="0" fillId="0" borderId="62" xfId="2" applyFont="1" applyBorder="1"/>
    <xf numFmtId="3" fontId="0" fillId="0" borderId="62" xfId="0" applyNumberFormat="1" applyBorder="1" applyAlignment="1">
      <alignment horizontal="center"/>
    </xf>
    <xf numFmtId="3" fontId="57" fillId="0" borderId="62" xfId="0" applyNumberFormat="1" applyFont="1" applyBorder="1" applyAlignment="1">
      <alignment horizontal="center"/>
    </xf>
    <xf numFmtId="175" fontId="50" fillId="0" borderId="0" xfId="0" applyNumberFormat="1" applyFont="1" applyAlignment="1">
      <alignment horizontal="center"/>
    </xf>
    <xf numFmtId="177" fontId="3" fillId="31" borderId="0" xfId="0" applyNumberFormat="1" applyFont="1" applyFill="1"/>
    <xf numFmtId="3" fontId="3" fillId="31" borderId="0" xfId="0" applyNumberFormat="1" applyFont="1" applyFill="1"/>
    <xf numFmtId="0" fontId="49" fillId="0" borderId="1" xfId="0" applyFont="1" applyBorder="1"/>
    <xf numFmtId="3" fontId="0" fillId="0" borderId="1" xfId="0" applyNumberFormat="1" applyBorder="1"/>
    <xf numFmtId="3" fontId="0" fillId="31" borderId="0" xfId="0" applyNumberFormat="1" applyFill="1"/>
    <xf numFmtId="175" fontId="0" fillId="31" borderId="0" xfId="0" applyNumberFormat="1" applyFill="1"/>
    <xf numFmtId="177" fontId="0" fillId="31" borderId="0" xfId="0" applyNumberFormat="1" applyFill="1"/>
    <xf numFmtId="3" fontId="3" fillId="0" borderId="1" xfId="0" applyNumberFormat="1" applyFont="1" applyBorder="1"/>
    <xf numFmtId="0" fontId="49" fillId="0" borderId="61" xfId="0" applyFont="1" applyBorder="1" applyAlignment="1">
      <alignment horizontal="left"/>
    </xf>
    <xf numFmtId="3" fontId="3" fillId="0" borderId="38" xfId="0" applyNumberFormat="1" applyFont="1" applyBorder="1" applyAlignment="1">
      <alignment horizontal="center"/>
    </xf>
    <xf numFmtId="3" fontId="54" fillId="0" borderId="1" xfId="0" applyNumberFormat="1" applyFont="1" applyBorder="1"/>
    <xf numFmtId="179" fontId="3" fillId="0" borderId="0" xfId="0" applyNumberFormat="1" applyFont="1"/>
    <xf numFmtId="3" fontId="54" fillId="0" borderId="62" xfId="0" applyNumberFormat="1" applyFont="1" applyBorder="1"/>
    <xf numFmtId="3" fontId="3" fillId="0" borderId="62" xfId="0" applyNumberFormat="1" applyFont="1" applyBorder="1"/>
    <xf numFmtId="3" fontId="3" fillId="0" borderId="40" xfId="0" applyNumberFormat="1" applyFont="1" applyBorder="1"/>
    <xf numFmtId="3" fontId="49" fillId="0" borderId="26" xfId="0" applyNumberFormat="1" applyFont="1" applyBorder="1"/>
    <xf numFmtId="3" fontId="3" fillId="0" borderId="26" xfId="0" applyNumberFormat="1" applyFont="1" applyBorder="1"/>
    <xf numFmtId="0" fontId="0" fillId="0" borderId="62" xfId="0" applyBorder="1"/>
    <xf numFmtId="3" fontId="0" fillId="0" borderId="62" xfId="0" applyNumberFormat="1" applyBorder="1"/>
    <xf numFmtId="0" fontId="3" fillId="0" borderId="37" xfId="0" applyFont="1" applyBorder="1" applyAlignment="1">
      <alignment horizontal="center"/>
    </xf>
    <xf numFmtId="0" fontId="54" fillId="0" borderId="0" xfId="0" applyFont="1"/>
    <xf numFmtId="173" fontId="39" fillId="0" borderId="0" xfId="0" applyNumberFormat="1" applyFont="1"/>
    <xf numFmtId="173" fontId="39" fillId="0" borderId="63" xfId="0" applyNumberFormat="1" applyFont="1" applyFill="1" applyBorder="1" applyAlignment="1">
      <alignment vertical="center"/>
    </xf>
    <xf numFmtId="173" fontId="39" fillId="0" borderId="18" xfId="0" applyNumberFormat="1" applyFont="1" applyFill="1" applyBorder="1" applyAlignment="1">
      <alignment vertical="center"/>
    </xf>
    <xf numFmtId="173" fontId="40" fillId="0" borderId="19" xfId="0" applyNumberFormat="1" applyFont="1" applyFill="1" applyBorder="1" applyAlignment="1">
      <alignment horizontal="center" vertical="center"/>
    </xf>
    <xf numFmtId="173" fontId="40" fillId="0" borderId="20" xfId="0" applyNumberFormat="1" applyFont="1" applyFill="1" applyBorder="1" applyAlignment="1">
      <alignment horizontal="center" vertical="center"/>
    </xf>
    <xf numFmtId="173" fontId="39" fillId="0" borderId="64" xfId="0" applyNumberFormat="1" applyFont="1" applyFill="1" applyBorder="1" applyAlignment="1">
      <alignment vertical="center"/>
    </xf>
    <xf numFmtId="173" fontId="39" fillId="0" borderId="25" xfId="0" applyNumberFormat="1" applyFont="1" applyFill="1" applyBorder="1" applyAlignment="1">
      <alignment vertical="center"/>
    </xf>
    <xf numFmtId="173" fontId="40" fillId="0" borderId="26" xfId="0" applyNumberFormat="1" applyFont="1" applyFill="1" applyBorder="1" applyAlignment="1">
      <alignment horizontal="center" vertical="center"/>
    </xf>
    <xf numFmtId="49" fontId="40" fillId="0" borderId="27" xfId="0" applyNumberFormat="1" applyFont="1" applyFill="1" applyBorder="1" applyAlignment="1">
      <alignment horizontal="center" vertical="center"/>
    </xf>
    <xf numFmtId="173" fontId="40" fillId="0" borderId="27" xfId="0" applyNumberFormat="1" applyFont="1" applyFill="1" applyBorder="1" applyAlignment="1">
      <alignment horizontal="center" vertical="center"/>
    </xf>
    <xf numFmtId="173" fontId="39" fillId="0" borderId="65" xfId="0" applyNumberFormat="1" applyFont="1" applyFill="1" applyBorder="1" applyAlignment="1">
      <alignment vertical="center"/>
    </xf>
    <xf numFmtId="173" fontId="39" fillId="0" borderId="29" xfId="0" applyNumberFormat="1" applyFont="1" applyFill="1" applyBorder="1" applyAlignment="1">
      <alignment vertical="center"/>
    </xf>
    <xf numFmtId="173" fontId="40" fillId="0" borderId="66" xfId="0" applyNumberFormat="1" applyFont="1" applyFill="1" applyBorder="1" applyAlignment="1">
      <alignment horizontal="center" vertical="center"/>
    </xf>
    <xf numFmtId="173" fontId="40" fillId="0" borderId="67" xfId="0" applyNumberFormat="1" applyFont="1" applyFill="1" applyBorder="1" applyAlignment="1">
      <alignment horizontal="center" vertical="center"/>
    </xf>
    <xf numFmtId="49" fontId="40" fillId="0" borderId="72" xfId="0" applyNumberFormat="1" applyFont="1" applyFill="1" applyBorder="1" applyAlignment="1">
      <alignment horizontal="center" vertical="center"/>
    </xf>
    <xf numFmtId="173" fontId="40" fillId="0" borderId="1" xfId="0" applyNumberFormat="1" applyFont="1" applyFill="1" applyBorder="1" applyAlignment="1">
      <alignment horizontal="center" vertical="center"/>
    </xf>
    <xf numFmtId="173" fontId="40" fillId="0" borderId="23" xfId="0" applyNumberFormat="1" applyFont="1" applyFill="1" applyBorder="1" applyAlignment="1">
      <alignment horizontal="center" vertical="center"/>
    </xf>
    <xf numFmtId="49" fontId="40" fillId="0" borderId="23" xfId="0" applyNumberFormat="1" applyFont="1" applyFill="1" applyBorder="1" applyAlignment="1">
      <alignment horizontal="center" vertical="center"/>
    </xf>
    <xf numFmtId="173" fontId="39" fillId="0" borderId="77" xfId="0" applyNumberFormat="1" applyFont="1" applyFill="1" applyBorder="1" applyAlignment="1">
      <alignment vertical="center"/>
    </xf>
    <xf numFmtId="173" fontId="39" fillId="0" borderId="22" xfId="0" applyNumberFormat="1" applyFont="1" applyFill="1" applyBorder="1" applyAlignment="1">
      <alignment vertical="center"/>
    </xf>
    <xf numFmtId="173" fontId="39" fillId="0" borderId="21" xfId="0" applyNumberFormat="1" applyFont="1" applyFill="1" applyBorder="1" applyAlignment="1">
      <alignment vertical="center"/>
    </xf>
    <xf numFmtId="173" fontId="39" fillId="0" borderId="14" xfId="0" applyNumberFormat="1" applyFont="1" applyFill="1" applyBorder="1" applyAlignment="1">
      <alignment vertical="center"/>
    </xf>
    <xf numFmtId="173" fontId="39" fillId="0" borderId="15" xfId="0" applyNumberFormat="1" applyFont="1" applyFill="1" applyBorder="1" applyAlignment="1">
      <alignment vertical="center"/>
    </xf>
    <xf numFmtId="173" fontId="40" fillId="0" borderId="45" xfId="0" applyNumberFormat="1" applyFont="1" applyFill="1" applyBorder="1" applyAlignment="1">
      <alignment horizontal="center" vertical="center"/>
    </xf>
    <xf numFmtId="49" fontId="40" fillId="0" borderId="46" xfId="0" applyNumberFormat="1" applyFont="1" applyFill="1" applyBorder="1" applyAlignment="1">
      <alignment horizontal="center" vertical="center"/>
    </xf>
    <xf numFmtId="173" fontId="40" fillId="27" borderId="40" xfId="0" applyNumberFormat="1" applyFont="1" applyFill="1" applyBorder="1" applyAlignment="1">
      <alignment horizontal="center" vertical="center"/>
    </xf>
    <xf numFmtId="173" fontId="41" fillId="0" borderId="20" xfId="0" applyNumberFormat="1" applyFont="1" applyFill="1" applyBorder="1" applyAlignment="1">
      <alignment horizontal="center" vertical="center"/>
    </xf>
    <xf numFmtId="49" fontId="41" fillId="0" borderId="23" xfId="0" applyNumberFormat="1" applyFont="1" applyFill="1" applyBorder="1" applyAlignment="1">
      <alignment horizontal="center" vertical="center"/>
    </xf>
    <xf numFmtId="173" fontId="41" fillId="0" borderId="23" xfId="0" applyNumberFormat="1" applyFont="1" applyFill="1" applyBorder="1" applyAlignment="1">
      <alignment horizontal="center" vertical="center"/>
    </xf>
    <xf numFmtId="173" fontId="41" fillId="27" borderId="23" xfId="0" applyNumberFormat="1" applyFont="1" applyFill="1" applyBorder="1" applyAlignment="1">
      <alignment horizontal="center" vertical="center"/>
    </xf>
    <xf numFmtId="173" fontId="40" fillId="0" borderId="30" xfId="0" applyNumberFormat="1" applyFont="1" applyFill="1" applyBorder="1" applyAlignment="1">
      <alignment horizontal="center" vertical="center"/>
    </xf>
    <xf numFmtId="49" fontId="41" fillId="0" borderId="34" xfId="0" applyNumberFormat="1" applyFont="1" applyFill="1" applyBorder="1" applyAlignment="1">
      <alignment horizontal="center" vertical="center"/>
    </xf>
    <xf numFmtId="173" fontId="37" fillId="0" borderId="50" xfId="0" applyNumberFormat="1" applyFont="1" applyBorder="1"/>
    <xf numFmtId="0" fontId="3" fillId="0" borderId="0" xfId="0" applyFont="1" applyAlignment="1"/>
    <xf numFmtId="3" fontId="0" fillId="0" borderId="0" xfId="0" applyNumberFormat="1" applyFill="1"/>
    <xf numFmtId="0" fontId="3" fillId="0" borderId="12" xfId="0" applyFont="1" applyBorder="1" applyAlignment="1">
      <alignment horizontal="center" vertical="center"/>
    </xf>
    <xf numFmtId="0" fontId="3" fillId="0" borderId="52" xfId="0" applyFont="1" applyBorder="1" applyAlignment="1">
      <alignment horizontal="center"/>
    </xf>
    <xf numFmtId="0" fontId="3" fillId="0" borderId="44" xfId="0" applyFont="1" applyBorder="1" applyAlignment="1">
      <alignment horizontal="center" vertical="center"/>
    </xf>
    <xf numFmtId="0" fontId="3" fillId="0" borderId="0" xfId="0" applyFont="1" applyBorder="1" applyAlignment="1">
      <alignment horizontal="center" vertical="center"/>
    </xf>
    <xf numFmtId="0" fontId="49" fillId="0" borderId="0" xfId="0" applyFont="1" applyBorder="1" applyAlignment="1">
      <alignment horizontal="center"/>
    </xf>
    <xf numFmtId="0" fontId="3" fillId="0" borderId="44" xfId="0" applyFont="1" applyBorder="1" applyAlignment="1">
      <alignment horizontal="center"/>
    </xf>
    <xf numFmtId="0" fontId="0" fillId="0" borderId="11" xfId="0" applyBorder="1" applyAlignment="1">
      <alignment horizontal="center"/>
    </xf>
    <xf numFmtId="0" fontId="0" fillId="0" borderId="13" xfId="0" applyBorder="1" applyAlignment="1">
      <alignment horizontal="center"/>
    </xf>
    <xf numFmtId="0" fontId="3" fillId="32" borderId="50" xfId="0" applyFont="1" applyFill="1" applyBorder="1" applyAlignment="1">
      <alignment horizontal="center" vertical="center"/>
    </xf>
    <xf numFmtId="0" fontId="3" fillId="32" borderId="47" xfId="0" applyFont="1" applyFill="1" applyBorder="1" applyAlignment="1">
      <alignment horizontal="center" vertical="center"/>
    </xf>
    <xf numFmtId="0" fontId="3" fillId="0" borderId="50" xfId="0" applyFont="1" applyFill="1" applyBorder="1" applyAlignment="1">
      <alignment horizontal="center" vertical="center"/>
    </xf>
    <xf numFmtId="9" fontId="3" fillId="0" borderId="44" xfId="0" applyNumberFormat="1" applyFont="1" applyFill="1" applyBorder="1" applyAlignment="1">
      <alignment horizontal="center" vertical="center"/>
    </xf>
    <xf numFmtId="0" fontId="3" fillId="0" borderId="48" xfId="0" applyFont="1" applyFill="1" applyBorder="1" applyAlignment="1">
      <alignment horizontal="center" vertical="center"/>
    </xf>
    <xf numFmtId="175" fontId="3" fillId="0" borderId="48" xfId="0" applyNumberFormat="1" applyFont="1" applyFill="1" applyBorder="1" applyAlignment="1">
      <alignment horizontal="center" vertical="center"/>
    </xf>
    <xf numFmtId="9" fontId="3" fillId="0" borderId="52" xfId="0" applyNumberFormat="1" applyFont="1" applyFill="1" applyBorder="1" applyAlignment="1">
      <alignment horizontal="center" vertical="center"/>
    </xf>
    <xf numFmtId="0" fontId="3" fillId="0" borderId="15" xfId="0" applyFont="1" applyBorder="1" applyAlignment="1">
      <alignment horizontal="center" vertical="center"/>
    </xf>
    <xf numFmtId="0" fontId="3" fillId="0" borderId="53" xfId="0" applyFont="1" applyBorder="1" applyAlignment="1">
      <alignment horizontal="center" vertical="center" wrapText="1"/>
    </xf>
    <xf numFmtId="0" fontId="3" fillId="0" borderId="53"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4" xfId="0" applyFont="1" applyFill="1" applyBorder="1" applyAlignment="1">
      <alignment horizontal="center" vertical="center"/>
    </xf>
    <xf numFmtId="0" fontId="54" fillId="0" borderId="26" xfId="0" applyFont="1" applyBorder="1"/>
    <xf numFmtId="0" fontId="0" fillId="0" borderId="26" xfId="0" applyBorder="1"/>
    <xf numFmtId="3" fontId="0" fillId="0" borderId="1" xfId="0" applyNumberFormat="1" applyFont="1" applyBorder="1" applyAlignment="1">
      <alignment horizontal="center"/>
    </xf>
    <xf numFmtId="3" fontId="0" fillId="0" borderId="26" xfId="0" applyNumberFormat="1" applyBorder="1" applyAlignment="1">
      <alignment horizontal="center" wrapText="1"/>
    </xf>
    <xf numFmtId="3" fontId="0" fillId="0" borderId="26" xfId="0" applyNumberFormat="1" applyFill="1" applyBorder="1" applyAlignment="1">
      <alignment horizontal="center"/>
    </xf>
    <xf numFmtId="10" fontId="0" fillId="0" borderId="62" xfId="0" applyNumberFormat="1" applyBorder="1"/>
    <xf numFmtId="0" fontId="49" fillId="0" borderId="39" xfId="0" applyFont="1" applyBorder="1"/>
    <xf numFmtId="3" fontId="3" fillId="0" borderId="0" xfId="0" applyNumberFormat="1" applyFont="1" applyBorder="1"/>
    <xf numFmtId="3" fontId="0" fillId="0" borderId="26" xfId="0" applyNumberFormat="1" applyFont="1" applyBorder="1" applyAlignment="1">
      <alignment horizontal="center"/>
    </xf>
    <xf numFmtId="0" fontId="0" fillId="30" borderId="1" xfId="0" applyFont="1" applyFill="1" applyBorder="1"/>
    <xf numFmtId="3" fontId="0" fillId="30" borderId="1" xfId="0" applyNumberFormat="1" applyFont="1" applyFill="1" applyBorder="1"/>
    <xf numFmtId="0" fontId="0" fillId="0" borderId="1" xfId="0" applyFont="1" applyBorder="1"/>
    <xf numFmtId="3" fontId="0" fillId="0" borderId="1" xfId="0" applyNumberFormat="1" applyFont="1" applyFill="1" applyBorder="1" applyAlignment="1">
      <alignment horizontal="center"/>
    </xf>
    <xf numFmtId="0" fontId="54" fillId="0" borderId="62" xfId="0" applyFont="1" applyFill="1" applyBorder="1"/>
    <xf numFmtId="3" fontId="0" fillId="0" borderId="1" xfId="0" applyNumberFormat="1" applyFont="1" applyFill="1" applyBorder="1"/>
    <xf numFmtId="9" fontId="0" fillId="0" borderId="62" xfId="2" applyFont="1" applyFill="1" applyBorder="1"/>
    <xf numFmtId="3" fontId="0" fillId="0" borderId="62" xfId="0" applyNumberFormat="1" applyFill="1" applyBorder="1" applyAlignment="1">
      <alignment horizontal="center"/>
    </xf>
    <xf numFmtId="3" fontId="0" fillId="0" borderId="62" xfId="0" applyNumberFormat="1" applyFont="1" applyFill="1" applyBorder="1" applyAlignment="1">
      <alignment horizontal="center"/>
    </xf>
    <xf numFmtId="175" fontId="2" fillId="0" borderId="0" xfId="0" applyNumberFormat="1" applyFont="1" applyFill="1" applyAlignment="1">
      <alignment horizontal="center"/>
    </xf>
    <xf numFmtId="3" fontId="0" fillId="0" borderId="62" xfId="0" applyNumberFormat="1" applyFill="1" applyBorder="1"/>
    <xf numFmtId="3" fontId="0" fillId="0" borderId="1" xfId="0" applyNumberFormat="1" applyFill="1" applyBorder="1"/>
    <xf numFmtId="16" fontId="54" fillId="0" borderId="1" xfId="0" applyNumberFormat="1" applyFont="1" applyBorder="1"/>
    <xf numFmtId="3" fontId="0" fillId="0" borderId="1" xfId="0" applyNumberFormat="1" applyFont="1" applyBorder="1"/>
    <xf numFmtId="0" fontId="49" fillId="0" borderId="39" xfId="0" applyFont="1" applyBorder="1" applyAlignment="1">
      <alignment horizontal="left"/>
    </xf>
    <xf numFmtId="3" fontId="49" fillId="0" borderId="1" xfId="0" applyNumberFormat="1" applyFont="1" applyBorder="1"/>
    <xf numFmtId="3" fontId="3" fillId="0" borderId="1" xfId="0" applyNumberFormat="1" applyFont="1" applyFill="1" applyBorder="1"/>
    <xf numFmtId="0" fontId="49" fillId="0" borderId="36" xfId="0" applyFont="1" applyBorder="1" applyAlignment="1">
      <alignment horizontal="left"/>
    </xf>
    <xf numFmtId="3" fontId="0" fillId="0" borderId="76" xfId="0" applyNumberFormat="1" applyBorder="1"/>
    <xf numFmtId="3" fontId="3" fillId="30" borderId="1" xfId="0" applyNumberFormat="1" applyFont="1" applyFill="1" applyBorder="1"/>
    <xf numFmtId="0" fontId="0" fillId="0" borderId="0" xfId="0" applyFill="1"/>
    <xf numFmtId="0" fontId="62" fillId="0" borderId="0" xfId="145" applyFont="1" applyFill="1"/>
    <xf numFmtId="1" fontId="62" fillId="0" borderId="0" xfId="145" applyNumberFormat="1" applyFont="1" applyFill="1" applyAlignment="1">
      <alignment horizontal="center"/>
    </xf>
    <xf numFmtId="0" fontId="62" fillId="0" borderId="0" xfId="145" applyFont="1" applyFill="1" applyBorder="1" applyAlignment="1">
      <alignment horizontal="left"/>
    </xf>
    <xf numFmtId="180" fontId="62" fillId="0" borderId="0" xfId="145" applyNumberFormat="1" applyFont="1" applyFill="1" applyAlignment="1">
      <alignment horizontal="center"/>
    </xf>
    <xf numFmtId="1" fontId="62" fillId="0" borderId="0" xfId="145" applyNumberFormat="1" applyFont="1"/>
    <xf numFmtId="0" fontId="62" fillId="0" borderId="0" xfId="145" applyFont="1"/>
    <xf numFmtId="0" fontId="25" fillId="0" borderId="0" xfId="145" applyFont="1" applyFill="1" applyBorder="1" applyAlignment="1">
      <alignment horizontal="left"/>
    </xf>
    <xf numFmtId="181" fontId="63" fillId="0" borderId="0" xfId="145" applyNumberFormat="1" applyFont="1" applyFill="1" applyAlignment="1">
      <alignment horizontal="center"/>
    </xf>
    <xf numFmtId="0" fontId="64" fillId="0" borderId="11" xfId="146" applyFont="1" applyFill="1" applyBorder="1" applyAlignment="1">
      <alignment horizontal="center"/>
    </xf>
    <xf numFmtId="1" fontId="25" fillId="0" borderId="79" xfId="146" applyNumberFormat="1" applyFont="1" applyFill="1" applyBorder="1" applyAlignment="1">
      <alignment horizontal="center"/>
    </xf>
    <xf numFmtId="0" fontId="64" fillId="0" borderId="12" xfId="146" applyFont="1" applyFill="1" applyBorder="1" applyAlignment="1">
      <alignment horizontal="center"/>
    </xf>
    <xf numFmtId="0" fontId="64" fillId="0" borderId="80" xfId="146" applyFont="1" applyFill="1" applyBorder="1" applyAlignment="1">
      <alignment horizontal="left"/>
    </xf>
    <xf numFmtId="180" fontId="65" fillId="0" borderId="81" xfId="146" applyNumberFormat="1" applyFont="1" applyFill="1" applyBorder="1" applyAlignment="1">
      <alignment horizontal="center"/>
    </xf>
    <xf numFmtId="1" fontId="65" fillId="0" borderId="79" xfId="146" applyNumberFormat="1" applyFont="1" applyFill="1" applyBorder="1" applyAlignment="1">
      <alignment horizontal="center"/>
    </xf>
    <xf numFmtId="0" fontId="65" fillId="0" borderId="12" xfId="146" applyFont="1" applyFill="1" applyBorder="1" applyAlignment="1">
      <alignment horizontal="center"/>
    </xf>
    <xf numFmtId="0" fontId="65" fillId="0" borderId="79" xfId="146" applyFont="1" applyFill="1" applyBorder="1" applyAlignment="1">
      <alignment horizontal="center"/>
    </xf>
    <xf numFmtId="3" fontId="65" fillId="0" borderId="12" xfId="146" applyNumberFormat="1" applyFont="1" applyFill="1" applyBorder="1" applyAlignment="1">
      <alignment horizontal="center"/>
    </xf>
    <xf numFmtId="3" fontId="65" fillId="0" borderId="79" xfId="146" applyNumberFormat="1" applyFont="1" applyFill="1" applyBorder="1" applyAlignment="1">
      <alignment horizontal="center"/>
    </xf>
    <xf numFmtId="0" fontId="65" fillId="0" borderId="80" xfId="146" applyFont="1" applyFill="1" applyBorder="1" applyAlignment="1">
      <alignment horizontal="center"/>
    </xf>
    <xf numFmtId="180" fontId="65" fillId="0" borderId="82" xfId="146" applyNumberFormat="1" applyFont="1" applyFill="1" applyBorder="1" applyAlignment="1">
      <alignment horizontal="center"/>
    </xf>
    <xf numFmtId="0" fontId="64" fillId="0" borderId="44" xfId="146" applyFont="1" applyFill="1" applyBorder="1" applyAlignment="1">
      <alignment horizontal="center"/>
    </xf>
    <xf numFmtId="1" fontId="62" fillId="0" borderId="30" xfId="146" applyNumberFormat="1" applyFont="1" applyFill="1" applyBorder="1" applyAlignment="1">
      <alignment horizontal="center"/>
    </xf>
    <xf numFmtId="0" fontId="64" fillId="0" borderId="0" xfId="146" applyFont="1" applyFill="1" applyBorder="1" applyAlignment="1">
      <alignment horizontal="center"/>
    </xf>
    <xf numFmtId="0" fontId="64" fillId="0" borderId="34" xfId="146" applyFont="1" applyFill="1" applyBorder="1" applyAlignment="1">
      <alignment horizontal="left"/>
    </xf>
    <xf numFmtId="180" fontId="65" fillId="0" borderId="83" xfId="146" applyNumberFormat="1" applyFont="1" applyFill="1" applyBorder="1" applyAlignment="1">
      <alignment horizontal="center"/>
    </xf>
    <xf numFmtId="1" fontId="65" fillId="0" borderId="30" xfId="146" applyNumberFormat="1" applyFont="1" applyFill="1" applyBorder="1" applyAlignment="1">
      <alignment horizontal="center"/>
    </xf>
    <xf numFmtId="0" fontId="65" fillId="0" borderId="0" xfId="146" applyFont="1" applyFill="1" applyBorder="1" applyAlignment="1">
      <alignment horizontal="center"/>
    </xf>
    <xf numFmtId="0" fontId="65" fillId="0" borderId="30" xfId="146" applyFont="1" applyFill="1" applyBorder="1" applyAlignment="1">
      <alignment horizontal="center"/>
    </xf>
    <xf numFmtId="3" fontId="65" fillId="0" borderId="0" xfId="146" applyNumberFormat="1" applyFont="1" applyFill="1" applyBorder="1" applyAlignment="1">
      <alignment horizontal="center"/>
    </xf>
    <xf numFmtId="3" fontId="65" fillId="0" borderId="30" xfId="146" applyNumberFormat="1" applyFont="1" applyFill="1" applyBorder="1" applyAlignment="1">
      <alignment horizontal="center"/>
    </xf>
    <xf numFmtId="0" fontId="65" fillId="0" borderId="62" xfId="146" applyFont="1" applyFill="1" applyBorder="1" applyAlignment="1">
      <alignment horizontal="center"/>
    </xf>
    <xf numFmtId="0" fontId="65" fillId="0" borderId="34" xfId="146" applyFont="1" applyFill="1" applyBorder="1" applyAlignment="1">
      <alignment horizontal="center"/>
    </xf>
    <xf numFmtId="180" fontId="65" fillId="0" borderId="84" xfId="146" applyNumberFormat="1" applyFont="1" applyFill="1" applyBorder="1" applyAlignment="1">
      <alignment horizontal="center"/>
    </xf>
    <xf numFmtId="180" fontId="65" fillId="0" borderId="85" xfId="146" applyNumberFormat="1" applyFont="1" applyFill="1" applyBorder="1" applyAlignment="1">
      <alignment horizontal="center"/>
    </xf>
    <xf numFmtId="1" fontId="65" fillId="0" borderId="45" xfId="146" applyNumberFormat="1" applyFont="1" applyFill="1" applyBorder="1" applyAlignment="1">
      <alignment horizontal="center"/>
    </xf>
    <xf numFmtId="0" fontId="65" fillId="0" borderId="15" xfId="146" applyFont="1" applyFill="1" applyBorder="1" applyAlignment="1">
      <alignment horizontal="center"/>
    </xf>
    <xf numFmtId="0" fontId="65" fillId="0" borderId="45" xfId="146" applyFont="1" applyFill="1" applyBorder="1" applyAlignment="1">
      <alignment horizontal="center"/>
    </xf>
    <xf numFmtId="3" fontId="65" fillId="0" borderId="15" xfId="146" applyNumberFormat="1" applyFont="1" applyFill="1" applyBorder="1" applyAlignment="1">
      <alignment horizontal="center"/>
    </xf>
    <xf numFmtId="3" fontId="65" fillId="0" borderId="45" xfId="146" applyNumberFormat="1" applyFont="1" applyFill="1" applyBorder="1" applyAlignment="1">
      <alignment horizontal="center"/>
    </xf>
    <xf numFmtId="0" fontId="65" fillId="0" borderId="59" xfId="146" applyFont="1" applyFill="1" applyBorder="1" applyAlignment="1">
      <alignment horizontal="center"/>
    </xf>
    <xf numFmtId="0" fontId="65" fillId="0" borderId="46" xfId="146" applyFont="1" applyFill="1" applyBorder="1" applyAlignment="1">
      <alignment horizontal="center"/>
    </xf>
    <xf numFmtId="14" fontId="62" fillId="0" borderId="54" xfId="146" applyNumberFormat="1" applyFont="1" applyFill="1" applyBorder="1" applyAlignment="1">
      <alignment horizontal="right"/>
    </xf>
    <xf numFmtId="0" fontId="62" fillId="0" borderId="20" xfId="146" applyFont="1" applyFill="1" applyBorder="1" applyAlignment="1">
      <alignment horizontal="left"/>
    </xf>
    <xf numFmtId="180" fontId="66" fillId="0" borderId="78" xfId="147" applyNumberFormat="1" applyFont="1" applyFill="1" applyBorder="1" applyAlignment="1">
      <alignment horizontal="center"/>
    </xf>
    <xf numFmtId="1" fontId="66" fillId="0" borderId="19" xfId="146" applyNumberFormat="1" applyFont="1" applyFill="1" applyBorder="1" applyAlignment="1">
      <alignment horizontal="left"/>
    </xf>
    <xf numFmtId="0" fontId="66" fillId="0" borderId="19" xfId="146" applyFont="1" applyFill="1" applyBorder="1" applyAlignment="1">
      <alignment horizontal="left"/>
    </xf>
    <xf numFmtId="3" fontId="66" fillId="0" borderId="19" xfId="146" applyNumberFormat="1" applyFont="1" applyFill="1" applyBorder="1" applyAlignment="1">
      <alignment horizontal="left"/>
    </xf>
    <xf numFmtId="0" fontId="66" fillId="0" borderId="20" xfId="146" applyFont="1" applyFill="1" applyBorder="1" applyAlignment="1">
      <alignment horizontal="left"/>
    </xf>
    <xf numFmtId="180" fontId="66" fillId="0" borderId="19" xfId="147" applyNumberFormat="1" applyFont="1" applyFill="1" applyBorder="1" applyAlignment="1">
      <alignment horizontal="center"/>
    </xf>
    <xf numFmtId="180" fontId="66" fillId="0" borderId="26" xfId="147" applyNumberFormat="1" applyFont="1" applyFill="1" applyBorder="1" applyAlignment="1">
      <alignment horizontal="center"/>
    </xf>
    <xf numFmtId="1" fontId="66" fillId="0" borderId="26" xfId="146" applyNumberFormat="1" applyFont="1" applyFill="1" applyBorder="1" applyAlignment="1">
      <alignment horizontal="left"/>
    </xf>
    <xf numFmtId="0" fontId="66" fillId="0" borderId="26" xfId="146" applyFont="1" applyFill="1" applyBorder="1" applyAlignment="1">
      <alignment horizontal="left"/>
    </xf>
    <xf numFmtId="3" fontId="66" fillId="0" borderId="26" xfId="146" applyNumberFormat="1" applyFont="1" applyFill="1" applyBorder="1" applyAlignment="1">
      <alignment horizontal="left"/>
    </xf>
    <xf numFmtId="182" fontId="25" fillId="33" borderId="56" xfId="148" applyNumberFormat="1" applyFont="1" applyFill="1" applyBorder="1"/>
    <xf numFmtId="0" fontId="25" fillId="33" borderId="1" xfId="145" applyFont="1" applyFill="1" applyBorder="1"/>
    <xf numFmtId="3" fontId="25" fillId="33" borderId="23" xfId="148" applyNumberFormat="1" applyFont="1" applyFill="1" applyBorder="1" applyAlignment="1">
      <alignment horizontal="left"/>
    </xf>
    <xf numFmtId="3" fontId="66" fillId="33" borderId="86" xfId="147" applyNumberFormat="1" applyFont="1" applyFill="1" applyBorder="1" applyAlignment="1">
      <alignment horizontal="right"/>
    </xf>
    <xf numFmtId="3" fontId="66" fillId="33" borderId="1" xfId="145" applyNumberFormat="1" applyFont="1" applyFill="1" applyBorder="1" applyAlignment="1">
      <alignment horizontal="right"/>
    </xf>
    <xf numFmtId="3" fontId="62" fillId="33" borderId="1" xfId="145" applyNumberFormat="1" applyFill="1" applyBorder="1" applyAlignment="1">
      <alignment horizontal="right"/>
    </xf>
    <xf numFmtId="3" fontId="66" fillId="33" borderId="23" xfId="145" applyNumberFormat="1" applyFont="1" applyFill="1" applyBorder="1" applyAlignment="1">
      <alignment horizontal="right"/>
    </xf>
    <xf numFmtId="3" fontId="62" fillId="33" borderId="0" xfId="145" applyNumberFormat="1" applyFont="1" applyFill="1"/>
    <xf numFmtId="3" fontId="66" fillId="33" borderId="26" xfId="147" applyNumberFormat="1" applyFont="1" applyFill="1" applyBorder="1" applyAlignment="1"/>
    <xf numFmtId="3" fontId="66" fillId="33" borderId="26" xfId="146" applyNumberFormat="1" applyFont="1" applyFill="1" applyBorder="1" applyAlignment="1"/>
    <xf numFmtId="3" fontId="66" fillId="33" borderId="1" xfId="145" applyNumberFormat="1" applyFont="1" applyFill="1" applyBorder="1" applyAlignment="1"/>
    <xf numFmtId="3" fontId="66" fillId="33" borderId="23" xfId="145" applyNumberFormat="1" applyFont="1" applyFill="1" applyBorder="1" applyAlignment="1"/>
    <xf numFmtId="0" fontId="62" fillId="33" borderId="0" xfId="145" applyFont="1" applyFill="1"/>
    <xf numFmtId="3" fontId="66" fillId="33" borderId="1" xfId="145" applyNumberFormat="1" applyFont="1" applyFill="1" applyBorder="1" applyAlignment="1">
      <alignment horizontal="right" vertical="center"/>
    </xf>
    <xf numFmtId="3" fontId="66" fillId="33" borderId="1" xfId="147" applyNumberFormat="1" applyFont="1" applyFill="1" applyBorder="1" applyAlignment="1"/>
    <xf numFmtId="3" fontId="66" fillId="33" borderId="1" xfId="146" applyNumberFormat="1" applyFont="1" applyFill="1" applyBorder="1" applyAlignment="1"/>
    <xf numFmtId="3" fontId="66" fillId="33" borderId="76" xfId="145" applyNumberFormat="1" applyFont="1" applyFill="1" applyBorder="1" applyAlignment="1">
      <alignment horizontal="right"/>
    </xf>
    <xf numFmtId="3" fontId="25" fillId="33" borderId="0" xfId="145" applyNumberFormat="1" applyFont="1" applyFill="1"/>
    <xf numFmtId="3" fontId="62" fillId="33" borderId="1" xfId="145" applyNumberFormat="1" applyFill="1" applyBorder="1" applyAlignment="1"/>
    <xf numFmtId="0" fontId="25" fillId="33" borderId="0" xfId="145" applyFont="1" applyFill="1"/>
    <xf numFmtId="182" fontId="25" fillId="34" borderId="56" xfId="148" applyNumberFormat="1" applyFont="1" applyFill="1" applyBorder="1"/>
    <xf numFmtId="0" fontId="25" fillId="34" borderId="1" xfId="145" applyFont="1" applyFill="1" applyBorder="1"/>
    <xf numFmtId="3" fontId="25" fillId="34" borderId="23" xfId="148" applyNumberFormat="1" applyFont="1" applyFill="1" applyBorder="1" applyAlignment="1">
      <alignment horizontal="left"/>
    </xf>
    <xf numFmtId="3" fontId="66" fillId="34" borderId="87" xfId="145" applyNumberFormat="1" applyFont="1" applyFill="1" applyBorder="1" applyAlignment="1">
      <alignment horizontal="right"/>
    </xf>
    <xf numFmtId="3" fontId="66" fillId="34" borderId="62" xfId="145" applyNumberFormat="1" applyFont="1" applyFill="1" applyBorder="1" applyAlignment="1">
      <alignment horizontal="right"/>
    </xf>
    <xf numFmtId="3" fontId="66" fillId="34" borderId="1" xfId="145" applyNumberFormat="1" applyFont="1" applyFill="1" applyBorder="1" applyAlignment="1">
      <alignment horizontal="right"/>
    </xf>
    <xf numFmtId="3" fontId="62" fillId="34" borderId="1" xfId="145" applyNumberFormat="1" applyFill="1" applyBorder="1" applyAlignment="1">
      <alignment horizontal="right"/>
    </xf>
    <xf numFmtId="3" fontId="66" fillId="34" borderId="23" xfId="145" applyNumberFormat="1" applyFont="1" applyFill="1" applyBorder="1" applyAlignment="1">
      <alignment horizontal="right"/>
    </xf>
    <xf numFmtId="3" fontId="25" fillId="34" borderId="0" xfId="145" applyNumberFormat="1" applyFont="1" applyFill="1"/>
    <xf numFmtId="3" fontId="66" fillId="34" borderId="1" xfId="145" applyNumberFormat="1" applyFont="1" applyFill="1" applyBorder="1" applyAlignment="1"/>
    <xf numFmtId="3" fontId="66" fillId="34" borderId="26" xfId="146" applyNumberFormat="1" applyFont="1" applyFill="1" applyBorder="1" applyAlignment="1"/>
    <xf numFmtId="3" fontId="62" fillId="34" borderId="1" xfId="145" applyNumberFormat="1" applyFill="1" applyBorder="1" applyAlignment="1"/>
    <xf numFmtId="3" fontId="66" fillId="34" borderId="23" xfId="145" applyNumberFormat="1" applyFont="1" applyFill="1" applyBorder="1" applyAlignment="1"/>
    <xf numFmtId="0" fontId="25" fillId="34" borderId="0" xfId="145" applyFont="1" applyFill="1"/>
    <xf numFmtId="3" fontId="66" fillId="34" borderId="1" xfId="145" applyNumberFormat="1" applyFont="1" applyFill="1" applyBorder="1" applyAlignment="1">
      <alignment horizontal="right" vertical="center"/>
    </xf>
    <xf numFmtId="3" fontId="66" fillId="34" borderId="1" xfId="146" applyNumberFormat="1" applyFont="1" applyFill="1" applyBorder="1" applyAlignment="1"/>
    <xf numFmtId="182" fontId="67" fillId="34" borderId="56" xfId="148" applyNumberFormat="1" applyFont="1" applyFill="1" applyBorder="1"/>
    <xf numFmtId="0" fontId="67" fillId="34" borderId="1" xfId="145" applyFont="1" applyFill="1" applyBorder="1"/>
    <xf numFmtId="3" fontId="67" fillId="34" borderId="23" xfId="148" applyNumberFormat="1" applyFont="1" applyFill="1" applyBorder="1" applyAlignment="1">
      <alignment horizontal="left"/>
    </xf>
    <xf numFmtId="3" fontId="68" fillId="34" borderId="87" xfId="145" applyNumberFormat="1" applyFont="1" applyFill="1" applyBorder="1" applyAlignment="1">
      <alignment horizontal="right"/>
    </xf>
    <xf numFmtId="3" fontId="68" fillId="34" borderId="62" xfId="145" applyNumberFormat="1" applyFont="1" applyFill="1" applyBorder="1" applyAlignment="1">
      <alignment horizontal="right"/>
    </xf>
    <xf numFmtId="3" fontId="68" fillId="34" borderId="1" xfId="145" applyNumberFormat="1" applyFont="1" applyFill="1" applyBorder="1" applyAlignment="1">
      <alignment horizontal="right"/>
    </xf>
    <xf numFmtId="3" fontId="67" fillId="34" borderId="1" xfId="145" applyNumberFormat="1" applyFont="1" applyFill="1" applyBorder="1" applyAlignment="1">
      <alignment horizontal="right"/>
    </xf>
    <xf numFmtId="3" fontId="68" fillId="34" borderId="23" xfId="145" applyNumberFormat="1" applyFont="1" applyFill="1" applyBorder="1" applyAlignment="1">
      <alignment horizontal="right"/>
    </xf>
    <xf numFmtId="3" fontId="67" fillId="34" borderId="0" xfId="145" applyNumberFormat="1" applyFont="1" applyFill="1"/>
    <xf numFmtId="3" fontId="68" fillId="34" borderId="1" xfId="145" applyNumberFormat="1" applyFont="1" applyFill="1" applyBorder="1" applyAlignment="1"/>
    <xf numFmtId="3" fontId="68" fillId="34" borderId="26" xfId="146" applyNumberFormat="1" applyFont="1" applyFill="1" applyBorder="1" applyAlignment="1"/>
    <xf numFmtId="3" fontId="67" fillId="34" borderId="1" xfId="145" applyNumberFormat="1" applyFont="1" applyFill="1" applyBorder="1" applyAlignment="1"/>
    <xf numFmtId="3" fontId="68" fillId="34" borderId="23" xfId="145" applyNumberFormat="1" applyFont="1" applyFill="1" applyBorder="1" applyAlignment="1"/>
    <xf numFmtId="0" fontId="67" fillId="34" borderId="0" xfId="145" applyFont="1" applyFill="1"/>
    <xf numFmtId="3" fontId="68" fillId="34" borderId="1" xfId="146" applyNumberFormat="1" applyFont="1" applyFill="1" applyBorder="1" applyAlignment="1"/>
    <xf numFmtId="3" fontId="66" fillId="33" borderId="87" xfId="145" applyNumberFormat="1" applyFont="1" applyFill="1" applyBorder="1" applyAlignment="1">
      <alignment horizontal="right"/>
    </xf>
    <xf numFmtId="3" fontId="66" fillId="33" borderId="62" xfId="145" applyNumberFormat="1" applyFont="1" applyFill="1" applyBorder="1" applyAlignment="1">
      <alignment horizontal="right"/>
    </xf>
    <xf numFmtId="3" fontId="62" fillId="34" borderId="0" xfId="145" applyNumberFormat="1" applyFont="1" applyFill="1"/>
    <xf numFmtId="0" fontId="62" fillId="34" borderId="0" xfId="145" applyFont="1" applyFill="1"/>
    <xf numFmtId="0" fontId="25" fillId="33" borderId="1" xfId="148" applyFont="1" applyFill="1" applyBorder="1" applyAlignment="1">
      <alignment horizontal="left"/>
    </xf>
    <xf numFmtId="3" fontId="25" fillId="33" borderId="23" xfId="145" applyNumberFormat="1" applyFont="1" applyFill="1" applyBorder="1" applyAlignment="1">
      <alignment horizontal="left"/>
    </xf>
    <xf numFmtId="3" fontId="66" fillId="33" borderId="33" xfId="145" applyNumberFormat="1" applyFont="1" applyFill="1" applyBorder="1" applyAlignment="1">
      <alignment horizontal="right"/>
    </xf>
    <xf numFmtId="3" fontId="66" fillId="33" borderId="59" xfId="145" applyNumberFormat="1" applyFont="1" applyFill="1" applyBorder="1" applyAlignment="1">
      <alignment horizontal="right"/>
    </xf>
    <xf numFmtId="3" fontId="62" fillId="33" borderId="59" xfId="145" applyNumberFormat="1" applyFill="1" applyBorder="1" applyAlignment="1">
      <alignment horizontal="right"/>
    </xf>
    <xf numFmtId="3" fontId="66" fillId="33" borderId="60" xfId="145" applyNumberFormat="1" applyFont="1" applyFill="1" applyBorder="1" applyAlignment="1">
      <alignment horizontal="right"/>
    </xf>
    <xf numFmtId="3" fontId="66" fillId="33" borderId="59" xfId="145" applyNumberFormat="1" applyFont="1" applyFill="1" applyBorder="1" applyAlignment="1"/>
    <xf numFmtId="3" fontId="66" fillId="33" borderId="62" xfId="145" applyNumberFormat="1" applyFont="1" applyFill="1" applyBorder="1" applyAlignment="1"/>
    <xf numFmtId="3" fontId="66" fillId="33" borderId="30" xfId="146" applyNumberFormat="1" applyFont="1" applyFill="1" applyBorder="1" applyAlignment="1"/>
    <xf numFmtId="3" fontId="62" fillId="33" borderId="62" xfId="145" applyNumberFormat="1" applyFill="1" applyBorder="1" applyAlignment="1"/>
    <xf numFmtId="0" fontId="25" fillId="34" borderId="1" xfId="148" applyFont="1" applyFill="1" applyBorder="1" applyAlignment="1">
      <alignment horizontal="left"/>
    </xf>
    <xf numFmtId="3" fontId="25" fillId="34" borderId="23" xfId="145" applyNumberFormat="1" applyFont="1" applyFill="1" applyBorder="1" applyAlignment="1">
      <alignment horizontal="left"/>
    </xf>
    <xf numFmtId="3" fontId="66" fillId="34" borderId="15" xfId="145" applyNumberFormat="1" applyFont="1" applyFill="1" applyBorder="1" applyAlignment="1">
      <alignment horizontal="right"/>
    </xf>
    <xf numFmtId="3" fontId="66" fillId="34" borderId="0" xfId="145" applyNumberFormat="1" applyFont="1" applyFill="1" applyBorder="1" applyAlignment="1">
      <alignment horizontal="right"/>
    </xf>
    <xf numFmtId="3" fontId="62" fillId="34" borderId="15" xfId="145" applyNumberFormat="1" applyFill="1" applyBorder="1" applyAlignment="1">
      <alignment horizontal="right"/>
    </xf>
    <xf numFmtId="3" fontId="66" fillId="34" borderId="16" xfId="145" applyNumberFormat="1" applyFont="1" applyFill="1" applyBorder="1" applyAlignment="1">
      <alignment horizontal="right"/>
    </xf>
    <xf numFmtId="3" fontId="66" fillId="34" borderId="15" xfId="145" applyNumberFormat="1" applyFont="1" applyFill="1" applyBorder="1" applyAlignment="1"/>
    <xf numFmtId="3" fontId="66" fillId="34" borderId="0" xfId="146" applyNumberFormat="1" applyFont="1" applyFill="1" applyBorder="1" applyAlignment="1"/>
    <xf numFmtId="3" fontId="62" fillId="34" borderId="0" xfId="145" applyNumberFormat="1" applyFill="1" applyBorder="1" applyAlignment="1"/>
    <xf numFmtId="3" fontId="66" fillId="34" borderId="0" xfId="145" applyNumberFormat="1" applyFont="1" applyFill="1" applyBorder="1" applyAlignment="1"/>
    <xf numFmtId="3" fontId="66" fillId="34" borderId="52" xfId="145" applyNumberFormat="1" applyFont="1" applyFill="1" applyBorder="1" applyAlignment="1"/>
    <xf numFmtId="3" fontId="66" fillId="34" borderId="0" xfId="145" applyNumberFormat="1" applyFont="1" applyFill="1" applyBorder="1" applyAlignment="1">
      <alignment horizontal="right" vertical="center"/>
    </xf>
    <xf numFmtId="182" fontId="25" fillId="35" borderId="56" xfId="148" applyNumberFormat="1" applyFont="1" applyFill="1" applyBorder="1"/>
    <xf numFmtId="0" fontId="25" fillId="35" borderId="1" xfId="148" applyFont="1" applyFill="1" applyBorder="1" applyAlignment="1">
      <alignment horizontal="left"/>
    </xf>
    <xf numFmtId="0" fontId="25" fillId="35" borderId="1" xfId="145" applyFont="1" applyFill="1" applyBorder="1"/>
    <xf numFmtId="3" fontId="25" fillId="35" borderId="23" xfId="145" applyNumberFormat="1" applyFont="1" applyFill="1" applyBorder="1" applyAlignment="1">
      <alignment horizontal="left"/>
    </xf>
    <xf numFmtId="3" fontId="66" fillId="35" borderId="15" xfId="145" applyNumberFormat="1" applyFont="1" applyFill="1" applyBorder="1" applyAlignment="1">
      <alignment horizontal="right"/>
    </xf>
    <xf numFmtId="3" fontId="66" fillId="35" borderId="0" xfId="145" applyNumberFormat="1" applyFont="1" applyFill="1" applyBorder="1" applyAlignment="1">
      <alignment horizontal="right"/>
    </xf>
    <xf numFmtId="3" fontId="62" fillId="35" borderId="15" xfId="145" applyNumberFormat="1" applyFill="1" applyBorder="1" applyAlignment="1">
      <alignment horizontal="right"/>
    </xf>
    <xf numFmtId="3" fontId="66" fillId="35" borderId="16" xfId="145" applyNumberFormat="1" applyFont="1" applyFill="1" applyBorder="1" applyAlignment="1">
      <alignment horizontal="right"/>
    </xf>
    <xf numFmtId="3" fontId="62" fillId="35" borderId="0" xfId="145" applyNumberFormat="1" applyFont="1" applyFill="1"/>
    <xf numFmtId="3" fontId="66" fillId="35" borderId="15" xfId="145" applyNumberFormat="1" applyFont="1" applyFill="1" applyBorder="1" applyAlignment="1"/>
    <xf numFmtId="3" fontId="66" fillId="35" borderId="0" xfId="146" applyNumberFormat="1" applyFont="1" applyFill="1" applyBorder="1" applyAlignment="1"/>
    <xf numFmtId="3" fontId="62" fillId="35" borderId="0" xfId="145" applyNumberFormat="1" applyFill="1" applyBorder="1" applyAlignment="1"/>
    <xf numFmtId="3" fontId="66" fillId="35" borderId="0" xfId="145" applyNumberFormat="1" applyFont="1" applyFill="1" applyBorder="1" applyAlignment="1"/>
    <xf numFmtId="3" fontId="66" fillId="35" borderId="52" xfId="145" applyNumberFormat="1" applyFont="1" applyFill="1" applyBorder="1" applyAlignment="1"/>
    <xf numFmtId="0" fontId="62" fillId="35" borderId="0" xfId="145" applyFont="1" applyFill="1"/>
    <xf numFmtId="3" fontId="66" fillId="35" borderId="0" xfId="145" applyNumberFormat="1" applyFont="1" applyFill="1" applyBorder="1" applyAlignment="1">
      <alignment horizontal="right" vertical="center"/>
    </xf>
    <xf numFmtId="3" fontId="66" fillId="35" borderId="1" xfId="145" applyNumberFormat="1" applyFont="1" applyFill="1" applyBorder="1" applyAlignment="1"/>
    <xf numFmtId="3" fontId="66" fillId="35" borderId="1" xfId="146" applyNumberFormat="1" applyFont="1" applyFill="1" applyBorder="1" applyAlignment="1"/>
    <xf numFmtId="3" fontId="66" fillId="35" borderId="1" xfId="145" applyNumberFormat="1" applyFont="1" applyFill="1" applyBorder="1" applyAlignment="1">
      <alignment horizontal="right" vertical="center"/>
    </xf>
    <xf numFmtId="3" fontId="66" fillId="33" borderId="15" xfId="145" applyNumberFormat="1" applyFont="1" applyFill="1" applyBorder="1" applyAlignment="1">
      <alignment horizontal="right"/>
    </xf>
    <xf numFmtId="3" fontId="66" fillId="33" borderId="0" xfId="145" applyNumberFormat="1" applyFont="1" applyFill="1" applyBorder="1" applyAlignment="1">
      <alignment horizontal="right"/>
    </xf>
    <xf numFmtId="3" fontId="62" fillId="33" borderId="15" xfId="145" applyNumberFormat="1" applyFill="1" applyBorder="1" applyAlignment="1">
      <alignment horizontal="right"/>
    </xf>
    <xf numFmtId="3" fontId="66" fillId="33" borderId="16" xfId="145" applyNumberFormat="1" applyFont="1" applyFill="1" applyBorder="1" applyAlignment="1">
      <alignment horizontal="right"/>
    </xf>
    <xf numFmtId="3" fontId="66" fillId="33" borderId="15" xfId="145" applyNumberFormat="1" applyFont="1" applyFill="1" applyBorder="1" applyAlignment="1"/>
    <xf numFmtId="3" fontId="66" fillId="33" borderId="0" xfId="146" applyNumberFormat="1" applyFont="1" applyFill="1" applyBorder="1" applyAlignment="1"/>
    <xf numFmtId="3" fontId="62" fillId="33" borderId="0" xfId="145" applyNumberFormat="1" applyFill="1" applyBorder="1" applyAlignment="1"/>
    <xf numFmtId="3" fontId="66" fillId="33" borderId="0" xfId="145" applyNumberFormat="1" applyFont="1" applyFill="1" applyBorder="1" applyAlignment="1"/>
    <xf numFmtId="3" fontId="66" fillId="33" borderId="52" xfId="145" applyNumberFormat="1" applyFont="1" applyFill="1" applyBorder="1" applyAlignment="1"/>
    <xf numFmtId="3" fontId="66" fillId="33" borderId="0" xfId="145" applyNumberFormat="1" applyFont="1" applyFill="1" applyBorder="1" applyAlignment="1">
      <alignment horizontal="right" vertical="center"/>
    </xf>
    <xf numFmtId="0" fontId="66" fillId="0" borderId="0" xfId="145" applyFont="1"/>
    <xf numFmtId="3" fontId="65" fillId="36" borderId="53" xfId="145" applyNumberFormat="1" applyFont="1" applyFill="1" applyBorder="1" applyAlignment="1"/>
    <xf numFmtId="3" fontId="66" fillId="0" borderId="0" xfId="145" applyNumberFormat="1" applyFont="1"/>
    <xf numFmtId="3" fontId="65" fillId="36" borderId="50" xfId="145" applyNumberFormat="1" applyFont="1" applyFill="1" applyBorder="1" applyAlignment="1"/>
    <xf numFmtId="3" fontId="62" fillId="0" borderId="0" xfId="145" applyNumberFormat="1" applyFont="1" applyFill="1" applyBorder="1" applyAlignment="1">
      <alignment horizontal="left"/>
    </xf>
    <xf numFmtId="3" fontId="62" fillId="0" borderId="0" xfId="145" applyNumberFormat="1" applyFont="1" applyFill="1" applyAlignment="1">
      <alignment horizontal="center"/>
    </xf>
    <xf numFmtId="3" fontId="62" fillId="0" borderId="0" xfId="145" applyNumberFormat="1" applyFont="1"/>
    <xf numFmtId="3" fontId="62" fillId="0" borderId="0" xfId="145" applyNumberFormat="1" applyFont="1" applyFill="1"/>
    <xf numFmtId="3" fontId="62" fillId="0" borderId="0" xfId="145" applyNumberFormat="1" applyFont="1" applyFill="1" applyAlignment="1">
      <alignment horizontal="left"/>
    </xf>
    <xf numFmtId="3" fontId="25" fillId="0" borderId="0" xfId="145" applyNumberFormat="1" applyFont="1"/>
    <xf numFmtId="3" fontId="64" fillId="0" borderId="0" xfId="145" applyNumberFormat="1" applyFont="1"/>
    <xf numFmtId="3" fontId="25" fillId="0" borderId="11" xfId="145" applyNumberFormat="1" applyFont="1" applyBorder="1"/>
    <xf numFmtId="3" fontId="25" fillId="0" borderId="12" xfId="145" applyNumberFormat="1" applyFont="1" applyBorder="1"/>
    <xf numFmtId="3" fontId="25" fillId="0" borderId="12" xfId="149" applyNumberFormat="1" applyFont="1" applyBorder="1"/>
    <xf numFmtId="3" fontId="25" fillId="0" borderId="13" xfId="149" applyNumberFormat="1" applyFont="1" applyBorder="1"/>
    <xf numFmtId="3" fontId="25" fillId="0" borderId="14" xfId="145" applyNumberFormat="1" applyFont="1" applyBorder="1"/>
    <xf numFmtId="3" fontId="25" fillId="0" borderId="15" xfId="145" applyNumberFormat="1" applyFont="1" applyBorder="1"/>
    <xf numFmtId="3" fontId="25" fillId="0" borderId="15" xfId="149" applyNumberFormat="1" applyFont="1" applyBorder="1"/>
    <xf numFmtId="3" fontId="25" fillId="0" borderId="16" xfId="149" applyNumberFormat="1" applyFont="1" applyBorder="1"/>
    <xf numFmtId="3" fontId="25" fillId="0" borderId="35" xfId="145" applyNumberFormat="1" applyFont="1" applyBorder="1"/>
    <xf numFmtId="3" fontId="25" fillId="0" borderId="36" xfId="145" applyNumberFormat="1" applyFont="1" applyBorder="1"/>
    <xf numFmtId="3" fontId="64" fillId="0" borderId="36" xfId="149" applyNumberFormat="1" applyFont="1" applyBorder="1"/>
    <xf numFmtId="3" fontId="64" fillId="0" borderId="47" xfId="149" applyNumberFormat="1" applyFont="1" applyBorder="1"/>
    <xf numFmtId="0" fontId="62" fillId="0" borderId="0" xfId="145" applyFont="1" applyFill="1" applyAlignment="1">
      <alignment horizontal="left"/>
    </xf>
    <xf numFmtId="1" fontId="62" fillId="0" borderId="0" xfId="145" applyNumberFormat="1" applyFont="1" applyFill="1"/>
    <xf numFmtId="0" fontId="69" fillId="0" borderId="0" xfId="145" applyFont="1" applyFill="1"/>
    <xf numFmtId="1" fontId="69" fillId="0" borderId="0" xfId="145" applyNumberFormat="1" applyFont="1" applyFill="1" applyAlignment="1">
      <alignment horizontal="center"/>
    </xf>
    <xf numFmtId="0" fontId="69" fillId="0" borderId="0" xfId="145" applyFont="1" applyFill="1" applyAlignment="1">
      <alignment horizontal="left"/>
    </xf>
    <xf numFmtId="0" fontId="62" fillId="27" borderId="0" xfId="145" applyFont="1" applyFill="1"/>
    <xf numFmtId="1" fontId="62" fillId="0" borderId="0" xfId="145" applyNumberFormat="1" applyFont="1" applyAlignment="1">
      <alignment horizontal="center"/>
    </xf>
    <xf numFmtId="0" fontId="62" fillId="0" borderId="0" xfId="145" applyFont="1" applyAlignment="1">
      <alignment horizontal="left"/>
    </xf>
    <xf numFmtId="180" fontId="62" fillId="0" borderId="0" xfId="145" applyNumberFormat="1" applyFont="1" applyAlignment="1">
      <alignment horizontal="center"/>
    </xf>
    <xf numFmtId="1" fontId="62" fillId="0" borderId="79" xfId="146" applyNumberFormat="1" applyFont="1" applyFill="1" applyBorder="1" applyAlignment="1">
      <alignment horizontal="center"/>
    </xf>
    <xf numFmtId="0" fontId="64" fillId="0" borderId="88" xfId="146" applyFont="1" applyFill="1" applyBorder="1" applyAlignment="1">
      <alignment horizontal="left"/>
    </xf>
    <xf numFmtId="180" fontId="65" fillId="36" borderId="82" xfId="146" applyNumberFormat="1" applyFont="1" applyFill="1" applyBorder="1" applyAlignment="1">
      <alignment horizontal="center"/>
    </xf>
    <xf numFmtId="1" fontId="65" fillId="36" borderId="79" xfId="146" applyNumberFormat="1" applyFont="1" applyFill="1" applyBorder="1" applyAlignment="1">
      <alignment horizontal="center"/>
    </xf>
    <xf numFmtId="0" fontId="65" fillId="36" borderId="12" xfId="146" applyFont="1" applyFill="1" applyBorder="1" applyAlignment="1">
      <alignment horizontal="center"/>
    </xf>
    <xf numFmtId="0" fontId="65" fillId="36" borderId="79" xfId="146" applyFont="1" applyFill="1" applyBorder="1" applyAlignment="1">
      <alignment horizontal="center"/>
    </xf>
    <xf numFmtId="3" fontId="65" fillId="36" borderId="12" xfId="146" applyNumberFormat="1" applyFont="1" applyFill="1" applyBorder="1" applyAlignment="1">
      <alignment horizontal="center"/>
    </xf>
    <xf numFmtId="3" fontId="65" fillId="36" borderId="79" xfId="146" applyNumberFormat="1" applyFont="1" applyFill="1" applyBorder="1" applyAlignment="1">
      <alignment horizontal="center"/>
    </xf>
    <xf numFmtId="0" fontId="65" fillId="36" borderId="80" xfId="146" applyFont="1" applyFill="1" applyBorder="1" applyAlignment="1">
      <alignment horizontal="center"/>
    </xf>
    <xf numFmtId="0" fontId="64" fillId="0" borderId="89" xfId="146" applyFont="1" applyFill="1" applyBorder="1" applyAlignment="1">
      <alignment horizontal="left"/>
    </xf>
    <xf numFmtId="180" fontId="65" fillId="36" borderId="84" xfId="146" applyNumberFormat="1" applyFont="1" applyFill="1" applyBorder="1" applyAlignment="1">
      <alignment horizontal="center"/>
    </xf>
    <xf numFmtId="1" fontId="65" fillId="36" borderId="30" xfId="146" applyNumberFormat="1" applyFont="1" applyFill="1" applyBorder="1" applyAlignment="1">
      <alignment horizontal="center"/>
    </xf>
    <xf numFmtId="0" fontId="65" fillId="36" borderId="0" xfId="146" applyFont="1" applyFill="1" applyBorder="1" applyAlignment="1">
      <alignment horizontal="center"/>
    </xf>
    <xf numFmtId="0" fontId="65" fillId="36" borderId="30" xfId="146" applyFont="1" applyFill="1" applyBorder="1" applyAlignment="1">
      <alignment horizontal="center"/>
    </xf>
    <xf numFmtId="3" fontId="65" fillId="36" borderId="0" xfId="146" applyNumberFormat="1" applyFont="1" applyFill="1" applyBorder="1" applyAlignment="1">
      <alignment horizontal="center"/>
    </xf>
    <xf numFmtId="3" fontId="65" fillId="36" borderId="30" xfId="146" applyNumberFormat="1" applyFont="1" applyFill="1" applyBorder="1" applyAlignment="1">
      <alignment horizontal="center"/>
    </xf>
    <xf numFmtId="0" fontId="65" fillId="36" borderId="62" xfId="146" applyFont="1" applyFill="1" applyBorder="1" applyAlignment="1">
      <alignment horizontal="center"/>
    </xf>
    <xf numFmtId="0" fontId="65" fillId="36" borderId="34" xfId="146" applyFont="1" applyFill="1" applyBorder="1" applyAlignment="1">
      <alignment horizontal="center"/>
    </xf>
    <xf numFmtId="0" fontId="62" fillId="0" borderId="19" xfId="146" applyFont="1" applyFill="1" applyBorder="1" applyAlignment="1">
      <alignment horizontal="left"/>
    </xf>
    <xf numFmtId="180" fontId="66" fillId="36" borderId="19" xfId="147" applyNumberFormat="1" applyFont="1" applyFill="1" applyBorder="1" applyAlignment="1">
      <alignment horizontal="center"/>
    </xf>
    <xf numFmtId="1" fontId="66" fillId="36" borderId="19" xfId="146" applyNumberFormat="1" applyFont="1" applyFill="1" applyBorder="1" applyAlignment="1">
      <alignment horizontal="left"/>
    </xf>
    <xf numFmtId="0" fontId="66" fillId="36" borderId="19" xfId="146" applyFont="1" applyFill="1" applyBorder="1" applyAlignment="1">
      <alignment horizontal="left"/>
    </xf>
    <xf numFmtId="3" fontId="66" fillId="36" borderId="19" xfId="146" applyNumberFormat="1" applyFont="1" applyFill="1" applyBorder="1" applyAlignment="1">
      <alignment horizontal="left"/>
    </xf>
    <xf numFmtId="0" fontId="66" fillId="36" borderId="20" xfId="146" applyFont="1" applyFill="1" applyBorder="1" applyAlignment="1">
      <alignment horizontal="left"/>
    </xf>
    <xf numFmtId="180" fontId="66" fillId="36" borderId="1" xfId="147" applyNumberFormat="1" applyFont="1" applyFill="1" applyBorder="1" applyAlignment="1">
      <alignment horizontal="center"/>
    </xf>
    <xf numFmtId="1" fontId="66" fillId="36" borderId="1" xfId="146" applyNumberFormat="1" applyFont="1" applyFill="1" applyBorder="1" applyAlignment="1">
      <alignment horizontal="left"/>
    </xf>
    <xf numFmtId="0" fontId="66" fillId="36" borderId="1" xfId="146" applyFont="1" applyFill="1" applyBorder="1" applyAlignment="1">
      <alignment horizontal="left"/>
    </xf>
    <xf numFmtId="3" fontId="66" fillId="36" borderId="1" xfId="146" applyNumberFormat="1" applyFont="1" applyFill="1" applyBorder="1" applyAlignment="1">
      <alignment horizontal="left"/>
    </xf>
    <xf numFmtId="182" fontId="25" fillId="0" borderId="1" xfId="148" applyNumberFormat="1" applyFont="1" applyFill="1" applyBorder="1"/>
    <xf numFmtId="0" fontId="25" fillId="0" borderId="1" xfId="145" applyFont="1" applyFill="1" applyBorder="1"/>
    <xf numFmtId="3" fontId="25" fillId="0" borderId="1" xfId="148" applyNumberFormat="1" applyFont="1" applyFill="1" applyBorder="1" applyAlignment="1">
      <alignment horizontal="left"/>
    </xf>
    <xf numFmtId="3" fontId="66" fillId="36" borderId="86" xfId="147" applyNumberFormat="1" applyFont="1" applyFill="1" applyBorder="1" applyAlignment="1">
      <alignment horizontal="right"/>
    </xf>
    <xf numFmtId="3" fontId="66" fillId="36" borderId="1" xfId="145" applyNumberFormat="1" applyFont="1" applyFill="1" applyBorder="1" applyAlignment="1">
      <alignment horizontal="right"/>
    </xf>
    <xf numFmtId="3" fontId="62" fillId="36" borderId="1" xfId="145" applyNumberFormat="1" applyFill="1" applyBorder="1" applyAlignment="1">
      <alignment horizontal="right"/>
    </xf>
    <xf numFmtId="3" fontId="66" fillId="36" borderId="23" xfId="145" applyNumberFormat="1" applyFont="1" applyFill="1" applyBorder="1" applyAlignment="1">
      <alignment horizontal="right"/>
    </xf>
    <xf numFmtId="3" fontId="66" fillId="36" borderId="26" xfId="147" applyNumberFormat="1" applyFont="1" applyFill="1" applyBorder="1" applyAlignment="1"/>
    <xf numFmtId="3" fontId="66" fillId="36" borderId="26" xfId="146" applyNumberFormat="1" applyFont="1" applyFill="1" applyBorder="1" applyAlignment="1"/>
    <xf numFmtId="183" fontId="66" fillId="36" borderId="26" xfId="146" applyNumberFormat="1" applyFont="1" applyFill="1" applyBorder="1" applyAlignment="1"/>
    <xf numFmtId="3" fontId="66" fillId="36" borderId="1" xfId="145" applyNumberFormat="1" applyFont="1" applyFill="1" applyBorder="1" applyAlignment="1"/>
    <xf numFmtId="3" fontId="66" fillId="36" borderId="23" xfId="145" applyNumberFormat="1" applyFont="1" applyFill="1" applyBorder="1" applyAlignment="1"/>
    <xf numFmtId="184" fontId="66" fillId="36" borderId="26" xfId="146" applyNumberFormat="1" applyFont="1" applyFill="1" applyBorder="1" applyAlignment="1"/>
    <xf numFmtId="3" fontId="66" fillId="36" borderId="1" xfId="145" applyNumberFormat="1" applyFont="1" applyFill="1" applyBorder="1" applyAlignment="1">
      <alignment horizontal="right" vertical="center"/>
    </xf>
    <xf numFmtId="3" fontId="66" fillId="36" borderId="1" xfId="147" applyNumberFormat="1" applyFont="1" applyFill="1" applyBorder="1" applyAlignment="1"/>
    <xf numFmtId="3" fontId="66" fillId="36" borderId="1" xfId="146" applyNumberFormat="1" applyFont="1" applyFill="1" applyBorder="1" applyAlignment="1"/>
    <xf numFmtId="184" fontId="66" fillId="36" borderId="1" xfId="146" applyNumberFormat="1" applyFont="1" applyFill="1" applyBorder="1" applyAlignment="1"/>
    <xf numFmtId="3" fontId="66" fillId="36" borderId="76" xfId="145" applyNumberFormat="1" applyFont="1" applyFill="1" applyBorder="1" applyAlignment="1">
      <alignment horizontal="right"/>
    </xf>
    <xf numFmtId="183" fontId="66" fillId="36" borderId="1" xfId="145" applyNumberFormat="1" applyFont="1" applyFill="1" applyBorder="1" applyAlignment="1"/>
    <xf numFmtId="3" fontId="62" fillId="36" borderId="1" xfId="145" applyNumberFormat="1" applyFill="1" applyBorder="1" applyAlignment="1"/>
    <xf numFmtId="0" fontId="25" fillId="0" borderId="0" xfId="145" applyFont="1"/>
    <xf numFmtId="3" fontId="66" fillId="36" borderId="87" xfId="145" applyNumberFormat="1" applyFont="1" applyFill="1" applyBorder="1" applyAlignment="1">
      <alignment horizontal="right"/>
    </xf>
    <xf numFmtId="3" fontId="66" fillId="36" borderId="62" xfId="145" applyNumberFormat="1" applyFont="1" applyFill="1" applyBorder="1" applyAlignment="1">
      <alignment horizontal="right"/>
    </xf>
    <xf numFmtId="182" fontId="67" fillId="0" borderId="1" xfId="148" applyNumberFormat="1" applyFont="1" applyFill="1" applyBorder="1"/>
    <xf numFmtId="0" fontId="67" fillId="0" borderId="1" xfId="145" applyFont="1" applyFill="1" applyBorder="1"/>
    <xf numFmtId="3" fontId="67" fillId="0" borderId="1" xfId="148" applyNumberFormat="1" applyFont="1" applyFill="1" applyBorder="1" applyAlignment="1">
      <alignment horizontal="left"/>
    </xf>
    <xf numFmtId="3" fontId="68" fillId="36" borderId="1" xfId="145" applyNumberFormat="1" applyFont="1" applyFill="1" applyBorder="1" applyAlignment="1"/>
    <xf numFmtId="3" fontId="67" fillId="36" borderId="1" xfId="145" applyNumberFormat="1" applyFont="1" applyFill="1" applyBorder="1" applyAlignment="1"/>
    <xf numFmtId="3" fontId="68" fillId="36" borderId="26" xfId="146" applyNumberFormat="1" applyFont="1" applyFill="1" applyBorder="1" applyAlignment="1"/>
    <xf numFmtId="3" fontId="68" fillId="36" borderId="1" xfId="146" applyNumberFormat="1" applyFont="1" applyFill="1" applyBorder="1" applyAlignment="1"/>
    <xf numFmtId="0" fontId="25" fillId="0" borderId="1" xfId="148" applyFont="1" applyFill="1" applyBorder="1" applyAlignment="1">
      <alignment horizontal="left"/>
    </xf>
    <xf numFmtId="3" fontId="25" fillId="0" borderId="1" xfId="145" applyNumberFormat="1" applyFont="1" applyFill="1" applyBorder="1" applyAlignment="1">
      <alignment horizontal="left"/>
    </xf>
    <xf numFmtId="3" fontId="66" fillId="36" borderId="33" xfId="145" applyNumberFormat="1" applyFont="1" applyFill="1" applyBorder="1" applyAlignment="1">
      <alignment horizontal="right"/>
    </xf>
    <xf numFmtId="3" fontId="66" fillId="36" borderId="59" xfId="145" applyNumberFormat="1" applyFont="1" applyFill="1" applyBorder="1" applyAlignment="1">
      <alignment horizontal="right"/>
    </xf>
    <xf numFmtId="3" fontId="62" fillId="36" borderId="59" xfId="145" applyNumberFormat="1" applyFill="1" applyBorder="1" applyAlignment="1">
      <alignment horizontal="right"/>
    </xf>
    <xf numFmtId="3" fontId="66" fillId="36" borderId="60" xfId="145" applyNumberFormat="1" applyFont="1" applyFill="1" applyBorder="1" applyAlignment="1">
      <alignment horizontal="right"/>
    </xf>
    <xf numFmtId="3" fontId="66" fillId="36" borderId="59" xfId="145" applyNumberFormat="1" applyFont="1" applyFill="1" applyBorder="1" applyAlignment="1"/>
    <xf numFmtId="183" fontId="66" fillId="36" borderId="59" xfId="145" applyNumberFormat="1" applyFont="1" applyFill="1" applyBorder="1" applyAlignment="1"/>
    <xf numFmtId="3" fontId="66" fillId="36" borderId="62" xfId="145" applyNumberFormat="1" applyFont="1" applyFill="1" applyBorder="1" applyAlignment="1"/>
    <xf numFmtId="3" fontId="62" fillId="36" borderId="62" xfId="145" applyNumberFormat="1" applyFill="1" applyBorder="1" applyAlignment="1"/>
    <xf numFmtId="3" fontId="66" fillId="36" borderId="15" xfId="145" applyNumberFormat="1" applyFont="1" applyFill="1" applyBorder="1" applyAlignment="1">
      <alignment horizontal="right"/>
    </xf>
    <xf numFmtId="3" fontId="66" fillId="36" borderId="0" xfId="145" applyNumberFormat="1" applyFont="1" applyFill="1" applyBorder="1" applyAlignment="1">
      <alignment horizontal="right"/>
    </xf>
    <xf numFmtId="3" fontId="62" fillId="36" borderId="15" xfId="145" applyNumberFormat="1" applyFill="1" applyBorder="1" applyAlignment="1">
      <alignment horizontal="right"/>
    </xf>
    <xf numFmtId="3" fontId="66" fillId="36" borderId="16" xfId="145" applyNumberFormat="1" applyFont="1" applyFill="1" applyBorder="1" applyAlignment="1">
      <alignment horizontal="right"/>
    </xf>
    <xf numFmtId="3" fontId="66" fillId="36" borderId="15" xfId="145" applyNumberFormat="1" applyFont="1" applyFill="1" applyBorder="1" applyAlignment="1"/>
    <xf numFmtId="3" fontId="66" fillId="36" borderId="0" xfId="146" applyNumberFormat="1" applyFont="1" applyFill="1" applyBorder="1" applyAlignment="1"/>
    <xf numFmtId="183" fontId="66" fillId="36" borderId="15" xfId="145" applyNumberFormat="1" applyFont="1" applyFill="1" applyBorder="1" applyAlignment="1"/>
    <xf numFmtId="3" fontId="62" fillId="36" borderId="0" xfId="145" applyNumberFormat="1" applyFill="1" applyBorder="1" applyAlignment="1"/>
    <xf numFmtId="3" fontId="66" fillId="36" borderId="0" xfId="145" applyNumberFormat="1" applyFont="1" applyFill="1" applyBorder="1" applyAlignment="1"/>
    <xf numFmtId="3" fontId="66" fillId="36" borderId="52" xfId="145" applyNumberFormat="1" applyFont="1" applyFill="1" applyBorder="1" applyAlignment="1"/>
    <xf numFmtId="184" fontId="66" fillId="36" borderId="0" xfId="146" applyNumberFormat="1" applyFont="1" applyFill="1" applyBorder="1" applyAlignment="1"/>
    <xf numFmtId="3" fontId="66" fillId="36" borderId="0" xfId="145" applyNumberFormat="1" applyFont="1" applyFill="1" applyBorder="1" applyAlignment="1">
      <alignment horizontal="right" vertical="center"/>
    </xf>
    <xf numFmtId="17" fontId="25" fillId="0" borderId="1" xfId="148" applyNumberFormat="1" applyFont="1" applyFill="1" applyBorder="1"/>
    <xf numFmtId="0" fontId="62" fillId="0" borderId="0" xfId="145"/>
    <xf numFmtId="42" fontId="0" fillId="0" borderId="0" xfId="0" applyNumberFormat="1"/>
    <xf numFmtId="0" fontId="0" fillId="0" borderId="0" xfId="0" applyAlignment="1">
      <alignment horizontal="center"/>
    </xf>
    <xf numFmtId="0" fontId="0" fillId="0" borderId="25" xfId="0" applyBorder="1" applyAlignment="1">
      <alignment horizontal="center"/>
    </xf>
    <xf numFmtId="42" fontId="0" fillId="0" borderId="25" xfId="0" applyNumberFormat="1" applyBorder="1" applyAlignment="1">
      <alignment horizontal="center"/>
    </xf>
    <xf numFmtId="42" fontId="0" fillId="0" borderId="0" xfId="0" applyNumberFormat="1" applyAlignment="1">
      <alignment horizontal="center"/>
    </xf>
    <xf numFmtId="185" fontId="0" fillId="0" borderId="0" xfId="0" applyNumberFormat="1"/>
    <xf numFmtId="1" fontId="0" fillId="0" borderId="0" xfId="0" applyNumberFormat="1" applyAlignment="1">
      <alignment horizontal="center"/>
    </xf>
    <xf numFmtId="42" fontId="3" fillId="0" borderId="0" xfId="0" applyNumberFormat="1" applyFont="1"/>
    <xf numFmtId="0" fontId="0" fillId="0" borderId="1" xfId="0" applyBorder="1" applyAlignment="1">
      <alignment horizontal="center"/>
    </xf>
    <xf numFmtId="1" fontId="0" fillId="0" borderId="1" xfId="0" applyNumberFormat="1" applyBorder="1" applyAlignment="1">
      <alignment horizontal="center"/>
    </xf>
    <xf numFmtId="0" fontId="0" fillId="0" borderId="26" xfId="0" applyBorder="1" applyAlignment="1">
      <alignment horizontal="center"/>
    </xf>
    <xf numFmtId="0" fontId="3" fillId="0" borderId="12" xfId="0" applyFont="1" applyBorder="1" applyAlignment="1">
      <alignment horizontal="center"/>
    </xf>
    <xf numFmtId="0" fontId="3" fillId="0" borderId="0" xfId="0" applyFont="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0" fontId="36" fillId="0" borderId="0" xfId="0" applyFont="1"/>
    <xf numFmtId="42" fontId="4" fillId="2" borderId="26" xfId="1" applyFont="1" applyFill="1" applyBorder="1" applyAlignment="1" applyProtection="1">
      <alignment horizontal="center"/>
    </xf>
    <xf numFmtId="42" fontId="36" fillId="0" borderId="35" xfId="1" applyFont="1" applyFill="1" applyBorder="1" applyAlignment="1" applyProtection="1"/>
    <xf numFmtId="186" fontId="4" fillId="0" borderId="0" xfId="1" applyNumberFormat="1" applyFont="1" applyFill="1" applyBorder="1" applyAlignment="1" applyProtection="1"/>
    <xf numFmtId="186" fontId="4" fillId="2" borderId="26" xfId="1" applyNumberFormat="1" applyFont="1" applyFill="1" applyBorder="1" applyAlignment="1" applyProtection="1">
      <alignment horizontal="center"/>
    </xf>
    <xf numFmtId="186" fontId="4" fillId="0" borderId="1" xfId="1" applyNumberFormat="1" applyFont="1" applyFill="1" applyBorder="1" applyAlignment="1" applyProtection="1"/>
    <xf numFmtId="0" fontId="4" fillId="0" borderId="1" xfId="0" applyFont="1" applyBorder="1" applyAlignment="1">
      <alignment horizontal="right"/>
    </xf>
    <xf numFmtId="0" fontId="4" fillId="0" borderId="62" xfId="0" applyFont="1" applyBorder="1"/>
    <xf numFmtId="42" fontId="4" fillId="0" borderId="62" xfId="1" applyFont="1" applyFill="1" applyBorder="1" applyAlignment="1" applyProtection="1"/>
    <xf numFmtId="42" fontId="4" fillId="0" borderId="22" xfId="1" applyFont="1" applyFill="1" applyBorder="1" applyAlignment="1" applyProtection="1"/>
    <xf numFmtId="186" fontId="4" fillId="0" borderId="76" xfId="1" applyNumberFormat="1" applyFont="1" applyFill="1" applyBorder="1" applyAlignment="1" applyProtection="1"/>
    <xf numFmtId="0" fontId="4" fillId="2" borderId="57" xfId="0" applyFont="1" applyFill="1" applyBorder="1" applyAlignment="1">
      <alignment horizontal="center"/>
    </xf>
    <xf numFmtId="0" fontId="4" fillId="0" borderId="57" xfId="0" applyFont="1" applyBorder="1"/>
    <xf numFmtId="42" fontId="4" fillId="0" borderId="47" xfId="1" applyFont="1" applyFill="1" applyBorder="1" applyAlignment="1" applyProtection="1"/>
    <xf numFmtId="42" fontId="4" fillId="2" borderId="92" xfId="1" applyFont="1" applyFill="1" applyBorder="1" applyAlignment="1" applyProtection="1">
      <alignment horizontal="center"/>
    </xf>
    <xf numFmtId="42" fontId="4" fillId="2" borderId="27" xfId="1" applyFont="1" applyFill="1" applyBorder="1" applyAlignment="1" applyProtection="1">
      <alignment horizontal="center"/>
    </xf>
    <xf numFmtId="42" fontId="4" fillId="0" borderId="56" xfId="1" applyFont="1" applyFill="1" applyBorder="1" applyAlignment="1" applyProtection="1"/>
    <xf numFmtId="42" fontId="4" fillId="0" borderId="23" xfId="1" applyFont="1" applyFill="1" applyBorder="1" applyAlignment="1" applyProtection="1"/>
    <xf numFmtId="42" fontId="4" fillId="0" borderId="58" xfId="1" applyFont="1" applyFill="1" applyBorder="1" applyAlignment="1" applyProtection="1"/>
    <xf numFmtId="42" fontId="4" fillId="0" borderId="60" xfId="1" applyFont="1" applyFill="1" applyBorder="1" applyAlignment="1" applyProtection="1"/>
    <xf numFmtId="186" fontId="4" fillId="0" borderId="35" xfId="1" applyNumberFormat="1" applyFont="1" applyFill="1" applyBorder="1" applyAlignment="1" applyProtection="1"/>
    <xf numFmtId="186" fontId="4" fillId="2" borderId="92" xfId="1" applyNumberFormat="1" applyFont="1" applyFill="1" applyBorder="1" applyAlignment="1" applyProtection="1">
      <alignment horizontal="center"/>
    </xf>
    <xf numFmtId="186" fontId="4" fillId="0" borderId="56" xfId="1" applyNumberFormat="1" applyFont="1" applyFill="1" applyBorder="1" applyAlignment="1" applyProtection="1"/>
    <xf numFmtId="42" fontId="4" fillId="0" borderId="59" xfId="1" applyFont="1" applyFill="1" applyBorder="1" applyAlignment="1" applyProtection="1"/>
    <xf numFmtId="0" fontId="0" fillId="28" borderId="0" xfId="0" applyFill="1"/>
    <xf numFmtId="3" fontId="0" fillId="28" borderId="0" xfId="0" applyNumberFormat="1" applyFill="1"/>
    <xf numFmtId="0" fontId="4" fillId="28" borderId="1" xfId="0" applyFont="1" applyFill="1" applyBorder="1"/>
    <xf numFmtId="42" fontId="4" fillId="28" borderId="1" xfId="1" applyFont="1" applyFill="1" applyBorder="1" applyAlignment="1" applyProtection="1"/>
    <xf numFmtId="0" fontId="0" fillId="28" borderId="0" xfId="0" applyFill="1" applyAlignment="1">
      <alignment horizontal="center"/>
    </xf>
    <xf numFmtId="42" fontId="0" fillId="28" borderId="0" xfId="0" applyNumberFormat="1" applyFill="1"/>
    <xf numFmtId="0" fontId="0" fillId="31" borderId="0" xfId="0" applyFill="1" applyAlignment="1">
      <alignment horizontal="center"/>
    </xf>
    <xf numFmtId="1" fontId="0" fillId="31" borderId="0" xfId="0" applyNumberFormat="1" applyFill="1" applyAlignment="1">
      <alignment horizontal="center"/>
    </xf>
    <xf numFmtId="0" fontId="70" fillId="0" borderId="57" xfId="0" applyFont="1" applyBorder="1"/>
    <xf numFmtId="0" fontId="70" fillId="0" borderId="1" xfId="0" applyFont="1" applyBorder="1"/>
    <xf numFmtId="42" fontId="70" fillId="0" borderId="1" xfId="1" applyFont="1" applyFill="1" applyBorder="1" applyAlignment="1" applyProtection="1"/>
    <xf numFmtId="0" fontId="0" fillId="31" borderId="0" xfId="0" applyFill="1"/>
    <xf numFmtId="177" fontId="55" fillId="0" borderId="0" xfId="0" applyNumberFormat="1" applyFont="1" applyAlignment="1">
      <alignment horizontal="center"/>
    </xf>
    <xf numFmtId="175" fontId="55" fillId="0" borderId="0" xfId="0" applyNumberFormat="1" applyFont="1" applyAlignment="1">
      <alignment horizontal="center"/>
    </xf>
    <xf numFmtId="3" fontId="54" fillId="0" borderId="0" xfId="0" applyNumberFormat="1" applyFont="1"/>
    <xf numFmtId="42" fontId="36" fillId="0" borderId="36" xfId="1" applyFont="1" applyFill="1" applyBorder="1" applyAlignment="1" applyProtection="1">
      <alignment horizontal="center"/>
    </xf>
    <xf numFmtId="42" fontId="36" fillId="0" borderId="47" xfId="1" applyFont="1" applyFill="1" applyBorder="1" applyAlignment="1" applyProtection="1">
      <alignment horizontal="center"/>
    </xf>
    <xf numFmtId="42" fontId="36" fillId="0" borderId="35" xfId="1" applyFont="1" applyFill="1" applyBorder="1" applyAlignment="1" applyProtection="1">
      <alignment horizontal="center"/>
    </xf>
    <xf numFmtId="0" fontId="50" fillId="0" borderId="11" xfId="0" applyFont="1" applyBorder="1" applyAlignment="1">
      <alignment horizontal="center"/>
    </xf>
    <xf numFmtId="0" fontId="50" fillId="0" borderId="13" xfId="0" applyFont="1" applyBorder="1" applyAlignment="1">
      <alignment horizontal="center"/>
    </xf>
    <xf numFmtId="0" fontId="49" fillId="0" borderId="35" xfId="0" applyFont="1" applyBorder="1" applyAlignment="1">
      <alignment horizontal="center"/>
    </xf>
    <xf numFmtId="0" fontId="49" fillId="0" borderId="36" xfId="0" applyFont="1" applyBorder="1" applyAlignment="1">
      <alignment horizontal="center"/>
    </xf>
    <xf numFmtId="0" fontId="49" fillId="0" borderId="47" xfId="0" applyFont="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3" fillId="0" borderId="35" xfId="0" applyFont="1" applyBorder="1" applyAlignment="1">
      <alignment horizontal="center"/>
    </xf>
    <xf numFmtId="0" fontId="3" fillId="0" borderId="36" xfId="0" applyFont="1" applyBorder="1" applyAlignment="1">
      <alignment horizontal="center"/>
    </xf>
    <xf numFmtId="0" fontId="3" fillId="0" borderId="47" xfId="0" applyFont="1" applyBorder="1" applyAlignment="1">
      <alignment horizontal="center"/>
    </xf>
    <xf numFmtId="0" fontId="3" fillId="0" borderId="48" xfId="0" applyFont="1" applyBorder="1" applyAlignment="1">
      <alignment horizontal="center" vertical="center"/>
    </xf>
    <xf numFmtId="0" fontId="3" fillId="0" borderId="51" xfId="0" applyFont="1" applyBorder="1" applyAlignment="1">
      <alignment horizontal="center" vertical="center"/>
    </xf>
    <xf numFmtId="0" fontId="3" fillId="0" borderId="53" xfId="0" applyFont="1" applyBorder="1" applyAlignment="1">
      <alignment horizontal="center" vertical="center"/>
    </xf>
    <xf numFmtId="0" fontId="3" fillId="0" borderId="44" xfId="0" applyFont="1" applyBorder="1" applyAlignment="1">
      <alignment horizontal="center"/>
    </xf>
    <xf numFmtId="0" fontId="3" fillId="0" borderId="52" xfId="0" applyFont="1" applyBorder="1" applyAlignment="1">
      <alignment horizontal="center"/>
    </xf>
    <xf numFmtId="0" fontId="50" fillId="0" borderId="35" xfId="0" applyFont="1" applyBorder="1" applyAlignment="1">
      <alignment horizontal="center"/>
    </xf>
    <xf numFmtId="0" fontId="50" fillId="0" borderId="47" xfId="0" applyFont="1" applyBorder="1" applyAlignment="1">
      <alignment horizontal="center"/>
    </xf>
    <xf numFmtId="0" fontId="3" fillId="0" borderId="14" xfId="0" applyFont="1" applyBorder="1" applyAlignment="1">
      <alignment horizontal="center"/>
    </xf>
    <xf numFmtId="0" fontId="3" fillId="0" borderId="16" xfId="0" applyFont="1" applyBorder="1" applyAlignment="1">
      <alignment horizontal="center"/>
    </xf>
    <xf numFmtId="0" fontId="50" fillId="0" borderId="14" xfId="0" applyFont="1" applyBorder="1" applyAlignment="1">
      <alignment horizontal="center"/>
    </xf>
    <xf numFmtId="0" fontId="50" fillId="0" borderId="16" xfId="0" applyFont="1" applyBorder="1" applyAlignment="1">
      <alignment horizont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44" xfId="0" applyFont="1" applyBorder="1" applyAlignment="1">
      <alignment horizontal="center" vertical="center"/>
    </xf>
    <xf numFmtId="0" fontId="3" fillId="0" borderId="0" xfId="0" applyFont="1" applyAlignment="1">
      <alignment horizontal="center" vertical="center"/>
    </xf>
    <xf numFmtId="0" fontId="3" fillId="0" borderId="52"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49" fillId="0" borderId="48" xfId="0" applyFont="1" applyBorder="1" applyAlignment="1">
      <alignment horizontal="center" vertical="center"/>
    </xf>
    <xf numFmtId="0" fontId="49" fillId="0" borderId="51" xfId="0" applyFont="1" applyBorder="1" applyAlignment="1">
      <alignment horizontal="center" vertical="center"/>
    </xf>
    <xf numFmtId="0" fontId="49" fillId="0" borderId="53" xfId="0" applyFont="1" applyBorder="1" applyAlignment="1">
      <alignment horizontal="center" vertical="center"/>
    </xf>
    <xf numFmtId="0" fontId="51" fillId="29" borderId="35" xfId="0" applyFont="1" applyFill="1" applyBorder="1" applyAlignment="1">
      <alignment horizontal="center" vertical="center" wrapText="1"/>
    </xf>
    <xf numFmtId="0" fontId="51" fillId="29" borderId="36" xfId="0" applyFont="1" applyFill="1" applyBorder="1" applyAlignment="1">
      <alignment horizontal="center" vertical="center" wrapText="1"/>
    </xf>
    <xf numFmtId="0" fontId="51" fillId="29" borderId="47" xfId="0" applyFont="1" applyFill="1" applyBorder="1" applyAlignment="1">
      <alignment horizontal="center" vertical="center" wrapText="1"/>
    </xf>
    <xf numFmtId="0" fontId="51" fillId="29" borderId="35" xfId="0" applyFont="1" applyFill="1" applyBorder="1" applyAlignment="1">
      <alignment horizontal="center" vertical="center"/>
    </xf>
    <xf numFmtId="0" fontId="51" fillId="29" borderId="36" xfId="0" applyFont="1" applyFill="1" applyBorder="1" applyAlignment="1">
      <alignment horizontal="center" vertical="center"/>
    </xf>
    <xf numFmtId="0" fontId="3" fillId="0" borderId="44" xfId="0" applyFont="1" applyBorder="1" applyAlignment="1">
      <alignment horizontal="center" vertical="center" wrapText="1"/>
    </xf>
    <xf numFmtId="0" fontId="3" fillId="0" borderId="14" xfId="0" applyFont="1" applyBorder="1" applyAlignment="1">
      <alignment horizontal="center" vertical="center" wrapText="1"/>
    </xf>
    <xf numFmtId="0" fontId="52" fillId="29" borderId="35" xfId="0" applyFont="1" applyFill="1" applyBorder="1" applyAlignment="1">
      <alignment horizontal="center" vertical="center" wrapText="1"/>
    </xf>
    <xf numFmtId="0" fontId="52" fillId="29" borderId="36" xfId="0" applyFont="1" applyFill="1" applyBorder="1" applyAlignment="1">
      <alignment horizontal="center" vertical="center" wrapText="1"/>
    </xf>
    <xf numFmtId="0" fontId="52" fillId="29" borderId="47" xfId="0" applyFont="1" applyFill="1" applyBorder="1" applyAlignment="1">
      <alignment horizontal="center" vertical="center" wrapText="1"/>
    </xf>
    <xf numFmtId="0" fontId="61" fillId="0" borderId="14" xfId="0" applyFont="1" applyBorder="1" applyAlignment="1">
      <alignment horizontal="center" wrapText="1"/>
    </xf>
    <xf numFmtId="0" fontId="61" fillId="0" borderId="16" xfId="0" applyFont="1" applyBorder="1" applyAlignment="1">
      <alignment horizontal="center" wrapText="1"/>
    </xf>
    <xf numFmtId="0" fontId="3" fillId="0" borderId="11" xfId="0" applyFont="1" applyFill="1" applyBorder="1" applyAlignment="1">
      <alignment horizontal="center"/>
    </xf>
    <xf numFmtId="0" fontId="3" fillId="0" borderId="12" xfId="0" applyFont="1" applyFill="1" applyBorder="1" applyAlignment="1">
      <alignment horizontal="center"/>
    </xf>
    <xf numFmtId="0" fontId="3" fillId="0" borderId="13" xfId="0" applyFont="1" applyFill="1" applyBorder="1" applyAlignment="1">
      <alignment horizontal="center"/>
    </xf>
    <xf numFmtId="0" fontId="49" fillId="0" borderId="0" xfId="0" applyFont="1" applyFill="1" applyBorder="1" applyAlignment="1">
      <alignment horizont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0" xfId="0" applyFont="1" applyBorder="1" applyAlignment="1">
      <alignment horizontal="left" vertical="center"/>
    </xf>
    <xf numFmtId="0" fontId="3" fillId="0" borderId="52"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49" fillId="0" borderId="13" xfId="0" applyFont="1" applyBorder="1" applyAlignment="1">
      <alignment horizontal="center" vertical="center"/>
    </xf>
    <xf numFmtId="0" fontId="49" fillId="0" borderId="52" xfId="0" applyFont="1" applyBorder="1" applyAlignment="1">
      <alignment horizontal="center" vertical="center"/>
    </xf>
    <xf numFmtId="0" fontId="49" fillId="0" borderId="16" xfId="0" applyFont="1" applyBorder="1" applyAlignment="1">
      <alignment horizontal="center" vertical="center"/>
    </xf>
    <xf numFmtId="0" fontId="3" fillId="0" borderId="15" xfId="0" applyFont="1" applyBorder="1" applyAlignment="1">
      <alignment horizontal="center"/>
    </xf>
    <xf numFmtId="0" fontId="3" fillId="0" borderId="35" xfId="0" applyFont="1" applyFill="1" applyBorder="1" applyAlignment="1">
      <alignment horizontal="center"/>
    </xf>
    <xf numFmtId="0" fontId="3" fillId="0" borderId="47" xfId="0" applyFont="1" applyFill="1" applyBorder="1" applyAlignment="1">
      <alignment horizontal="center"/>
    </xf>
    <xf numFmtId="0" fontId="61" fillId="0" borderId="35" xfId="0" applyFont="1" applyBorder="1" applyAlignment="1">
      <alignment horizontal="center" wrapText="1"/>
    </xf>
    <xf numFmtId="0" fontId="61" fillId="0" borderId="47" xfId="0" applyFont="1" applyBorder="1" applyAlignment="1">
      <alignment horizontal="center" wrapText="1"/>
    </xf>
    <xf numFmtId="173" fontId="43" fillId="0" borderId="28" xfId="0" applyNumberFormat="1" applyFont="1" applyBorder="1" applyAlignment="1">
      <alignment horizontal="left" vertical="center" wrapText="1"/>
    </xf>
    <xf numFmtId="173" fontId="43" fillId="0" borderId="29" xfId="0" applyNumberFormat="1" applyFont="1" applyBorder="1" applyAlignment="1">
      <alignment horizontal="left" vertical="center" wrapText="1"/>
    </xf>
    <xf numFmtId="173" fontId="42" fillId="0" borderId="31" xfId="0" applyNumberFormat="1" applyFont="1" applyBorder="1" applyAlignment="1">
      <alignment vertical="center"/>
    </xf>
    <xf numFmtId="173" fontId="42" fillId="0" borderId="32" xfId="0" applyNumberFormat="1" applyFont="1" applyBorder="1" applyAlignment="1">
      <alignment vertical="center"/>
    </xf>
    <xf numFmtId="173" fontId="42" fillId="0" borderId="33" xfId="0" applyNumberFormat="1" applyFont="1" applyBorder="1" applyAlignment="1">
      <alignment vertical="center"/>
    </xf>
    <xf numFmtId="173" fontId="40" fillId="27" borderId="35" xfId="0" applyNumberFormat="1" applyFont="1" applyFill="1" applyBorder="1" applyAlignment="1">
      <alignment horizontal="left" vertical="center" wrapText="1"/>
    </xf>
    <xf numFmtId="173" fontId="40" fillId="27" borderId="36" xfId="0" applyNumberFormat="1" applyFont="1" applyFill="1" applyBorder="1" applyAlignment="1">
      <alignment horizontal="left" vertical="center" wrapText="1"/>
    </xf>
    <xf numFmtId="173" fontId="41" fillId="27" borderId="38" xfId="0" applyNumberFormat="1" applyFont="1" applyFill="1" applyBorder="1" applyAlignment="1">
      <alignment horizontal="right" vertical="center"/>
    </xf>
    <xf numFmtId="173" fontId="41" fillId="27" borderId="36" xfId="0" applyNumberFormat="1" applyFont="1" applyFill="1" applyBorder="1" applyAlignment="1">
      <alignment horizontal="right" vertical="center"/>
    </xf>
    <xf numFmtId="173" fontId="41" fillId="27" borderId="39" xfId="0" applyNumberFormat="1" applyFont="1" applyFill="1" applyBorder="1" applyAlignment="1">
      <alignment horizontal="right" vertical="center"/>
    </xf>
    <xf numFmtId="173" fontId="41" fillId="27" borderId="36" xfId="0" applyNumberFormat="1" applyFont="1" applyFill="1" applyBorder="1" applyAlignment="1">
      <alignment vertical="center"/>
    </xf>
    <xf numFmtId="173" fontId="39" fillId="0" borderId="24" xfId="0" applyNumberFormat="1" applyFont="1" applyBorder="1" applyAlignment="1">
      <alignment horizontal="left" vertical="center" wrapText="1"/>
    </xf>
    <xf numFmtId="173" fontId="39" fillId="0" borderId="25" xfId="0" applyNumberFormat="1" applyFont="1" applyBorder="1" applyAlignment="1">
      <alignment horizontal="left" vertical="center" wrapText="1"/>
    </xf>
    <xf numFmtId="173" fontId="41" fillId="0" borderId="22" xfId="0" applyNumberFormat="1" applyFont="1" applyBorder="1" applyAlignment="1">
      <alignment vertical="center"/>
    </xf>
    <xf numFmtId="173" fontId="43" fillId="0" borderId="24" xfId="0" applyNumberFormat="1" applyFont="1" applyBorder="1" applyAlignment="1">
      <alignment horizontal="left" vertical="center" wrapText="1"/>
    </xf>
    <xf numFmtId="173" fontId="43" fillId="0" borderId="25" xfId="0" applyNumberFormat="1" applyFont="1" applyBorder="1" applyAlignment="1">
      <alignment horizontal="left" vertical="center" wrapText="1"/>
    </xf>
    <xf numFmtId="173" fontId="42" fillId="0" borderId="22" xfId="0" applyNumberFormat="1" applyFont="1" applyBorder="1" applyAlignment="1">
      <alignment vertical="center"/>
    </xf>
    <xf numFmtId="173" fontId="39" fillId="0" borderId="21" xfId="0" applyNumberFormat="1" applyFont="1" applyBorder="1" applyAlignment="1">
      <alignment horizontal="left" vertical="center" wrapText="1"/>
    </xf>
    <xf numFmtId="173" fontId="39" fillId="0" borderId="22" xfId="0" applyNumberFormat="1" applyFont="1" applyBorder="1" applyAlignment="1">
      <alignment horizontal="left" vertical="center" wrapText="1"/>
    </xf>
    <xf numFmtId="173" fontId="38" fillId="26" borderId="11" xfId="42" applyNumberFormat="1" applyFont="1" applyFill="1" applyBorder="1" applyAlignment="1">
      <alignment horizontal="center" vertical="center" wrapText="1"/>
    </xf>
    <xf numFmtId="173" fontId="38" fillId="26" borderId="12" xfId="42" applyNumberFormat="1" applyFont="1" applyFill="1" applyBorder="1" applyAlignment="1">
      <alignment horizontal="center" vertical="center" wrapText="1"/>
    </xf>
    <xf numFmtId="173" fontId="38" fillId="26" borderId="13" xfId="42" applyNumberFormat="1" applyFont="1" applyFill="1" applyBorder="1" applyAlignment="1">
      <alignment horizontal="center" vertical="center" wrapText="1"/>
    </xf>
    <xf numFmtId="173" fontId="38" fillId="26" borderId="14" xfId="42" applyNumberFormat="1" applyFont="1" applyFill="1" applyBorder="1" applyAlignment="1">
      <alignment horizontal="center" vertical="center" wrapText="1"/>
    </xf>
    <xf numFmtId="173" fontId="38" fillId="26" borderId="15" xfId="42" applyNumberFormat="1" applyFont="1" applyFill="1" applyBorder="1" applyAlignment="1">
      <alignment horizontal="center" vertical="center" wrapText="1"/>
    </xf>
    <xf numFmtId="173" fontId="38" fillId="26" borderId="16" xfId="42" applyNumberFormat="1" applyFont="1" applyFill="1" applyBorder="1" applyAlignment="1">
      <alignment horizontal="center" vertical="center" wrapText="1"/>
    </xf>
    <xf numFmtId="173" fontId="39" fillId="0" borderId="17" xfId="0" applyNumberFormat="1" applyFont="1" applyBorder="1" applyAlignment="1">
      <alignment horizontal="left" vertical="center" wrapText="1"/>
    </xf>
    <xf numFmtId="173" fontId="39" fillId="0" borderId="18" xfId="0" applyNumberFormat="1" applyFont="1" applyBorder="1" applyAlignment="1">
      <alignment horizontal="left" vertical="center" wrapText="1"/>
    </xf>
    <xf numFmtId="173" fontId="41" fillId="0" borderId="18" xfId="0" applyNumberFormat="1" applyFont="1" applyBorder="1" applyAlignment="1">
      <alignment vertical="center"/>
    </xf>
    <xf numFmtId="173" fontId="40" fillId="27" borderId="36" xfId="0" applyNumberFormat="1" applyFont="1" applyFill="1" applyBorder="1" applyAlignment="1">
      <alignment horizontal="right" vertical="center"/>
    </xf>
    <xf numFmtId="173" fontId="45" fillId="0" borderId="0" xfId="0" applyNumberFormat="1" applyFont="1" applyAlignment="1">
      <alignment horizontal="center"/>
    </xf>
    <xf numFmtId="173" fontId="39" fillId="0" borderId="41" xfId="0" applyNumberFormat="1" applyFont="1" applyBorder="1" applyAlignment="1">
      <alignment horizontal="left" vertical="center" wrapText="1"/>
    </xf>
    <xf numFmtId="173" fontId="39" fillId="0" borderId="42" xfId="0" applyNumberFormat="1" applyFont="1" applyBorder="1" applyAlignment="1">
      <alignment horizontal="left" vertical="center" wrapText="1"/>
    </xf>
    <xf numFmtId="173" fontId="39" fillId="0" borderId="43" xfId="0" applyNumberFormat="1" applyFont="1" applyBorder="1" applyAlignment="1">
      <alignment horizontal="left" vertical="center" wrapText="1"/>
    </xf>
    <xf numFmtId="173" fontId="40" fillId="0" borderId="22" xfId="0" applyNumberFormat="1" applyFont="1" applyBorder="1" applyAlignment="1">
      <alignment horizontal="right" vertical="center"/>
    </xf>
    <xf numFmtId="173" fontId="39" fillId="0" borderId="44" xfId="0" applyNumberFormat="1" applyFont="1" applyBorder="1" applyAlignment="1">
      <alignment horizontal="left" vertical="center" wrapText="1"/>
    </xf>
    <xf numFmtId="173" fontId="39" fillId="0" borderId="0" xfId="0" applyNumberFormat="1" applyFont="1" applyAlignment="1">
      <alignment horizontal="left" vertical="center" wrapText="1"/>
    </xf>
    <xf numFmtId="173" fontId="46" fillId="27" borderId="21" xfId="0" applyNumberFormat="1" applyFont="1" applyFill="1" applyBorder="1" applyAlignment="1">
      <alignment horizontal="left" vertical="center"/>
    </xf>
    <xf numFmtId="173" fontId="46" fillId="27" borderId="22" xfId="0" applyNumberFormat="1" applyFont="1" applyFill="1" applyBorder="1" applyAlignment="1">
      <alignment horizontal="left" vertical="center"/>
    </xf>
    <xf numFmtId="173" fontId="40" fillId="27" borderId="22" xfId="0" applyNumberFormat="1" applyFont="1" applyFill="1" applyBorder="1" applyAlignment="1">
      <alignment horizontal="right" vertical="center"/>
    </xf>
    <xf numFmtId="173" fontId="44" fillId="0" borderId="22" xfId="0" applyNumberFormat="1" applyFont="1" applyBorder="1" applyAlignment="1">
      <alignment horizontal="right" vertical="center"/>
    </xf>
    <xf numFmtId="173" fontId="39" fillId="0" borderId="17" xfId="0" applyNumberFormat="1" applyFont="1" applyBorder="1" applyAlignment="1">
      <alignment horizontal="left" vertical="center"/>
    </xf>
    <xf numFmtId="173" fontId="39" fillId="0" borderId="18" xfId="0" applyNumberFormat="1" applyFont="1" applyBorder="1" applyAlignment="1">
      <alignment horizontal="left" vertical="center"/>
    </xf>
    <xf numFmtId="173" fontId="40" fillId="0" borderId="18" xfId="0" applyNumberFormat="1" applyFont="1" applyBorder="1" applyAlignment="1">
      <alignment horizontal="right" vertical="center"/>
    </xf>
    <xf numFmtId="173" fontId="39" fillId="0" borderId="21" xfId="0" applyNumberFormat="1" applyFont="1" applyBorder="1" applyAlignment="1">
      <alignment horizontal="left" vertical="center"/>
    </xf>
    <xf numFmtId="173" fontId="39" fillId="0" borderId="22" xfId="0" applyNumberFormat="1" applyFont="1" applyBorder="1" applyAlignment="1">
      <alignment horizontal="left" vertical="center"/>
    </xf>
    <xf numFmtId="173" fontId="41" fillId="0" borderId="15" xfId="0" applyNumberFormat="1" applyFont="1" applyFill="1" applyBorder="1" applyAlignment="1">
      <alignment horizontal="right" vertical="center"/>
    </xf>
    <xf numFmtId="173" fontId="40" fillId="27" borderId="35" xfId="0" applyNumberFormat="1" applyFont="1" applyFill="1" applyBorder="1" applyAlignment="1">
      <alignment vertical="center" wrapText="1"/>
    </xf>
    <xf numFmtId="0" fontId="37" fillId="27" borderId="36" xfId="0" applyFont="1" applyFill="1" applyBorder="1" applyAlignment="1">
      <alignment vertical="center" wrapText="1"/>
    </xf>
    <xf numFmtId="0" fontId="37" fillId="27" borderId="39" xfId="0" applyFont="1" applyFill="1" applyBorder="1" applyAlignment="1">
      <alignment vertical="center" wrapText="1"/>
    </xf>
    <xf numFmtId="173" fontId="41" fillId="0" borderId="22" xfId="0" applyNumberFormat="1" applyFont="1" applyFill="1" applyBorder="1" applyAlignment="1">
      <alignment horizontal="right" vertical="center"/>
    </xf>
    <xf numFmtId="173" fontId="39" fillId="0" borderId="21" xfId="0" applyNumberFormat="1" applyFont="1" applyFill="1" applyBorder="1" applyAlignment="1">
      <alignment horizontal="left" vertical="center" wrapText="1"/>
    </xf>
    <xf numFmtId="173" fontId="39" fillId="0" borderId="22" xfId="0" applyNumberFormat="1" applyFont="1" applyFill="1" applyBorder="1" applyAlignment="1">
      <alignment horizontal="left" vertical="center" wrapText="1"/>
    </xf>
    <xf numFmtId="173" fontId="39" fillId="0" borderId="76" xfId="0" applyNumberFormat="1" applyFont="1" applyFill="1" applyBorder="1" applyAlignment="1">
      <alignment horizontal="left" vertical="center" wrapText="1"/>
    </xf>
    <xf numFmtId="173" fontId="39" fillId="0" borderId="21" xfId="0" applyNumberFormat="1" applyFont="1" applyFill="1" applyBorder="1" applyAlignment="1">
      <alignment vertical="center" wrapText="1"/>
    </xf>
    <xf numFmtId="0" fontId="37" fillId="0" borderId="22" xfId="0" applyFont="1" applyBorder="1" applyAlignment="1">
      <alignment vertical="center" wrapText="1"/>
    </xf>
    <xf numFmtId="0" fontId="37" fillId="0" borderId="76" xfId="0" applyFont="1" applyBorder="1" applyAlignment="1">
      <alignment vertical="center" wrapText="1"/>
    </xf>
    <xf numFmtId="173" fontId="38" fillId="26" borderId="12" xfId="42" applyNumberFormat="1" applyFont="1" applyFill="1" applyBorder="1" applyAlignment="1">
      <alignment horizontal="center" vertical="center"/>
    </xf>
    <xf numFmtId="173" fontId="38" fillId="26" borderId="13" xfId="42" applyNumberFormat="1" applyFont="1" applyFill="1" applyBorder="1" applyAlignment="1">
      <alignment horizontal="center" vertical="center"/>
    </xf>
    <xf numFmtId="173" fontId="38" fillId="26" borderId="14" xfId="42" applyNumberFormat="1" applyFont="1" applyFill="1" applyBorder="1" applyAlignment="1">
      <alignment horizontal="center" vertical="center"/>
    </xf>
    <xf numFmtId="173" fontId="38" fillId="26" borderId="15" xfId="42" applyNumberFormat="1" applyFont="1" applyFill="1" applyBorder="1" applyAlignment="1">
      <alignment horizontal="center" vertical="center"/>
    </xf>
    <xf numFmtId="173" fontId="38" fillId="26" borderId="16" xfId="42" applyNumberFormat="1" applyFont="1" applyFill="1" applyBorder="1" applyAlignment="1">
      <alignment horizontal="center" vertical="center"/>
    </xf>
    <xf numFmtId="173" fontId="41" fillId="0" borderId="18" xfId="0" applyNumberFormat="1" applyFont="1" applyFill="1" applyBorder="1" applyAlignment="1">
      <alignment horizontal="right" vertical="center"/>
    </xf>
    <xf numFmtId="173" fontId="41" fillId="0" borderId="25" xfId="0" applyNumberFormat="1" applyFont="1" applyFill="1" applyBorder="1" applyAlignment="1">
      <alignment horizontal="right" vertical="center"/>
    </xf>
    <xf numFmtId="173" fontId="41" fillId="0" borderId="0" xfId="0" applyNumberFormat="1" applyFont="1" applyFill="1" applyBorder="1" applyAlignment="1">
      <alignment horizontal="right" vertical="center"/>
    </xf>
    <xf numFmtId="173" fontId="39" fillId="0" borderId="68" xfId="0" applyNumberFormat="1" applyFont="1" applyFill="1" applyBorder="1" applyAlignment="1">
      <alignment vertical="center" wrapText="1"/>
    </xf>
    <xf numFmtId="0" fontId="37" fillId="0" borderId="69" xfId="0" applyFont="1" applyBorder="1" applyAlignment="1">
      <alignment vertical="center" wrapText="1"/>
    </xf>
    <xf numFmtId="0" fontId="37" fillId="0" borderId="70" xfId="0" applyFont="1" applyBorder="1" applyAlignment="1">
      <alignment vertical="center" wrapText="1"/>
    </xf>
    <xf numFmtId="173" fontId="41" fillId="0" borderId="71" xfId="0" applyNumberFormat="1" applyFont="1" applyFill="1" applyBorder="1" applyAlignment="1">
      <alignment horizontal="right" vertical="center"/>
    </xf>
    <xf numFmtId="173" fontId="39" fillId="0" borderId="73" xfId="0" applyNumberFormat="1" applyFont="1" applyFill="1" applyBorder="1" applyAlignment="1">
      <alignment vertical="center" wrapText="1"/>
    </xf>
    <xf numFmtId="0" fontId="37" fillId="0" borderId="74" xfId="0" applyFont="1" applyBorder="1" applyAlignment="1">
      <alignment vertical="center" wrapText="1"/>
    </xf>
    <xf numFmtId="0" fontId="37" fillId="0" borderId="75" xfId="0" applyFont="1" applyBorder="1" applyAlignment="1">
      <alignment vertical="center" wrapText="1"/>
    </xf>
    <xf numFmtId="173" fontId="40" fillId="27" borderId="39" xfId="0" applyNumberFormat="1" applyFont="1" applyFill="1" applyBorder="1" applyAlignment="1">
      <alignment horizontal="left" vertical="center" wrapText="1"/>
    </xf>
    <xf numFmtId="173" fontId="39" fillId="0" borderId="14" xfId="0" applyNumberFormat="1" applyFont="1" applyFill="1" applyBorder="1" applyAlignment="1">
      <alignment horizontal="left" vertical="center" wrapText="1"/>
    </xf>
    <xf numFmtId="173" fontId="39" fillId="0" borderId="15" xfId="0" applyNumberFormat="1" applyFont="1" applyFill="1" applyBorder="1" applyAlignment="1">
      <alignment horizontal="left" vertical="center" wrapText="1"/>
    </xf>
    <xf numFmtId="0" fontId="37" fillId="0" borderId="22" xfId="0" applyFont="1" applyBorder="1" applyAlignment="1">
      <alignment horizontal="left" vertical="center" wrapText="1"/>
    </xf>
    <xf numFmtId="0" fontId="37" fillId="0" borderId="76" xfId="0" applyFont="1" applyBorder="1" applyAlignment="1">
      <alignment horizontal="left" vertical="center" wrapText="1"/>
    </xf>
    <xf numFmtId="173" fontId="40" fillId="27" borderId="21" xfId="0" applyNumberFormat="1" applyFont="1" applyFill="1" applyBorder="1" applyAlignment="1">
      <alignment horizontal="left" vertical="center"/>
    </xf>
    <xf numFmtId="173" fontId="40" fillId="27" borderId="22" xfId="0" applyNumberFormat="1" applyFont="1" applyFill="1" applyBorder="1" applyAlignment="1">
      <alignment horizontal="left" vertical="center"/>
    </xf>
    <xf numFmtId="173" fontId="40" fillId="27" borderId="76" xfId="0" applyNumberFormat="1" applyFont="1" applyFill="1" applyBorder="1" applyAlignment="1">
      <alignment horizontal="left" vertical="center"/>
    </xf>
    <xf numFmtId="173" fontId="41" fillId="27" borderId="22" xfId="0" applyNumberFormat="1" applyFont="1" applyFill="1" applyBorder="1" applyAlignment="1">
      <alignment horizontal="right" vertical="center"/>
    </xf>
    <xf numFmtId="173" fontId="38" fillId="26" borderId="11" xfId="42" applyNumberFormat="1" applyFont="1" applyFill="1" applyBorder="1" applyAlignment="1">
      <alignment horizontal="center" vertical="center"/>
    </xf>
    <xf numFmtId="173" fontId="39" fillId="0" borderId="17" xfId="0" applyNumberFormat="1" applyFont="1" applyFill="1" applyBorder="1" applyAlignment="1">
      <alignment horizontal="left" vertical="center"/>
    </xf>
    <xf numFmtId="173" fontId="39" fillId="0" borderId="18" xfId="0" applyNumberFormat="1" applyFont="1" applyFill="1" applyBorder="1" applyAlignment="1">
      <alignment horizontal="left" vertical="center"/>
    </xf>
    <xf numFmtId="173" fontId="39" fillId="0" borderId="78" xfId="0" applyNumberFormat="1" applyFont="1" applyFill="1" applyBorder="1" applyAlignment="1">
      <alignment horizontal="left" vertical="center"/>
    </xf>
    <xf numFmtId="173" fontId="39" fillId="0" borderId="21" xfId="0" applyNumberFormat="1" applyFont="1" applyFill="1" applyBorder="1" applyAlignment="1">
      <alignment horizontal="left" vertical="center"/>
    </xf>
    <xf numFmtId="173" fontId="39" fillId="0" borderId="22" xfId="0" applyNumberFormat="1" applyFont="1" applyFill="1" applyBorder="1" applyAlignment="1">
      <alignment horizontal="left" vertical="center"/>
    </xf>
    <xf numFmtId="173" fontId="39" fillId="0" borderId="76" xfId="0" applyNumberFormat="1" applyFont="1" applyFill="1" applyBorder="1" applyAlignment="1">
      <alignment horizontal="left" vertical="center"/>
    </xf>
    <xf numFmtId="1" fontId="64" fillId="0" borderId="19" xfId="146" applyNumberFormat="1" applyFont="1" applyFill="1" applyBorder="1" applyAlignment="1">
      <alignment horizontal="center"/>
    </xf>
    <xf numFmtId="3" fontId="65" fillId="0" borderId="35" xfId="145" applyNumberFormat="1" applyFont="1" applyBorder="1" applyAlignment="1">
      <alignment horizontal="center"/>
    </xf>
    <xf numFmtId="3" fontId="65" fillId="0" borderId="36" xfId="145" applyNumberFormat="1" applyFont="1" applyBorder="1" applyAlignment="1">
      <alignment horizontal="center"/>
    </xf>
    <xf numFmtId="3" fontId="65" fillId="0" borderId="47" xfId="145" applyNumberFormat="1" applyFont="1" applyBorder="1" applyAlignment="1">
      <alignment horizontal="center"/>
    </xf>
    <xf numFmtId="3" fontId="64" fillId="0" borderId="90" xfId="145" applyNumberFormat="1" applyFont="1" applyBorder="1" applyAlignment="1">
      <alignment horizontal="center"/>
    </xf>
    <xf numFmtId="3" fontId="64" fillId="0" borderId="32" xfId="145" applyNumberFormat="1" applyFont="1" applyBorder="1" applyAlignment="1">
      <alignment horizontal="center"/>
    </xf>
    <xf numFmtId="3" fontId="64" fillId="0" borderId="91" xfId="145" applyNumberFormat="1" applyFont="1" applyBorder="1" applyAlignment="1">
      <alignment horizontal="center"/>
    </xf>
  </cellXfs>
  <cellStyles count="150">
    <cellStyle name="20% - Énfasis1 2" xfId="3"/>
    <cellStyle name="20% - Énfasis2 2" xfId="4"/>
    <cellStyle name="20% - Énfasis3 2" xfId="5"/>
    <cellStyle name="20% - Énfasis4 2" xfId="6"/>
    <cellStyle name="20% - Énfasis5 2" xfId="7"/>
    <cellStyle name="20% - Énfasis6 2" xfId="8"/>
    <cellStyle name="40% - Énfasis1 2" xfId="9"/>
    <cellStyle name="40% - Énfasis2 2" xfId="10"/>
    <cellStyle name="40% - Énfasis3 2" xfId="11"/>
    <cellStyle name="40% - Énfasis4 2" xfId="12"/>
    <cellStyle name="40% - Énfasis5 2" xfId="13"/>
    <cellStyle name="40% - Énfasis6 2" xfId="14"/>
    <cellStyle name="60% - akcent 1" xfId="15"/>
    <cellStyle name="60% - Énfasis1 2" xfId="16"/>
    <cellStyle name="60% - Énfasis2 2" xfId="17"/>
    <cellStyle name="60% - Énfasis3 2" xfId="18"/>
    <cellStyle name="60% - Énfasis4 2" xfId="19"/>
    <cellStyle name="60% - Énfasis5 2" xfId="20"/>
    <cellStyle name="60% - Énfasis6 2" xfId="21"/>
    <cellStyle name="Advertencia" xfId="22"/>
    <cellStyle name="Calcular" xfId="23"/>
    <cellStyle name="Cálculo 2" xfId="24"/>
    <cellStyle name="Celda comprob." xfId="25"/>
    <cellStyle name="Celda de comprobación 2" xfId="26"/>
    <cellStyle name="Celda vinculada 2" xfId="27"/>
    <cellStyle name="Correcto" xfId="28"/>
    <cellStyle name="Currency 2" xfId="29"/>
    <cellStyle name="Encabez. 1" xfId="30"/>
    <cellStyle name="Encabez. 2" xfId="31"/>
    <cellStyle name="Encabezado 3" xfId="32"/>
    <cellStyle name="Encabezado 4 2" xfId="33"/>
    <cellStyle name="Énfasis1 2" xfId="34"/>
    <cellStyle name="Énfasis2 2" xfId="35"/>
    <cellStyle name="Énfasis3 2" xfId="36"/>
    <cellStyle name="Énfasis4 2" xfId="37"/>
    <cellStyle name="Énfasis5 2" xfId="38"/>
    <cellStyle name="Énfasis6 2" xfId="39"/>
    <cellStyle name="Entrada 2" xfId="40"/>
    <cellStyle name="Explicación" xfId="41"/>
    <cellStyle name="Hipervínculo 2" xfId="42"/>
    <cellStyle name="Hipervínculo 3" xfId="43"/>
    <cellStyle name="Hipervínculo 4" xfId="44"/>
    <cellStyle name="Incorrecto 2" xfId="45"/>
    <cellStyle name="Millares [0] 2" xfId="46"/>
    <cellStyle name="Millares [0] 3" xfId="47"/>
    <cellStyle name="Millares 10" xfId="139"/>
    <cellStyle name="Millares 11" xfId="147"/>
    <cellStyle name="Millares 2" xfId="48"/>
    <cellStyle name="Millares 2 2" xfId="49"/>
    <cellStyle name="Millares 2 2 2" xfId="50"/>
    <cellStyle name="Millares 2 3" xfId="51"/>
    <cellStyle name="Millares 2 3 2" xfId="52"/>
    <cellStyle name="Millares 2 4" xfId="53"/>
    <cellStyle name="Millares 2 4 2" xfId="54"/>
    <cellStyle name="Millares 2 5" xfId="55"/>
    <cellStyle name="Millares 3" xfId="56"/>
    <cellStyle name="Millares 3 2" xfId="57"/>
    <cellStyle name="Millares 3 3" xfId="58"/>
    <cellStyle name="Millares 4" xfId="59"/>
    <cellStyle name="Millares 4 2" xfId="60"/>
    <cellStyle name="Millares 5" xfId="61"/>
    <cellStyle name="Millares 5 2" xfId="62"/>
    <cellStyle name="Millares 6" xfId="63"/>
    <cellStyle name="Millares 7" xfId="64"/>
    <cellStyle name="Millares 8" xfId="65"/>
    <cellStyle name="Millares 9" xfId="66"/>
    <cellStyle name="Moneda [0]" xfId="1" builtinId="7"/>
    <cellStyle name="Moneda 2" xfId="67"/>
    <cellStyle name="Moneda 2 2" xfId="68"/>
    <cellStyle name="Moneda 2 3" xfId="69"/>
    <cellStyle name="Moneda 3" xfId="70"/>
    <cellStyle name="Moneda 3 2" xfId="71"/>
    <cellStyle name="Moneda 4" xfId="72"/>
    <cellStyle name="Moneda 5" xfId="149"/>
    <cellStyle name="Neutral 2" xfId="73"/>
    <cellStyle name="Normal" xfId="0" builtinId="0"/>
    <cellStyle name="Normal 10" xfId="74"/>
    <cellStyle name="Normal 11" xfId="75"/>
    <cellStyle name="Normal 12" xfId="76"/>
    <cellStyle name="Normal 13" xfId="77"/>
    <cellStyle name="Normal 14" xfId="78"/>
    <cellStyle name="Normal 15" xfId="79"/>
    <cellStyle name="Normal 16" xfId="80"/>
    <cellStyle name="Normal 17" xfId="81"/>
    <cellStyle name="Normal 17 2" xfId="140"/>
    <cellStyle name="Normal 18" xfId="145"/>
    <cellStyle name="Normal 2" xfId="82"/>
    <cellStyle name="Normal 2 2" xfId="83"/>
    <cellStyle name="Normal 2 2 2" xfId="84"/>
    <cellStyle name="Normal 2 2 2 2" xfId="85"/>
    <cellStyle name="Normal 2 2 2 3" xfId="86"/>
    <cellStyle name="Normal 2 2 3" xfId="87"/>
    <cellStyle name="Normal 2 2 4" xfId="88"/>
    <cellStyle name="Normal 2 2 4 2" xfId="89"/>
    <cellStyle name="Normal 2 3" xfId="90"/>
    <cellStyle name="Normal 2 3 2" xfId="91"/>
    <cellStyle name="Normal 2 3 2 2" xfId="92"/>
    <cellStyle name="Normal 2 3 3" xfId="93"/>
    <cellStyle name="Normal 2 4" xfId="94"/>
    <cellStyle name="Normal 2 4 2" xfId="95"/>
    <cellStyle name="Normal 2 5" xfId="96"/>
    <cellStyle name="Normal 2 6" xfId="97"/>
    <cellStyle name="Normal 2 7" xfId="98"/>
    <cellStyle name="Normal 2 7 2" xfId="141"/>
    <cellStyle name="Normal 2 8" xfId="99"/>
    <cellStyle name="Normal 3" xfId="100"/>
    <cellStyle name="Normal 3 2" xfId="101"/>
    <cellStyle name="Normal 3 2 2" xfId="102"/>
    <cellStyle name="Normal 3 3" xfId="103"/>
    <cellStyle name="Normal 3 3 2" xfId="104"/>
    <cellStyle name="Normal 3 3 2 2" xfId="105"/>
    <cellStyle name="Normal 3 4" xfId="106"/>
    <cellStyle name="Normal 3 5" xfId="107"/>
    <cellStyle name="Normal 4" xfId="108"/>
    <cellStyle name="Normal 4 2" xfId="109"/>
    <cellStyle name="Normal 4 2 2" xfId="142"/>
    <cellStyle name="Normal 4 3" xfId="143"/>
    <cellStyle name="Normal 5" xfId="110"/>
    <cellStyle name="Normal 5 2" xfId="111"/>
    <cellStyle name="Normal 5 3" xfId="112"/>
    <cellStyle name="Normal 6" xfId="113"/>
    <cellStyle name="Normal 6 2" xfId="114"/>
    <cellStyle name="Normal 6 2 2" xfId="115"/>
    <cellStyle name="Normal 7" xfId="116"/>
    <cellStyle name="Normal 8" xfId="117"/>
    <cellStyle name="Normal 9" xfId="118"/>
    <cellStyle name="Normal 9 2" xfId="119"/>
    <cellStyle name="Normal_Hoja1" xfId="146"/>
    <cellStyle name="Normal_septiembre 2012 J&amp;D INV LTDA" xfId="148"/>
    <cellStyle name="Nota" xfId="120"/>
    <cellStyle name="Nota 2" xfId="121"/>
    <cellStyle name="Notas 2" xfId="122"/>
    <cellStyle name="Porcentaje" xfId="2" builtinId="5"/>
    <cellStyle name="Porcentaje 2" xfId="123"/>
    <cellStyle name="Porcentaje 2 2" xfId="124"/>
    <cellStyle name="Porcentaje 2 3" xfId="125"/>
    <cellStyle name="Porcentaje 3" xfId="126"/>
    <cellStyle name="Porcentaje 3 2" xfId="144"/>
    <cellStyle name="Porcentual 2" xfId="127"/>
    <cellStyle name="Porcentual 2 2" xfId="128"/>
    <cellStyle name="Porcentual 2 2 2" xfId="129"/>
    <cellStyle name="Porcentual 2 3" xfId="130"/>
    <cellStyle name="Porcentual 2 3 2" xfId="131"/>
    <cellStyle name="Salida 2" xfId="132"/>
    <cellStyle name="Texto de advertencia 2" xfId="133"/>
    <cellStyle name="Texto explicativo 2" xfId="134"/>
    <cellStyle name="Título 2 2" xfId="135"/>
    <cellStyle name="Título 3 2" xfId="136"/>
    <cellStyle name="Título 4" xfId="137"/>
    <cellStyle name="Total 2" xfId="1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5.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externalLink" Target="externalLinks/externalLink14.xml"/><Relationship Id="rId35" Type="http://schemas.openxmlformats.org/officeDocument/2006/relationships/calcChain" Target="calcChain.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CCNTNG\BLOC\FCST2002\FRCT0207\08LDV\LDV07.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Worksheet%20in%205635%20Activo%20fijo%20al%2031-12-2006"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Worksheet%20in%207122%20Movimiento%20patrimonial%2031.12.02"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CARPETA%20TRANSITORIA%2013012021\CURSO%20ORENTA%20AT%202021%20ISOLUTION%20ENERO%202021\base%20taller%20renta\Ejercicio%20N&#176;1%2014%20A%20circular%20en%20redaccion%20karina%202609202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traspaso%20pendrive%2021032023/ASESORIAS/AVELINO%20BARRAZA%202023/presentacion%20SII%20ONIX/14%20A%20ONIX%20SPA%20AT%202023%20%20al%2025092023%20vista%20con%20la%20fiscalizadora.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traspaso%20pendrive%2021032023/RENTA%20AT%202023/GRUPO%20F&amp;R%20AUDITORES/BONUM%20TERRAE%20SPA%20%20AT%202023%2014%20D3%20al%2025042023%20FINAL.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traspaso%20pendrive%2021032023/RENTA%20AT%202023/GRUPO%20F&amp;R%20AUDITORES/ACTIVO%20FIJO%20Bonum%20Terrae%20SPA%20A&#209;O%202022%20240320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F53414\esp2\WINNT\temp\g4943\kontenvorschlag%20bilanz%20und%20guv.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1\ANDREA~1.WIN\LOCALS~1\Temp\Annual%20Rep.2002-11-21fin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windows\TEMP\PROYECCION20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LRAMIRE\Capacitacion\Mis%20Documentos\apuntes\Control%20del%20Activo%20Fij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Pedro\Documents\CLIENTES\Oxynet\Contabilidad\Balances\An&#225;lisis%20Pago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C_GERENCIA\Gerencia_Operaciones\TEMP\Archivos%20temporales%20de%20Internet\Content.Outlook\Q2W04AWC\F22%20%202017.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TEMP/Archivos%20temporales%20de%20Internet/Content.Outlook/Q2W04AWC/F22%20%202017.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chilesii-my.sharepoint.com/TEMP/Archivos%20temporales%20de%20Internet/Content.Outlook/Q2W04AWC/F22%20%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ll Year Frst"/>
      <sheetName val="1st half Frcts"/>
      <sheetName val="1st Quarter"/>
      <sheetName val="Jan to May02"/>
      <sheetName val="JUNE02"/>
      <sheetName val="Prdn ldv"/>
      <sheetName val="Gml ldv"/>
      <sheetName val="Gx ldv"/>
      <sheetName val="Gr ldv"/>
      <sheetName val="Mx ldv"/>
      <sheetName val="Leana"/>
      <sheetName val="Sao BZ"/>
      <sheetName val="Stg CE"/>
      <sheetName val="Mx MC"/>
      <sheetName val="Andean Ga"/>
      <sheetName val="Itosola"/>
      <sheetName val="Xe ldv"/>
      <sheetName val="Xl"/>
      <sheetName val="Xb ldv"/>
      <sheetName val="Xc ldv"/>
      <sheetName val="Mx M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vimiento"/>
      <sheetName val="Dep ejercicio"/>
      <sheetName val="Dep acumulada"/>
      <sheetName val="Activo fijo (PPC)"/>
      <sheetName val="Dep Acum (PPC)"/>
      <sheetName val="Dep ejerc (PPC)"/>
      <sheetName val="XREF"/>
      <sheetName val="Tickmarks"/>
      <sheetName val="Inversiones"/>
      <sheetName val="2003"/>
    </sheetNames>
    <sheetDataSet>
      <sheetData sheetId="0"/>
      <sheetData sheetId="1"/>
      <sheetData sheetId="2"/>
      <sheetData sheetId="3" refreshError="1"/>
      <sheetData sheetId="4"/>
      <sheetData sheetId="5" refreshError="1"/>
      <sheetData sheetId="6"/>
      <sheetData sheetId="7" refreshError="1"/>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12.02"/>
      <sheetName val="XREF"/>
      <sheetName val="Tickmarks"/>
      <sheetName val="Movimiento"/>
      <sheetName val="Dep ejercicio"/>
      <sheetName val="Dep acumulada"/>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tecedentes 14 A"/>
      <sheetName val="RREE 14 A 2020"/>
      <sheetName val="1948 14 A"/>
      <sheetName val="F22 Anverso Empres 14 A"/>
      <sheetName val="Socio 1"/>
      <sheetName val="Socio 2 PJ Si es A"/>
      <sheetName val="Socio 2 PJ si D3"/>
      <sheetName val="Tablas"/>
      <sheetName val="CM"/>
    </sheetNames>
    <sheetDataSet>
      <sheetData sheetId="0">
        <row r="30">
          <cell r="L30">
            <v>0.27</v>
          </cell>
        </row>
      </sheetData>
      <sheetData sheetId="1"/>
      <sheetData sheetId="2"/>
      <sheetData sheetId="3"/>
      <sheetData sheetId="4"/>
      <sheetData sheetId="5"/>
      <sheetData sheetId="6"/>
      <sheetData sheetId="7"/>
      <sheetData sheetId="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12 14A (2)"/>
      <sheetName val="Balance 2022"/>
      <sheetName val="R14 14A (2)"/>
      <sheetName val="R13 14A (2)"/>
      <sheetName val="R15 14A (2)"/>
      <sheetName val="R16 14A (2)"/>
      <sheetName val="RTRE AT 2023"/>
      <sheetName val="RTRE AT 2022 (2)"/>
      <sheetName val="F22 EMP"/>
      <sheetName val="RLI  final"/>
      <sheetName val="Onix"/>
      <sheetName val="RTRE AT 2022"/>
      <sheetName val="retiros o dividendos ejercicio"/>
      <sheetName val="GTO RECHAZADO"/>
      <sheetName val="R12 14A"/>
      <sheetName val="R14 AT 2022"/>
      <sheetName val="R14 14A"/>
      <sheetName val="R13 14A AT2022"/>
      <sheetName val="R13 14A"/>
      <sheetName val="ddjj1847"/>
      <sheetName val="DJ 1926 seccion B  "/>
      <sheetName val="DJ 1926 seccion C y D"/>
      <sheetName val="ddjj 1948"/>
      <sheetName val=" R6  14 A-D3-D8"/>
      <sheetName val="R15 14A"/>
      <sheetName val="R16 14A"/>
      <sheetName val="ANVERSO"/>
      <sheetName val="ANEXO N°1 (DDJJ 1847)"/>
      <sheetName val="ANEXO N°1 (DDJJ 1926)"/>
    </sheetNames>
    <sheetDataSet>
      <sheetData sheetId="0"/>
      <sheetData sheetId="1"/>
      <sheetData sheetId="2"/>
      <sheetData sheetId="3"/>
      <sheetData sheetId="4"/>
      <sheetData sheetId="5"/>
      <sheetData sheetId="6"/>
      <sheetData sheetId="7"/>
      <sheetData sheetId="8"/>
      <sheetData sheetId="9">
        <row r="16">
          <cell r="D16"/>
        </row>
      </sheetData>
      <sheetData sheetId="10"/>
      <sheetData sheetId="11"/>
      <sheetData sheetId="12">
        <row r="8">
          <cell r="A8" t="str">
            <v>abril</v>
          </cell>
        </row>
        <row r="10">
          <cell r="A10" t="str">
            <v>junio</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IMPONIBLE (3)"/>
      <sheetName val="balance 2022"/>
      <sheetName val="retiros o dividendos ejercicio"/>
      <sheetName val="BASE IMPONIBLE"/>
      <sheetName val="R19 14 D3"/>
      <sheetName val="R18 14 D3"/>
      <sheetName val="RREE "/>
      <sheetName val="ddjj1909"/>
      <sheetName val="ddjj 1948 final"/>
      <sheetName val=" R6  14 D3"/>
      <sheetName val="R17 14 D3"/>
      <sheetName val="R20 14 D3"/>
      <sheetName val="R21 14 D3"/>
      <sheetName val="F22 AT2023 empresa"/>
      <sheetName val="F22 AT2023 carola"/>
      <sheetName val="tabla"/>
    </sheetNames>
    <sheetDataSet>
      <sheetData sheetId="0"/>
      <sheetData sheetId="1"/>
      <sheetData sheetId="2">
        <row r="16">
          <cell r="C16"/>
        </row>
      </sheetData>
      <sheetData sheetId="3">
        <row r="18">
          <cell r="F18"/>
        </row>
        <row r="24">
          <cell r="F24"/>
        </row>
        <row r="25">
          <cell r="F25"/>
        </row>
        <row r="47">
          <cell r="G47">
            <v>0</v>
          </cell>
        </row>
      </sheetData>
      <sheetData sheetId="4"/>
      <sheetData sheetId="5">
        <row r="13">
          <cell r="U13"/>
        </row>
      </sheetData>
      <sheetData sheetId="6"/>
      <sheetData sheetId="7"/>
      <sheetData sheetId="8"/>
      <sheetData sheetId="9"/>
      <sheetData sheetId="10"/>
      <sheetData sheetId="11"/>
      <sheetData sheetId="12"/>
      <sheetData sheetId="13"/>
      <sheetData sheetId="14"/>
      <sheetData sheetId="1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CTIVO DEP F"/>
      <sheetName val="ACTIVO DEP T"/>
      <sheetName val="ACTIVO LEASING"/>
    </sheetNames>
    <sheetDataSet>
      <sheetData sheetId="0"/>
      <sheetData sheetId="1"/>
      <sheetData sheetId="2"/>
      <sheetData sheetId="3">
        <row r="17">
          <cell r="O17">
            <v>616587.14285714296</v>
          </cell>
          <cell r="AB17">
            <v>3082935.7142857146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tenvorschlag bilanz und guv"/>
      <sheetName val="7_6"/>
      <sheetName val="CM"/>
      <sheetName val="3100"/>
      <sheetName val="BASE"/>
      <sheetName val="Condicable"/>
      <sheetName val="ACT Fijo Tributario"/>
      <sheetName val="Calc"/>
      <sheetName val="GoEight"/>
      <sheetName val="GrFour"/>
      <sheetName val="MOne"/>
      <sheetName val="MTwo"/>
      <sheetName val="KOne"/>
      <sheetName val="GoSeven"/>
      <sheetName val="GrThree"/>
      <sheetName val="HTwo"/>
      <sheetName val="JOne"/>
      <sheetName val="JTwo"/>
      <sheetName val="HOne"/>
      <sheetName val="prod99"/>
      <sheetName val="A"/>
      <sheetName val="GASTOS OPERACIONALES"/>
      <sheetName val="Dep 12200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
      <sheetName val="Exh1_1"/>
      <sheetName val="Exh1_2"/>
      <sheetName val="Exh1_3"/>
      <sheetName val="Exh1_4"/>
      <sheetName val="Exh1_5"/>
      <sheetName val="Exh1_6"/>
      <sheetName val="Exh1_7"/>
      <sheetName val="Exh2_1"/>
      <sheetName val="Exh3"/>
      <sheetName val="Exh3_1"/>
      <sheetName val="Exh4_1"/>
      <sheetName val="Exh4_2"/>
      <sheetName val="Exh5_1"/>
      <sheetName val="Exh5_2"/>
      <sheetName val="Exh6_1"/>
      <sheetName val="Exh6_2"/>
      <sheetName val="Exh7_1"/>
      <sheetName val="Exh7_2"/>
      <sheetName val="Exh7_3"/>
      <sheetName val="Exh7_3_1"/>
      <sheetName val="Exh7_4"/>
      <sheetName val="Exh7_5"/>
      <sheetName val="Exh7_6"/>
      <sheetName val="Exh7_6_1"/>
      <sheetName val="Exh7_7"/>
      <sheetName val="Exh7_8"/>
      <sheetName val="Exh7_9_1"/>
      <sheetName val="Exh7_9_2"/>
      <sheetName val="Exh7_10"/>
      <sheetName val="Exh8_1"/>
      <sheetName val="Exh8_2"/>
      <sheetName val="Exh8_2_(1)"/>
      <sheetName val="Exh8_3"/>
      <sheetName val="Exh8_4"/>
      <sheetName val="Exh8_5"/>
      <sheetName val="Exh8_6"/>
      <sheetName val="Exh8_7"/>
      <sheetName val="Exh8_8"/>
      <sheetName val="Exh9 "/>
      <sheetName val="Exh10_1"/>
      <sheetName val="Exh10_2"/>
      <sheetName val="XXXX"/>
      <sheetName val="Exh4_1 (NP2 und Budget)"/>
      <sheetName val="Exh3_2"/>
      <sheetName val="Exh4_1 (HARPR CD OE CM)"/>
      <sheetName val="Exh4_1 (HARPR CD OE CM AE ES)"/>
      <sheetName val="Exh4_1 (HARPR ohne TP WP TR OH)"/>
      <sheetName val="Exh4_1 (NL ohne Haiger)"/>
      <sheetName val="Exh4_1 (SPED - LUFT_SEE+GP)"/>
      <sheetName val="Exh4_1 (LUFT_SEE)"/>
      <sheetName val="Exh4_1 (LOGISTIK)"/>
      <sheetName val="Exh4_1 (SPED - LUFT_SEE)"/>
      <sheetName val="Exh4_1 (nur CC-Bereich)"/>
      <sheetName val="exh5_1(FORMEL)"/>
      <sheetName val="Exh9_1"/>
      <sheetName val="Exh11_1"/>
      <sheetName val="Exh12_1"/>
      <sheetName val="Exh4_1 (Basis für 12_2)"/>
      <sheetName val="Exh12_2"/>
      <sheetName val="Exh12_3"/>
      <sheetName val="Exh13_1"/>
      <sheetName val="Kommenta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os00"/>
      <sheetName val="IPC"/>
      <sheetName val="ufmen"/>
      <sheetName val="UF"/>
      <sheetName val="U$men"/>
      <sheetName val="dolar"/>
      <sheetName val="PROYECC"/>
      <sheetName val="PRESENT"/>
      <sheetName val="Hoja2"/>
      <sheetName val="Hoja3"/>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en"/>
      <sheetName val="Planilla"/>
      <sheetName val="calculos planilla"/>
    </sheetNames>
    <sheetDataSet>
      <sheetData sheetId="0"/>
      <sheetData sheetId="1"/>
      <sheetData sheetId="2">
        <row r="2">
          <cell r="A2" t="str">
            <v>ADQUISICION</v>
          </cell>
          <cell r="C2">
            <v>32873</v>
          </cell>
          <cell r="D2">
            <v>33238</v>
          </cell>
          <cell r="E2">
            <v>33603</v>
          </cell>
          <cell r="F2">
            <v>33969</v>
          </cell>
          <cell r="G2">
            <v>34334</v>
          </cell>
          <cell r="H2">
            <v>34699</v>
          </cell>
          <cell r="I2">
            <v>35064</v>
          </cell>
          <cell r="J2">
            <v>35430</v>
          </cell>
          <cell r="K2">
            <v>35795</v>
          </cell>
          <cell r="L2">
            <v>36160</v>
          </cell>
          <cell r="M2">
            <v>36525</v>
          </cell>
        </row>
        <row r="3">
          <cell r="A3">
            <v>32509</v>
          </cell>
          <cell r="B3">
            <v>1.1890000000000001</v>
          </cell>
          <cell r="C3">
            <v>1.1890000000000001</v>
          </cell>
          <cell r="D3">
            <v>1.5385660000000001</v>
          </cell>
          <cell r="E3">
            <v>1.8124307479999999</v>
          </cell>
          <cell r="F3">
            <v>2.0661710527199997</v>
          </cell>
          <cell r="G3">
            <v>2.3161777500991194</v>
          </cell>
          <cell r="H3">
            <v>2.522317569857941</v>
          </cell>
          <cell r="I3">
            <v>2.7291476105862924</v>
          </cell>
          <cell r="J3">
            <v>2.9092713528849878</v>
          </cell>
          <cell r="K3">
            <v>3.0925554481167419</v>
          </cell>
          <cell r="L3">
            <v>3.2255353323857614</v>
          </cell>
          <cell r="M3">
            <v>3.3093992510277914</v>
          </cell>
          <cell r="P3">
            <v>32509</v>
          </cell>
          <cell r="Q3">
            <v>0.18900000000000006</v>
          </cell>
          <cell r="S3">
            <v>1989</v>
          </cell>
          <cell r="T3">
            <v>0.21099999999999999</v>
          </cell>
          <cell r="U3">
            <v>3</v>
          </cell>
        </row>
        <row r="4">
          <cell r="A4">
            <v>32540</v>
          </cell>
          <cell r="B4">
            <v>1.1759999999999999</v>
          </cell>
          <cell r="C4">
            <v>1.1759999999999999</v>
          </cell>
          <cell r="D4">
            <v>1.521744</v>
          </cell>
          <cell r="E4">
            <v>1.7926144319999999</v>
          </cell>
          <cell r="F4">
            <v>2.0435804524799996</v>
          </cell>
          <cell r="G4">
            <v>2.2908536872300798</v>
          </cell>
          <cell r="H4">
            <v>2.4947396653935567</v>
          </cell>
          <cell r="I4">
            <v>2.6993083179558286</v>
          </cell>
          <cell r="J4">
            <v>2.8774626669409136</v>
          </cell>
          <cell r="K4">
            <v>3.0587428149581908</v>
          </cell>
          <cell r="L4">
            <v>3.1902687560013927</v>
          </cell>
          <cell r="M4">
            <v>3.273215743657429</v>
          </cell>
          <cell r="P4">
            <v>32540</v>
          </cell>
          <cell r="Q4">
            <v>0.17599999999999993</v>
          </cell>
          <cell r="S4">
            <v>1990</v>
          </cell>
          <cell r="T4">
            <v>0.29399999999999998</v>
          </cell>
          <cell r="U4">
            <v>4</v>
          </cell>
        </row>
        <row r="5">
          <cell r="A5">
            <v>32568</v>
          </cell>
          <cell r="B5">
            <v>1.1739999999999999</v>
          </cell>
          <cell r="C5">
            <v>1.1739999999999999</v>
          </cell>
          <cell r="D5">
            <v>1.519156</v>
          </cell>
          <cell r="E5">
            <v>1.7895657679999999</v>
          </cell>
          <cell r="F5">
            <v>2.0401049755199998</v>
          </cell>
          <cell r="G5">
            <v>2.2869576775579197</v>
          </cell>
          <cell r="H5">
            <v>2.4904969108605743</v>
          </cell>
          <cell r="I5">
            <v>2.6947176575511418</v>
          </cell>
          <cell r="J5">
            <v>2.8725690229495173</v>
          </cell>
          <cell r="K5">
            <v>3.0535408713953367</v>
          </cell>
          <cell r="L5">
            <v>3.184843128865336</v>
          </cell>
          <cell r="M5">
            <v>3.2676490502158351</v>
          </cell>
          <cell r="P5">
            <v>32568</v>
          </cell>
          <cell r="Q5">
            <v>0.17399999999999993</v>
          </cell>
          <cell r="S5">
            <v>1991</v>
          </cell>
          <cell r="T5">
            <v>0.17799999999999999</v>
          </cell>
          <cell r="U5">
            <v>5</v>
          </cell>
        </row>
        <row r="6">
          <cell r="A6">
            <v>32599</v>
          </cell>
          <cell r="B6">
            <v>1.1519999999999999</v>
          </cell>
          <cell r="C6">
            <v>1.1519999999999999</v>
          </cell>
          <cell r="D6">
            <v>1.490688</v>
          </cell>
          <cell r="E6">
            <v>1.756030464</v>
          </cell>
          <cell r="F6">
            <v>2.0018747289599998</v>
          </cell>
          <cell r="G6">
            <v>2.2441015711641596</v>
          </cell>
          <cell r="H6">
            <v>2.4438266109977698</v>
          </cell>
          <cell r="I6">
            <v>2.6442203930995869</v>
          </cell>
          <cell r="J6">
            <v>2.81873893904416</v>
          </cell>
          <cell r="K6">
            <v>2.9963194922039418</v>
          </cell>
          <cell r="L6">
            <v>3.1251612303687111</v>
          </cell>
          <cell r="M6">
            <v>3.2064154223582975</v>
          </cell>
          <cell r="P6">
            <v>32599</v>
          </cell>
          <cell r="Q6">
            <v>0.15199999999999991</v>
          </cell>
          <cell r="S6">
            <v>1992</v>
          </cell>
          <cell r="T6">
            <v>0.14000000000000001</v>
          </cell>
          <cell r="U6">
            <v>6</v>
          </cell>
        </row>
        <row r="7">
          <cell r="A7">
            <v>32629</v>
          </cell>
          <cell r="B7">
            <v>1.141</v>
          </cell>
          <cell r="C7">
            <v>1.141</v>
          </cell>
          <cell r="D7">
            <v>1.4764540000000002</v>
          </cell>
          <cell r="E7">
            <v>1.739262812</v>
          </cell>
          <cell r="F7">
            <v>1.9827596056799999</v>
          </cell>
          <cell r="G7">
            <v>2.2226735179672796</v>
          </cell>
          <cell r="H7">
            <v>2.4204914610663675</v>
          </cell>
          <cell r="I7">
            <v>2.6189717608738099</v>
          </cell>
          <cell r="J7">
            <v>2.7918238970914815</v>
          </cell>
          <cell r="K7">
            <v>2.9677088026082448</v>
          </cell>
          <cell r="L7">
            <v>3.095320281120399</v>
          </cell>
          <cell r="M7">
            <v>3.1757986084295293</v>
          </cell>
          <cell r="P7">
            <v>32629</v>
          </cell>
          <cell r="Q7">
            <v>0.14100000000000001</v>
          </cell>
          <cell r="S7">
            <v>1993</v>
          </cell>
          <cell r="T7">
            <v>0.121</v>
          </cell>
          <cell r="U7">
            <v>7</v>
          </cell>
        </row>
        <row r="8">
          <cell r="A8">
            <v>32660</v>
          </cell>
          <cell r="B8">
            <v>1.119</v>
          </cell>
          <cell r="C8">
            <v>1.119</v>
          </cell>
          <cell r="D8">
            <v>1.447986</v>
          </cell>
          <cell r="E8">
            <v>1.7057275079999998</v>
          </cell>
          <cell r="F8">
            <v>1.9445293591199997</v>
          </cell>
          <cell r="G8">
            <v>2.1798174115735196</v>
          </cell>
          <cell r="H8">
            <v>2.3738211612035629</v>
          </cell>
          <cell r="I8">
            <v>2.5684744964222554</v>
          </cell>
          <cell r="J8">
            <v>2.7379938131861246</v>
          </cell>
          <cell r="K8">
            <v>2.9104874234168503</v>
          </cell>
          <cell r="L8">
            <v>3.0356383826237745</v>
          </cell>
          <cell r="M8">
            <v>3.1145649805719926</v>
          </cell>
          <cell r="P8">
            <v>32660</v>
          </cell>
          <cell r="Q8">
            <v>0.11899999999999999</v>
          </cell>
          <cell r="S8">
            <v>1994</v>
          </cell>
          <cell r="T8">
            <v>8.8999999999999996E-2</v>
          </cell>
          <cell r="U8">
            <v>8</v>
          </cell>
        </row>
        <row r="9">
          <cell r="A9">
            <v>32690</v>
          </cell>
          <cell r="B9">
            <v>1.099</v>
          </cell>
          <cell r="C9">
            <v>1.099</v>
          </cell>
          <cell r="D9">
            <v>1.4221060000000001</v>
          </cell>
          <cell r="E9">
            <v>1.6752408679999999</v>
          </cell>
          <cell r="F9">
            <v>1.9097745895199998</v>
          </cell>
          <cell r="G9">
            <v>2.1408573148519197</v>
          </cell>
          <cell r="H9">
            <v>2.3313936158737403</v>
          </cell>
          <cell r="I9">
            <v>2.5225678923753874</v>
          </cell>
          <cell r="J9">
            <v>2.689057373272163</v>
          </cell>
          <cell r="K9">
            <v>2.858467987788309</v>
          </cell>
          <cell r="L9">
            <v>2.9813821112632062</v>
          </cell>
          <cell r="M9">
            <v>3.0588980461560498</v>
          </cell>
          <cell r="P9">
            <v>32690</v>
          </cell>
          <cell r="Q9">
            <v>9.8999999999999977E-2</v>
          </cell>
          <cell r="S9">
            <v>1995</v>
          </cell>
          <cell r="T9">
            <v>8.2000000000000003E-2</v>
          </cell>
          <cell r="U9">
            <v>9</v>
          </cell>
        </row>
        <row r="10">
          <cell r="A10">
            <v>32721</v>
          </cell>
          <cell r="B10">
            <v>1.08</v>
          </cell>
          <cell r="C10">
            <v>1.08</v>
          </cell>
          <cell r="D10">
            <v>1.3975200000000001</v>
          </cell>
          <cell r="E10">
            <v>1.6462785600000001</v>
          </cell>
          <cell r="F10">
            <v>1.8767575583999998</v>
          </cell>
          <cell r="G10">
            <v>2.1038452229663998</v>
          </cell>
          <cell r="H10">
            <v>2.2910874478104093</v>
          </cell>
          <cell r="I10">
            <v>2.4789566185308631</v>
          </cell>
          <cell r="J10">
            <v>2.6425677553539004</v>
          </cell>
          <cell r="K10">
            <v>2.8090495239411961</v>
          </cell>
          <cell r="L10">
            <v>2.9298386534706675</v>
          </cell>
          <cell r="M10">
            <v>3.0060144584609048</v>
          </cell>
          <cell r="P10">
            <v>32721</v>
          </cell>
          <cell r="Q10">
            <v>8.0000000000000071E-2</v>
          </cell>
          <cell r="S10">
            <v>1996</v>
          </cell>
          <cell r="T10">
            <v>6.6000000000000003E-2</v>
          </cell>
          <cell r="U10">
            <v>10</v>
          </cell>
        </row>
        <row r="11">
          <cell r="A11">
            <v>32752</v>
          </cell>
          <cell r="B11">
            <v>1.069</v>
          </cell>
          <cell r="C11">
            <v>1.069</v>
          </cell>
          <cell r="D11">
            <v>1.383286</v>
          </cell>
          <cell r="E11">
            <v>1.6295109079999999</v>
          </cell>
          <cell r="F11">
            <v>1.8576424351199996</v>
          </cell>
          <cell r="G11">
            <v>2.0824171697695197</v>
          </cell>
          <cell r="H11">
            <v>2.267752297879007</v>
          </cell>
          <cell r="I11">
            <v>2.4537079863050857</v>
          </cell>
          <cell r="J11">
            <v>2.6156527134012215</v>
          </cell>
          <cell r="K11">
            <v>2.7804388343454982</v>
          </cell>
          <cell r="L11">
            <v>2.8999977042223546</v>
          </cell>
          <cell r="M11">
            <v>2.9753976445321357</v>
          </cell>
          <cell r="P11">
            <v>32752</v>
          </cell>
          <cell r="Q11">
            <v>6.899999999999995E-2</v>
          </cell>
          <cell r="S11">
            <v>1997</v>
          </cell>
          <cell r="T11">
            <v>6.3E-2</v>
          </cell>
          <cell r="U11">
            <v>11</v>
          </cell>
        </row>
        <row r="12">
          <cell r="A12">
            <v>32782</v>
          </cell>
          <cell r="B12">
            <v>1.0469999999999999</v>
          </cell>
          <cell r="C12">
            <v>1.0469999999999999</v>
          </cell>
          <cell r="D12">
            <v>1.3548179999999999</v>
          </cell>
          <cell r="E12">
            <v>1.5959756039999997</v>
          </cell>
          <cell r="F12">
            <v>1.8194121885599994</v>
          </cell>
          <cell r="G12">
            <v>2.0395610633757593</v>
          </cell>
          <cell r="H12">
            <v>2.221081998016202</v>
          </cell>
          <cell r="I12">
            <v>2.4032107218535308</v>
          </cell>
          <cell r="J12">
            <v>2.5618226294958641</v>
          </cell>
          <cell r="K12">
            <v>2.7232174551541033</v>
          </cell>
          <cell r="L12">
            <v>2.8403158057257296</v>
          </cell>
          <cell r="M12">
            <v>2.9141640166745986</v>
          </cell>
          <cell r="P12">
            <v>32782</v>
          </cell>
          <cell r="Q12">
            <v>4.6999999999999931E-2</v>
          </cell>
          <cell r="S12">
            <v>1998</v>
          </cell>
          <cell r="T12">
            <v>4.2999999999999997E-2</v>
          </cell>
          <cell r="U12">
            <v>12</v>
          </cell>
        </row>
        <row r="13">
          <cell r="A13">
            <v>32813</v>
          </cell>
          <cell r="B13">
            <v>1.0169999999999999</v>
          </cell>
          <cell r="C13">
            <v>1.0169999999999999</v>
          </cell>
          <cell r="D13">
            <v>1.315998</v>
          </cell>
          <cell r="E13">
            <v>1.5502456439999999</v>
          </cell>
          <cell r="F13">
            <v>1.7672800341599997</v>
          </cell>
          <cell r="G13">
            <v>1.9811209182933596</v>
          </cell>
          <cell r="H13">
            <v>2.1574406800214687</v>
          </cell>
          <cell r="I13">
            <v>2.3343508157832291</v>
          </cell>
          <cell r="J13">
            <v>2.4884179696249222</v>
          </cell>
          <cell r="K13">
            <v>2.645188301711292</v>
          </cell>
          <cell r="L13">
            <v>2.7589313986848776</v>
          </cell>
          <cell r="M13">
            <v>2.8306636150506845</v>
          </cell>
          <cell r="P13">
            <v>32813</v>
          </cell>
          <cell r="Q13">
            <v>1.6999999999999904E-2</v>
          </cell>
          <cell r="S13">
            <v>1999</v>
          </cell>
          <cell r="T13">
            <v>2.5999999999999999E-2</v>
          </cell>
          <cell r="U13">
            <v>13</v>
          </cell>
        </row>
        <row r="14">
          <cell r="A14">
            <v>32843</v>
          </cell>
          <cell r="B14">
            <v>1</v>
          </cell>
          <cell r="C14">
            <v>1</v>
          </cell>
          <cell r="D14">
            <v>1.294</v>
          </cell>
          <cell r="E14">
            <v>1.524332</v>
          </cell>
          <cell r="F14">
            <v>1.73773848</v>
          </cell>
          <cell r="G14">
            <v>1.94800483608</v>
          </cell>
          <cell r="H14">
            <v>2.1213772664911197</v>
          </cell>
          <cell r="I14">
            <v>2.2953302023433917</v>
          </cell>
          <cell r="J14">
            <v>2.4468219956980555</v>
          </cell>
          <cell r="K14">
            <v>2.6009717814270328</v>
          </cell>
          <cell r="L14">
            <v>2.7128135680283951</v>
          </cell>
          <cell r="M14">
            <v>2.7833467207971334</v>
          </cell>
          <cell r="P14">
            <v>32843</v>
          </cell>
          <cell r="Q14">
            <v>0</v>
          </cell>
          <cell r="S14">
            <v>2000</v>
          </cell>
          <cell r="T14">
            <v>4.7E-2</v>
          </cell>
          <cell r="U14">
            <v>14</v>
          </cell>
        </row>
        <row r="15">
          <cell r="A15">
            <v>32874</v>
          </cell>
          <cell r="B15">
            <v>1.2669999999999999</v>
          </cell>
          <cell r="D15">
            <v>1.2669999999999999</v>
          </cell>
          <cell r="E15">
            <v>1.4925259999999998</v>
          </cell>
          <cell r="F15">
            <v>1.7014796399999996</v>
          </cell>
          <cell r="G15">
            <v>1.9073586764399997</v>
          </cell>
          <cell r="H15">
            <v>2.0771135986431597</v>
          </cell>
          <cell r="I15">
            <v>2.247436913731899</v>
          </cell>
          <cell r="J15">
            <v>2.3957677500382046</v>
          </cell>
          <cell r="K15">
            <v>2.5467011182906112</v>
          </cell>
          <cell r="L15">
            <v>2.6562092663771071</v>
          </cell>
          <cell r="M15">
            <v>2.7252707073029119</v>
          </cell>
          <cell r="P15">
            <v>32874</v>
          </cell>
          <cell r="Q15">
            <v>0.2669999999999999</v>
          </cell>
        </row>
        <row r="16">
          <cell r="A16">
            <v>32905</v>
          </cell>
          <cell r="B16">
            <v>1.236</v>
          </cell>
          <cell r="D16">
            <v>1.236</v>
          </cell>
          <cell r="E16">
            <v>1.456008</v>
          </cell>
          <cell r="F16">
            <v>1.6598491199999998</v>
          </cell>
          <cell r="G16">
            <v>1.8606908635199999</v>
          </cell>
          <cell r="H16">
            <v>2.0262923503732799</v>
          </cell>
          <cell r="I16">
            <v>2.1924483231038892</v>
          </cell>
          <cell r="J16">
            <v>2.337149912428746</v>
          </cell>
          <cell r="K16">
            <v>2.4843903569117569</v>
          </cell>
          <cell r="L16">
            <v>2.5912191422589621</v>
          </cell>
          <cell r="M16">
            <v>2.6585908399576952</v>
          </cell>
          <cell r="P16">
            <v>32905</v>
          </cell>
          <cell r="Q16">
            <v>0.23599999999999999</v>
          </cell>
        </row>
        <row r="17">
          <cell r="A17">
            <v>32933</v>
          </cell>
          <cell r="B17">
            <v>1.232</v>
          </cell>
          <cell r="D17">
            <v>1.232</v>
          </cell>
          <cell r="E17">
            <v>1.4512959999999999</v>
          </cell>
          <cell r="F17">
            <v>1.6544774399999997</v>
          </cell>
          <cell r="G17">
            <v>1.8546692102399998</v>
          </cell>
          <cell r="H17">
            <v>2.0197347699513597</v>
          </cell>
          <cell r="I17">
            <v>2.1853530210873715</v>
          </cell>
          <cell r="J17">
            <v>2.3295863204791383</v>
          </cell>
          <cell r="K17">
            <v>2.4763502586693238</v>
          </cell>
          <cell r="L17">
            <v>2.5828333197921047</v>
          </cell>
          <cell r="M17">
            <v>2.6499869861066996</v>
          </cell>
          <cell r="P17">
            <v>32933</v>
          </cell>
          <cell r="Q17">
            <v>0.23199999999999998</v>
          </cell>
        </row>
        <row r="18">
          <cell r="A18">
            <v>32964</v>
          </cell>
          <cell r="B18">
            <v>1.2030000000000001</v>
          </cell>
          <cell r="D18">
            <v>1.2030000000000001</v>
          </cell>
          <cell r="E18">
            <v>1.4171339999999999</v>
          </cell>
          <cell r="F18">
            <v>1.6155327599999998</v>
          </cell>
          <cell r="G18">
            <v>1.8110122239599997</v>
          </cell>
          <cell r="H18">
            <v>1.9721923118924396</v>
          </cell>
          <cell r="I18">
            <v>2.1339120814676198</v>
          </cell>
          <cell r="J18">
            <v>2.2747502788444827</v>
          </cell>
          <cell r="K18">
            <v>2.4180595464116847</v>
          </cell>
          <cell r="L18">
            <v>2.5220361069073869</v>
          </cell>
          <cell r="M18">
            <v>2.5876090456869791</v>
          </cell>
          <cell r="P18">
            <v>32964</v>
          </cell>
          <cell r="Q18">
            <v>0.20300000000000007</v>
          </cell>
        </row>
        <row r="19">
          <cell r="A19">
            <v>32994</v>
          </cell>
          <cell r="B19">
            <v>1.1819999999999999</v>
          </cell>
          <cell r="D19">
            <v>1.1819999999999999</v>
          </cell>
          <cell r="E19">
            <v>1.3923959999999997</v>
          </cell>
          <cell r="F19">
            <v>1.5873314399999996</v>
          </cell>
          <cell r="G19">
            <v>1.7793985442399995</v>
          </cell>
          <cell r="H19">
            <v>1.9377650146773595</v>
          </cell>
          <cell r="I19">
            <v>2.0966617458809029</v>
          </cell>
          <cell r="J19">
            <v>2.2350414211090426</v>
          </cell>
          <cell r="K19">
            <v>2.375849030638912</v>
          </cell>
          <cell r="L19">
            <v>2.4780105389563851</v>
          </cell>
          <cell r="M19">
            <v>2.5424388129692512</v>
          </cell>
          <cell r="P19">
            <v>32994</v>
          </cell>
          <cell r="Q19">
            <v>0.18199999999999994</v>
          </cell>
        </row>
        <row r="20">
          <cell r="A20">
            <v>33025</v>
          </cell>
          <cell r="B20">
            <v>1.1639999999999999</v>
          </cell>
          <cell r="D20">
            <v>1.1639999999999999</v>
          </cell>
          <cell r="E20">
            <v>1.3711919999999997</v>
          </cell>
          <cell r="F20">
            <v>1.5631588799999996</v>
          </cell>
          <cell r="G20">
            <v>1.7523011044799994</v>
          </cell>
          <cell r="H20">
            <v>1.9082559027787194</v>
          </cell>
          <cell r="I20">
            <v>2.0647328868065746</v>
          </cell>
          <cell r="J20">
            <v>2.2010052573358085</v>
          </cell>
          <cell r="K20">
            <v>2.3396685885479642</v>
          </cell>
          <cell r="L20">
            <v>2.4402743378555267</v>
          </cell>
          <cell r="M20">
            <v>2.5037214706397704</v>
          </cell>
          <cell r="P20">
            <v>33025</v>
          </cell>
          <cell r="Q20">
            <v>0.16399999999999992</v>
          </cell>
        </row>
        <row r="21">
          <cell r="A21">
            <v>33055</v>
          </cell>
          <cell r="B21">
            <v>1.139</v>
          </cell>
          <cell r="D21">
            <v>1.139</v>
          </cell>
          <cell r="E21">
            <v>1.341742</v>
          </cell>
          <cell r="F21">
            <v>1.52958588</v>
          </cell>
          <cell r="G21">
            <v>1.71466577148</v>
          </cell>
          <cell r="H21">
            <v>1.8672710251417199</v>
          </cell>
          <cell r="I21">
            <v>2.020387249203341</v>
          </cell>
          <cell r="J21">
            <v>2.1537328076507616</v>
          </cell>
          <cell r="K21">
            <v>2.2894179745327596</v>
          </cell>
          <cell r="L21">
            <v>2.387862947437668</v>
          </cell>
          <cell r="M21">
            <v>2.4499473840710473</v>
          </cell>
          <cell r="P21">
            <v>33055</v>
          </cell>
          <cell r="Q21">
            <v>0.13900000000000001</v>
          </cell>
        </row>
        <row r="22">
          <cell r="A22">
            <v>33086</v>
          </cell>
          <cell r="B22">
            <v>1.121</v>
          </cell>
          <cell r="D22">
            <v>1.121</v>
          </cell>
          <cell r="E22">
            <v>1.320538</v>
          </cell>
          <cell r="F22">
            <v>1.5054133199999999</v>
          </cell>
          <cell r="G22">
            <v>1.6875683317199999</v>
          </cell>
          <cell r="H22">
            <v>1.8377619132430798</v>
          </cell>
          <cell r="I22">
            <v>1.9884583901290125</v>
          </cell>
          <cell r="J22">
            <v>2.1196966438775275</v>
          </cell>
          <cell r="K22">
            <v>2.2532375324418115</v>
          </cell>
          <cell r="L22">
            <v>2.3501267463368092</v>
          </cell>
          <cell r="M22">
            <v>2.4112300417415664</v>
          </cell>
          <cell r="P22">
            <v>33086</v>
          </cell>
          <cell r="Q22">
            <v>0.121</v>
          </cell>
        </row>
        <row r="23">
          <cell r="A23">
            <v>33117</v>
          </cell>
          <cell r="B23">
            <v>1.099</v>
          </cell>
          <cell r="D23">
            <v>1.099</v>
          </cell>
          <cell r="E23">
            <v>1.2946219999999999</v>
          </cell>
          <cell r="F23">
            <v>1.4758690799999998</v>
          </cell>
          <cell r="G23">
            <v>1.6544492386799998</v>
          </cell>
          <cell r="H23">
            <v>1.8016952209225197</v>
          </cell>
          <cell r="I23">
            <v>1.9494342290381663</v>
          </cell>
          <cell r="J23">
            <v>2.0780968881546853</v>
          </cell>
          <cell r="K23">
            <v>2.2090169921084302</v>
          </cell>
          <cell r="L23">
            <v>2.3040047227690925</v>
          </cell>
          <cell r="M23">
            <v>2.363908845561089</v>
          </cell>
          <cell r="P23">
            <v>33117</v>
          </cell>
          <cell r="Q23">
            <v>9.8999999999999977E-2</v>
          </cell>
        </row>
        <row r="24">
          <cell r="A24">
            <v>33147</v>
          </cell>
          <cell r="B24">
            <v>1.0469999999999999</v>
          </cell>
          <cell r="D24">
            <v>1.0469999999999999</v>
          </cell>
          <cell r="E24">
            <v>1.233366</v>
          </cell>
          <cell r="F24">
            <v>1.4060372399999999</v>
          </cell>
          <cell r="G24">
            <v>1.5761677460399999</v>
          </cell>
          <cell r="H24">
            <v>1.7164466754375598</v>
          </cell>
          <cell r="I24">
            <v>1.8571953028234398</v>
          </cell>
          <cell r="J24">
            <v>1.9797701928097871</v>
          </cell>
          <cell r="K24">
            <v>2.1044957149568035</v>
          </cell>
          <cell r="L24">
            <v>2.1949890306999458</v>
          </cell>
          <cell r="M24">
            <v>2.2520587454981444</v>
          </cell>
          <cell r="P24">
            <v>33147</v>
          </cell>
          <cell r="Q24">
            <v>4.6999999999999931E-2</v>
          </cell>
        </row>
        <row r="25">
          <cell r="A25">
            <v>33178</v>
          </cell>
          <cell r="B25">
            <v>1.0089999999999999</v>
          </cell>
          <cell r="D25">
            <v>1.0089999999999999</v>
          </cell>
          <cell r="E25">
            <v>1.1886019999999997</v>
          </cell>
          <cell r="F25">
            <v>1.3550062799999996</v>
          </cell>
          <cell r="G25">
            <v>1.5189620398799994</v>
          </cell>
          <cell r="H25">
            <v>1.6541496614293194</v>
          </cell>
          <cell r="I25">
            <v>1.7897899336665237</v>
          </cell>
          <cell r="J25">
            <v>1.9079160692885144</v>
          </cell>
          <cell r="K25">
            <v>2.0281147816536906</v>
          </cell>
          <cell r="L25">
            <v>2.1153237172647992</v>
          </cell>
          <cell r="M25">
            <v>2.1703221339136838</v>
          </cell>
          <cell r="P25">
            <v>33178</v>
          </cell>
          <cell r="Q25">
            <v>8.999999999999897E-3</v>
          </cell>
        </row>
        <row r="26">
          <cell r="A26">
            <v>33208</v>
          </cell>
          <cell r="B26">
            <v>1</v>
          </cell>
          <cell r="D26">
            <v>1</v>
          </cell>
          <cell r="E26">
            <v>1.1779999999999999</v>
          </cell>
          <cell r="F26">
            <v>1.3429199999999999</v>
          </cell>
          <cell r="G26">
            <v>1.5054133199999999</v>
          </cell>
          <cell r="H26">
            <v>1.6393951054799998</v>
          </cell>
          <cell r="I26">
            <v>1.7738255041293598</v>
          </cell>
          <cell r="J26">
            <v>1.8908979874018976</v>
          </cell>
          <cell r="K26">
            <v>2.0100245606082172</v>
          </cell>
          <cell r="L26">
            <v>2.0964556167143704</v>
          </cell>
          <cell r="M26">
            <v>2.150963462748944</v>
          </cell>
          <cell r="P26">
            <v>33208</v>
          </cell>
          <cell r="Q26">
            <v>0</v>
          </cell>
        </row>
        <row r="27">
          <cell r="A27">
            <v>33239</v>
          </cell>
          <cell r="B27">
            <v>1.1719999999999999</v>
          </cell>
          <cell r="E27">
            <v>1.1719999999999999</v>
          </cell>
          <cell r="F27">
            <v>1.3360799999999997</v>
          </cell>
          <cell r="G27">
            <v>1.4977456799999997</v>
          </cell>
          <cell r="H27">
            <v>1.6310450455199996</v>
          </cell>
          <cell r="I27">
            <v>1.7647907392526396</v>
          </cell>
          <cell r="J27">
            <v>1.8812669280433139</v>
          </cell>
          <cell r="K27">
            <v>1.9997867445100426</v>
          </cell>
          <cell r="L27">
            <v>2.0857775745239744</v>
          </cell>
          <cell r="M27">
            <v>2.1400077914615978</v>
          </cell>
          <cell r="P27">
            <v>33239</v>
          </cell>
          <cell r="Q27">
            <v>0.17199999999999993</v>
          </cell>
        </row>
        <row r="28">
          <cell r="A28">
            <v>33270</v>
          </cell>
          <cell r="B28">
            <v>1.167</v>
          </cell>
          <cell r="E28">
            <v>1.167</v>
          </cell>
          <cell r="F28">
            <v>1.3303799999999999</v>
          </cell>
          <cell r="G28">
            <v>1.4913559799999998</v>
          </cell>
          <cell r="H28">
            <v>1.6240866622199996</v>
          </cell>
          <cell r="I28">
            <v>1.7572617685220397</v>
          </cell>
          <cell r="J28">
            <v>1.8732410452444945</v>
          </cell>
          <cell r="K28">
            <v>1.9912552310948977</v>
          </cell>
          <cell r="L28">
            <v>2.0768792060319781</v>
          </cell>
          <cell r="M28">
            <v>2.1308780653888095</v>
          </cell>
          <cell r="P28">
            <v>33270</v>
          </cell>
          <cell r="Q28">
            <v>0.16700000000000004</v>
          </cell>
        </row>
        <row r="29">
          <cell r="A29">
            <v>33298</v>
          </cell>
          <cell r="B29">
            <v>1.1659999999999999</v>
          </cell>
          <cell r="E29">
            <v>1.1659999999999999</v>
          </cell>
          <cell r="F29">
            <v>1.3292399999999998</v>
          </cell>
          <cell r="G29">
            <v>1.4900780399999998</v>
          </cell>
          <cell r="H29">
            <v>1.6226949855599997</v>
          </cell>
          <cell r="I29">
            <v>1.7557559743759197</v>
          </cell>
          <cell r="J29">
            <v>1.8716358686847305</v>
          </cell>
          <cell r="K29">
            <v>1.9895489284118684</v>
          </cell>
          <cell r="L29">
            <v>2.0750995323335784</v>
          </cell>
          <cell r="M29">
            <v>2.1290521201742516</v>
          </cell>
          <cell r="P29">
            <v>33298</v>
          </cell>
          <cell r="Q29">
            <v>0.16599999999999993</v>
          </cell>
        </row>
        <row r="30">
          <cell r="A30">
            <v>33329</v>
          </cell>
          <cell r="B30">
            <v>1.1519999999999999</v>
          </cell>
          <cell r="E30">
            <v>1.1519999999999999</v>
          </cell>
          <cell r="F30">
            <v>1.3132799999999998</v>
          </cell>
          <cell r="G30">
            <v>1.4721868799999998</v>
          </cell>
          <cell r="H30">
            <v>1.6032115123199997</v>
          </cell>
          <cell r="I30">
            <v>1.7346748563302399</v>
          </cell>
          <cell r="J30">
            <v>1.8491633968480359</v>
          </cell>
          <cell r="K30">
            <v>1.965660690849462</v>
          </cell>
          <cell r="L30">
            <v>2.0501841005559887</v>
          </cell>
          <cell r="M30">
            <v>2.1034888871704442</v>
          </cell>
          <cell r="P30">
            <v>33329</v>
          </cell>
          <cell r="Q30">
            <v>0.15199999999999991</v>
          </cell>
        </row>
        <row r="31">
          <cell r="A31">
            <v>33359</v>
          </cell>
          <cell r="B31">
            <v>1.131</v>
          </cell>
          <cell r="E31">
            <v>1.131</v>
          </cell>
          <cell r="F31">
            <v>1.2893399999999999</v>
          </cell>
          <cell r="G31">
            <v>1.4453501399999999</v>
          </cell>
          <cell r="H31">
            <v>1.5739863024599998</v>
          </cell>
          <cell r="I31">
            <v>1.7030531792617198</v>
          </cell>
          <cell r="J31">
            <v>1.8154546890929935</v>
          </cell>
          <cell r="K31">
            <v>1.929828334505852</v>
          </cell>
          <cell r="L31">
            <v>2.0128109528896037</v>
          </cell>
          <cell r="M31">
            <v>2.0651440376647332</v>
          </cell>
          <cell r="P31">
            <v>33359</v>
          </cell>
          <cell r="Q31">
            <v>0.13100000000000001</v>
          </cell>
        </row>
        <row r="32">
          <cell r="A32">
            <v>33390</v>
          </cell>
          <cell r="B32">
            <v>1.1040000000000001</v>
          </cell>
          <cell r="E32">
            <v>1.1040000000000001</v>
          </cell>
          <cell r="F32">
            <v>1.2585599999999999</v>
          </cell>
          <cell r="G32">
            <v>1.4108457599999999</v>
          </cell>
          <cell r="H32">
            <v>1.53641103264</v>
          </cell>
          <cell r="I32">
            <v>1.6623967373164801</v>
          </cell>
          <cell r="J32">
            <v>1.7721149219793679</v>
          </cell>
          <cell r="K32">
            <v>1.883758162064068</v>
          </cell>
          <cell r="L32">
            <v>1.9647597630328228</v>
          </cell>
          <cell r="M32">
            <v>2.0158435168716764</v>
          </cell>
          <cell r="P32">
            <v>33390</v>
          </cell>
          <cell r="Q32">
            <v>0.10400000000000009</v>
          </cell>
        </row>
        <row r="33">
          <cell r="A33">
            <v>33420</v>
          </cell>
          <cell r="B33">
            <v>1.0840000000000001</v>
          </cell>
          <cell r="E33">
            <v>1.0840000000000001</v>
          </cell>
          <cell r="F33">
            <v>1.23576</v>
          </cell>
          <cell r="G33">
            <v>1.38528696</v>
          </cell>
          <cell r="H33">
            <v>1.5085774994399999</v>
          </cell>
          <cell r="I33">
            <v>1.6322808543940799</v>
          </cell>
          <cell r="J33">
            <v>1.7400113907840893</v>
          </cell>
          <cell r="K33">
            <v>1.8496321084034868</v>
          </cell>
          <cell r="L33">
            <v>1.9291662890648367</v>
          </cell>
          <cell r="M33">
            <v>1.9793246125805224</v>
          </cell>
          <cell r="P33">
            <v>33420</v>
          </cell>
          <cell r="Q33">
            <v>8.4000000000000075E-2</v>
          </cell>
        </row>
        <row r="34">
          <cell r="A34">
            <v>33451</v>
          </cell>
          <cell r="B34">
            <v>1.0649999999999999</v>
          </cell>
          <cell r="E34">
            <v>1.0649999999999999</v>
          </cell>
          <cell r="F34">
            <v>1.2140999999999997</v>
          </cell>
          <cell r="G34">
            <v>1.3610060999999998</v>
          </cell>
          <cell r="H34">
            <v>1.4821356428999997</v>
          </cell>
          <cell r="I34">
            <v>1.6036707656177998</v>
          </cell>
          <cell r="J34">
            <v>1.7095130361485746</v>
          </cell>
          <cell r="K34">
            <v>1.8172123574259347</v>
          </cell>
          <cell r="L34">
            <v>1.8953524887952498</v>
          </cell>
          <cell r="M34">
            <v>1.9446316535039263</v>
          </cell>
          <cell r="P34">
            <v>33451</v>
          </cell>
          <cell r="Q34">
            <v>6.4999999999999947E-2</v>
          </cell>
        </row>
        <row r="35">
          <cell r="A35">
            <v>33482</v>
          </cell>
          <cell r="B35">
            <v>1.052</v>
          </cell>
          <cell r="E35">
            <v>1.052</v>
          </cell>
          <cell r="F35">
            <v>1.1992799999999999</v>
          </cell>
          <cell r="G35">
            <v>1.3443928799999998</v>
          </cell>
          <cell r="H35">
            <v>1.4640438463199996</v>
          </cell>
          <cell r="I35">
            <v>1.5840954417182398</v>
          </cell>
          <cell r="J35">
            <v>1.6886457408716438</v>
          </cell>
          <cell r="K35">
            <v>1.7950304225465572</v>
          </cell>
          <cell r="L35">
            <v>1.8722167307160591</v>
          </cell>
          <cell r="M35">
            <v>1.9208943657146766</v>
          </cell>
          <cell r="P35">
            <v>33482</v>
          </cell>
          <cell r="Q35">
            <v>5.2000000000000046E-2</v>
          </cell>
        </row>
        <row r="36">
          <cell r="A36">
            <v>33512</v>
          </cell>
          <cell r="B36">
            <v>1.038</v>
          </cell>
          <cell r="E36">
            <v>1.038</v>
          </cell>
          <cell r="F36">
            <v>1.1833199999999999</v>
          </cell>
          <cell r="G36">
            <v>1.32650172</v>
          </cell>
          <cell r="H36">
            <v>1.4445603730799998</v>
          </cell>
          <cell r="I36">
            <v>1.56301432367256</v>
          </cell>
          <cell r="J36">
            <v>1.6661732690349491</v>
          </cell>
          <cell r="K36">
            <v>1.7711421849841509</v>
          </cell>
          <cell r="L36">
            <v>1.8473012989384692</v>
          </cell>
          <cell r="M36">
            <v>1.8953311327108695</v>
          </cell>
          <cell r="P36">
            <v>33512</v>
          </cell>
          <cell r="Q36">
            <v>3.8000000000000034E-2</v>
          </cell>
        </row>
        <row r="37">
          <cell r="A37">
            <v>33543</v>
          </cell>
          <cell r="B37">
            <v>1.0089999999999999</v>
          </cell>
          <cell r="E37">
            <v>1.0089999999999999</v>
          </cell>
          <cell r="F37">
            <v>1.1502599999999998</v>
          </cell>
          <cell r="G37">
            <v>1.2894414599999997</v>
          </cell>
          <cell r="H37">
            <v>1.4042017499399997</v>
          </cell>
          <cell r="I37">
            <v>1.5193462934350799</v>
          </cell>
          <cell r="J37">
            <v>1.6196231488017951</v>
          </cell>
          <cell r="K37">
            <v>1.7216594071763081</v>
          </cell>
          <cell r="L37">
            <v>1.7956907616848892</v>
          </cell>
          <cell r="M37">
            <v>1.8423787214886964</v>
          </cell>
          <cell r="P37">
            <v>33543</v>
          </cell>
          <cell r="Q37">
            <v>8.999999999999897E-3</v>
          </cell>
        </row>
        <row r="38">
          <cell r="A38">
            <v>33573</v>
          </cell>
          <cell r="B38">
            <v>1</v>
          </cell>
          <cell r="E38">
            <v>1</v>
          </cell>
          <cell r="F38">
            <v>1.1399999999999999</v>
          </cell>
          <cell r="G38">
            <v>1.2779399999999999</v>
          </cell>
          <cell r="H38">
            <v>1.3916766599999999</v>
          </cell>
          <cell r="I38">
            <v>1.50579414612</v>
          </cell>
          <cell r="J38">
            <v>1.60517655976392</v>
          </cell>
          <cell r="K38">
            <v>1.7063026830290469</v>
          </cell>
          <cell r="L38">
            <v>1.7796736983992958</v>
          </cell>
          <cell r="M38">
            <v>1.8259452145576776</v>
          </cell>
          <cell r="P38">
            <v>33573</v>
          </cell>
          <cell r="Q38">
            <v>0</v>
          </cell>
        </row>
        <row r="39">
          <cell r="A39">
            <v>33604</v>
          </cell>
          <cell r="B39">
            <v>1.1259999999999999</v>
          </cell>
          <cell r="F39">
            <v>1.1259999999999999</v>
          </cell>
          <cell r="G39">
            <v>1.262246</v>
          </cell>
          <cell r="H39">
            <v>1.374585894</v>
          </cell>
          <cell r="I39">
            <v>1.4873019373080001</v>
          </cell>
          <cell r="J39">
            <v>1.5854638651703281</v>
          </cell>
          <cell r="K39">
            <v>1.6853480886760588</v>
          </cell>
          <cell r="L39">
            <v>1.7578180564891293</v>
          </cell>
          <cell r="M39">
            <v>1.8035213259578466</v>
          </cell>
          <cell r="P39">
            <v>33604</v>
          </cell>
          <cell r="Q39">
            <v>0.12599999999999989</v>
          </cell>
        </row>
        <row r="40">
          <cell r="A40">
            <v>33635</v>
          </cell>
          <cell r="B40">
            <v>1.1140000000000001</v>
          </cell>
          <cell r="F40">
            <v>1.1140000000000001</v>
          </cell>
          <cell r="G40">
            <v>1.2487940000000002</v>
          </cell>
          <cell r="H40">
            <v>1.3599366660000001</v>
          </cell>
          <cell r="I40">
            <v>1.4714514726120003</v>
          </cell>
          <cell r="J40">
            <v>1.5685672698043924</v>
          </cell>
          <cell r="K40">
            <v>1.6673870078020692</v>
          </cell>
          <cell r="L40">
            <v>1.739084649137558</v>
          </cell>
          <cell r="M40">
            <v>1.7843008500151345</v>
          </cell>
          <cell r="P40">
            <v>33635</v>
          </cell>
          <cell r="Q40">
            <v>0.1140000000000001</v>
          </cell>
        </row>
        <row r="41">
          <cell r="A41">
            <v>33664</v>
          </cell>
          <cell r="B41">
            <v>1.121</v>
          </cell>
          <cell r="F41">
            <v>1.121</v>
          </cell>
          <cell r="G41">
            <v>1.2566409999999999</v>
          </cell>
          <cell r="H41">
            <v>1.3684820489999998</v>
          </cell>
          <cell r="I41">
            <v>1.480697577018</v>
          </cell>
          <cell r="J41">
            <v>1.5784236171011881</v>
          </cell>
          <cell r="K41">
            <v>1.6778643049785629</v>
          </cell>
          <cell r="L41">
            <v>1.7500124700926409</v>
          </cell>
          <cell r="M41">
            <v>1.7955127943150497</v>
          </cell>
          <cell r="P41">
            <v>33664</v>
          </cell>
          <cell r="Q41">
            <v>0.121</v>
          </cell>
        </row>
        <row r="42">
          <cell r="A42">
            <v>33695</v>
          </cell>
          <cell r="B42">
            <v>1.113</v>
          </cell>
          <cell r="F42">
            <v>1.113</v>
          </cell>
          <cell r="G42">
            <v>1.247673</v>
          </cell>
          <cell r="H42">
            <v>1.358715897</v>
          </cell>
          <cell r="I42">
            <v>1.470130600554</v>
          </cell>
          <cell r="J42">
            <v>1.5671592201905642</v>
          </cell>
          <cell r="K42">
            <v>1.6658902510625697</v>
          </cell>
          <cell r="L42">
            <v>1.73752353185826</v>
          </cell>
          <cell r="M42">
            <v>1.7826991436865749</v>
          </cell>
          <cell r="P42">
            <v>33695</v>
          </cell>
          <cell r="Q42">
            <v>0.11299999999999999</v>
          </cell>
        </row>
        <row r="43">
          <cell r="A43">
            <v>33725</v>
          </cell>
          <cell r="B43">
            <v>1.099</v>
          </cell>
          <cell r="F43">
            <v>1.099</v>
          </cell>
          <cell r="G43">
            <v>1.2319789999999999</v>
          </cell>
          <cell r="H43">
            <v>1.3416251309999998</v>
          </cell>
          <cell r="I43">
            <v>1.4516383917419999</v>
          </cell>
          <cell r="J43">
            <v>1.547446525596972</v>
          </cell>
          <cell r="K43">
            <v>1.6449356567095812</v>
          </cell>
          <cell r="L43">
            <v>1.7156678899480931</v>
          </cell>
          <cell r="M43">
            <v>1.7602752550867435</v>
          </cell>
          <cell r="P43">
            <v>33725</v>
          </cell>
          <cell r="Q43">
            <v>9.8999999999999977E-2</v>
          </cell>
        </row>
        <row r="44">
          <cell r="A44">
            <v>33756</v>
          </cell>
          <cell r="B44">
            <v>1.087</v>
          </cell>
          <cell r="F44">
            <v>1.087</v>
          </cell>
          <cell r="G44">
            <v>1.2185269999999999</v>
          </cell>
          <cell r="H44">
            <v>1.3269759029999999</v>
          </cell>
          <cell r="I44">
            <v>1.4357879270459999</v>
          </cell>
          <cell r="J44">
            <v>1.5305499302310359</v>
          </cell>
          <cell r="K44">
            <v>1.6269745758355911</v>
          </cell>
          <cell r="L44">
            <v>1.6969344825965214</v>
          </cell>
          <cell r="M44">
            <v>1.741054779144031</v>
          </cell>
          <cell r="P44">
            <v>33756</v>
          </cell>
          <cell r="Q44">
            <v>8.6999999999999966E-2</v>
          </cell>
        </row>
        <row r="45">
          <cell r="A45">
            <v>33786</v>
          </cell>
          <cell r="B45">
            <v>1.08</v>
          </cell>
          <cell r="F45">
            <v>1.08</v>
          </cell>
          <cell r="G45">
            <v>1.21068</v>
          </cell>
          <cell r="H45">
            <v>1.3184305199999999</v>
          </cell>
          <cell r="I45">
            <v>1.42654182264</v>
          </cell>
          <cell r="J45">
            <v>1.5206935829342401</v>
          </cell>
          <cell r="K45">
            <v>1.6164972786590972</v>
          </cell>
          <cell r="L45">
            <v>1.6860066616414382</v>
          </cell>
          <cell r="M45">
            <v>1.7298428348441157</v>
          </cell>
          <cell r="P45">
            <v>33786</v>
          </cell>
          <cell r="Q45">
            <v>8.0000000000000071E-2</v>
          </cell>
        </row>
        <row r="46">
          <cell r="A46">
            <v>33817</v>
          </cell>
          <cell r="B46">
            <v>1.0680000000000001</v>
          </cell>
          <cell r="F46">
            <v>1.0680000000000001</v>
          </cell>
          <cell r="G46">
            <v>1.197228</v>
          </cell>
          <cell r="H46">
            <v>1.3037812919999998</v>
          </cell>
          <cell r="I46">
            <v>1.4106913579439999</v>
          </cell>
          <cell r="J46">
            <v>1.5037969875683039</v>
          </cell>
          <cell r="K46">
            <v>1.5985361977851069</v>
          </cell>
          <cell r="L46">
            <v>1.6672732542898665</v>
          </cell>
          <cell r="M46">
            <v>1.7106223589014031</v>
          </cell>
          <cell r="P46">
            <v>33817</v>
          </cell>
          <cell r="Q46">
            <v>6.800000000000006E-2</v>
          </cell>
        </row>
        <row r="47">
          <cell r="A47">
            <v>33848</v>
          </cell>
          <cell r="B47">
            <v>1.0529999999999999</v>
          </cell>
          <cell r="F47">
            <v>1.0529999999999999</v>
          </cell>
          <cell r="G47">
            <v>1.1804129999999999</v>
          </cell>
          <cell r="H47">
            <v>1.285469757</v>
          </cell>
          <cell r="I47">
            <v>1.390878277074</v>
          </cell>
          <cell r="J47">
            <v>1.4826762433608842</v>
          </cell>
          <cell r="K47">
            <v>1.5760848466926198</v>
          </cell>
          <cell r="L47">
            <v>1.6438564951004024</v>
          </cell>
          <cell r="M47">
            <v>1.6865967639730128</v>
          </cell>
          <cell r="P47">
            <v>33848</v>
          </cell>
          <cell r="Q47">
            <v>5.2999999999999936E-2</v>
          </cell>
        </row>
        <row r="48">
          <cell r="A48">
            <v>33878</v>
          </cell>
          <cell r="B48">
            <v>1.0289999999999999</v>
          </cell>
          <cell r="F48">
            <v>1.0289999999999999</v>
          </cell>
          <cell r="G48">
            <v>1.1535089999999999</v>
          </cell>
          <cell r="H48">
            <v>1.2561713009999997</v>
          </cell>
          <cell r="I48">
            <v>1.3591773476819997</v>
          </cell>
          <cell r="J48">
            <v>1.4488830526290117</v>
          </cell>
          <cell r="K48">
            <v>1.5401626849446395</v>
          </cell>
          <cell r="L48">
            <v>1.6063896803972588</v>
          </cell>
          <cell r="M48">
            <v>1.6481558120875877</v>
          </cell>
          <cell r="P48">
            <v>33878</v>
          </cell>
          <cell r="Q48">
            <v>2.8999999999999915E-2</v>
          </cell>
        </row>
        <row r="49">
          <cell r="A49">
            <v>33909</v>
          </cell>
          <cell r="B49">
            <v>1.014</v>
          </cell>
          <cell r="F49">
            <v>1.014</v>
          </cell>
          <cell r="G49">
            <v>1.1366940000000001</v>
          </cell>
          <cell r="H49">
            <v>1.2378597660000001</v>
          </cell>
          <cell r="I49">
            <v>1.3393642668120003</v>
          </cell>
          <cell r="J49">
            <v>1.4277623084215925</v>
          </cell>
          <cell r="K49">
            <v>1.5177113338521526</v>
          </cell>
          <cell r="L49">
            <v>1.582972921207795</v>
          </cell>
          <cell r="M49">
            <v>1.6241302171591976</v>
          </cell>
          <cell r="P49">
            <v>33909</v>
          </cell>
          <cell r="Q49">
            <v>1.4000000000000012E-2</v>
          </cell>
        </row>
        <row r="50">
          <cell r="A50">
            <v>33939</v>
          </cell>
          <cell r="B50">
            <v>1</v>
          </cell>
          <cell r="F50">
            <v>1</v>
          </cell>
          <cell r="G50">
            <v>1.121</v>
          </cell>
          <cell r="H50">
            <v>1.220769</v>
          </cell>
          <cell r="I50">
            <v>1.3208720580000002</v>
          </cell>
          <cell r="J50">
            <v>1.4080496138280003</v>
          </cell>
          <cell r="K50">
            <v>1.4967567394991643</v>
          </cell>
          <cell r="L50">
            <v>1.5611172792976282</v>
          </cell>
          <cell r="M50">
            <v>1.6017063285593667</v>
          </cell>
          <cell r="P50">
            <v>33939</v>
          </cell>
          <cell r="Q50">
            <v>0</v>
          </cell>
        </row>
        <row r="51">
          <cell r="A51">
            <v>33970</v>
          </cell>
          <cell r="B51">
            <v>1.1200000000000001</v>
          </cell>
          <cell r="G51">
            <v>1.1200000000000001</v>
          </cell>
          <cell r="H51">
            <v>1.2196800000000001</v>
          </cell>
          <cell r="I51">
            <v>1.3196937600000003</v>
          </cell>
          <cell r="J51">
            <v>1.4067935481600005</v>
          </cell>
          <cell r="K51">
            <v>1.4954215416940804</v>
          </cell>
          <cell r="L51">
            <v>1.5597246679869257</v>
          </cell>
          <cell r="M51">
            <v>1.6002775093545858</v>
          </cell>
          <cell r="P51">
            <v>33970</v>
          </cell>
          <cell r="Q51">
            <v>0.12</v>
          </cell>
        </row>
        <row r="52">
          <cell r="A52">
            <v>34001</v>
          </cell>
          <cell r="B52">
            <v>1.1180000000000001</v>
          </cell>
          <cell r="G52">
            <v>1.1180000000000001</v>
          </cell>
          <cell r="H52">
            <v>1.2175020000000001</v>
          </cell>
          <cell r="I52">
            <v>1.3173371640000002</v>
          </cell>
          <cell r="J52">
            <v>1.4042814168240003</v>
          </cell>
          <cell r="K52">
            <v>1.4927511460839122</v>
          </cell>
          <cell r="L52">
            <v>1.5569394453655203</v>
          </cell>
          <cell r="M52">
            <v>1.5974198709450238</v>
          </cell>
          <cell r="P52">
            <v>34001</v>
          </cell>
          <cell r="Q52">
            <v>0.1180000000000001</v>
          </cell>
        </row>
        <row r="53">
          <cell r="A53">
            <v>34029</v>
          </cell>
          <cell r="B53">
            <v>1.1140000000000001</v>
          </cell>
          <cell r="G53">
            <v>1.1140000000000001</v>
          </cell>
          <cell r="H53">
            <v>1.2131460000000001</v>
          </cell>
          <cell r="I53">
            <v>1.3126239720000001</v>
          </cell>
          <cell r="J53">
            <v>1.3992571541520002</v>
          </cell>
          <cell r="K53">
            <v>1.4874103548635762</v>
          </cell>
          <cell r="L53">
            <v>1.5513690001227098</v>
          </cell>
          <cell r="M53">
            <v>1.5917045941259003</v>
          </cell>
          <cell r="P53">
            <v>34029</v>
          </cell>
          <cell r="Q53">
            <v>0.1140000000000001</v>
          </cell>
        </row>
        <row r="54">
          <cell r="A54">
            <v>34060</v>
          </cell>
          <cell r="B54">
            <v>1.107</v>
          </cell>
          <cell r="G54">
            <v>1.107</v>
          </cell>
          <cell r="H54">
            <v>1.2055229999999999</v>
          </cell>
          <cell r="I54">
            <v>1.3043758859999999</v>
          </cell>
          <cell r="J54">
            <v>1.390464694476</v>
          </cell>
          <cell r="K54">
            <v>1.4780639702279879</v>
          </cell>
          <cell r="L54">
            <v>1.5416207209477912</v>
          </cell>
          <cell r="M54">
            <v>1.5817028596924338</v>
          </cell>
          <cell r="P54">
            <v>34060</v>
          </cell>
          <cell r="Q54">
            <v>0.10699999999999998</v>
          </cell>
        </row>
        <row r="55">
          <cell r="A55">
            <v>34090</v>
          </cell>
          <cell r="B55">
            <v>1.0920000000000001</v>
          </cell>
          <cell r="G55">
            <v>1.0920000000000001</v>
          </cell>
          <cell r="H55">
            <v>1.1891880000000001</v>
          </cell>
          <cell r="I55">
            <v>1.2867014160000003</v>
          </cell>
          <cell r="J55">
            <v>1.3716237094560004</v>
          </cell>
          <cell r="K55">
            <v>1.4580360031517283</v>
          </cell>
          <cell r="L55">
            <v>1.5207315512872526</v>
          </cell>
          <cell r="M55">
            <v>1.5602705716207212</v>
          </cell>
          <cell r="P55">
            <v>34090</v>
          </cell>
          <cell r="Q55">
            <v>9.2000000000000082E-2</v>
          </cell>
        </row>
        <row r="56">
          <cell r="A56">
            <v>34121</v>
          </cell>
          <cell r="B56">
            <v>1.0760000000000001</v>
          </cell>
          <cell r="G56">
            <v>1.0760000000000001</v>
          </cell>
          <cell r="H56">
            <v>1.171764</v>
          </cell>
          <cell r="I56">
            <v>1.2678486480000002</v>
          </cell>
          <cell r="J56">
            <v>1.3515266587680004</v>
          </cell>
          <cell r="K56">
            <v>1.4366728382703844</v>
          </cell>
          <cell r="L56">
            <v>1.4984497703160109</v>
          </cell>
          <cell r="M56">
            <v>1.5374094643442273</v>
          </cell>
          <cell r="P56">
            <v>34121</v>
          </cell>
          <cell r="Q56">
            <v>7.6000000000000068E-2</v>
          </cell>
        </row>
        <row r="57">
          <cell r="A57">
            <v>34151</v>
          </cell>
          <cell r="B57">
            <v>1.071</v>
          </cell>
          <cell r="G57">
            <v>1.071</v>
          </cell>
          <cell r="H57">
            <v>1.1663189999999999</v>
          </cell>
          <cell r="I57">
            <v>1.261957158</v>
          </cell>
          <cell r="J57">
            <v>1.345246330428</v>
          </cell>
          <cell r="K57">
            <v>1.429996849244964</v>
          </cell>
          <cell r="L57">
            <v>1.4914867137624972</v>
          </cell>
          <cell r="M57">
            <v>1.5302653683203222</v>
          </cell>
          <cell r="P57">
            <v>34151</v>
          </cell>
          <cell r="Q57">
            <v>7.0999999999999952E-2</v>
          </cell>
        </row>
        <row r="58">
          <cell r="A58">
            <v>34182</v>
          </cell>
          <cell r="B58">
            <v>1.0609999999999999</v>
          </cell>
          <cell r="G58">
            <v>1.0609999999999999</v>
          </cell>
          <cell r="H58">
            <v>1.1554289999999998</v>
          </cell>
          <cell r="I58">
            <v>1.250174178</v>
          </cell>
          <cell r="J58">
            <v>1.332685673748</v>
          </cell>
          <cell r="K58">
            <v>1.416644871194124</v>
          </cell>
          <cell r="L58">
            <v>1.4775606006554711</v>
          </cell>
          <cell r="M58">
            <v>1.5159771762725134</v>
          </cell>
          <cell r="P58">
            <v>34182</v>
          </cell>
          <cell r="Q58">
            <v>6.0999999999999943E-2</v>
          </cell>
        </row>
        <row r="59">
          <cell r="A59">
            <v>34213</v>
          </cell>
          <cell r="B59">
            <v>1.0389999999999999</v>
          </cell>
          <cell r="G59">
            <v>1.0389999999999999</v>
          </cell>
          <cell r="H59">
            <v>1.1314709999999999</v>
          </cell>
          <cell r="I59">
            <v>1.2242516219999999</v>
          </cell>
          <cell r="J59">
            <v>1.3050522290519999</v>
          </cell>
          <cell r="K59">
            <v>1.3872705194822759</v>
          </cell>
          <cell r="L59">
            <v>1.4469231518200136</v>
          </cell>
          <cell r="M59">
            <v>1.4845431537673339</v>
          </cell>
          <cell r="P59">
            <v>34213</v>
          </cell>
          <cell r="Q59">
            <v>3.8999999999999924E-2</v>
          </cell>
        </row>
        <row r="60">
          <cell r="A60">
            <v>34243</v>
          </cell>
          <cell r="B60">
            <v>1.0269999999999999</v>
          </cell>
          <cell r="G60">
            <v>1.0269999999999999</v>
          </cell>
          <cell r="H60">
            <v>1.1184029999999998</v>
          </cell>
          <cell r="I60">
            <v>1.2101120459999999</v>
          </cell>
          <cell r="J60">
            <v>1.2899794410359999</v>
          </cell>
          <cell r="K60">
            <v>1.3712481458212677</v>
          </cell>
          <cell r="L60">
            <v>1.4302118160915822</v>
          </cell>
          <cell r="M60">
            <v>1.4673973233099633</v>
          </cell>
          <cell r="P60">
            <v>34243</v>
          </cell>
          <cell r="Q60">
            <v>2.6999999999999913E-2</v>
          </cell>
        </row>
        <row r="61">
          <cell r="A61">
            <v>34274</v>
          </cell>
          <cell r="B61">
            <v>1.0009999999999999</v>
          </cell>
          <cell r="G61">
            <v>1.0009999999999999</v>
          </cell>
          <cell r="H61">
            <v>1.0900889999999999</v>
          </cell>
          <cell r="I61">
            <v>1.179476298</v>
          </cell>
          <cell r="J61">
            <v>1.257321733668</v>
          </cell>
          <cell r="K61">
            <v>1.3365330028890841</v>
          </cell>
          <cell r="L61">
            <v>1.3940039220133145</v>
          </cell>
          <cell r="M61">
            <v>1.4302480239856608</v>
          </cell>
          <cell r="P61">
            <v>34274</v>
          </cell>
          <cell r="Q61">
            <v>9.9999999999988987E-4</v>
          </cell>
        </row>
        <row r="62">
          <cell r="A62">
            <v>34304</v>
          </cell>
          <cell r="B62">
            <v>1</v>
          </cell>
          <cell r="G62">
            <v>1</v>
          </cell>
          <cell r="H62">
            <v>1.089</v>
          </cell>
          <cell r="I62">
            <v>1.1782980000000001</v>
          </cell>
          <cell r="J62">
            <v>1.2560656680000002</v>
          </cell>
          <cell r="K62">
            <v>1.3351978050840001</v>
          </cell>
          <cell r="L62">
            <v>1.3926113107026119</v>
          </cell>
          <cell r="M62">
            <v>1.4288192047808799</v>
          </cell>
          <cell r="P62">
            <v>34304</v>
          </cell>
          <cell r="Q62">
            <v>0</v>
          </cell>
        </row>
        <row r="63">
          <cell r="A63">
            <v>34335</v>
          </cell>
          <cell r="B63">
            <v>1.0860000000000001</v>
          </cell>
          <cell r="G63">
            <v>0</v>
          </cell>
          <cell r="H63">
            <v>1.0860000000000001</v>
          </cell>
          <cell r="I63">
            <v>1.1750520000000002</v>
          </cell>
          <cell r="J63">
            <v>1.2526054320000002</v>
          </cell>
          <cell r="K63">
            <v>1.3315195742160002</v>
          </cell>
          <cell r="L63">
            <v>1.3887749159072882</v>
          </cell>
          <cell r="M63">
            <v>1.4248830637208778</v>
          </cell>
          <cell r="P63">
            <v>34335</v>
          </cell>
          <cell r="Q63">
            <v>8.6000000000000076E-2</v>
          </cell>
        </row>
        <row r="64">
          <cell r="A64">
            <v>34366</v>
          </cell>
          <cell r="B64">
            <v>1.075</v>
          </cell>
          <cell r="G64">
            <v>0</v>
          </cell>
          <cell r="H64">
            <v>1.075</v>
          </cell>
          <cell r="I64">
            <v>1.1631500000000001</v>
          </cell>
          <cell r="J64">
            <v>1.2399179000000002</v>
          </cell>
          <cell r="K64">
            <v>1.3180327277000001</v>
          </cell>
          <cell r="L64">
            <v>1.3747081349911001</v>
          </cell>
          <cell r="M64">
            <v>1.4104505465008688</v>
          </cell>
          <cell r="P64">
            <v>34366</v>
          </cell>
          <cell r="Q64">
            <v>7.4999999999999997E-2</v>
          </cell>
        </row>
        <row r="65">
          <cell r="A65">
            <v>34394</v>
          </cell>
          <cell r="B65">
            <v>1.0720000000000001</v>
          </cell>
          <cell r="G65">
            <v>0</v>
          </cell>
          <cell r="H65">
            <v>1.0720000000000001</v>
          </cell>
          <cell r="I65">
            <v>1.159904</v>
          </cell>
          <cell r="J65">
            <v>1.236457664</v>
          </cell>
          <cell r="K65">
            <v>1.314354496832</v>
          </cell>
          <cell r="L65">
            <v>1.370871740195776</v>
          </cell>
          <cell r="M65">
            <v>1.4065144054408663</v>
          </cell>
          <cell r="P65">
            <v>34394</v>
          </cell>
          <cell r="Q65">
            <v>7.2000000000000064E-2</v>
          </cell>
        </row>
        <row r="66">
          <cell r="A66">
            <v>34425</v>
          </cell>
          <cell r="B66">
            <v>1.06</v>
          </cell>
          <cell r="G66">
            <v>0</v>
          </cell>
          <cell r="H66">
            <v>1.06</v>
          </cell>
          <cell r="I66">
            <v>1.1469200000000002</v>
          </cell>
          <cell r="J66">
            <v>1.2226167200000002</v>
          </cell>
          <cell r="K66">
            <v>1.2996415733600002</v>
          </cell>
          <cell r="L66">
            <v>1.3555261610144802</v>
          </cell>
          <cell r="M66">
            <v>1.3907698412008567</v>
          </cell>
          <cell r="P66">
            <v>34425</v>
          </cell>
          <cell r="Q66">
            <v>6.0000000000000053E-2</v>
          </cell>
        </row>
        <row r="67">
          <cell r="A67">
            <v>34455</v>
          </cell>
          <cell r="B67">
            <v>1.0549999999999999</v>
          </cell>
          <cell r="G67">
            <v>0</v>
          </cell>
          <cell r="H67">
            <v>1.0549999999999999</v>
          </cell>
          <cell r="I67">
            <v>1.14151</v>
          </cell>
          <cell r="J67">
            <v>1.2168496600000001</v>
          </cell>
          <cell r="K67">
            <v>1.2935111885799999</v>
          </cell>
          <cell r="L67">
            <v>1.3491321696889398</v>
          </cell>
          <cell r="M67">
            <v>1.3842096061008522</v>
          </cell>
          <cell r="P67">
            <v>34455</v>
          </cell>
          <cell r="Q67">
            <v>5.4999999999999938E-2</v>
          </cell>
        </row>
        <row r="68">
          <cell r="A68">
            <v>34486</v>
          </cell>
          <cell r="B68">
            <v>1.04</v>
          </cell>
          <cell r="G68">
            <v>0</v>
          </cell>
          <cell r="H68">
            <v>1.04</v>
          </cell>
          <cell r="I68">
            <v>1.1252800000000001</v>
          </cell>
          <cell r="J68">
            <v>1.19954848</v>
          </cell>
          <cell r="K68">
            <v>1.27512003424</v>
          </cell>
          <cell r="L68">
            <v>1.3299501957123199</v>
          </cell>
          <cell r="M68">
            <v>1.3645289008008403</v>
          </cell>
          <cell r="P68">
            <v>34486</v>
          </cell>
          <cell r="Q68">
            <v>0.04</v>
          </cell>
        </row>
        <row r="69">
          <cell r="A69">
            <v>34516</v>
          </cell>
          <cell r="B69">
            <v>1.034</v>
          </cell>
          <cell r="G69">
            <v>0</v>
          </cell>
          <cell r="H69">
            <v>1.034</v>
          </cell>
          <cell r="I69">
            <v>1.1187880000000001</v>
          </cell>
          <cell r="J69">
            <v>1.1926280080000002</v>
          </cell>
          <cell r="K69">
            <v>1.2677635725040002</v>
          </cell>
          <cell r="L69">
            <v>1.322277406121672</v>
          </cell>
          <cell r="M69">
            <v>1.3566566186808355</v>
          </cell>
          <cell r="P69">
            <v>34516</v>
          </cell>
          <cell r="Q69">
            <v>3.400000000000003E-2</v>
          </cell>
        </row>
        <row r="70">
          <cell r="A70">
            <v>34547</v>
          </cell>
          <cell r="B70">
            <v>1.028</v>
          </cell>
          <cell r="G70">
            <v>0</v>
          </cell>
          <cell r="H70">
            <v>1.028</v>
          </cell>
          <cell r="I70">
            <v>1.1122960000000002</v>
          </cell>
          <cell r="J70">
            <v>1.1857075360000002</v>
          </cell>
          <cell r="K70">
            <v>1.2604071107680002</v>
          </cell>
          <cell r="L70">
            <v>1.3146046165310241</v>
          </cell>
          <cell r="M70">
            <v>1.3487843365608307</v>
          </cell>
          <cell r="P70">
            <v>34547</v>
          </cell>
          <cell r="Q70">
            <v>2.8000000000000025E-2</v>
          </cell>
        </row>
        <row r="71">
          <cell r="A71">
            <v>34578</v>
          </cell>
          <cell r="B71">
            <v>1.0169999999999999</v>
          </cell>
          <cell r="G71">
            <v>0</v>
          </cell>
          <cell r="H71">
            <v>1.0169999999999999</v>
          </cell>
          <cell r="I71">
            <v>1.1003939999999999</v>
          </cell>
          <cell r="J71">
            <v>1.1730200039999998</v>
          </cell>
          <cell r="K71">
            <v>1.2469202642519999</v>
          </cell>
          <cell r="L71">
            <v>1.3005378356148358</v>
          </cell>
          <cell r="M71">
            <v>1.3343518193408215</v>
          </cell>
          <cell r="P71">
            <v>34578</v>
          </cell>
          <cell r="Q71">
            <v>1.6999999999999904E-2</v>
          </cell>
        </row>
        <row r="72">
          <cell r="A72">
            <v>34608</v>
          </cell>
          <cell r="B72">
            <v>1.012</v>
          </cell>
          <cell r="G72">
            <v>0</v>
          </cell>
          <cell r="H72">
            <v>1.012</v>
          </cell>
          <cell r="I72">
            <v>1.0949840000000002</v>
          </cell>
          <cell r="J72">
            <v>1.1672529440000003</v>
          </cell>
          <cell r="K72">
            <v>1.2407898794720003</v>
          </cell>
          <cell r="L72">
            <v>1.2941438442892961</v>
          </cell>
          <cell r="M72">
            <v>1.3277915842408179</v>
          </cell>
          <cell r="P72">
            <v>34608</v>
          </cell>
          <cell r="Q72">
            <v>1.2000000000000011E-2</v>
          </cell>
        </row>
        <row r="73">
          <cell r="A73">
            <v>34639</v>
          </cell>
          <cell r="B73">
            <v>1.006</v>
          </cell>
          <cell r="G73">
            <v>0</v>
          </cell>
          <cell r="H73">
            <v>1.006</v>
          </cell>
          <cell r="I73">
            <v>1.088492</v>
          </cell>
          <cell r="J73">
            <v>1.1603324720000001</v>
          </cell>
          <cell r="K73">
            <v>1.233433417736</v>
          </cell>
          <cell r="L73">
            <v>1.286471054698648</v>
          </cell>
          <cell r="M73">
            <v>1.3199193021208129</v>
          </cell>
          <cell r="P73">
            <v>34639</v>
          </cell>
          <cell r="Q73">
            <v>6.0000000000000053E-3</v>
          </cell>
        </row>
        <row r="74">
          <cell r="A74">
            <v>34669</v>
          </cell>
          <cell r="B74">
            <v>1</v>
          </cell>
          <cell r="G74">
            <v>0</v>
          </cell>
          <cell r="H74">
            <v>1</v>
          </cell>
          <cell r="I74">
            <v>1.0820000000000001</v>
          </cell>
          <cell r="J74">
            <v>1.1534120000000001</v>
          </cell>
          <cell r="K74">
            <v>1.226076956</v>
          </cell>
          <cell r="L74">
            <v>1.2787982651079999</v>
          </cell>
          <cell r="M74">
            <v>1.3120470200008079</v>
          </cell>
          <cell r="P74">
            <v>34669</v>
          </cell>
          <cell r="Q74">
            <v>0</v>
          </cell>
        </row>
        <row r="75">
          <cell r="A75">
            <v>34700</v>
          </cell>
          <cell r="B75">
            <v>1.079</v>
          </cell>
          <cell r="G75">
            <v>0</v>
          </cell>
          <cell r="H75">
            <v>0</v>
          </cell>
          <cell r="I75">
            <v>1.079</v>
          </cell>
          <cell r="J75">
            <v>1.1502140000000001</v>
          </cell>
          <cell r="K75">
            <v>1.2226774819999999</v>
          </cell>
          <cell r="L75">
            <v>1.2752526137259999</v>
          </cell>
          <cell r="M75">
            <v>1.3084091816828758</v>
          </cell>
          <cell r="P75">
            <v>34700</v>
          </cell>
          <cell r="Q75">
            <v>7.8999999999999959E-2</v>
          </cell>
        </row>
        <row r="76">
          <cell r="A76">
            <v>34731</v>
          </cell>
          <cell r="B76">
            <v>1.0720000000000001</v>
          </cell>
          <cell r="G76">
            <v>0</v>
          </cell>
          <cell r="H76">
            <v>0</v>
          </cell>
          <cell r="I76">
            <v>1.0720000000000001</v>
          </cell>
          <cell r="J76">
            <v>1.1427520000000002</v>
          </cell>
          <cell r="K76">
            <v>1.2147453760000002</v>
          </cell>
          <cell r="L76">
            <v>1.2669794271680002</v>
          </cell>
          <cell r="M76">
            <v>1.2999208922743681</v>
          </cell>
          <cell r="P76">
            <v>34731</v>
          </cell>
          <cell r="Q76">
            <v>7.2000000000000064E-2</v>
          </cell>
        </row>
        <row r="77">
          <cell r="A77">
            <v>34759</v>
          </cell>
          <cell r="B77">
            <v>1.0669999999999999</v>
          </cell>
          <cell r="G77">
            <v>0</v>
          </cell>
          <cell r="H77">
            <v>0</v>
          </cell>
          <cell r="I77">
            <v>1.0669999999999999</v>
          </cell>
          <cell r="J77">
            <v>1.1374219999999999</v>
          </cell>
          <cell r="K77">
            <v>1.2090795859999999</v>
          </cell>
          <cell r="L77">
            <v>1.2610700081979997</v>
          </cell>
          <cell r="M77">
            <v>1.2938578284111477</v>
          </cell>
          <cell r="P77">
            <v>34759</v>
          </cell>
          <cell r="Q77">
            <v>6.6999999999999948E-2</v>
          </cell>
        </row>
        <row r="78">
          <cell r="A78">
            <v>34790</v>
          </cell>
          <cell r="B78">
            <v>1.06</v>
          </cell>
          <cell r="G78">
            <v>0</v>
          </cell>
          <cell r="H78">
            <v>0</v>
          </cell>
          <cell r="I78">
            <v>1.06</v>
          </cell>
          <cell r="J78">
            <v>1.1299600000000001</v>
          </cell>
          <cell r="K78">
            <v>1.2011474799999999</v>
          </cell>
          <cell r="L78">
            <v>1.2527968216399998</v>
          </cell>
          <cell r="M78">
            <v>1.2853695390026398</v>
          </cell>
          <cell r="P78">
            <v>34790</v>
          </cell>
          <cell r="Q78">
            <v>6.0000000000000053E-2</v>
          </cell>
        </row>
        <row r="79">
          <cell r="A79">
            <v>34820</v>
          </cell>
          <cell r="B79">
            <v>1.054</v>
          </cell>
          <cell r="G79">
            <v>0</v>
          </cell>
          <cell r="H79">
            <v>0</v>
          </cell>
          <cell r="I79">
            <v>1.054</v>
          </cell>
          <cell r="J79">
            <v>1.123564</v>
          </cell>
          <cell r="K79">
            <v>1.194348532</v>
          </cell>
          <cell r="L79">
            <v>1.245705518876</v>
          </cell>
          <cell r="M79">
            <v>1.2780938623667761</v>
          </cell>
          <cell r="P79">
            <v>34820</v>
          </cell>
          <cell r="Q79">
            <v>5.4000000000000048E-2</v>
          </cell>
        </row>
        <row r="80">
          <cell r="A80">
            <v>34851</v>
          </cell>
          <cell r="B80">
            <v>1.0469999999999999</v>
          </cell>
          <cell r="G80">
            <v>0</v>
          </cell>
          <cell r="H80">
            <v>0</v>
          </cell>
          <cell r="I80">
            <v>1.0469999999999999</v>
          </cell>
          <cell r="J80">
            <v>1.1161019999999999</v>
          </cell>
          <cell r="K80">
            <v>1.1864164259999999</v>
          </cell>
          <cell r="L80">
            <v>1.2374323323179999</v>
          </cell>
          <cell r="M80">
            <v>1.2696055729582678</v>
          </cell>
          <cell r="P80">
            <v>34851</v>
          </cell>
          <cell r="Q80">
            <v>4.6999999999999931E-2</v>
          </cell>
        </row>
        <row r="81">
          <cell r="A81">
            <v>34881</v>
          </cell>
          <cell r="B81">
            <v>1.04</v>
          </cell>
          <cell r="G81">
            <v>0</v>
          </cell>
          <cell r="H81">
            <v>0</v>
          </cell>
          <cell r="I81">
            <v>1.04</v>
          </cell>
          <cell r="J81">
            <v>1.1086400000000001</v>
          </cell>
          <cell r="K81">
            <v>1.1784843199999999</v>
          </cell>
          <cell r="L81">
            <v>1.2291591457599997</v>
          </cell>
          <cell r="M81">
            <v>1.2611172835497597</v>
          </cell>
          <cell r="P81">
            <v>34881</v>
          </cell>
          <cell r="Q81">
            <v>0.04</v>
          </cell>
        </row>
        <row r="82">
          <cell r="A82">
            <v>34912</v>
          </cell>
          <cell r="B82">
            <v>1.0309999999999999</v>
          </cell>
          <cell r="G82">
            <v>0</v>
          </cell>
          <cell r="H82">
            <v>0</v>
          </cell>
          <cell r="I82">
            <v>1.0309999999999999</v>
          </cell>
          <cell r="J82">
            <v>1.099046</v>
          </cell>
          <cell r="K82">
            <v>1.1682858979999999</v>
          </cell>
          <cell r="L82">
            <v>1.2185221916139999</v>
          </cell>
          <cell r="M82">
            <v>1.2502037685959639</v>
          </cell>
          <cell r="P82">
            <v>34912</v>
          </cell>
          <cell r="Q82">
            <v>3.0999999999999917E-2</v>
          </cell>
        </row>
        <row r="83">
          <cell r="A83">
            <v>34943</v>
          </cell>
          <cell r="B83">
            <v>1.014</v>
          </cell>
          <cell r="G83">
            <v>0</v>
          </cell>
          <cell r="H83">
            <v>0</v>
          </cell>
          <cell r="I83">
            <v>1.014</v>
          </cell>
          <cell r="J83">
            <v>1.080924</v>
          </cell>
          <cell r="K83">
            <v>1.149022212</v>
          </cell>
          <cell r="L83">
            <v>1.1984301671159998</v>
          </cell>
          <cell r="M83">
            <v>1.2295893514610159</v>
          </cell>
          <cell r="P83">
            <v>34943</v>
          </cell>
          <cell r="Q83">
            <v>1.4000000000000012E-2</v>
          </cell>
        </row>
        <row r="84">
          <cell r="A84">
            <v>34973</v>
          </cell>
          <cell r="B84">
            <v>1.008</v>
          </cell>
          <cell r="G84">
            <v>0</v>
          </cell>
          <cell r="H84">
            <v>0</v>
          </cell>
          <cell r="I84">
            <v>1.008</v>
          </cell>
          <cell r="J84">
            <v>1.0745280000000001</v>
          </cell>
          <cell r="K84">
            <v>1.1422232640000001</v>
          </cell>
          <cell r="L84">
            <v>1.191338864352</v>
          </cell>
          <cell r="M84">
            <v>1.222313674825152</v>
          </cell>
          <cell r="P84">
            <v>34973</v>
          </cell>
          <cell r="Q84">
            <v>8.0000000000000071E-3</v>
          </cell>
        </row>
        <row r="85">
          <cell r="A85">
            <v>35004</v>
          </cell>
          <cell r="B85">
            <v>1.0009999999999999</v>
          </cell>
          <cell r="G85">
            <v>0</v>
          </cell>
          <cell r="H85">
            <v>0</v>
          </cell>
          <cell r="I85">
            <v>1.0009999999999999</v>
          </cell>
          <cell r="J85">
            <v>1.0670659999999998</v>
          </cell>
          <cell r="K85">
            <v>1.1342911579999997</v>
          </cell>
          <cell r="L85">
            <v>1.1830656777939996</v>
          </cell>
          <cell r="M85">
            <v>1.2138253854166436</v>
          </cell>
          <cell r="P85">
            <v>35004</v>
          </cell>
          <cell r="Q85">
            <v>9.9999999999988987E-4</v>
          </cell>
        </row>
        <row r="86">
          <cell r="A86">
            <v>35034</v>
          </cell>
          <cell r="B86">
            <v>1</v>
          </cell>
          <cell r="G86">
            <v>0</v>
          </cell>
          <cell r="H86">
            <v>0</v>
          </cell>
          <cell r="I86">
            <v>1</v>
          </cell>
          <cell r="J86">
            <v>1.0660000000000001</v>
          </cell>
          <cell r="K86">
            <v>1.1331580000000001</v>
          </cell>
          <cell r="L86">
            <v>1.181883794</v>
          </cell>
          <cell r="M86">
            <v>1.2126127726439999</v>
          </cell>
          <cell r="P86">
            <v>35034</v>
          </cell>
          <cell r="Q86">
            <v>0</v>
          </cell>
        </row>
        <row r="87">
          <cell r="A87">
            <v>35065</v>
          </cell>
          <cell r="B87">
            <v>1.0620000000000001</v>
          </cell>
          <cell r="G87">
            <v>0</v>
          </cell>
          <cell r="H87">
            <v>0</v>
          </cell>
          <cell r="I87">
            <v>0</v>
          </cell>
          <cell r="J87">
            <v>1.0620000000000001</v>
          </cell>
          <cell r="K87">
            <v>1.128906</v>
          </cell>
          <cell r="L87">
            <v>1.1774489579999998</v>
          </cell>
          <cell r="M87">
            <v>1.2080626309079998</v>
          </cell>
          <cell r="P87">
            <v>35065</v>
          </cell>
          <cell r="Q87">
            <v>6.2000000000000055E-2</v>
          </cell>
        </row>
        <row r="88">
          <cell r="A88">
            <v>35096</v>
          </cell>
          <cell r="B88">
            <v>1.06</v>
          </cell>
          <cell r="G88">
            <v>0</v>
          </cell>
          <cell r="H88">
            <v>0</v>
          </cell>
          <cell r="I88">
            <v>0</v>
          </cell>
          <cell r="J88">
            <v>1.06</v>
          </cell>
          <cell r="K88">
            <v>1.1267799999999999</v>
          </cell>
          <cell r="L88">
            <v>1.1752315399999997</v>
          </cell>
          <cell r="M88">
            <v>1.2057875600399997</v>
          </cell>
          <cell r="P88">
            <v>35096</v>
          </cell>
          <cell r="Q88">
            <v>6.0000000000000053E-2</v>
          </cell>
        </row>
        <row r="89">
          <cell r="A89">
            <v>35125</v>
          </cell>
          <cell r="B89">
            <v>1.054</v>
          </cell>
          <cell r="G89">
            <v>0</v>
          </cell>
          <cell r="H89">
            <v>0</v>
          </cell>
          <cell r="I89">
            <v>0</v>
          </cell>
          <cell r="J89">
            <v>1.054</v>
          </cell>
          <cell r="K89">
            <v>1.1204019999999999</v>
          </cell>
          <cell r="L89">
            <v>1.1685792859999997</v>
          </cell>
          <cell r="M89">
            <v>1.1989623474359998</v>
          </cell>
          <cell r="P89">
            <v>35125</v>
          </cell>
          <cell r="Q89">
            <v>5.4000000000000048E-2</v>
          </cell>
        </row>
        <row r="90">
          <cell r="A90">
            <v>35156</v>
          </cell>
          <cell r="B90">
            <v>1.0469999999999999</v>
          </cell>
          <cell r="G90">
            <v>0</v>
          </cell>
          <cell r="H90">
            <v>0</v>
          </cell>
          <cell r="I90">
            <v>0</v>
          </cell>
          <cell r="J90">
            <v>1.0469999999999999</v>
          </cell>
          <cell r="K90">
            <v>1.1129609999999999</v>
          </cell>
          <cell r="L90">
            <v>1.1608183229999998</v>
          </cell>
          <cell r="M90">
            <v>1.1909995993979998</v>
          </cell>
          <cell r="P90">
            <v>35156</v>
          </cell>
          <cell r="Q90">
            <v>4.6999999999999931E-2</v>
          </cell>
        </row>
        <row r="91">
          <cell r="A91">
            <v>35186</v>
          </cell>
          <cell r="B91">
            <v>1.036</v>
          </cell>
          <cell r="G91">
            <v>0</v>
          </cell>
          <cell r="H91">
            <v>0</v>
          </cell>
          <cell r="I91">
            <v>0</v>
          </cell>
          <cell r="J91">
            <v>1.036</v>
          </cell>
          <cell r="K91">
            <v>1.1012679999999999</v>
          </cell>
          <cell r="L91">
            <v>1.1486225239999999</v>
          </cell>
          <cell r="M91">
            <v>1.1784867096239999</v>
          </cell>
          <cell r="P91">
            <v>35186</v>
          </cell>
          <cell r="Q91">
            <v>3.6000000000000032E-2</v>
          </cell>
        </row>
        <row r="92">
          <cell r="A92">
            <v>35217</v>
          </cell>
          <cell r="B92">
            <v>1.028</v>
          </cell>
          <cell r="G92">
            <v>0</v>
          </cell>
          <cell r="H92">
            <v>0</v>
          </cell>
          <cell r="I92">
            <v>0</v>
          </cell>
          <cell r="J92">
            <v>1.028</v>
          </cell>
          <cell r="K92">
            <v>1.0927640000000001</v>
          </cell>
          <cell r="L92">
            <v>1.139752852</v>
          </cell>
          <cell r="M92">
            <v>1.1693864261519999</v>
          </cell>
          <cell r="P92">
            <v>35217</v>
          </cell>
          <cell r="Q92">
            <v>2.8000000000000025E-2</v>
          </cell>
        </row>
        <row r="93">
          <cell r="A93">
            <v>35247</v>
          </cell>
          <cell r="B93">
            <v>1.0229999999999999</v>
          </cell>
          <cell r="G93">
            <v>0</v>
          </cell>
          <cell r="H93">
            <v>0</v>
          </cell>
          <cell r="I93">
            <v>0</v>
          </cell>
          <cell r="J93">
            <v>1.0229999999999999</v>
          </cell>
          <cell r="K93">
            <v>1.0874489999999999</v>
          </cell>
          <cell r="L93">
            <v>1.1342093069999999</v>
          </cell>
          <cell r="M93">
            <v>1.1636987489819999</v>
          </cell>
          <cell r="P93">
            <v>35247</v>
          </cell>
          <cell r="Q93">
            <v>2.2999999999999909E-2</v>
          </cell>
        </row>
        <row r="94">
          <cell r="A94">
            <v>35278</v>
          </cell>
          <cell r="B94">
            <v>1.02</v>
          </cell>
          <cell r="G94">
            <v>0</v>
          </cell>
          <cell r="H94">
            <v>0</v>
          </cell>
          <cell r="I94">
            <v>0</v>
          </cell>
          <cell r="J94">
            <v>1.02</v>
          </cell>
          <cell r="K94">
            <v>1.08426</v>
          </cell>
          <cell r="L94">
            <v>1.1308831799999999</v>
          </cell>
          <cell r="M94">
            <v>1.16028614268</v>
          </cell>
          <cell r="P94">
            <v>35278</v>
          </cell>
          <cell r="Q94">
            <v>0.02</v>
          </cell>
        </row>
        <row r="95">
          <cell r="A95">
            <v>35309</v>
          </cell>
          <cell r="B95">
            <v>1.016</v>
          </cell>
          <cell r="G95">
            <v>0</v>
          </cell>
          <cell r="H95">
            <v>0</v>
          </cell>
          <cell r="I95">
            <v>0</v>
          </cell>
          <cell r="J95">
            <v>1.016</v>
          </cell>
          <cell r="K95">
            <v>1.0800079999999999</v>
          </cell>
          <cell r="L95">
            <v>1.1264483439999997</v>
          </cell>
          <cell r="M95">
            <v>1.1557360009439996</v>
          </cell>
          <cell r="P95">
            <v>35309</v>
          </cell>
          <cell r="Q95">
            <v>1.6000000000000014E-2</v>
          </cell>
        </row>
        <row r="96">
          <cell r="A96">
            <v>35339</v>
          </cell>
          <cell r="B96">
            <v>1.0109999999999999</v>
          </cell>
          <cell r="G96">
            <v>0</v>
          </cell>
          <cell r="H96">
            <v>0</v>
          </cell>
          <cell r="I96">
            <v>0</v>
          </cell>
          <cell r="J96">
            <v>1.0109999999999999</v>
          </cell>
          <cell r="K96">
            <v>1.0746929999999999</v>
          </cell>
          <cell r="L96">
            <v>1.1209047989999998</v>
          </cell>
          <cell r="M96">
            <v>1.1500483237739998</v>
          </cell>
          <cell r="P96">
            <v>35339</v>
          </cell>
          <cell r="Q96">
            <v>1.0999999999999899E-2</v>
          </cell>
        </row>
        <row r="97">
          <cell r="A97">
            <v>35370</v>
          </cell>
          <cell r="B97">
            <v>1.004</v>
          </cell>
          <cell r="G97">
            <v>0</v>
          </cell>
          <cell r="H97">
            <v>0</v>
          </cell>
          <cell r="I97">
            <v>0</v>
          </cell>
          <cell r="J97">
            <v>1.004</v>
          </cell>
          <cell r="K97">
            <v>1.0672519999999999</v>
          </cell>
          <cell r="L97">
            <v>1.1131438359999999</v>
          </cell>
          <cell r="M97">
            <v>1.142085575736</v>
          </cell>
          <cell r="P97">
            <v>35370</v>
          </cell>
          <cell r="Q97">
            <v>4.0000000000000036E-3</v>
          </cell>
        </row>
        <row r="98">
          <cell r="A98">
            <v>35400</v>
          </cell>
          <cell r="B98">
            <v>1</v>
          </cell>
          <cell r="G98">
            <v>0</v>
          </cell>
          <cell r="H98">
            <v>0</v>
          </cell>
          <cell r="I98">
            <v>0</v>
          </cell>
          <cell r="J98">
            <v>1</v>
          </cell>
          <cell r="K98">
            <v>1.0629999999999999</v>
          </cell>
          <cell r="L98">
            <v>1.1087089999999999</v>
          </cell>
          <cell r="M98">
            <v>1.1375354339999999</v>
          </cell>
          <cell r="P98">
            <v>35400</v>
          </cell>
          <cell r="Q98">
            <v>0</v>
          </cell>
        </row>
        <row r="99">
          <cell r="A99">
            <v>35431</v>
          </cell>
          <cell r="B99">
            <v>1.0589999999999999</v>
          </cell>
          <cell r="G99">
            <v>0</v>
          </cell>
          <cell r="H99">
            <v>0</v>
          </cell>
          <cell r="I99">
            <v>0</v>
          </cell>
          <cell r="J99">
            <v>0</v>
          </cell>
          <cell r="K99">
            <v>1.0589999999999999</v>
          </cell>
          <cell r="L99">
            <v>1.1045369999999999</v>
          </cell>
          <cell r="M99">
            <v>1.1332549619999999</v>
          </cell>
          <cell r="P99">
            <v>35431</v>
          </cell>
          <cell r="Q99">
            <v>5.8999999999999941E-2</v>
          </cell>
        </row>
        <row r="100">
          <cell r="A100">
            <v>35462</v>
          </cell>
          <cell r="B100">
            <v>1.054</v>
          </cell>
          <cell r="G100">
            <v>0</v>
          </cell>
          <cell r="H100">
            <v>0</v>
          </cell>
          <cell r="I100">
            <v>0</v>
          </cell>
          <cell r="J100">
            <v>0</v>
          </cell>
          <cell r="K100">
            <v>1.054</v>
          </cell>
          <cell r="L100">
            <v>1.0993219999999999</v>
          </cell>
          <cell r="M100">
            <v>1.1279043719999999</v>
          </cell>
          <cell r="P100">
            <v>35462</v>
          </cell>
          <cell r="Q100">
            <v>5.4000000000000048E-2</v>
          </cell>
        </row>
        <row r="101">
          <cell r="A101">
            <v>35490</v>
          </cell>
          <cell r="B101">
            <v>1.0449999999999999</v>
          </cell>
          <cell r="G101">
            <v>0</v>
          </cell>
          <cell r="H101">
            <v>0</v>
          </cell>
          <cell r="I101">
            <v>0</v>
          </cell>
          <cell r="J101">
            <v>0</v>
          </cell>
          <cell r="K101">
            <v>1.0449999999999999</v>
          </cell>
          <cell r="L101">
            <v>1.0899349999999999</v>
          </cell>
          <cell r="M101">
            <v>1.11827331</v>
          </cell>
          <cell r="P101">
            <v>35490</v>
          </cell>
          <cell r="Q101">
            <v>4.4999999999999929E-2</v>
          </cell>
        </row>
        <row r="102">
          <cell r="A102">
            <v>35521</v>
          </cell>
          <cell r="B102">
            <v>1.042</v>
          </cell>
          <cell r="G102">
            <v>0</v>
          </cell>
          <cell r="H102">
            <v>0</v>
          </cell>
          <cell r="I102">
            <v>0</v>
          </cell>
          <cell r="J102">
            <v>0</v>
          </cell>
          <cell r="K102">
            <v>1.042</v>
          </cell>
          <cell r="L102">
            <v>1.0868059999999999</v>
          </cell>
          <cell r="M102">
            <v>1.115062956</v>
          </cell>
          <cell r="P102">
            <v>35521</v>
          </cell>
          <cell r="Q102">
            <v>4.2000000000000037E-2</v>
          </cell>
        </row>
        <row r="103">
          <cell r="A103">
            <v>35551</v>
          </cell>
          <cell r="B103">
            <v>1.038</v>
          </cell>
          <cell r="G103">
            <v>0</v>
          </cell>
          <cell r="H103">
            <v>0</v>
          </cell>
          <cell r="I103">
            <v>0</v>
          </cell>
          <cell r="J103">
            <v>0</v>
          </cell>
          <cell r="K103">
            <v>1.038</v>
          </cell>
          <cell r="L103">
            <v>1.0826339999999999</v>
          </cell>
          <cell r="M103">
            <v>1.1107824839999998</v>
          </cell>
          <cell r="P103">
            <v>35551</v>
          </cell>
          <cell r="Q103">
            <v>3.8000000000000034E-2</v>
          </cell>
        </row>
        <row r="104">
          <cell r="A104">
            <v>35582</v>
          </cell>
          <cell r="B104">
            <v>1.036</v>
          </cell>
          <cell r="G104">
            <v>0</v>
          </cell>
          <cell r="H104">
            <v>0</v>
          </cell>
          <cell r="I104">
            <v>0</v>
          </cell>
          <cell r="J104">
            <v>0</v>
          </cell>
          <cell r="K104">
            <v>1.036</v>
          </cell>
          <cell r="L104">
            <v>1.0805480000000001</v>
          </cell>
          <cell r="M104">
            <v>1.108642248</v>
          </cell>
          <cell r="P104">
            <v>35582</v>
          </cell>
          <cell r="Q104">
            <v>3.6000000000000032E-2</v>
          </cell>
        </row>
        <row r="105">
          <cell r="A105">
            <v>35612</v>
          </cell>
          <cell r="B105">
            <v>1.0329999999999999</v>
          </cell>
          <cell r="G105">
            <v>0</v>
          </cell>
          <cell r="H105">
            <v>0</v>
          </cell>
          <cell r="I105">
            <v>0</v>
          </cell>
          <cell r="J105">
            <v>0</v>
          </cell>
          <cell r="K105">
            <v>1.0329999999999999</v>
          </cell>
          <cell r="L105">
            <v>1.0774189999999999</v>
          </cell>
          <cell r="M105">
            <v>1.1054318939999999</v>
          </cell>
          <cell r="P105">
            <v>35612</v>
          </cell>
          <cell r="Q105">
            <v>3.2999999999999918E-2</v>
          </cell>
        </row>
        <row r="106">
          <cell r="A106">
            <v>35643</v>
          </cell>
          <cell r="B106">
            <v>1.0269999999999999</v>
          </cell>
          <cell r="G106">
            <v>0</v>
          </cell>
          <cell r="H106">
            <v>0</v>
          </cell>
          <cell r="I106">
            <v>0</v>
          </cell>
          <cell r="J106">
            <v>0</v>
          </cell>
          <cell r="K106">
            <v>1.0269999999999999</v>
          </cell>
          <cell r="L106">
            <v>1.0711609999999998</v>
          </cell>
          <cell r="M106">
            <v>1.0990111859999998</v>
          </cell>
          <cell r="P106">
            <v>35643</v>
          </cell>
          <cell r="Q106">
            <v>2.6999999999999913E-2</v>
          </cell>
        </row>
        <row r="107">
          <cell r="A107">
            <v>35674</v>
          </cell>
          <cell r="B107">
            <v>1.0229999999999999</v>
          </cell>
          <cell r="G107">
            <v>0</v>
          </cell>
          <cell r="H107">
            <v>0</v>
          </cell>
          <cell r="I107">
            <v>0</v>
          </cell>
          <cell r="J107">
            <v>0</v>
          </cell>
          <cell r="K107">
            <v>1.0229999999999999</v>
          </cell>
          <cell r="L107">
            <v>1.0669889999999997</v>
          </cell>
          <cell r="M107">
            <v>1.0947307139999998</v>
          </cell>
          <cell r="P107">
            <v>35674</v>
          </cell>
          <cell r="Q107">
            <v>2.2999999999999909E-2</v>
          </cell>
        </row>
        <row r="108">
          <cell r="A108">
            <v>35704</v>
          </cell>
          <cell r="B108">
            <v>1.014</v>
          </cell>
          <cell r="G108">
            <v>0</v>
          </cell>
          <cell r="H108">
            <v>0</v>
          </cell>
          <cell r="I108">
            <v>0</v>
          </cell>
          <cell r="J108">
            <v>0</v>
          </cell>
          <cell r="K108">
            <v>1.014</v>
          </cell>
          <cell r="L108">
            <v>1.0576019999999999</v>
          </cell>
          <cell r="M108">
            <v>1.085099652</v>
          </cell>
          <cell r="P108">
            <v>35704</v>
          </cell>
          <cell r="Q108">
            <v>1.4000000000000012E-2</v>
          </cell>
        </row>
        <row r="109">
          <cell r="A109">
            <v>35735</v>
          </cell>
          <cell r="B109">
            <v>1.0009999999999999</v>
          </cell>
          <cell r="G109">
            <v>0</v>
          </cell>
          <cell r="H109">
            <v>0</v>
          </cell>
          <cell r="I109">
            <v>0</v>
          </cell>
          <cell r="J109">
            <v>0</v>
          </cell>
          <cell r="K109">
            <v>1.0009999999999999</v>
          </cell>
          <cell r="L109">
            <v>1.0440429999999998</v>
          </cell>
          <cell r="M109">
            <v>1.0711881179999998</v>
          </cell>
          <cell r="P109">
            <v>35735</v>
          </cell>
          <cell r="Q109">
            <v>9.9999999999988987E-4</v>
          </cell>
        </row>
        <row r="110">
          <cell r="A110">
            <v>35765</v>
          </cell>
          <cell r="B110">
            <v>1</v>
          </cell>
          <cell r="G110">
            <v>0</v>
          </cell>
          <cell r="H110">
            <v>0</v>
          </cell>
          <cell r="I110">
            <v>0</v>
          </cell>
          <cell r="J110">
            <v>0</v>
          </cell>
          <cell r="K110">
            <v>1</v>
          </cell>
          <cell r="L110">
            <v>1.0429999999999999</v>
          </cell>
          <cell r="M110">
            <v>1.0701179999999999</v>
          </cell>
          <cell r="P110">
            <v>35765</v>
          </cell>
          <cell r="Q110">
            <v>0</v>
          </cell>
        </row>
        <row r="111">
          <cell r="A111">
            <v>35796</v>
          </cell>
          <cell r="B111">
            <v>1.0409999999999999</v>
          </cell>
          <cell r="G111">
            <v>0</v>
          </cell>
          <cell r="H111">
            <v>0</v>
          </cell>
          <cell r="I111">
            <v>0</v>
          </cell>
          <cell r="J111">
            <v>0</v>
          </cell>
          <cell r="K111">
            <v>0</v>
          </cell>
          <cell r="L111">
            <v>1.0409999999999999</v>
          </cell>
          <cell r="M111">
            <v>1.068066</v>
          </cell>
          <cell r="P111">
            <v>35796</v>
          </cell>
          <cell r="Q111">
            <v>4.0999999999999925E-2</v>
          </cell>
        </row>
        <row r="112">
          <cell r="A112">
            <v>35827</v>
          </cell>
          <cell r="B112">
            <v>1.034</v>
          </cell>
          <cell r="G112">
            <v>0</v>
          </cell>
          <cell r="H112">
            <v>0</v>
          </cell>
          <cell r="I112">
            <v>0</v>
          </cell>
          <cell r="J112">
            <v>0</v>
          </cell>
          <cell r="K112">
            <v>0</v>
          </cell>
          <cell r="L112">
            <v>1.034</v>
          </cell>
          <cell r="M112">
            <v>1.0608840000000002</v>
          </cell>
          <cell r="P112">
            <v>35827</v>
          </cell>
          <cell r="Q112">
            <v>3.400000000000003E-2</v>
          </cell>
        </row>
        <row r="113">
          <cell r="A113">
            <v>35855</v>
          </cell>
          <cell r="B113">
            <v>1.0349999999999999</v>
          </cell>
          <cell r="G113">
            <v>0</v>
          </cell>
          <cell r="H113">
            <v>0</v>
          </cell>
          <cell r="I113">
            <v>0</v>
          </cell>
          <cell r="J113">
            <v>0</v>
          </cell>
          <cell r="K113">
            <v>0</v>
          </cell>
          <cell r="L113">
            <v>1.0349999999999999</v>
          </cell>
          <cell r="M113">
            <v>1.0619099999999999</v>
          </cell>
          <cell r="P113">
            <v>35855</v>
          </cell>
          <cell r="Q113">
            <v>3.499999999999992E-2</v>
          </cell>
        </row>
        <row r="114">
          <cell r="A114">
            <v>35886</v>
          </cell>
          <cell r="B114">
            <v>1.0309999999999999</v>
          </cell>
          <cell r="G114">
            <v>0</v>
          </cell>
          <cell r="H114">
            <v>0</v>
          </cell>
          <cell r="I114">
            <v>0</v>
          </cell>
          <cell r="J114">
            <v>0</v>
          </cell>
          <cell r="K114">
            <v>0</v>
          </cell>
          <cell r="L114">
            <v>1.0309999999999999</v>
          </cell>
          <cell r="M114">
            <v>1.057806</v>
          </cell>
          <cell r="P114">
            <v>35886</v>
          </cell>
          <cell r="Q114">
            <v>3.0999999999999917E-2</v>
          </cell>
        </row>
        <row r="115">
          <cell r="A115">
            <v>35916</v>
          </cell>
          <cell r="B115">
            <v>1.0269999999999999</v>
          </cell>
          <cell r="G115">
            <v>0</v>
          </cell>
          <cell r="H115">
            <v>0</v>
          </cell>
          <cell r="I115">
            <v>0</v>
          </cell>
          <cell r="J115">
            <v>0</v>
          </cell>
          <cell r="K115">
            <v>0</v>
          </cell>
          <cell r="L115">
            <v>1.0269999999999999</v>
          </cell>
          <cell r="M115">
            <v>1.0537019999999999</v>
          </cell>
          <cell r="P115">
            <v>35916</v>
          </cell>
          <cell r="Q115">
            <v>2.6999999999999913E-2</v>
          </cell>
        </row>
        <row r="116">
          <cell r="A116">
            <v>35947</v>
          </cell>
          <cell r="B116">
            <v>1.0249999999999999</v>
          </cell>
          <cell r="G116">
            <v>0</v>
          </cell>
          <cell r="H116">
            <v>0</v>
          </cell>
          <cell r="I116">
            <v>0</v>
          </cell>
          <cell r="J116">
            <v>0</v>
          </cell>
          <cell r="K116">
            <v>0</v>
          </cell>
          <cell r="L116">
            <v>1.0249999999999999</v>
          </cell>
          <cell r="M116">
            <v>1.05165</v>
          </cell>
          <cell r="P116">
            <v>35947</v>
          </cell>
          <cell r="Q116">
            <v>2.4999999999999911E-2</v>
          </cell>
        </row>
        <row r="117">
          <cell r="A117">
            <v>35977</v>
          </cell>
          <cell r="B117">
            <v>1.022</v>
          </cell>
          <cell r="G117">
            <v>0</v>
          </cell>
          <cell r="H117">
            <v>0</v>
          </cell>
          <cell r="I117">
            <v>0</v>
          </cell>
          <cell r="J117">
            <v>0</v>
          </cell>
          <cell r="K117">
            <v>0</v>
          </cell>
          <cell r="L117">
            <v>1.022</v>
          </cell>
          <cell r="M117">
            <v>1.0485720000000001</v>
          </cell>
          <cell r="P117">
            <v>35977</v>
          </cell>
          <cell r="Q117">
            <v>2.200000000000002E-2</v>
          </cell>
        </row>
        <row r="118">
          <cell r="A118">
            <v>36008</v>
          </cell>
          <cell r="B118">
            <v>1.018</v>
          </cell>
          <cell r="G118">
            <v>0</v>
          </cell>
          <cell r="H118">
            <v>0</v>
          </cell>
          <cell r="I118">
            <v>0</v>
          </cell>
          <cell r="J118">
            <v>0</v>
          </cell>
          <cell r="K118">
            <v>0</v>
          </cell>
          <cell r="L118">
            <v>1.018</v>
          </cell>
          <cell r="M118">
            <v>1.044468</v>
          </cell>
          <cell r="P118">
            <v>36008</v>
          </cell>
          <cell r="Q118">
            <v>1.8000000000000016E-2</v>
          </cell>
        </row>
        <row r="119">
          <cell r="A119">
            <v>36039</v>
          </cell>
          <cell r="B119">
            <v>1.014</v>
          </cell>
          <cell r="G119">
            <v>0</v>
          </cell>
          <cell r="H119">
            <v>0</v>
          </cell>
          <cell r="I119">
            <v>0</v>
          </cell>
          <cell r="J119">
            <v>0</v>
          </cell>
          <cell r="K119">
            <v>0</v>
          </cell>
          <cell r="L119">
            <v>1.014</v>
          </cell>
          <cell r="M119">
            <v>1.0403640000000001</v>
          </cell>
          <cell r="P119">
            <v>36039</v>
          </cell>
          <cell r="Q119">
            <v>1.4000000000000012E-2</v>
          </cell>
        </row>
        <row r="120">
          <cell r="A120">
            <v>36069</v>
          </cell>
          <cell r="B120">
            <v>1.0089999999999999</v>
          </cell>
          <cell r="G120">
            <v>0</v>
          </cell>
          <cell r="H120">
            <v>0</v>
          </cell>
          <cell r="I120">
            <v>0</v>
          </cell>
          <cell r="J120">
            <v>0</v>
          </cell>
          <cell r="K120">
            <v>0</v>
          </cell>
          <cell r="L120">
            <v>1.0089999999999999</v>
          </cell>
          <cell r="M120">
            <v>1.035234</v>
          </cell>
          <cell r="P120">
            <v>36069</v>
          </cell>
          <cell r="Q120">
            <v>8.999999999999897E-3</v>
          </cell>
        </row>
        <row r="121">
          <cell r="A121">
            <v>36100</v>
          </cell>
          <cell r="B121">
            <v>1.0009999999999999</v>
          </cell>
          <cell r="G121">
            <v>0</v>
          </cell>
          <cell r="H121">
            <v>0</v>
          </cell>
          <cell r="I121">
            <v>0</v>
          </cell>
          <cell r="J121">
            <v>0</v>
          </cell>
          <cell r="K121">
            <v>0</v>
          </cell>
          <cell r="L121">
            <v>1.0009999999999999</v>
          </cell>
          <cell r="M121">
            <v>1.027026</v>
          </cell>
          <cell r="P121">
            <v>36100</v>
          </cell>
          <cell r="Q121">
            <v>9.9999999999988987E-4</v>
          </cell>
        </row>
        <row r="122">
          <cell r="A122">
            <v>36130</v>
          </cell>
          <cell r="B122">
            <v>1</v>
          </cell>
          <cell r="G122">
            <v>0</v>
          </cell>
          <cell r="H122">
            <v>0</v>
          </cell>
          <cell r="I122">
            <v>0</v>
          </cell>
          <cell r="J122">
            <v>0</v>
          </cell>
          <cell r="K122">
            <v>0</v>
          </cell>
          <cell r="L122">
            <v>1</v>
          </cell>
          <cell r="M122">
            <v>1.026</v>
          </cell>
          <cell r="P122">
            <v>36130</v>
          </cell>
          <cell r="Q122">
            <v>0</v>
          </cell>
        </row>
        <row r="123">
          <cell r="A123">
            <v>36161</v>
          </cell>
          <cell r="B123">
            <v>1.02</v>
          </cell>
          <cell r="G123">
            <v>0</v>
          </cell>
          <cell r="H123">
            <v>0</v>
          </cell>
          <cell r="I123">
            <v>0</v>
          </cell>
          <cell r="J123">
            <v>0</v>
          </cell>
          <cell r="K123">
            <v>0</v>
          </cell>
          <cell r="L123">
            <v>0</v>
          </cell>
          <cell r="M123">
            <v>1.02</v>
          </cell>
          <cell r="P123">
            <v>36161</v>
          </cell>
          <cell r="Q123">
            <v>0.02</v>
          </cell>
        </row>
        <row r="124">
          <cell r="A124">
            <v>36192</v>
          </cell>
          <cell r="B124">
            <v>1.024</v>
          </cell>
          <cell r="G124">
            <v>0</v>
          </cell>
          <cell r="H124">
            <v>0</v>
          </cell>
          <cell r="I124">
            <v>0</v>
          </cell>
          <cell r="J124">
            <v>0</v>
          </cell>
          <cell r="K124">
            <v>0</v>
          </cell>
          <cell r="L124">
            <v>0</v>
          </cell>
          <cell r="M124">
            <v>1.024</v>
          </cell>
          <cell r="P124">
            <v>36192</v>
          </cell>
          <cell r="Q124">
            <v>2.4000000000000021E-2</v>
          </cell>
        </row>
        <row r="125">
          <cell r="A125">
            <v>36220</v>
          </cell>
          <cell r="B125">
            <v>1.0229999999999999</v>
          </cell>
          <cell r="G125">
            <v>0</v>
          </cell>
          <cell r="H125">
            <v>0</v>
          </cell>
          <cell r="I125">
            <v>0</v>
          </cell>
          <cell r="J125">
            <v>0</v>
          </cell>
          <cell r="K125">
            <v>0</v>
          </cell>
          <cell r="L125">
            <v>0</v>
          </cell>
          <cell r="M125">
            <v>1.0229999999999999</v>
          </cell>
          <cell r="P125">
            <v>36220</v>
          </cell>
          <cell r="Q125">
            <v>2.2999999999999909E-2</v>
          </cell>
        </row>
        <row r="126">
          <cell r="A126">
            <v>36251</v>
          </cell>
          <cell r="B126">
            <v>1.0169999999999999</v>
          </cell>
          <cell r="G126">
            <v>0</v>
          </cell>
          <cell r="H126">
            <v>0</v>
          </cell>
          <cell r="I126">
            <v>0</v>
          </cell>
          <cell r="J126">
            <v>0</v>
          </cell>
          <cell r="K126">
            <v>0</v>
          </cell>
          <cell r="L126">
            <v>0</v>
          </cell>
          <cell r="M126">
            <v>1.0169999999999999</v>
          </cell>
          <cell r="P126">
            <v>36251</v>
          </cell>
          <cell r="Q126">
            <v>1.6999999999999904E-2</v>
          </cell>
        </row>
        <row r="127">
          <cell r="A127">
            <v>36281</v>
          </cell>
          <cell r="B127">
            <v>1.0129999999999999</v>
          </cell>
          <cell r="G127">
            <v>0</v>
          </cell>
          <cell r="H127">
            <v>0</v>
          </cell>
          <cell r="I127">
            <v>0</v>
          </cell>
          <cell r="J127">
            <v>0</v>
          </cell>
          <cell r="K127">
            <v>0</v>
          </cell>
          <cell r="L127">
            <v>0</v>
          </cell>
          <cell r="M127">
            <v>1.0129999999999999</v>
          </cell>
          <cell r="P127">
            <v>36281</v>
          </cell>
          <cell r="Q127">
            <v>1.2999999999999901E-2</v>
          </cell>
        </row>
        <row r="128">
          <cell r="A128">
            <v>36312</v>
          </cell>
          <cell r="B128">
            <v>1.012</v>
          </cell>
          <cell r="G128">
            <v>0</v>
          </cell>
          <cell r="H128">
            <v>0</v>
          </cell>
          <cell r="I128">
            <v>0</v>
          </cell>
          <cell r="J128">
            <v>0</v>
          </cell>
          <cell r="K128">
            <v>0</v>
          </cell>
          <cell r="L128">
            <v>0</v>
          </cell>
          <cell r="M128">
            <v>1.012</v>
          </cell>
          <cell r="P128">
            <v>36312</v>
          </cell>
          <cell r="Q128">
            <v>1.2000000000000011E-2</v>
          </cell>
        </row>
        <row r="129">
          <cell r="A129">
            <v>36342</v>
          </cell>
          <cell r="B129">
            <v>1.01</v>
          </cell>
          <cell r="G129">
            <v>0</v>
          </cell>
          <cell r="H129">
            <v>0</v>
          </cell>
          <cell r="I129">
            <v>0</v>
          </cell>
          <cell r="J129">
            <v>0</v>
          </cell>
          <cell r="K129">
            <v>0</v>
          </cell>
          <cell r="L129">
            <v>0</v>
          </cell>
          <cell r="M129">
            <v>1.01</v>
          </cell>
          <cell r="P129">
            <v>36342</v>
          </cell>
          <cell r="Q129">
            <v>0.01</v>
          </cell>
        </row>
        <row r="130">
          <cell r="A130">
            <v>36373</v>
          </cell>
          <cell r="B130">
            <v>1.0089999999999999</v>
          </cell>
          <cell r="G130">
            <v>0</v>
          </cell>
          <cell r="H130">
            <v>0</v>
          </cell>
          <cell r="I130">
            <v>0</v>
          </cell>
          <cell r="J130">
            <v>0</v>
          </cell>
          <cell r="K130">
            <v>0</v>
          </cell>
          <cell r="L130">
            <v>0</v>
          </cell>
          <cell r="M130">
            <v>1.0089999999999999</v>
          </cell>
          <cell r="P130">
            <v>36373</v>
          </cell>
          <cell r="Q130">
            <v>8.999999999999897E-3</v>
          </cell>
        </row>
        <row r="131">
          <cell r="A131">
            <v>36404</v>
          </cell>
          <cell r="B131">
            <v>1.008</v>
          </cell>
          <cell r="G131">
            <v>0</v>
          </cell>
          <cell r="H131">
            <v>0</v>
          </cell>
          <cell r="I131">
            <v>0</v>
          </cell>
          <cell r="J131">
            <v>0</v>
          </cell>
          <cell r="K131">
            <v>0</v>
          </cell>
          <cell r="L131">
            <v>0</v>
          </cell>
          <cell r="M131">
            <v>1.008</v>
          </cell>
          <cell r="P131">
            <v>36404</v>
          </cell>
          <cell r="Q131">
            <v>8.0000000000000071E-3</v>
          </cell>
        </row>
        <row r="132">
          <cell r="A132">
            <v>36434</v>
          </cell>
          <cell r="B132">
            <v>1.0049999999999999</v>
          </cell>
          <cell r="G132">
            <v>0</v>
          </cell>
          <cell r="H132">
            <v>0</v>
          </cell>
          <cell r="I132">
            <v>0</v>
          </cell>
          <cell r="J132">
            <v>0</v>
          </cell>
          <cell r="K132">
            <v>0</v>
          </cell>
          <cell r="L132">
            <v>0</v>
          </cell>
          <cell r="M132">
            <v>1.0049999999999999</v>
          </cell>
          <cell r="P132">
            <v>36434</v>
          </cell>
          <cell r="Q132">
            <v>4.9999999999998934E-3</v>
          </cell>
        </row>
        <row r="133">
          <cell r="A133">
            <v>36465</v>
          </cell>
          <cell r="B133">
            <v>1.002</v>
          </cell>
          <cell r="G133">
            <v>0</v>
          </cell>
          <cell r="H133">
            <v>0</v>
          </cell>
          <cell r="I133">
            <v>0</v>
          </cell>
          <cell r="J133">
            <v>0</v>
          </cell>
          <cell r="K133">
            <v>0</v>
          </cell>
          <cell r="L133">
            <v>0</v>
          </cell>
          <cell r="M133">
            <v>1.002</v>
          </cell>
          <cell r="P133">
            <v>36465</v>
          </cell>
          <cell r="Q133">
            <v>2.0000000000000018E-3</v>
          </cell>
        </row>
        <row r="134">
          <cell r="A134">
            <v>36495</v>
          </cell>
          <cell r="B134">
            <v>1</v>
          </cell>
          <cell r="G134">
            <v>0</v>
          </cell>
          <cell r="H134">
            <v>0</v>
          </cell>
          <cell r="I134">
            <v>0</v>
          </cell>
          <cell r="J134">
            <v>0</v>
          </cell>
          <cell r="K134">
            <v>0</v>
          </cell>
          <cell r="L134">
            <v>0</v>
          </cell>
          <cell r="M134">
            <v>1</v>
          </cell>
          <cell r="P134">
            <v>36495</v>
          </cell>
          <cell r="Q134">
            <v>0</v>
          </cell>
        </row>
        <row r="135">
          <cell r="P135">
            <v>36526</v>
          </cell>
          <cell r="Q135">
            <v>4.3999999999999997E-2</v>
          </cell>
        </row>
        <row r="136">
          <cell r="P136">
            <v>36557</v>
          </cell>
          <cell r="Q136">
            <v>4.2000000000000003E-2</v>
          </cell>
        </row>
        <row r="137">
          <cell r="P137">
            <v>36586</v>
          </cell>
          <cell r="Q137">
            <v>3.5999999999999997E-2</v>
          </cell>
        </row>
        <row r="138">
          <cell r="P138">
            <v>36617</v>
          </cell>
          <cell r="Q138">
            <v>2.9000000000000001E-2</v>
          </cell>
        </row>
        <row r="139">
          <cell r="P139">
            <v>36647</v>
          </cell>
          <cell r="Q139">
            <v>2.4E-2</v>
          </cell>
        </row>
        <row r="140">
          <cell r="P140">
            <v>36678</v>
          </cell>
          <cell r="Q140">
            <v>2.1999999999999999E-2</v>
          </cell>
        </row>
        <row r="141">
          <cell r="P141">
            <v>36708</v>
          </cell>
          <cell r="Q141">
            <v>0.02</v>
          </cell>
        </row>
        <row r="142">
          <cell r="P142">
            <v>36739</v>
          </cell>
          <cell r="Q142">
            <v>1.7999999999999999E-2</v>
          </cell>
        </row>
        <row r="143">
          <cell r="P143">
            <v>36770</v>
          </cell>
          <cell r="Q143">
            <v>1.6E-2</v>
          </cell>
        </row>
        <row r="144">
          <cell r="P144">
            <v>36800</v>
          </cell>
          <cell r="Q144">
            <v>8.9999999999999993E-3</v>
          </cell>
        </row>
        <row r="145">
          <cell r="P145">
            <v>36831</v>
          </cell>
          <cell r="Q145">
            <v>3.0000000000000001E-3</v>
          </cell>
        </row>
        <row r="146">
          <cell r="P146">
            <v>36861</v>
          </cell>
          <cell r="Q146">
            <v>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Boletas"/>
      <sheetName val="BD Facturas"/>
      <sheetName val="BD Compras"/>
    </sheetNames>
    <sheetDataSet>
      <sheetData sheetId="0" refreshError="1"/>
      <sheetData sheetId="1" refreshError="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versoCon"/>
      <sheetName val="ReversoCon"/>
      <sheetName val="Registrar "/>
      <sheetName val="AnversoAud"/>
      <sheetName val="ReversoAud"/>
      <sheetName val="Hoja1"/>
      <sheetName val="RUT"/>
    </sheetNames>
    <sheetDataSet>
      <sheetData sheetId="0" refreshError="1"/>
      <sheetData sheetId="1" refreshError="1"/>
      <sheetData sheetId="2" refreshError="1">
        <row r="2">
          <cell r="A2">
            <v>1</v>
          </cell>
          <cell r="B2" t="str">
            <v xml:space="preserve"> </v>
          </cell>
        </row>
        <row r="3">
          <cell r="A3">
            <v>2</v>
          </cell>
          <cell r="B3" t="str">
            <v xml:space="preserve"> </v>
          </cell>
        </row>
        <row r="4">
          <cell r="A4">
            <v>5</v>
          </cell>
          <cell r="B4" t="str">
            <v xml:space="preserve"> </v>
          </cell>
        </row>
        <row r="5">
          <cell r="A5">
            <v>6</v>
          </cell>
          <cell r="B5" t="str">
            <v xml:space="preserve"> </v>
          </cell>
        </row>
        <row r="6">
          <cell r="A6">
            <v>9</v>
          </cell>
          <cell r="B6" t="str">
            <v xml:space="preserve"> </v>
          </cell>
        </row>
        <row r="7">
          <cell r="A7">
            <v>8</v>
          </cell>
          <cell r="B7" t="str">
            <v xml:space="preserve"> </v>
          </cell>
        </row>
        <row r="8">
          <cell r="A8">
            <v>7</v>
          </cell>
          <cell r="B8" t="str">
            <v xml:space="preserve"> </v>
          </cell>
        </row>
        <row r="9">
          <cell r="A9">
            <v>3</v>
          </cell>
          <cell r="B9" t="str">
            <v xml:space="preserve"> </v>
          </cell>
        </row>
        <row r="10">
          <cell r="A10">
            <v>0</v>
          </cell>
          <cell r="B10" t="str">
            <v xml:space="preserve"> </v>
          </cell>
        </row>
        <row r="11">
          <cell r="A11">
            <v>0</v>
          </cell>
          <cell r="B11" t="str">
            <v xml:space="preserve"> </v>
          </cell>
        </row>
        <row r="12">
          <cell r="A12">
            <v>0</v>
          </cell>
          <cell r="B12">
            <v>0</v>
          </cell>
        </row>
        <row r="13">
          <cell r="A13">
            <v>0</v>
          </cell>
          <cell r="B13">
            <v>0</v>
          </cell>
        </row>
        <row r="14">
          <cell r="A14">
            <v>0</v>
          </cell>
          <cell r="B14">
            <v>0</v>
          </cell>
        </row>
        <row r="15">
          <cell r="A15">
            <v>0</v>
          </cell>
          <cell r="B15">
            <v>0</v>
          </cell>
        </row>
        <row r="16">
          <cell r="A16">
            <v>0</v>
          </cell>
          <cell r="B16">
            <v>0</v>
          </cell>
        </row>
        <row r="17">
          <cell r="A17">
            <v>0</v>
          </cell>
          <cell r="B17">
            <v>0</v>
          </cell>
        </row>
        <row r="18">
          <cell r="A18">
            <v>0</v>
          </cell>
          <cell r="B18">
            <v>0</v>
          </cell>
        </row>
        <row r="19">
          <cell r="A19">
            <v>0</v>
          </cell>
          <cell r="B19">
            <v>0</v>
          </cell>
        </row>
        <row r="20">
          <cell r="A20">
            <v>0</v>
          </cell>
          <cell r="B20">
            <v>0</v>
          </cell>
        </row>
        <row r="21">
          <cell r="A21">
            <v>0</v>
          </cell>
          <cell r="B21">
            <v>0</v>
          </cell>
        </row>
        <row r="22">
          <cell r="A22">
            <v>0</v>
          </cell>
          <cell r="B22">
            <v>0</v>
          </cell>
        </row>
        <row r="23">
          <cell r="A23">
            <v>0</v>
          </cell>
          <cell r="B23">
            <v>0</v>
          </cell>
        </row>
        <row r="24">
          <cell r="A24">
            <v>0</v>
          </cell>
          <cell r="B24">
            <v>0</v>
          </cell>
        </row>
        <row r="25">
          <cell r="A25">
            <v>0</v>
          </cell>
          <cell r="B25">
            <v>0</v>
          </cell>
        </row>
        <row r="26">
          <cell r="A26">
            <v>0</v>
          </cell>
          <cell r="B26">
            <v>0</v>
          </cell>
        </row>
        <row r="27">
          <cell r="A27">
            <v>0</v>
          </cell>
          <cell r="B27">
            <v>0</v>
          </cell>
        </row>
        <row r="28">
          <cell r="A28">
            <v>0</v>
          </cell>
          <cell r="B28">
            <v>0</v>
          </cell>
        </row>
        <row r="29">
          <cell r="A29">
            <v>0</v>
          </cell>
          <cell r="B29">
            <v>0</v>
          </cell>
        </row>
        <row r="30">
          <cell r="A30">
            <v>0</v>
          </cell>
          <cell r="B30">
            <v>0</v>
          </cell>
        </row>
        <row r="31">
          <cell r="A31">
            <v>0</v>
          </cell>
          <cell r="B31">
            <v>0</v>
          </cell>
        </row>
        <row r="32">
          <cell r="A32">
            <v>0</v>
          </cell>
          <cell r="B32">
            <v>0</v>
          </cell>
        </row>
        <row r="33">
          <cell r="A33">
            <v>0</v>
          </cell>
          <cell r="B33">
            <v>0</v>
          </cell>
        </row>
        <row r="34">
          <cell r="A34">
            <v>0</v>
          </cell>
          <cell r="B34">
            <v>0</v>
          </cell>
        </row>
        <row r="35">
          <cell r="A35">
            <v>0</v>
          </cell>
          <cell r="B35">
            <v>0</v>
          </cell>
        </row>
        <row r="36">
          <cell r="A36">
            <v>0</v>
          </cell>
          <cell r="B36">
            <v>0</v>
          </cell>
        </row>
        <row r="37">
          <cell r="A37">
            <v>0</v>
          </cell>
          <cell r="B37">
            <v>0</v>
          </cell>
        </row>
        <row r="38">
          <cell r="A38">
            <v>0</v>
          </cell>
          <cell r="B38">
            <v>0</v>
          </cell>
        </row>
        <row r="39">
          <cell r="A39">
            <v>0</v>
          </cell>
          <cell r="B39">
            <v>0</v>
          </cell>
        </row>
        <row r="40">
          <cell r="A40">
            <v>0</v>
          </cell>
          <cell r="B40">
            <v>0</v>
          </cell>
        </row>
        <row r="41">
          <cell r="A41">
            <v>0</v>
          </cell>
          <cell r="B41">
            <v>0</v>
          </cell>
        </row>
        <row r="42">
          <cell r="A42">
            <v>0</v>
          </cell>
          <cell r="B42">
            <v>0</v>
          </cell>
        </row>
        <row r="43">
          <cell r="A43">
            <v>0</v>
          </cell>
          <cell r="B43">
            <v>0</v>
          </cell>
        </row>
        <row r="44">
          <cell r="A44">
            <v>0</v>
          </cell>
          <cell r="B44">
            <v>0</v>
          </cell>
        </row>
        <row r="45">
          <cell r="A45">
            <v>0</v>
          </cell>
          <cell r="B45">
            <v>0</v>
          </cell>
        </row>
        <row r="46">
          <cell r="A46">
            <v>0</v>
          </cell>
          <cell r="B46">
            <v>0</v>
          </cell>
        </row>
        <row r="47">
          <cell r="A47">
            <v>0</v>
          </cell>
          <cell r="B47">
            <v>0</v>
          </cell>
        </row>
        <row r="48">
          <cell r="A48">
            <v>0</v>
          </cell>
          <cell r="B48">
            <v>0</v>
          </cell>
        </row>
        <row r="49">
          <cell r="A49">
            <v>0</v>
          </cell>
          <cell r="B49">
            <v>0</v>
          </cell>
        </row>
        <row r="50">
          <cell r="A50">
            <v>0</v>
          </cell>
          <cell r="B50">
            <v>0</v>
          </cell>
        </row>
        <row r="51">
          <cell r="A51">
            <v>0</v>
          </cell>
          <cell r="B51">
            <v>0</v>
          </cell>
        </row>
        <row r="52">
          <cell r="A52">
            <v>0</v>
          </cell>
          <cell r="B52">
            <v>0</v>
          </cell>
        </row>
        <row r="53">
          <cell r="A53">
            <v>0</v>
          </cell>
          <cell r="B53">
            <v>0</v>
          </cell>
        </row>
        <row r="54">
          <cell r="A54">
            <v>0</v>
          </cell>
          <cell r="B54">
            <v>0</v>
          </cell>
        </row>
        <row r="55">
          <cell r="A55">
            <v>0</v>
          </cell>
          <cell r="B55">
            <v>0</v>
          </cell>
        </row>
        <row r="56">
          <cell r="A56">
            <v>0</v>
          </cell>
          <cell r="B56">
            <v>0</v>
          </cell>
        </row>
        <row r="57">
          <cell r="A57">
            <v>0</v>
          </cell>
          <cell r="B57">
            <v>0</v>
          </cell>
        </row>
        <row r="58">
          <cell r="A58">
            <v>0</v>
          </cell>
          <cell r="B58">
            <v>0</v>
          </cell>
        </row>
        <row r="59">
          <cell r="A59">
            <v>0</v>
          </cell>
          <cell r="B59">
            <v>0</v>
          </cell>
        </row>
        <row r="60">
          <cell r="A60">
            <v>0</v>
          </cell>
          <cell r="B60">
            <v>0</v>
          </cell>
        </row>
        <row r="61">
          <cell r="A61">
            <v>0</v>
          </cell>
          <cell r="B61">
            <v>0</v>
          </cell>
        </row>
        <row r="62">
          <cell r="A62">
            <v>0</v>
          </cell>
          <cell r="B62">
            <v>0</v>
          </cell>
        </row>
        <row r="63">
          <cell r="A63">
            <v>0</v>
          </cell>
          <cell r="B63">
            <v>0</v>
          </cell>
        </row>
        <row r="64">
          <cell r="A64">
            <v>0</v>
          </cell>
          <cell r="B64">
            <v>0</v>
          </cell>
        </row>
        <row r="65">
          <cell r="A65">
            <v>0</v>
          </cell>
          <cell r="B65">
            <v>0</v>
          </cell>
        </row>
        <row r="66">
          <cell r="A66">
            <v>0</v>
          </cell>
          <cell r="B66">
            <v>0</v>
          </cell>
        </row>
        <row r="67">
          <cell r="A67">
            <v>0</v>
          </cell>
          <cell r="B67">
            <v>0</v>
          </cell>
        </row>
        <row r="68">
          <cell r="A68">
            <v>0</v>
          </cell>
          <cell r="B68">
            <v>0</v>
          </cell>
        </row>
        <row r="69">
          <cell r="A69">
            <v>0</v>
          </cell>
          <cell r="B69">
            <v>0</v>
          </cell>
        </row>
        <row r="70">
          <cell r="A70">
            <v>0</v>
          </cell>
          <cell r="B70">
            <v>0</v>
          </cell>
        </row>
        <row r="71">
          <cell r="A71">
            <v>0</v>
          </cell>
          <cell r="B71">
            <v>0</v>
          </cell>
        </row>
        <row r="72">
          <cell r="A72">
            <v>0</v>
          </cell>
          <cell r="B72">
            <v>0</v>
          </cell>
        </row>
        <row r="73">
          <cell r="A73">
            <v>0</v>
          </cell>
          <cell r="B73">
            <v>0</v>
          </cell>
        </row>
        <row r="74">
          <cell r="A74">
            <v>0</v>
          </cell>
          <cell r="B74">
            <v>0</v>
          </cell>
        </row>
        <row r="75">
          <cell r="A75">
            <v>0</v>
          </cell>
          <cell r="B75">
            <v>0</v>
          </cell>
        </row>
        <row r="76">
          <cell r="A76">
            <v>0</v>
          </cell>
          <cell r="B76">
            <v>0</v>
          </cell>
        </row>
        <row r="77">
          <cell r="A77">
            <v>0</v>
          </cell>
          <cell r="B77">
            <v>0</v>
          </cell>
        </row>
        <row r="78">
          <cell r="A78">
            <v>0</v>
          </cell>
          <cell r="B78">
            <v>0</v>
          </cell>
        </row>
        <row r="79">
          <cell r="A79">
            <v>0</v>
          </cell>
          <cell r="B79">
            <v>0</v>
          </cell>
        </row>
        <row r="80">
          <cell r="A80">
            <v>0</v>
          </cell>
          <cell r="B80">
            <v>0</v>
          </cell>
        </row>
        <row r="81">
          <cell r="A81">
            <v>0</v>
          </cell>
          <cell r="B81">
            <v>0</v>
          </cell>
        </row>
        <row r="82">
          <cell r="A82">
            <v>0</v>
          </cell>
          <cell r="B82">
            <v>0</v>
          </cell>
        </row>
        <row r="83">
          <cell r="A83">
            <v>0</v>
          </cell>
          <cell r="B83">
            <v>0</v>
          </cell>
        </row>
        <row r="84">
          <cell r="A84">
            <v>0</v>
          </cell>
          <cell r="B84">
            <v>0</v>
          </cell>
        </row>
        <row r="85">
          <cell r="A85">
            <v>0</v>
          </cell>
          <cell r="B85">
            <v>0</v>
          </cell>
        </row>
        <row r="86">
          <cell r="A86">
            <v>0</v>
          </cell>
          <cell r="B86">
            <v>0</v>
          </cell>
        </row>
        <row r="87">
          <cell r="A87">
            <v>0</v>
          </cell>
          <cell r="B87">
            <v>0</v>
          </cell>
        </row>
        <row r="88">
          <cell r="A88">
            <v>0</v>
          </cell>
          <cell r="B88">
            <v>0</v>
          </cell>
        </row>
        <row r="89">
          <cell r="A89">
            <v>0</v>
          </cell>
          <cell r="B89">
            <v>0</v>
          </cell>
        </row>
        <row r="90">
          <cell r="A90">
            <v>0</v>
          </cell>
          <cell r="B90">
            <v>0</v>
          </cell>
        </row>
        <row r="91">
          <cell r="A91">
            <v>0</v>
          </cell>
          <cell r="B91">
            <v>0</v>
          </cell>
        </row>
        <row r="92">
          <cell r="A92">
            <v>0</v>
          </cell>
          <cell r="B92">
            <v>0</v>
          </cell>
        </row>
        <row r="93">
          <cell r="A93">
            <v>0</v>
          </cell>
          <cell r="B93">
            <v>0</v>
          </cell>
        </row>
        <row r="94">
          <cell r="A94">
            <v>0</v>
          </cell>
          <cell r="B94">
            <v>0</v>
          </cell>
        </row>
        <row r="95">
          <cell r="A95">
            <v>0</v>
          </cell>
          <cell r="B95">
            <v>0</v>
          </cell>
        </row>
        <row r="96">
          <cell r="A96">
            <v>0</v>
          </cell>
          <cell r="B96">
            <v>0</v>
          </cell>
        </row>
        <row r="97">
          <cell r="A97">
            <v>0</v>
          </cell>
          <cell r="B97">
            <v>0</v>
          </cell>
        </row>
        <row r="98">
          <cell r="A98">
            <v>0</v>
          </cell>
          <cell r="B98">
            <v>0</v>
          </cell>
        </row>
        <row r="99">
          <cell r="A99">
            <v>0</v>
          </cell>
          <cell r="B99">
            <v>0</v>
          </cell>
        </row>
        <row r="100">
          <cell r="A100">
            <v>0</v>
          </cell>
          <cell r="B100">
            <v>0</v>
          </cell>
        </row>
        <row r="101">
          <cell r="A101">
            <v>0</v>
          </cell>
          <cell r="B101">
            <v>0</v>
          </cell>
        </row>
        <row r="102">
          <cell r="A102">
            <v>0</v>
          </cell>
          <cell r="B102">
            <v>0</v>
          </cell>
        </row>
        <row r="103">
          <cell r="A103">
            <v>0</v>
          </cell>
          <cell r="B103">
            <v>0</v>
          </cell>
        </row>
        <row r="104">
          <cell r="A104">
            <v>0</v>
          </cell>
          <cell r="B104">
            <v>0</v>
          </cell>
        </row>
        <row r="105">
          <cell r="A105">
            <v>0</v>
          </cell>
          <cell r="B105">
            <v>0</v>
          </cell>
        </row>
        <row r="106">
          <cell r="A106">
            <v>0</v>
          </cell>
          <cell r="B106">
            <v>0</v>
          </cell>
        </row>
        <row r="107">
          <cell r="A107">
            <v>0</v>
          </cell>
          <cell r="B107">
            <v>0</v>
          </cell>
        </row>
        <row r="108">
          <cell r="A108">
            <v>0</v>
          </cell>
          <cell r="B108">
            <v>0</v>
          </cell>
        </row>
        <row r="109">
          <cell r="A109">
            <v>0</v>
          </cell>
          <cell r="B109">
            <v>0</v>
          </cell>
        </row>
        <row r="110">
          <cell r="A110">
            <v>0</v>
          </cell>
          <cell r="B110">
            <v>0</v>
          </cell>
        </row>
        <row r="111">
          <cell r="A111">
            <v>0</v>
          </cell>
          <cell r="B111">
            <v>0</v>
          </cell>
        </row>
        <row r="112">
          <cell r="A112">
            <v>0</v>
          </cell>
          <cell r="B112">
            <v>0</v>
          </cell>
        </row>
        <row r="113">
          <cell r="A113">
            <v>0</v>
          </cell>
          <cell r="B113">
            <v>0</v>
          </cell>
        </row>
        <row r="114">
          <cell r="A114">
            <v>0</v>
          </cell>
          <cell r="B114">
            <v>0</v>
          </cell>
        </row>
        <row r="115">
          <cell r="A115">
            <v>0</v>
          </cell>
          <cell r="B115">
            <v>0</v>
          </cell>
        </row>
        <row r="116">
          <cell r="A116">
            <v>0</v>
          </cell>
          <cell r="B116">
            <v>0</v>
          </cell>
        </row>
        <row r="117">
          <cell r="A117">
            <v>0</v>
          </cell>
          <cell r="B117">
            <v>0</v>
          </cell>
        </row>
        <row r="118">
          <cell r="A118">
            <v>0</v>
          </cell>
          <cell r="B118">
            <v>0</v>
          </cell>
        </row>
        <row r="119">
          <cell r="A119">
            <v>0</v>
          </cell>
          <cell r="B119">
            <v>0</v>
          </cell>
        </row>
        <row r="120">
          <cell r="A120">
            <v>0</v>
          </cell>
          <cell r="B120">
            <v>0</v>
          </cell>
        </row>
        <row r="121">
          <cell r="A121">
            <v>0</v>
          </cell>
          <cell r="B121">
            <v>0</v>
          </cell>
        </row>
        <row r="122">
          <cell r="A122">
            <v>0</v>
          </cell>
          <cell r="B122">
            <v>0</v>
          </cell>
        </row>
        <row r="123">
          <cell r="A123">
            <v>0</v>
          </cell>
          <cell r="B123">
            <v>0</v>
          </cell>
        </row>
        <row r="124">
          <cell r="A124">
            <v>0</v>
          </cell>
          <cell r="B124">
            <v>0</v>
          </cell>
        </row>
        <row r="125">
          <cell r="A125">
            <v>0</v>
          </cell>
          <cell r="B125">
            <v>0</v>
          </cell>
        </row>
        <row r="126">
          <cell r="A126">
            <v>0</v>
          </cell>
          <cell r="B126">
            <v>0</v>
          </cell>
        </row>
        <row r="127">
          <cell r="A127">
            <v>0</v>
          </cell>
          <cell r="B127">
            <v>0</v>
          </cell>
        </row>
        <row r="128">
          <cell r="A128">
            <v>0</v>
          </cell>
          <cell r="B128">
            <v>0</v>
          </cell>
        </row>
        <row r="129">
          <cell r="A129">
            <v>0</v>
          </cell>
          <cell r="B129">
            <v>0</v>
          </cell>
        </row>
        <row r="130">
          <cell r="A130">
            <v>0</v>
          </cell>
          <cell r="B130">
            <v>0</v>
          </cell>
        </row>
        <row r="131">
          <cell r="A131">
            <v>0</v>
          </cell>
          <cell r="B131">
            <v>0</v>
          </cell>
        </row>
        <row r="132">
          <cell r="A132">
            <v>0</v>
          </cell>
          <cell r="B132">
            <v>0</v>
          </cell>
        </row>
        <row r="133">
          <cell r="A133">
            <v>0</v>
          </cell>
          <cell r="B133">
            <v>0</v>
          </cell>
        </row>
        <row r="134">
          <cell r="A134">
            <v>0</v>
          </cell>
          <cell r="B134">
            <v>0</v>
          </cell>
        </row>
        <row r="135">
          <cell r="A135">
            <v>0</v>
          </cell>
          <cell r="B135">
            <v>0</v>
          </cell>
        </row>
        <row r="136">
          <cell r="A136">
            <v>0</v>
          </cell>
          <cell r="B136">
            <v>0</v>
          </cell>
        </row>
        <row r="137">
          <cell r="A137">
            <v>0</v>
          </cell>
          <cell r="B137">
            <v>0</v>
          </cell>
        </row>
        <row r="138">
          <cell r="A138">
            <v>0</v>
          </cell>
          <cell r="B138">
            <v>0</v>
          </cell>
        </row>
        <row r="139">
          <cell r="A139">
            <v>0</v>
          </cell>
          <cell r="B139">
            <v>0</v>
          </cell>
        </row>
        <row r="140">
          <cell r="A140">
            <v>0</v>
          </cell>
          <cell r="B140">
            <v>0</v>
          </cell>
        </row>
        <row r="141">
          <cell r="A141">
            <v>0</v>
          </cell>
          <cell r="B141">
            <v>0</v>
          </cell>
        </row>
        <row r="142">
          <cell r="A142">
            <v>0</v>
          </cell>
          <cell r="B142">
            <v>0</v>
          </cell>
        </row>
        <row r="143">
          <cell r="A143">
            <v>0</v>
          </cell>
          <cell r="B143">
            <v>0</v>
          </cell>
        </row>
        <row r="144">
          <cell r="A144">
            <v>0</v>
          </cell>
          <cell r="B144">
            <v>0</v>
          </cell>
        </row>
        <row r="145">
          <cell r="A145">
            <v>0</v>
          </cell>
          <cell r="B145">
            <v>0</v>
          </cell>
        </row>
        <row r="146">
          <cell r="A146">
            <v>0</v>
          </cell>
          <cell r="B146">
            <v>0</v>
          </cell>
        </row>
        <row r="147">
          <cell r="A147">
            <v>0</v>
          </cell>
          <cell r="B147">
            <v>0</v>
          </cell>
        </row>
        <row r="148">
          <cell r="A148">
            <v>0</v>
          </cell>
          <cell r="B148">
            <v>0</v>
          </cell>
        </row>
        <row r="149">
          <cell r="A149">
            <v>0</v>
          </cell>
          <cell r="B149">
            <v>0</v>
          </cell>
        </row>
        <row r="150">
          <cell r="A150">
            <v>0</v>
          </cell>
          <cell r="B150">
            <v>0</v>
          </cell>
        </row>
        <row r="151">
          <cell r="A151">
            <v>0</v>
          </cell>
          <cell r="B151">
            <v>0</v>
          </cell>
        </row>
        <row r="152">
          <cell r="A152">
            <v>0</v>
          </cell>
          <cell r="B152">
            <v>0</v>
          </cell>
        </row>
        <row r="153">
          <cell r="A153">
            <v>0</v>
          </cell>
          <cell r="B153">
            <v>0</v>
          </cell>
        </row>
        <row r="154">
          <cell r="A154">
            <v>0</v>
          </cell>
          <cell r="B154">
            <v>0</v>
          </cell>
        </row>
        <row r="155">
          <cell r="A155">
            <v>0</v>
          </cell>
          <cell r="B155">
            <v>0</v>
          </cell>
        </row>
        <row r="156">
          <cell r="A156">
            <v>0</v>
          </cell>
          <cell r="B156">
            <v>0</v>
          </cell>
        </row>
        <row r="157">
          <cell r="A157">
            <v>0</v>
          </cell>
          <cell r="B157">
            <v>0</v>
          </cell>
        </row>
        <row r="158">
          <cell r="A158">
            <v>0</v>
          </cell>
          <cell r="B158">
            <v>0</v>
          </cell>
        </row>
        <row r="159">
          <cell r="A159">
            <v>0</v>
          </cell>
          <cell r="B159">
            <v>0</v>
          </cell>
        </row>
        <row r="160">
          <cell r="A160">
            <v>0</v>
          </cell>
          <cell r="B160">
            <v>0</v>
          </cell>
        </row>
        <row r="161">
          <cell r="A161">
            <v>0</v>
          </cell>
          <cell r="B161">
            <v>0</v>
          </cell>
        </row>
        <row r="162">
          <cell r="A162">
            <v>0</v>
          </cell>
          <cell r="B162">
            <v>0</v>
          </cell>
        </row>
        <row r="163">
          <cell r="A163">
            <v>0</v>
          </cell>
          <cell r="B163">
            <v>0</v>
          </cell>
        </row>
        <row r="164">
          <cell r="A164">
            <v>0</v>
          </cell>
          <cell r="B164">
            <v>0</v>
          </cell>
        </row>
        <row r="165">
          <cell r="A165">
            <v>0</v>
          </cell>
          <cell r="B165">
            <v>0</v>
          </cell>
        </row>
        <row r="166">
          <cell r="A166">
            <v>0</v>
          </cell>
          <cell r="B166">
            <v>0</v>
          </cell>
        </row>
        <row r="167">
          <cell r="A167">
            <v>0</v>
          </cell>
          <cell r="B167">
            <v>0</v>
          </cell>
        </row>
        <row r="168">
          <cell r="A168">
            <v>0</v>
          </cell>
          <cell r="B168">
            <v>0</v>
          </cell>
        </row>
        <row r="169">
          <cell r="A169">
            <v>0</v>
          </cell>
          <cell r="B169">
            <v>0</v>
          </cell>
        </row>
        <row r="170">
          <cell r="A170">
            <v>0</v>
          </cell>
          <cell r="B170">
            <v>0</v>
          </cell>
        </row>
        <row r="171">
          <cell r="A171">
            <v>0</v>
          </cell>
          <cell r="B171">
            <v>0</v>
          </cell>
        </row>
        <row r="172">
          <cell r="A172">
            <v>0</v>
          </cell>
          <cell r="B172">
            <v>0</v>
          </cell>
        </row>
        <row r="173">
          <cell r="A173">
            <v>0</v>
          </cell>
          <cell r="B173">
            <v>0</v>
          </cell>
        </row>
        <row r="174">
          <cell r="A174">
            <v>0</v>
          </cell>
          <cell r="B174">
            <v>0</v>
          </cell>
        </row>
        <row r="175">
          <cell r="A175">
            <v>0</v>
          </cell>
          <cell r="B175">
            <v>0</v>
          </cell>
        </row>
        <row r="176">
          <cell r="A176">
            <v>0</v>
          </cell>
          <cell r="B176">
            <v>0</v>
          </cell>
        </row>
        <row r="177">
          <cell r="A177">
            <v>85</v>
          </cell>
          <cell r="B177">
            <v>0</v>
          </cell>
        </row>
        <row r="178">
          <cell r="A178">
            <v>86</v>
          </cell>
          <cell r="B178">
            <v>0</v>
          </cell>
        </row>
        <row r="179">
          <cell r="A179">
            <v>87</v>
          </cell>
          <cell r="B179">
            <v>0</v>
          </cell>
        </row>
        <row r="180">
          <cell r="A180">
            <v>90</v>
          </cell>
          <cell r="B180">
            <v>0</v>
          </cell>
        </row>
        <row r="181">
          <cell r="A181">
            <v>39</v>
          </cell>
          <cell r="B181">
            <v>0</v>
          </cell>
        </row>
        <row r="182">
          <cell r="A182">
            <v>91</v>
          </cell>
          <cell r="B182">
            <v>0</v>
          </cell>
        </row>
      </sheetData>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versoCon"/>
      <sheetName val="ReversoCon"/>
      <sheetName val="Registrar "/>
      <sheetName val="AnversoAud"/>
      <sheetName val="ReversoAud"/>
      <sheetName val="Hoja1"/>
      <sheetName val="RUT"/>
    </sheetNames>
    <sheetDataSet>
      <sheetData sheetId="0" refreshError="1"/>
      <sheetData sheetId="1" refreshError="1"/>
      <sheetData sheetId="2" refreshError="1">
        <row r="2">
          <cell r="A2">
            <v>1</v>
          </cell>
          <cell r="B2" t="str">
            <v xml:space="preserve"> </v>
          </cell>
        </row>
        <row r="3">
          <cell r="A3">
            <v>2</v>
          </cell>
          <cell r="B3" t="str">
            <v xml:space="preserve"> </v>
          </cell>
        </row>
        <row r="4">
          <cell r="A4">
            <v>5</v>
          </cell>
          <cell r="B4" t="str">
            <v xml:space="preserve"> </v>
          </cell>
        </row>
        <row r="5">
          <cell r="A5">
            <v>6</v>
          </cell>
          <cell r="B5" t="str">
            <v xml:space="preserve"> </v>
          </cell>
        </row>
        <row r="6">
          <cell r="A6">
            <v>9</v>
          </cell>
          <cell r="B6" t="str">
            <v xml:space="preserve"> </v>
          </cell>
        </row>
        <row r="7">
          <cell r="A7">
            <v>8</v>
          </cell>
          <cell r="B7" t="str">
            <v xml:space="preserve"> </v>
          </cell>
        </row>
        <row r="8">
          <cell r="A8">
            <v>7</v>
          </cell>
          <cell r="B8" t="str">
            <v xml:space="preserve"> </v>
          </cell>
        </row>
        <row r="9">
          <cell r="A9">
            <v>3</v>
          </cell>
          <cell r="B9" t="str">
            <v xml:space="preserve"> </v>
          </cell>
        </row>
        <row r="10">
          <cell r="A10">
            <v>0</v>
          </cell>
          <cell r="B10" t="str">
            <v xml:space="preserve"> </v>
          </cell>
        </row>
        <row r="11">
          <cell r="A11">
            <v>0</v>
          </cell>
          <cell r="B11" t="str">
            <v xml:space="preserve"> </v>
          </cell>
        </row>
        <row r="12">
          <cell r="A12">
            <v>0</v>
          </cell>
          <cell r="B12">
            <v>0</v>
          </cell>
        </row>
        <row r="13">
          <cell r="A13">
            <v>0</v>
          </cell>
          <cell r="B13">
            <v>0</v>
          </cell>
        </row>
        <row r="14">
          <cell r="A14">
            <v>0</v>
          </cell>
          <cell r="B14">
            <v>0</v>
          </cell>
        </row>
        <row r="15">
          <cell r="A15">
            <v>0</v>
          </cell>
          <cell r="B15">
            <v>0</v>
          </cell>
        </row>
        <row r="16">
          <cell r="A16">
            <v>0</v>
          </cell>
          <cell r="B16">
            <v>0</v>
          </cell>
        </row>
        <row r="17">
          <cell r="A17">
            <v>0</v>
          </cell>
          <cell r="B17">
            <v>0</v>
          </cell>
        </row>
        <row r="18">
          <cell r="A18">
            <v>0</v>
          </cell>
          <cell r="B18">
            <v>0</v>
          </cell>
        </row>
        <row r="19">
          <cell r="A19">
            <v>0</v>
          </cell>
          <cell r="B19">
            <v>0</v>
          </cell>
        </row>
        <row r="20">
          <cell r="A20">
            <v>0</v>
          </cell>
          <cell r="B20">
            <v>0</v>
          </cell>
        </row>
        <row r="21">
          <cell r="A21">
            <v>0</v>
          </cell>
          <cell r="B21">
            <v>0</v>
          </cell>
        </row>
        <row r="22">
          <cell r="A22">
            <v>0</v>
          </cell>
          <cell r="B22">
            <v>0</v>
          </cell>
        </row>
        <row r="23">
          <cell r="A23">
            <v>0</v>
          </cell>
          <cell r="B23">
            <v>0</v>
          </cell>
        </row>
        <row r="24">
          <cell r="A24">
            <v>0</v>
          </cell>
          <cell r="B24">
            <v>0</v>
          </cell>
        </row>
        <row r="25">
          <cell r="A25">
            <v>0</v>
          </cell>
          <cell r="B25">
            <v>0</v>
          </cell>
        </row>
        <row r="26">
          <cell r="A26">
            <v>0</v>
          </cell>
          <cell r="B26">
            <v>0</v>
          </cell>
        </row>
        <row r="27">
          <cell r="A27">
            <v>0</v>
          </cell>
          <cell r="B27">
            <v>0</v>
          </cell>
        </row>
        <row r="28">
          <cell r="A28">
            <v>0</v>
          </cell>
          <cell r="B28">
            <v>0</v>
          </cell>
        </row>
        <row r="29">
          <cell r="A29">
            <v>0</v>
          </cell>
          <cell r="B29">
            <v>0</v>
          </cell>
        </row>
        <row r="30">
          <cell r="A30">
            <v>0</v>
          </cell>
          <cell r="B30">
            <v>0</v>
          </cell>
        </row>
        <row r="31">
          <cell r="A31">
            <v>0</v>
          </cell>
          <cell r="B31">
            <v>0</v>
          </cell>
        </row>
        <row r="32">
          <cell r="A32">
            <v>0</v>
          </cell>
          <cell r="B32">
            <v>0</v>
          </cell>
        </row>
        <row r="33">
          <cell r="A33">
            <v>0</v>
          </cell>
          <cell r="B33">
            <v>0</v>
          </cell>
        </row>
        <row r="34">
          <cell r="A34">
            <v>0</v>
          </cell>
          <cell r="B34">
            <v>0</v>
          </cell>
        </row>
        <row r="35">
          <cell r="A35">
            <v>0</v>
          </cell>
          <cell r="B35">
            <v>0</v>
          </cell>
        </row>
        <row r="36">
          <cell r="A36">
            <v>0</v>
          </cell>
          <cell r="B36">
            <v>0</v>
          </cell>
        </row>
        <row r="37">
          <cell r="A37">
            <v>0</v>
          </cell>
          <cell r="B37">
            <v>0</v>
          </cell>
        </row>
        <row r="38">
          <cell r="A38">
            <v>0</v>
          </cell>
          <cell r="B38">
            <v>0</v>
          </cell>
        </row>
        <row r="39">
          <cell r="A39">
            <v>0</v>
          </cell>
          <cell r="B39">
            <v>0</v>
          </cell>
        </row>
        <row r="40">
          <cell r="A40">
            <v>0</v>
          </cell>
          <cell r="B40">
            <v>0</v>
          </cell>
        </row>
        <row r="41">
          <cell r="A41">
            <v>0</v>
          </cell>
          <cell r="B41">
            <v>0</v>
          </cell>
        </row>
        <row r="42">
          <cell r="A42">
            <v>0</v>
          </cell>
          <cell r="B42">
            <v>0</v>
          </cell>
        </row>
        <row r="43">
          <cell r="A43">
            <v>0</v>
          </cell>
          <cell r="B43">
            <v>0</v>
          </cell>
        </row>
        <row r="44">
          <cell r="A44">
            <v>0</v>
          </cell>
          <cell r="B44">
            <v>0</v>
          </cell>
        </row>
        <row r="45">
          <cell r="A45">
            <v>0</v>
          </cell>
          <cell r="B45">
            <v>0</v>
          </cell>
        </row>
        <row r="46">
          <cell r="A46">
            <v>0</v>
          </cell>
          <cell r="B46">
            <v>0</v>
          </cell>
        </row>
        <row r="47">
          <cell r="A47">
            <v>0</v>
          </cell>
          <cell r="B47">
            <v>0</v>
          </cell>
        </row>
        <row r="48">
          <cell r="A48">
            <v>0</v>
          </cell>
          <cell r="B48">
            <v>0</v>
          </cell>
        </row>
        <row r="49">
          <cell r="A49">
            <v>0</v>
          </cell>
          <cell r="B49">
            <v>0</v>
          </cell>
        </row>
        <row r="50">
          <cell r="A50">
            <v>0</v>
          </cell>
          <cell r="B50">
            <v>0</v>
          </cell>
        </row>
        <row r="51">
          <cell r="A51">
            <v>0</v>
          </cell>
          <cell r="B51">
            <v>0</v>
          </cell>
        </row>
        <row r="52">
          <cell r="A52">
            <v>0</v>
          </cell>
          <cell r="B52">
            <v>0</v>
          </cell>
        </row>
        <row r="53">
          <cell r="A53">
            <v>0</v>
          </cell>
          <cell r="B53">
            <v>0</v>
          </cell>
        </row>
        <row r="54">
          <cell r="A54">
            <v>0</v>
          </cell>
          <cell r="B54">
            <v>0</v>
          </cell>
        </row>
        <row r="55">
          <cell r="A55">
            <v>0</v>
          </cell>
          <cell r="B55">
            <v>0</v>
          </cell>
        </row>
        <row r="56">
          <cell r="A56">
            <v>0</v>
          </cell>
          <cell r="B56">
            <v>0</v>
          </cell>
        </row>
        <row r="57">
          <cell r="A57">
            <v>0</v>
          </cell>
          <cell r="B57">
            <v>0</v>
          </cell>
        </row>
        <row r="58">
          <cell r="A58">
            <v>0</v>
          </cell>
          <cell r="B58">
            <v>0</v>
          </cell>
        </row>
        <row r="59">
          <cell r="A59">
            <v>0</v>
          </cell>
          <cell r="B59">
            <v>0</v>
          </cell>
        </row>
        <row r="60">
          <cell r="A60">
            <v>0</v>
          </cell>
          <cell r="B60">
            <v>0</v>
          </cell>
        </row>
        <row r="61">
          <cell r="A61">
            <v>0</v>
          </cell>
          <cell r="B61">
            <v>0</v>
          </cell>
        </row>
        <row r="62">
          <cell r="A62">
            <v>0</v>
          </cell>
          <cell r="B62">
            <v>0</v>
          </cell>
        </row>
        <row r="63">
          <cell r="A63">
            <v>0</v>
          </cell>
          <cell r="B63">
            <v>0</v>
          </cell>
        </row>
        <row r="64">
          <cell r="A64">
            <v>0</v>
          </cell>
          <cell r="B64">
            <v>0</v>
          </cell>
        </row>
        <row r="65">
          <cell r="A65">
            <v>0</v>
          </cell>
          <cell r="B65">
            <v>0</v>
          </cell>
        </row>
        <row r="66">
          <cell r="A66">
            <v>0</v>
          </cell>
          <cell r="B66">
            <v>0</v>
          </cell>
        </row>
        <row r="67">
          <cell r="A67">
            <v>0</v>
          </cell>
          <cell r="B67">
            <v>0</v>
          </cell>
        </row>
        <row r="68">
          <cell r="A68">
            <v>0</v>
          </cell>
          <cell r="B68">
            <v>0</v>
          </cell>
        </row>
        <row r="69">
          <cell r="A69">
            <v>0</v>
          </cell>
          <cell r="B69">
            <v>0</v>
          </cell>
        </row>
        <row r="70">
          <cell r="A70">
            <v>0</v>
          </cell>
          <cell r="B70">
            <v>0</v>
          </cell>
        </row>
        <row r="71">
          <cell r="A71">
            <v>0</v>
          </cell>
          <cell r="B71">
            <v>0</v>
          </cell>
        </row>
        <row r="72">
          <cell r="A72">
            <v>0</v>
          </cell>
          <cell r="B72">
            <v>0</v>
          </cell>
        </row>
        <row r="73">
          <cell r="A73">
            <v>0</v>
          </cell>
          <cell r="B73">
            <v>0</v>
          </cell>
        </row>
        <row r="74">
          <cell r="A74">
            <v>0</v>
          </cell>
          <cell r="B74">
            <v>0</v>
          </cell>
        </row>
        <row r="75">
          <cell r="A75">
            <v>0</v>
          </cell>
          <cell r="B75">
            <v>0</v>
          </cell>
        </row>
        <row r="76">
          <cell r="A76">
            <v>0</v>
          </cell>
          <cell r="B76">
            <v>0</v>
          </cell>
        </row>
        <row r="77">
          <cell r="A77">
            <v>0</v>
          </cell>
          <cell r="B77">
            <v>0</v>
          </cell>
        </row>
        <row r="78">
          <cell r="A78">
            <v>0</v>
          </cell>
          <cell r="B78">
            <v>0</v>
          </cell>
        </row>
        <row r="79">
          <cell r="A79">
            <v>0</v>
          </cell>
          <cell r="B79">
            <v>0</v>
          </cell>
        </row>
        <row r="80">
          <cell r="A80">
            <v>0</v>
          </cell>
          <cell r="B80">
            <v>0</v>
          </cell>
        </row>
        <row r="81">
          <cell r="A81">
            <v>0</v>
          </cell>
          <cell r="B81">
            <v>0</v>
          </cell>
        </row>
        <row r="82">
          <cell r="A82">
            <v>0</v>
          </cell>
          <cell r="B82">
            <v>0</v>
          </cell>
        </row>
        <row r="83">
          <cell r="A83">
            <v>0</v>
          </cell>
          <cell r="B83">
            <v>0</v>
          </cell>
        </row>
        <row r="84">
          <cell r="A84">
            <v>0</v>
          </cell>
          <cell r="B84">
            <v>0</v>
          </cell>
        </row>
        <row r="85">
          <cell r="A85">
            <v>0</v>
          </cell>
          <cell r="B85">
            <v>0</v>
          </cell>
        </row>
        <row r="86">
          <cell r="A86">
            <v>0</v>
          </cell>
          <cell r="B86">
            <v>0</v>
          </cell>
        </row>
        <row r="87">
          <cell r="A87">
            <v>0</v>
          </cell>
          <cell r="B87">
            <v>0</v>
          </cell>
        </row>
        <row r="88">
          <cell r="A88">
            <v>0</v>
          </cell>
          <cell r="B88">
            <v>0</v>
          </cell>
        </row>
        <row r="89">
          <cell r="A89">
            <v>0</v>
          </cell>
          <cell r="B89">
            <v>0</v>
          </cell>
        </row>
        <row r="90">
          <cell r="A90">
            <v>0</v>
          </cell>
          <cell r="B90">
            <v>0</v>
          </cell>
        </row>
        <row r="91">
          <cell r="A91">
            <v>0</v>
          </cell>
          <cell r="B91">
            <v>0</v>
          </cell>
        </row>
        <row r="92">
          <cell r="A92">
            <v>0</v>
          </cell>
          <cell r="B92">
            <v>0</v>
          </cell>
        </row>
        <row r="93">
          <cell r="A93">
            <v>0</v>
          </cell>
          <cell r="B93">
            <v>0</v>
          </cell>
        </row>
        <row r="94">
          <cell r="A94">
            <v>0</v>
          </cell>
          <cell r="B94">
            <v>0</v>
          </cell>
        </row>
        <row r="95">
          <cell r="A95">
            <v>0</v>
          </cell>
          <cell r="B95">
            <v>0</v>
          </cell>
        </row>
        <row r="96">
          <cell r="A96">
            <v>0</v>
          </cell>
          <cell r="B96">
            <v>0</v>
          </cell>
        </row>
        <row r="97">
          <cell r="A97">
            <v>0</v>
          </cell>
          <cell r="B97">
            <v>0</v>
          </cell>
        </row>
        <row r="98">
          <cell r="A98">
            <v>0</v>
          </cell>
          <cell r="B98">
            <v>0</v>
          </cell>
        </row>
        <row r="99">
          <cell r="A99">
            <v>0</v>
          </cell>
          <cell r="B99">
            <v>0</v>
          </cell>
        </row>
        <row r="100">
          <cell r="A100">
            <v>0</v>
          </cell>
          <cell r="B100">
            <v>0</v>
          </cell>
        </row>
        <row r="101">
          <cell r="A101">
            <v>0</v>
          </cell>
          <cell r="B101">
            <v>0</v>
          </cell>
        </row>
        <row r="102">
          <cell r="A102">
            <v>0</v>
          </cell>
          <cell r="B102">
            <v>0</v>
          </cell>
        </row>
        <row r="103">
          <cell r="A103">
            <v>0</v>
          </cell>
          <cell r="B103">
            <v>0</v>
          </cell>
        </row>
        <row r="104">
          <cell r="A104">
            <v>0</v>
          </cell>
          <cell r="B104">
            <v>0</v>
          </cell>
        </row>
        <row r="105">
          <cell r="A105">
            <v>0</v>
          </cell>
          <cell r="B105">
            <v>0</v>
          </cell>
        </row>
        <row r="106">
          <cell r="A106">
            <v>0</v>
          </cell>
          <cell r="B106">
            <v>0</v>
          </cell>
        </row>
        <row r="107">
          <cell r="A107">
            <v>0</v>
          </cell>
          <cell r="B107">
            <v>0</v>
          </cell>
        </row>
        <row r="108">
          <cell r="A108">
            <v>0</v>
          </cell>
          <cell r="B108">
            <v>0</v>
          </cell>
        </row>
        <row r="109">
          <cell r="A109">
            <v>0</v>
          </cell>
          <cell r="B109">
            <v>0</v>
          </cell>
        </row>
        <row r="110">
          <cell r="A110">
            <v>0</v>
          </cell>
          <cell r="B110">
            <v>0</v>
          </cell>
        </row>
        <row r="111">
          <cell r="A111">
            <v>0</v>
          </cell>
          <cell r="B111">
            <v>0</v>
          </cell>
        </row>
        <row r="112">
          <cell r="A112">
            <v>0</v>
          </cell>
          <cell r="B112">
            <v>0</v>
          </cell>
        </row>
        <row r="113">
          <cell r="A113">
            <v>0</v>
          </cell>
          <cell r="B113">
            <v>0</v>
          </cell>
        </row>
        <row r="114">
          <cell r="A114">
            <v>0</v>
          </cell>
          <cell r="B114">
            <v>0</v>
          </cell>
        </row>
        <row r="115">
          <cell r="A115">
            <v>0</v>
          </cell>
          <cell r="B115">
            <v>0</v>
          </cell>
        </row>
        <row r="116">
          <cell r="A116">
            <v>0</v>
          </cell>
          <cell r="B116">
            <v>0</v>
          </cell>
        </row>
        <row r="117">
          <cell r="A117">
            <v>0</v>
          </cell>
          <cell r="B117">
            <v>0</v>
          </cell>
        </row>
        <row r="118">
          <cell r="A118">
            <v>0</v>
          </cell>
          <cell r="B118">
            <v>0</v>
          </cell>
        </row>
        <row r="119">
          <cell r="A119">
            <v>0</v>
          </cell>
          <cell r="B119">
            <v>0</v>
          </cell>
        </row>
        <row r="120">
          <cell r="A120">
            <v>0</v>
          </cell>
          <cell r="B120">
            <v>0</v>
          </cell>
        </row>
        <row r="121">
          <cell r="A121">
            <v>0</v>
          </cell>
          <cell r="B121">
            <v>0</v>
          </cell>
        </row>
        <row r="122">
          <cell r="A122">
            <v>0</v>
          </cell>
          <cell r="B122">
            <v>0</v>
          </cell>
        </row>
        <row r="123">
          <cell r="A123">
            <v>0</v>
          </cell>
          <cell r="B123">
            <v>0</v>
          </cell>
        </row>
        <row r="124">
          <cell r="A124">
            <v>0</v>
          </cell>
          <cell r="B124">
            <v>0</v>
          </cell>
        </row>
        <row r="125">
          <cell r="A125">
            <v>0</v>
          </cell>
          <cell r="B125">
            <v>0</v>
          </cell>
        </row>
        <row r="126">
          <cell r="A126">
            <v>0</v>
          </cell>
          <cell r="B126">
            <v>0</v>
          </cell>
        </row>
        <row r="127">
          <cell r="A127">
            <v>0</v>
          </cell>
          <cell r="B127">
            <v>0</v>
          </cell>
        </row>
        <row r="128">
          <cell r="A128">
            <v>0</v>
          </cell>
          <cell r="B128">
            <v>0</v>
          </cell>
        </row>
        <row r="129">
          <cell r="A129">
            <v>0</v>
          </cell>
          <cell r="B129">
            <v>0</v>
          </cell>
        </row>
        <row r="130">
          <cell r="A130">
            <v>0</v>
          </cell>
          <cell r="B130">
            <v>0</v>
          </cell>
        </row>
        <row r="131">
          <cell r="A131">
            <v>0</v>
          </cell>
          <cell r="B131">
            <v>0</v>
          </cell>
        </row>
        <row r="132">
          <cell r="A132">
            <v>0</v>
          </cell>
          <cell r="B132">
            <v>0</v>
          </cell>
        </row>
        <row r="133">
          <cell r="A133">
            <v>0</v>
          </cell>
          <cell r="B133">
            <v>0</v>
          </cell>
        </row>
        <row r="134">
          <cell r="A134">
            <v>0</v>
          </cell>
          <cell r="B134">
            <v>0</v>
          </cell>
        </row>
        <row r="135">
          <cell r="A135">
            <v>0</v>
          </cell>
          <cell r="B135">
            <v>0</v>
          </cell>
        </row>
        <row r="136">
          <cell r="A136">
            <v>0</v>
          </cell>
          <cell r="B136">
            <v>0</v>
          </cell>
        </row>
        <row r="137">
          <cell r="A137">
            <v>0</v>
          </cell>
          <cell r="B137">
            <v>0</v>
          </cell>
        </row>
        <row r="138">
          <cell r="A138">
            <v>0</v>
          </cell>
          <cell r="B138">
            <v>0</v>
          </cell>
        </row>
        <row r="139">
          <cell r="A139">
            <v>0</v>
          </cell>
          <cell r="B139">
            <v>0</v>
          </cell>
        </row>
        <row r="140">
          <cell r="A140">
            <v>0</v>
          </cell>
          <cell r="B140">
            <v>0</v>
          </cell>
        </row>
        <row r="141">
          <cell r="A141">
            <v>0</v>
          </cell>
          <cell r="B141">
            <v>0</v>
          </cell>
        </row>
        <row r="142">
          <cell r="A142">
            <v>0</v>
          </cell>
          <cell r="B142">
            <v>0</v>
          </cell>
        </row>
        <row r="143">
          <cell r="A143">
            <v>0</v>
          </cell>
          <cell r="B143">
            <v>0</v>
          </cell>
        </row>
        <row r="144">
          <cell r="A144">
            <v>0</v>
          </cell>
          <cell r="B144">
            <v>0</v>
          </cell>
        </row>
        <row r="145">
          <cell r="A145">
            <v>0</v>
          </cell>
          <cell r="B145">
            <v>0</v>
          </cell>
        </row>
        <row r="146">
          <cell r="A146">
            <v>0</v>
          </cell>
          <cell r="B146">
            <v>0</v>
          </cell>
        </row>
        <row r="147">
          <cell r="A147">
            <v>0</v>
          </cell>
          <cell r="B147">
            <v>0</v>
          </cell>
        </row>
        <row r="148">
          <cell r="A148">
            <v>0</v>
          </cell>
          <cell r="B148">
            <v>0</v>
          </cell>
        </row>
        <row r="149">
          <cell r="A149">
            <v>0</v>
          </cell>
          <cell r="B149">
            <v>0</v>
          </cell>
        </row>
        <row r="150">
          <cell r="A150">
            <v>0</v>
          </cell>
          <cell r="B150">
            <v>0</v>
          </cell>
        </row>
        <row r="151">
          <cell r="A151">
            <v>0</v>
          </cell>
          <cell r="B151">
            <v>0</v>
          </cell>
        </row>
        <row r="152">
          <cell r="A152">
            <v>0</v>
          </cell>
          <cell r="B152">
            <v>0</v>
          </cell>
        </row>
        <row r="153">
          <cell r="A153">
            <v>0</v>
          </cell>
          <cell r="B153">
            <v>0</v>
          </cell>
        </row>
        <row r="154">
          <cell r="A154">
            <v>0</v>
          </cell>
          <cell r="B154">
            <v>0</v>
          </cell>
        </row>
        <row r="155">
          <cell r="A155">
            <v>0</v>
          </cell>
          <cell r="B155">
            <v>0</v>
          </cell>
        </row>
        <row r="156">
          <cell r="A156">
            <v>0</v>
          </cell>
          <cell r="B156">
            <v>0</v>
          </cell>
        </row>
        <row r="157">
          <cell r="A157">
            <v>0</v>
          </cell>
          <cell r="B157">
            <v>0</v>
          </cell>
        </row>
        <row r="158">
          <cell r="A158">
            <v>0</v>
          </cell>
          <cell r="B158">
            <v>0</v>
          </cell>
        </row>
        <row r="159">
          <cell r="A159">
            <v>0</v>
          </cell>
          <cell r="B159">
            <v>0</v>
          </cell>
        </row>
        <row r="160">
          <cell r="A160">
            <v>0</v>
          </cell>
          <cell r="B160">
            <v>0</v>
          </cell>
        </row>
        <row r="161">
          <cell r="A161">
            <v>0</v>
          </cell>
          <cell r="B161">
            <v>0</v>
          </cell>
        </row>
        <row r="162">
          <cell r="A162">
            <v>0</v>
          </cell>
          <cell r="B162">
            <v>0</v>
          </cell>
        </row>
        <row r="163">
          <cell r="A163">
            <v>0</v>
          </cell>
          <cell r="B163">
            <v>0</v>
          </cell>
        </row>
        <row r="164">
          <cell r="A164">
            <v>0</v>
          </cell>
          <cell r="B164">
            <v>0</v>
          </cell>
        </row>
        <row r="165">
          <cell r="A165">
            <v>0</v>
          </cell>
          <cell r="B165">
            <v>0</v>
          </cell>
        </row>
        <row r="166">
          <cell r="A166">
            <v>0</v>
          </cell>
          <cell r="B166">
            <v>0</v>
          </cell>
        </row>
        <row r="167">
          <cell r="A167">
            <v>0</v>
          </cell>
          <cell r="B167">
            <v>0</v>
          </cell>
        </row>
        <row r="168">
          <cell r="A168">
            <v>0</v>
          </cell>
          <cell r="B168">
            <v>0</v>
          </cell>
        </row>
        <row r="169">
          <cell r="A169">
            <v>0</v>
          </cell>
          <cell r="B169">
            <v>0</v>
          </cell>
        </row>
        <row r="170">
          <cell r="A170">
            <v>0</v>
          </cell>
          <cell r="B170">
            <v>0</v>
          </cell>
        </row>
        <row r="171">
          <cell r="A171">
            <v>0</v>
          </cell>
          <cell r="B171">
            <v>0</v>
          </cell>
        </row>
        <row r="172">
          <cell r="A172">
            <v>0</v>
          </cell>
          <cell r="B172">
            <v>0</v>
          </cell>
        </row>
        <row r="173">
          <cell r="A173">
            <v>0</v>
          </cell>
          <cell r="B173">
            <v>0</v>
          </cell>
        </row>
        <row r="174">
          <cell r="A174">
            <v>0</v>
          </cell>
          <cell r="B174">
            <v>0</v>
          </cell>
        </row>
        <row r="175">
          <cell r="A175">
            <v>0</v>
          </cell>
          <cell r="B175">
            <v>0</v>
          </cell>
        </row>
        <row r="176">
          <cell r="A176">
            <v>0</v>
          </cell>
          <cell r="B176">
            <v>0</v>
          </cell>
        </row>
        <row r="177">
          <cell r="A177">
            <v>85</v>
          </cell>
          <cell r="B177">
            <v>0</v>
          </cell>
        </row>
        <row r="178">
          <cell r="A178">
            <v>86</v>
          </cell>
          <cell r="B178">
            <v>0</v>
          </cell>
        </row>
        <row r="179">
          <cell r="A179">
            <v>87</v>
          </cell>
          <cell r="B179">
            <v>0</v>
          </cell>
        </row>
        <row r="180">
          <cell r="A180">
            <v>90</v>
          </cell>
          <cell r="B180">
            <v>0</v>
          </cell>
        </row>
        <row r="181">
          <cell r="A181">
            <v>39</v>
          </cell>
          <cell r="B181">
            <v>0</v>
          </cell>
        </row>
        <row r="182">
          <cell r="A182">
            <v>91</v>
          </cell>
          <cell r="B182">
            <v>0</v>
          </cell>
        </row>
      </sheetData>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versoCon"/>
      <sheetName val="ReversoCon"/>
      <sheetName val="Registrar "/>
      <sheetName val="AnversoAud"/>
      <sheetName val="ReversoAud"/>
      <sheetName val="Hoja1"/>
      <sheetName val="RUT"/>
    </sheetNames>
    <sheetDataSet>
      <sheetData sheetId="0" refreshError="1"/>
      <sheetData sheetId="1" refreshError="1"/>
      <sheetData sheetId="2" refreshError="1">
        <row r="2">
          <cell r="A2">
            <v>1</v>
          </cell>
          <cell r="B2" t="str">
            <v xml:space="preserve"> </v>
          </cell>
        </row>
        <row r="3">
          <cell r="A3">
            <v>2</v>
          </cell>
          <cell r="B3" t="str">
            <v xml:space="preserve"> </v>
          </cell>
        </row>
        <row r="4">
          <cell r="A4">
            <v>5</v>
          </cell>
          <cell r="B4" t="str">
            <v xml:space="preserve"> </v>
          </cell>
        </row>
        <row r="5">
          <cell r="A5">
            <v>6</v>
          </cell>
          <cell r="B5" t="str">
            <v xml:space="preserve"> </v>
          </cell>
        </row>
        <row r="6">
          <cell r="A6">
            <v>9</v>
          </cell>
          <cell r="B6" t="str">
            <v xml:space="preserve"> </v>
          </cell>
        </row>
        <row r="7">
          <cell r="A7">
            <v>8</v>
          </cell>
          <cell r="B7" t="str">
            <v xml:space="preserve"> </v>
          </cell>
        </row>
        <row r="8">
          <cell r="A8">
            <v>7</v>
          </cell>
          <cell r="B8" t="str">
            <v xml:space="preserve"> </v>
          </cell>
        </row>
        <row r="9">
          <cell r="A9">
            <v>3</v>
          </cell>
          <cell r="B9" t="str">
            <v xml:space="preserve"> </v>
          </cell>
        </row>
        <row r="10">
          <cell r="A10">
            <v>0</v>
          </cell>
          <cell r="B10" t="str">
            <v xml:space="preserve"> </v>
          </cell>
        </row>
        <row r="11">
          <cell r="A11">
            <v>0</v>
          </cell>
          <cell r="B11" t="str">
            <v xml:space="preserve"> </v>
          </cell>
        </row>
        <row r="12">
          <cell r="A12">
            <v>0</v>
          </cell>
          <cell r="B12">
            <v>0</v>
          </cell>
        </row>
        <row r="13">
          <cell r="A13">
            <v>0</v>
          </cell>
          <cell r="B13">
            <v>0</v>
          </cell>
        </row>
        <row r="14">
          <cell r="A14">
            <v>0</v>
          </cell>
          <cell r="B14">
            <v>0</v>
          </cell>
        </row>
        <row r="15">
          <cell r="A15">
            <v>0</v>
          </cell>
          <cell r="B15">
            <v>0</v>
          </cell>
        </row>
        <row r="16">
          <cell r="A16">
            <v>0</v>
          </cell>
          <cell r="B16">
            <v>0</v>
          </cell>
        </row>
        <row r="17">
          <cell r="A17">
            <v>0</v>
          </cell>
          <cell r="B17">
            <v>0</v>
          </cell>
        </row>
        <row r="18">
          <cell r="A18">
            <v>0</v>
          </cell>
          <cell r="B18">
            <v>0</v>
          </cell>
        </row>
        <row r="19">
          <cell r="A19">
            <v>0</v>
          </cell>
          <cell r="B19">
            <v>0</v>
          </cell>
        </row>
        <row r="20">
          <cell r="A20">
            <v>0</v>
          </cell>
          <cell r="B20">
            <v>0</v>
          </cell>
        </row>
        <row r="21">
          <cell r="A21">
            <v>0</v>
          </cell>
          <cell r="B21">
            <v>0</v>
          </cell>
        </row>
        <row r="22">
          <cell r="A22">
            <v>0</v>
          </cell>
          <cell r="B22">
            <v>0</v>
          </cell>
        </row>
        <row r="23">
          <cell r="A23">
            <v>0</v>
          </cell>
          <cell r="B23">
            <v>0</v>
          </cell>
        </row>
        <row r="24">
          <cell r="A24">
            <v>0</v>
          </cell>
          <cell r="B24">
            <v>0</v>
          </cell>
        </row>
        <row r="25">
          <cell r="A25">
            <v>0</v>
          </cell>
          <cell r="B25">
            <v>0</v>
          </cell>
        </row>
        <row r="26">
          <cell r="A26">
            <v>0</v>
          </cell>
          <cell r="B26">
            <v>0</v>
          </cell>
        </row>
        <row r="27">
          <cell r="A27">
            <v>0</v>
          </cell>
          <cell r="B27">
            <v>0</v>
          </cell>
        </row>
        <row r="28">
          <cell r="A28">
            <v>0</v>
          </cell>
          <cell r="B28">
            <v>0</v>
          </cell>
        </row>
        <row r="29">
          <cell r="A29">
            <v>0</v>
          </cell>
          <cell r="B29">
            <v>0</v>
          </cell>
        </row>
        <row r="30">
          <cell r="A30">
            <v>0</v>
          </cell>
          <cell r="B30">
            <v>0</v>
          </cell>
        </row>
        <row r="31">
          <cell r="A31">
            <v>0</v>
          </cell>
          <cell r="B31">
            <v>0</v>
          </cell>
        </row>
        <row r="32">
          <cell r="A32">
            <v>0</v>
          </cell>
          <cell r="B32">
            <v>0</v>
          </cell>
        </row>
        <row r="33">
          <cell r="A33">
            <v>0</v>
          </cell>
          <cell r="B33">
            <v>0</v>
          </cell>
        </row>
        <row r="34">
          <cell r="A34">
            <v>0</v>
          </cell>
          <cell r="B34">
            <v>0</v>
          </cell>
        </row>
        <row r="35">
          <cell r="A35">
            <v>0</v>
          </cell>
          <cell r="B35">
            <v>0</v>
          </cell>
        </row>
        <row r="36">
          <cell r="A36">
            <v>0</v>
          </cell>
          <cell r="B36">
            <v>0</v>
          </cell>
        </row>
        <row r="37">
          <cell r="A37">
            <v>0</v>
          </cell>
          <cell r="B37">
            <v>0</v>
          </cell>
        </row>
        <row r="38">
          <cell r="A38">
            <v>0</v>
          </cell>
          <cell r="B38">
            <v>0</v>
          </cell>
        </row>
        <row r="39">
          <cell r="A39">
            <v>0</v>
          </cell>
          <cell r="B39">
            <v>0</v>
          </cell>
        </row>
        <row r="40">
          <cell r="A40">
            <v>0</v>
          </cell>
          <cell r="B40">
            <v>0</v>
          </cell>
        </row>
        <row r="41">
          <cell r="A41">
            <v>0</v>
          </cell>
          <cell r="B41">
            <v>0</v>
          </cell>
        </row>
        <row r="42">
          <cell r="A42">
            <v>0</v>
          </cell>
          <cell r="B42">
            <v>0</v>
          </cell>
        </row>
        <row r="43">
          <cell r="A43">
            <v>0</v>
          </cell>
          <cell r="B43">
            <v>0</v>
          </cell>
        </row>
        <row r="44">
          <cell r="A44">
            <v>0</v>
          </cell>
          <cell r="B44">
            <v>0</v>
          </cell>
        </row>
        <row r="45">
          <cell r="A45">
            <v>0</v>
          </cell>
          <cell r="B45">
            <v>0</v>
          </cell>
        </row>
        <row r="46">
          <cell r="A46">
            <v>0</v>
          </cell>
          <cell r="B46">
            <v>0</v>
          </cell>
        </row>
        <row r="47">
          <cell r="A47">
            <v>0</v>
          </cell>
          <cell r="B47">
            <v>0</v>
          </cell>
        </row>
        <row r="48">
          <cell r="A48">
            <v>0</v>
          </cell>
          <cell r="B48">
            <v>0</v>
          </cell>
        </row>
        <row r="49">
          <cell r="A49">
            <v>0</v>
          </cell>
          <cell r="B49">
            <v>0</v>
          </cell>
        </row>
        <row r="50">
          <cell r="A50">
            <v>0</v>
          </cell>
          <cell r="B50">
            <v>0</v>
          </cell>
        </row>
        <row r="51">
          <cell r="A51">
            <v>0</v>
          </cell>
          <cell r="B51">
            <v>0</v>
          </cell>
        </row>
        <row r="52">
          <cell r="A52">
            <v>0</v>
          </cell>
          <cell r="B52">
            <v>0</v>
          </cell>
        </row>
        <row r="53">
          <cell r="A53">
            <v>0</v>
          </cell>
          <cell r="B53">
            <v>0</v>
          </cell>
        </row>
        <row r="54">
          <cell r="A54">
            <v>0</v>
          </cell>
          <cell r="B54">
            <v>0</v>
          </cell>
        </row>
        <row r="55">
          <cell r="A55">
            <v>0</v>
          </cell>
          <cell r="B55">
            <v>0</v>
          </cell>
        </row>
        <row r="56">
          <cell r="A56">
            <v>0</v>
          </cell>
          <cell r="B56">
            <v>0</v>
          </cell>
        </row>
        <row r="57">
          <cell r="A57">
            <v>0</v>
          </cell>
          <cell r="B57">
            <v>0</v>
          </cell>
        </row>
        <row r="58">
          <cell r="A58">
            <v>0</v>
          </cell>
          <cell r="B58">
            <v>0</v>
          </cell>
        </row>
        <row r="59">
          <cell r="A59">
            <v>0</v>
          </cell>
          <cell r="B59">
            <v>0</v>
          </cell>
        </row>
        <row r="60">
          <cell r="A60">
            <v>0</v>
          </cell>
          <cell r="B60">
            <v>0</v>
          </cell>
        </row>
        <row r="61">
          <cell r="A61">
            <v>0</v>
          </cell>
          <cell r="B61">
            <v>0</v>
          </cell>
        </row>
        <row r="62">
          <cell r="A62">
            <v>0</v>
          </cell>
          <cell r="B62">
            <v>0</v>
          </cell>
        </row>
        <row r="63">
          <cell r="A63">
            <v>0</v>
          </cell>
          <cell r="B63">
            <v>0</v>
          </cell>
        </row>
        <row r="64">
          <cell r="A64">
            <v>0</v>
          </cell>
          <cell r="B64">
            <v>0</v>
          </cell>
        </row>
        <row r="65">
          <cell r="A65">
            <v>0</v>
          </cell>
          <cell r="B65">
            <v>0</v>
          </cell>
        </row>
        <row r="66">
          <cell r="A66">
            <v>0</v>
          </cell>
          <cell r="B66">
            <v>0</v>
          </cell>
        </row>
        <row r="67">
          <cell r="A67">
            <v>0</v>
          </cell>
          <cell r="B67">
            <v>0</v>
          </cell>
        </row>
        <row r="68">
          <cell r="A68">
            <v>0</v>
          </cell>
          <cell r="B68">
            <v>0</v>
          </cell>
        </row>
        <row r="69">
          <cell r="A69">
            <v>0</v>
          </cell>
          <cell r="B69">
            <v>0</v>
          </cell>
        </row>
        <row r="70">
          <cell r="A70">
            <v>0</v>
          </cell>
          <cell r="B70">
            <v>0</v>
          </cell>
        </row>
        <row r="71">
          <cell r="A71">
            <v>0</v>
          </cell>
          <cell r="B71">
            <v>0</v>
          </cell>
        </row>
        <row r="72">
          <cell r="A72">
            <v>0</v>
          </cell>
          <cell r="B72">
            <v>0</v>
          </cell>
        </row>
        <row r="73">
          <cell r="A73">
            <v>0</v>
          </cell>
          <cell r="B73">
            <v>0</v>
          </cell>
        </row>
        <row r="74">
          <cell r="A74">
            <v>0</v>
          </cell>
          <cell r="B74">
            <v>0</v>
          </cell>
        </row>
        <row r="75">
          <cell r="A75">
            <v>0</v>
          </cell>
          <cell r="B75">
            <v>0</v>
          </cell>
        </row>
        <row r="76">
          <cell r="A76">
            <v>0</v>
          </cell>
          <cell r="B76">
            <v>0</v>
          </cell>
        </row>
        <row r="77">
          <cell r="A77">
            <v>0</v>
          </cell>
          <cell r="B77">
            <v>0</v>
          </cell>
        </row>
        <row r="78">
          <cell r="A78">
            <v>0</v>
          </cell>
          <cell r="B78">
            <v>0</v>
          </cell>
        </row>
        <row r="79">
          <cell r="A79">
            <v>0</v>
          </cell>
          <cell r="B79">
            <v>0</v>
          </cell>
        </row>
        <row r="80">
          <cell r="A80">
            <v>0</v>
          </cell>
          <cell r="B80">
            <v>0</v>
          </cell>
        </row>
        <row r="81">
          <cell r="A81">
            <v>0</v>
          </cell>
          <cell r="B81">
            <v>0</v>
          </cell>
        </row>
        <row r="82">
          <cell r="A82">
            <v>0</v>
          </cell>
          <cell r="B82">
            <v>0</v>
          </cell>
        </row>
        <row r="83">
          <cell r="A83">
            <v>0</v>
          </cell>
          <cell r="B83">
            <v>0</v>
          </cell>
        </row>
        <row r="84">
          <cell r="A84">
            <v>0</v>
          </cell>
          <cell r="B84">
            <v>0</v>
          </cell>
        </row>
        <row r="85">
          <cell r="A85">
            <v>0</v>
          </cell>
          <cell r="B85">
            <v>0</v>
          </cell>
        </row>
        <row r="86">
          <cell r="A86">
            <v>0</v>
          </cell>
          <cell r="B86">
            <v>0</v>
          </cell>
        </row>
        <row r="87">
          <cell r="A87">
            <v>0</v>
          </cell>
          <cell r="B87">
            <v>0</v>
          </cell>
        </row>
        <row r="88">
          <cell r="A88">
            <v>0</v>
          </cell>
          <cell r="B88">
            <v>0</v>
          </cell>
        </row>
        <row r="89">
          <cell r="A89">
            <v>0</v>
          </cell>
          <cell r="B89">
            <v>0</v>
          </cell>
        </row>
        <row r="90">
          <cell r="A90">
            <v>0</v>
          </cell>
          <cell r="B90">
            <v>0</v>
          </cell>
        </row>
        <row r="91">
          <cell r="A91">
            <v>0</v>
          </cell>
          <cell r="B91">
            <v>0</v>
          </cell>
        </row>
        <row r="92">
          <cell r="A92">
            <v>0</v>
          </cell>
          <cell r="B92">
            <v>0</v>
          </cell>
        </row>
        <row r="93">
          <cell r="A93">
            <v>0</v>
          </cell>
          <cell r="B93">
            <v>0</v>
          </cell>
        </row>
        <row r="94">
          <cell r="A94">
            <v>0</v>
          </cell>
          <cell r="B94">
            <v>0</v>
          </cell>
        </row>
        <row r="95">
          <cell r="A95">
            <v>0</v>
          </cell>
          <cell r="B95">
            <v>0</v>
          </cell>
        </row>
        <row r="96">
          <cell r="A96">
            <v>0</v>
          </cell>
          <cell r="B96">
            <v>0</v>
          </cell>
        </row>
        <row r="97">
          <cell r="A97">
            <v>0</v>
          </cell>
          <cell r="B97">
            <v>0</v>
          </cell>
        </row>
        <row r="98">
          <cell r="A98">
            <v>0</v>
          </cell>
          <cell r="B98">
            <v>0</v>
          </cell>
        </row>
        <row r="99">
          <cell r="A99">
            <v>0</v>
          </cell>
          <cell r="B99">
            <v>0</v>
          </cell>
        </row>
        <row r="100">
          <cell r="A100">
            <v>0</v>
          </cell>
          <cell r="B100">
            <v>0</v>
          </cell>
        </row>
        <row r="101">
          <cell r="A101">
            <v>0</v>
          </cell>
          <cell r="B101">
            <v>0</v>
          </cell>
        </row>
        <row r="102">
          <cell r="A102">
            <v>0</v>
          </cell>
          <cell r="B102">
            <v>0</v>
          </cell>
        </row>
        <row r="103">
          <cell r="A103">
            <v>0</v>
          </cell>
          <cell r="B103">
            <v>0</v>
          </cell>
        </row>
        <row r="104">
          <cell r="A104">
            <v>0</v>
          </cell>
          <cell r="B104">
            <v>0</v>
          </cell>
        </row>
        <row r="105">
          <cell r="A105">
            <v>0</v>
          </cell>
          <cell r="B105">
            <v>0</v>
          </cell>
        </row>
        <row r="106">
          <cell r="A106">
            <v>0</v>
          </cell>
          <cell r="B106">
            <v>0</v>
          </cell>
        </row>
        <row r="107">
          <cell r="A107">
            <v>0</v>
          </cell>
          <cell r="B107">
            <v>0</v>
          </cell>
        </row>
        <row r="108">
          <cell r="A108">
            <v>0</v>
          </cell>
          <cell r="B108">
            <v>0</v>
          </cell>
        </row>
        <row r="109">
          <cell r="A109">
            <v>0</v>
          </cell>
          <cell r="B109">
            <v>0</v>
          </cell>
        </row>
        <row r="110">
          <cell r="A110">
            <v>0</v>
          </cell>
          <cell r="B110">
            <v>0</v>
          </cell>
        </row>
        <row r="111">
          <cell r="A111">
            <v>0</v>
          </cell>
          <cell r="B111">
            <v>0</v>
          </cell>
        </row>
        <row r="112">
          <cell r="A112">
            <v>0</v>
          </cell>
          <cell r="B112">
            <v>0</v>
          </cell>
        </row>
        <row r="113">
          <cell r="A113">
            <v>0</v>
          </cell>
          <cell r="B113">
            <v>0</v>
          </cell>
        </row>
        <row r="114">
          <cell r="A114">
            <v>0</v>
          </cell>
          <cell r="B114">
            <v>0</v>
          </cell>
        </row>
        <row r="115">
          <cell r="A115">
            <v>0</v>
          </cell>
          <cell r="B115">
            <v>0</v>
          </cell>
        </row>
        <row r="116">
          <cell r="A116">
            <v>0</v>
          </cell>
          <cell r="B116">
            <v>0</v>
          </cell>
        </row>
        <row r="117">
          <cell r="A117">
            <v>0</v>
          </cell>
          <cell r="B117">
            <v>0</v>
          </cell>
        </row>
        <row r="118">
          <cell r="A118">
            <v>0</v>
          </cell>
          <cell r="B118">
            <v>0</v>
          </cell>
        </row>
        <row r="119">
          <cell r="A119">
            <v>0</v>
          </cell>
          <cell r="B119">
            <v>0</v>
          </cell>
        </row>
        <row r="120">
          <cell r="A120">
            <v>0</v>
          </cell>
          <cell r="B120">
            <v>0</v>
          </cell>
        </row>
        <row r="121">
          <cell r="A121">
            <v>0</v>
          </cell>
          <cell r="B121">
            <v>0</v>
          </cell>
        </row>
        <row r="122">
          <cell r="A122">
            <v>0</v>
          </cell>
          <cell r="B122">
            <v>0</v>
          </cell>
        </row>
        <row r="123">
          <cell r="A123">
            <v>0</v>
          </cell>
          <cell r="B123">
            <v>0</v>
          </cell>
        </row>
        <row r="124">
          <cell r="A124">
            <v>0</v>
          </cell>
          <cell r="B124">
            <v>0</v>
          </cell>
        </row>
        <row r="125">
          <cell r="A125">
            <v>0</v>
          </cell>
          <cell r="B125">
            <v>0</v>
          </cell>
        </row>
        <row r="126">
          <cell r="A126">
            <v>0</v>
          </cell>
          <cell r="B126">
            <v>0</v>
          </cell>
        </row>
        <row r="127">
          <cell r="A127">
            <v>0</v>
          </cell>
          <cell r="B127">
            <v>0</v>
          </cell>
        </row>
        <row r="128">
          <cell r="A128">
            <v>0</v>
          </cell>
          <cell r="B128">
            <v>0</v>
          </cell>
        </row>
        <row r="129">
          <cell r="A129">
            <v>0</v>
          </cell>
          <cell r="B129">
            <v>0</v>
          </cell>
        </row>
        <row r="130">
          <cell r="A130">
            <v>0</v>
          </cell>
          <cell r="B130">
            <v>0</v>
          </cell>
        </row>
        <row r="131">
          <cell r="A131">
            <v>0</v>
          </cell>
          <cell r="B131">
            <v>0</v>
          </cell>
        </row>
        <row r="132">
          <cell r="A132">
            <v>0</v>
          </cell>
          <cell r="B132">
            <v>0</v>
          </cell>
        </row>
        <row r="133">
          <cell r="A133">
            <v>0</v>
          </cell>
          <cell r="B133">
            <v>0</v>
          </cell>
        </row>
        <row r="134">
          <cell r="A134">
            <v>0</v>
          </cell>
          <cell r="B134">
            <v>0</v>
          </cell>
        </row>
        <row r="135">
          <cell r="A135">
            <v>0</v>
          </cell>
          <cell r="B135">
            <v>0</v>
          </cell>
        </row>
        <row r="136">
          <cell r="A136">
            <v>0</v>
          </cell>
          <cell r="B136">
            <v>0</v>
          </cell>
        </row>
        <row r="137">
          <cell r="A137">
            <v>0</v>
          </cell>
          <cell r="B137">
            <v>0</v>
          </cell>
        </row>
        <row r="138">
          <cell r="A138">
            <v>0</v>
          </cell>
          <cell r="B138">
            <v>0</v>
          </cell>
        </row>
        <row r="139">
          <cell r="A139">
            <v>0</v>
          </cell>
          <cell r="B139">
            <v>0</v>
          </cell>
        </row>
        <row r="140">
          <cell r="A140">
            <v>0</v>
          </cell>
          <cell r="B140">
            <v>0</v>
          </cell>
        </row>
        <row r="141">
          <cell r="A141">
            <v>0</v>
          </cell>
          <cell r="B141">
            <v>0</v>
          </cell>
        </row>
        <row r="142">
          <cell r="A142">
            <v>0</v>
          </cell>
          <cell r="B142">
            <v>0</v>
          </cell>
        </row>
        <row r="143">
          <cell r="A143">
            <v>0</v>
          </cell>
          <cell r="B143">
            <v>0</v>
          </cell>
        </row>
        <row r="144">
          <cell r="A144">
            <v>0</v>
          </cell>
          <cell r="B144">
            <v>0</v>
          </cell>
        </row>
        <row r="145">
          <cell r="A145">
            <v>0</v>
          </cell>
          <cell r="B145">
            <v>0</v>
          </cell>
        </row>
        <row r="146">
          <cell r="A146">
            <v>0</v>
          </cell>
          <cell r="B146">
            <v>0</v>
          </cell>
        </row>
        <row r="147">
          <cell r="A147">
            <v>0</v>
          </cell>
          <cell r="B147">
            <v>0</v>
          </cell>
        </row>
        <row r="148">
          <cell r="A148">
            <v>0</v>
          </cell>
          <cell r="B148">
            <v>0</v>
          </cell>
        </row>
        <row r="149">
          <cell r="A149">
            <v>0</v>
          </cell>
          <cell r="B149">
            <v>0</v>
          </cell>
        </row>
        <row r="150">
          <cell r="A150">
            <v>0</v>
          </cell>
          <cell r="B150">
            <v>0</v>
          </cell>
        </row>
        <row r="151">
          <cell r="A151">
            <v>0</v>
          </cell>
          <cell r="B151">
            <v>0</v>
          </cell>
        </row>
        <row r="152">
          <cell r="A152">
            <v>0</v>
          </cell>
          <cell r="B152">
            <v>0</v>
          </cell>
        </row>
        <row r="153">
          <cell r="A153">
            <v>0</v>
          </cell>
          <cell r="B153">
            <v>0</v>
          </cell>
        </row>
        <row r="154">
          <cell r="A154">
            <v>0</v>
          </cell>
          <cell r="B154">
            <v>0</v>
          </cell>
        </row>
        <row r="155">
          <cell r="A155">
            <v>0</v>
          </cell>
          <cell r="B155">
            <v>0</v>
          </cell>
        </row>
        <row r="156">
          <cell r="A156">
            <v>0</v>
          </cell>
          <cell r="B156">
            <v>0</v>
          </cell>
        </row>
        <row r="157">
          <cell r="A157">
            <v>0</v>
          </cell>
          <cell r="B157">
            <v>0</v>
          </cell>
        </row>
        <row r="158">
          <cell r="A158">
            <v>0</v>
          </cell>
          <cell r="B158">
            <v>0</v>
          </cell>
        </row>
        <row r="159">
          <cell r="A159">
            <v>0</v>
          </cell>
          <cell r="B159">
            <v>0</v>
          </cell>
        </row>
        <row r="160">
          <cell r="A160">
            <v>0</v>
          </cell>
          <cell r="B160">
            <v>0</v>
          </cell>
        </row>
        <row r="161">
          <cell r="A161">
            <v>0</v>
          </cell>
          <cell r="B161">
            <v>0</v>
          </cell>
        </row>
        <row r="162">
          <cell r="A162">
            <v>0</v>
          </cell>
          <cell r="B162">
            <v>0</v>
          </cell>
        </row>
        <row r="163">
          <cell r="A163">
            <v>0</v>
          </cell>
          <cell r="B163">
            <v>0</v>
          </cell>
        </row>
        <row r="164">
          <cell r="A164">
            <v>0</v>
          </cell>
          <cell r="B164">
            <v>0</v>
          </cell>
        </row>
        <row r="165">
          <cell r="A165">
            <v>0</v>
          </cell>
          <cell r="B165">
            <v>0</v>
          </cell>
        </row>
        <row r="166">
          <cell r="A166">
            <v>0</v>
          </cell>
          <cell r="B166">
            <v>0</v>
          </cell>
        </row>
        <row r="167">
          <cell r="A167">
            <v>0</v>
          </cell>
          <cell r="B167">
            <v>0</v>
          </cell>
        </row>
        <row r="168">
          <cell r="A168">
            <v>0</v>
          </cell>
          <cell r="B168">
            <v>0</v>
          </cell>
        </row>
        <row r="169">
          <cell r="A169">
            <v>0</v>
          </cell>
          <cell r="B169">
            <v>0</v>
          </cell>
        </row>
        <row r="170">
          <cell r="A170">
            <v>0</v>
          </cell>
          <cell r="B170">
            <v>0</v>
          </cell>
        </row>
        <row r="171">
          <cell r="A171">
            <v>0</v>
          </cell>
          <cell r="B171">
            <v>0</v>
          </cell>
        </row>
        <row r="172">
          <cell r="A172">
            <v>0</v>
          </cell>
          <cell r="B172">
            <v>0</v>
          </cell>
        </row>
        <row r="173">
          <cell r="A173">
            <v>0</v>
          </cell>
          <cell r="B173">
            <v>0</v>
          </cell>
        </row>
        <row r="174">
          <cell r="A174">
            <v>0</v>
          </cell>
          <cell r="B174">
            <v>0</v>
          </cell>
        </row>
        <row r="175">
          <cell r="A175">
            <v>0</v>
          </cell>
          <cell r="B175">
            <v>0</v>
          </cell>
        </row>
        <row r="176">
          <cell r="A176">
            <v>0</v>
          </cell>
          <cell r="B176">
            <v>0</v>
          </cell>
        </row>
        <row r="177">
          <cell r="A177">
            <v>85</v>
          </cell>
          <cell r="B177">
            <v>0</v>
          </cell>
        </row>
        <row r="178">
          <cell r="A178">
            <v>86</v>
          </cell>
          <cell r="B178">
            <v>0</v>
          </cell>
        </row>
        <row r="179">
          <cell r="A179">
            <v>87</v>
          </cell>
          <cell r="B179">
            <v>0</v>
          </cell>
        </row>
        <row r="180">
          <cell r="A180">
            <v>90</v>
          </cell>
          <cell r="B180">
            <v>0</v>
          </cell>
        </row>
        <row r="181">
          <cell r="A181">
            <v>39</v>
          </cell>
          <cell r="B181">
            <v>0</v>
          </cell>
        </row>
        <row r="182">
          <cell r="A182">
            <v>91</v>
          </cell>
          <cell r="B182">
            <v>0</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2"/>
  <sheetViews>
    <sheetView workbookViewId="0">
      <selection activeCell="B13" sqref="B13"/>
    </sheetView>
  </sheetViews>
  <sheetFormatPr baseColWidth="10" defaultRowHeight="15"/>
  <sheetData>
    <row r="2" spans="1:6">
      <c r="B2" t="s">
        <v>320</v>
      </c>
    </row>
    <row r="4" spans="1:6" ht="18.75">
      <c r="A4" s="162" t="s">
        <v>371</v>
      </c>
      <c r="B4" s="162" t="s">
        <v>321</v>
      </c>
      <c r="C4" s="162"/>
      <c r="D4" s="162"/>
      <c r="E4" s="162"/>
      <c r="F4" s="162"/>
    </row>
    <row r="5" spans="1:6" ht="18.75">
      <c r="A5" s="162" t="s">
        <v>372</v>
      </c>
      <c r="B5" s="162" t="s">
        <v>444</v>
      </c>
      <c r="C5" s="162"/>
      <c r="D5" s="162"/>
      <c r="E5" s="162"/>
      <c r="F5" s="162"/>
    </row>
    <row r="6" spans="1:6" ht="18.75">
      <c r="A6" s="162" t="s">
        <v>373</v>
      </c>
      <c r="B6" s="162" t="s">
        <v>430</v>
      </c>
      <c r="C6" s="162"/>
      <c r="D6" s="162"/>
      <c r="E6" s="162"/>
      <c r="F6" s="162"/>
    </row>
    <row r="7" spans="1:6" ht="18.75">
      <c r="A7" s="162" t="s">
        <v>374</v>
      </c>
      <c r="B7" s="162" t="s">
        <v>376</v>
      </c>
      <c r="C7" s="162"/>
      <c r="D7" s="162"/>
      <c r="E7" s="162"/>
      <c r="F7" s="162"/>
    </row>
    <row r="8" spans="1:6" ht="18.75">
      <c r="A8" s="162" t="s">
        <v>375</v>
      </c>
      <c r="B8" s="162" t="s">
        <v>377</v>
      </c>
      <c r="C8" s="162"/>
      <c r="D8" s="162"/>
      <c r="E8" s="162"/>
      <c r="F8" s="162"/>
    </row>
    <row r="9" spans="1:6" ht="18.75">
      <c r="A9" s="162" t="s">
        <v>380</v>
      </c>
      <c r="B9" s="162" t="s">
        <v>392</v>
      </c>
    </row>
    <row r="10" spans="1:6" ht="18.75">
      <c r="A10" s="162" t="s">
        <v>381</v>
      </c>
      <c r="B10" s="162" t="s">
        <v>382</v>
      </c>
    </row>
    <row r="11" spans="1:6" ht="18.75">
      <c r="A11" s="162" t="s">
        <v>417</v>
      </c>
      <c r="B11" s="162" t="s">
        <v>418</v>
      </c>
    </row>
    <row r="12" spans="1:6" ht="18.75">
      <c r="A12" s="162" t="s">
        <v>452</v>
      </c>
      <c r="B12" s="162" t="s">
        <v>453</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B2:AN106"/>
  <sheetViews>
    <sheetView topLeftCell="P1" zoomScale="68" zoomScaleNormal="68" workbookViewId="0">
      <selection activeCell="AE10" sqref="AE10"/>
    </sheetView>
  </sheetViews>
  <sheetFormatPr baseColWidth="10" defaultRowHeight="15"/>
  <cols>
    <col min="1" max="1" width="7" customWidth="1"/>
    <col min="2" max="2" width="81.85546875" customWidth="1"/>
    <col min="3" max="3" width="16.140625" bestFit="1" customWidth="1"/>
    <col min="4" max="5" width="12.140625" customWidth="1"/>
    <col min="6" max="6" width="22.85546875" bestFit="1" customWidth="1"/>
    <col min="7" max="7" width="16.5703125" bestFit="1" customWidth="1"/>
    <col min="8" max="8" width="15.28515625" bestFit="1" customWidth="1"/>
    <col min="9" max="9" width="17.85546875" customWidth="1"/>
    <col min="10" max="10" width="12.7109375" hidden="1" customWidth="1"/>
    <col min="11" max="11" width="17.85546875" hidden="1" customWidth="1"/>
    <col min="12" max="12" width="12.7109375" hidden="1" customWidth="1"/>
    <col min="13" max="13" width="13.42578125" hidden="1" customWidth="1"/>
    <col min="14" max="14" width="15" hidden="1" customWidth="1"/>
    <col min="15" max="15" width="22" bestFit="1" customWidth="1"/>
    <col min="16" max="16" width="12.7109375" customWidth="1"/>
    <col min="17" max="18" width="11.42578125" customWidth="1"/>
    <col min="19" max="19" width="15.42578125" customWidth="1"/>
    <col min="20" max="20" width="14.5703125" customWidth="1"/>
    <col min="21" max="21" width="11.42578125" customWidth="1"/>
    <col min="22" max="22" width="16.28515625" customWidth="1"/>
    <col min="23" max="24" width="13.140625" customWidth="1"/>
    <col min="25" max="25" width="13" customWidth="1"/>
    <col min="26" max="26" width="16.140625" customWidth="1"/>
    <col min="27" max="27" width="13.42578125" customWidth="1"/>
    <col min="28" max="28" width="20.5703125" customWidth="1"/>
    <col min="29" max="29" width="12" hidden="1" customWidth="1"/>
    <col min="31" max="31" width="16.140625" bestFit="1" customWidth="1"/>
    <col min="32" max="33" width="14.140625" customWidth="1"/>
    <col min="34" max="35" width="15.42578125" customWidth="1"/>
    <col min="36" max="36" width="17.140625" customWidth="1"/>
    <col min="37" max="37" width="19.28515625" style="41" bestFit="1" customWidth="1"/>
    <col min="38" max="38" width="13" bestFit="1" customWidth="1"/>
    <col min="39" max="39" width="15.42578125" customWidth="1"/>
  </cols>
  <sheetData>
    <row r="2" spans="2:40">
      <c r="B2" s="39" t="s">
        <v>440</v>
      </c>
      <c r="C2" s="39"/>
      <c r="D2" s="39"/>
      <c r="E2" s="39"/>
      <c r="F2" s="39" t="s">
        <v>114</v>
      </c>
      <c r="G2" s="39"/>
      <c r="H2" s="39"/>
      <c r="I2" s="39"/>
      <c r="J2" s="39"/>
      <c r="K2" s="39"/>
      <c r="L2" s="39"/>
      <c r="M2" s="39"/>
      <c r="N2" s="39"/>
      <c r="O2" s="39"/>
      <c r="P2" s="39"/>
      <c r="Q2" s="40"/>
      <c r="R2" s="40"/>
      <c r="S2" s="40"/>
      <c r="T2" s="40"/>
      <c r="U2" s="40"/>
      <c r="V2" s="40"/>
      <c r="W2" s="40"/>
      <c r="X2" s="40"/>
      <c r="Y2" s="40"/>
      <c r="Z2" s="40"/>
      <c r="AA2" s="40"/>
      <c r="AB2" s="40"/>
      <c r="AC2" s="40"/>
      <c r="AD2" s="40"/>
      <c r="AE2" s="40"/>
      <c r="AF2" s="40"/>
      <c r="AG2" s="40"/>
      <c r="AJ2" s="40"/>
      <c r="AK2" s="40"/>
    </row>
    <row r="7" spans="2:40" ht="15.75" thickBot="1"/>
    <row r="8" spans="2:40" ht="19.5" thickBot="1">
      <c r="T8" s="580" t="s">
        <v>115</v>
      </c>
      <c r="U8" s="581"/>
      <c r="V8" s="581"/>
      <c r="W8" s="581"/>
      <c r="X8" s="581"/>
      <c r="Y8" s="581"/>
      <c r="Z8" s="581"/>
      <c r="AA8" s="581"/>
      <c r="AB8" s="581"/>
      <c r="AC8" s="581"/>
      <c r="AD8" s="581"/>
      <c r="AE8" s="581"/>
      <c r="AF8" s="581"/>
      <c r="AG8" s="581"/>
      <c r="AH8" s="582"/>
      <c r="AI8" s="42"/>
      <c r="AJ8" s="43"/>
    </row>
    <row r="9" spans="2:40" ht="15.75" thickBot="1">
      <c r="G9" s="40"/>
      <c r="H9" s="40"/>
      <c r="I9" s="40"/>
      <c r="J9" s="40"/>
      <c r="K9" s="40"/>
      <c r="L9" s="40"/>
      <c r="M9" s="40"/>
      <c r="N9" s="40"/>
      <c r="O9" s="40"/>
      <c r="P9" s="40"/>
      <c r="T9" s="583" t="s">
        <v>116</v>
      </c>
      <c r="U9" s="584"/>
      <c r="V9" s="584"/>
      <c r="W9" s="584"/>
      <c r="X9" s="584"/>
      <c r="Y9" s="584"/>
      <c r="Z9" s="584"/>
      <c r="AA9" s="584"/>
      <c r="AB9" s="584"/>
      <c r="AC9" s="585"/>
      <c r="AD9" s="586" t="s">
        <v>117</v>
      </c>
      <c r="AE9" s="587"/>
      <c r="AF9" s="587"/>
      <c r="AG9" s="587"/>
      <c r="AH9" s="588"/>
      <c r="AI9" s="44"/>
      <c r="AJ9" s="589" t="s">
        <v>118</v>
      </c>
    </row>
    <row r="10" spans="2:40" ht="15.75" thickBot="1">
      <c r="G10" s="40"/>
      <c r="H10" s="40"/>
      <c r="I10" s="40"/>
      <c r="J10" s="40"/>
      <c r="K10" s="40"/>
      <c r="L10" s="40"/>
      <c r="M10" s="40"/>
      <c r="N10" s="40"/>
      <c r="O10" s="40"/>
      <c r="P10" s="40"/>
      <c r="T10" s="45"/>
      <c r="U10" s="46"/>
      <c r="V10" s="47"/>
      <c r="W10" s="48" t="s">
        <v>119</v>
      </c>
      <c r="X10" s="48">
        <v>0.369863</v>
      </c>
      <c r="Y10" s="49"/>
      <c r="Z10" s="49"/>
      <c r="AA10" s="45" t="s">
        <v>119</v>
      </c>
      <c r="AB10" s="50">
        <f>+X10</f>
        <v>0.369863</v>
      </c>
      <c r="AC10" s="51"/>
      <c r="AD10" s="52" t="s">
        <v>120</v>
      </c>
      <c r="AE10" s="53">
        <f>+AE35/AJ35</f>
        <v>0.29761063453424669</v>
      </c>
      <c r="AF10" s="54" t="s">
        <v>119</v>
      </c>
      <c r="AG10" s="55">
        <v>0</v>
      </c>
      <c r="AH10" s="44"/>
      <c r="AI10" s="45"/>
      <c r="AJ10" s="590"/>
    </row>
    <row r="11" spans="2:40" ht="26.25" customHeight="1" thickBot="1">
      <c r="B11" s="589" t="s">
        <v>121</v>
      </c>
      <c r="C11" s="600" t="s">
        <v>122</v>
      </c>
      <c r="D11" s="601"/>
      <c r="E11" s="602"/>
      <c r="F11" s="609" t="s">
        <v>123</v>
      </c>
      <c r="G11" s="609" t="s">
        <v>124</v>
      </c>
      <c r="H11" s="609" t="s">
        <v>125</v>
      </c>
      <c r="I11" s="580" t="s">
        <v>126</v>
      </c>
      <c r="J11" s="581"/>
      <c r="K11" s="581"/>
      <c r="L11" s="581"/>
      <c r="M11" s="581"/>
      <c r="N11" s="581"/>
      <c r="O11" s="581"/>
      <c r="P11" s="581"/>
      <c r="Q11" s="581"/>
      <c r="R11" s="581"/>
      <c r="S11" s="581"/>
      <c r="T11" s="56"/>
      <c r="U11" s="592" t="s">
        <v>127</v>
      </c>
      <c r="V11" s="593"/>
      <c r="W11" s="592" t="s">
        <v>127</v>
      </c>
      <c r="X11" s="593"/>
      <c r="Y11" s="583" t="s">
        <v>128</v>
      </c>
      <c r="Z11" s="585"/>
      <c r="AA11" s="594" t="s">
        <v>129</v>
      </c>
      <c r="AB11" s="595"/>
      <c r="AC11" s="57" t="s">
        <v>130</v>
      </c>
      <c r="AD11" s="583" t="s">
        <v>127</v>
      </c>
      <c r="AE11" s="585"/>
      <c r="AF11" s="578" t="s">
        <v>127</v>
      </c>
      <c r="AG11" s="579"/>
      <c r="AH11" s="44" t="s">
        <v>130</v>
      </c>
      <c r="AI11" s="56"/>
      <c r="AJ11" s="590"/>
    </row>
    <row r="12" spans="2:40" ht="26.25" customHeight="1" thickBot="1">
      <c r="B12" s="590"/>
      <c r="C12" s="603"/>
      <c r="D12" s="604"/>
      <c r="E12" s="605"/>
      <c r="F12" s="610"/>
      <c r="G12" s="610"/>
      <c r="H12" s="610"/>
      <c r="I12" s="58"/>
      <c r="J12" s="59"/>
      <c r="K12" s="59"/>
      <c r="L12" s="59"/>
      <c r="M12" s="59"/>
      <c r="N12" s="59"/>
      <c r="O12" s="59"/>
      <c r="P12" s="59"/>
      <c r="Q12" s="59"/>
      <c r="R12" s="59"/>
      <c r="S12" s="60"/>
      <c r="T12" s="56"/>
      <c r="U12" s="592" t="s">
        <v>131</v>
      </c>
      <c r="V12" s="593"/>
      <c r="W12" s="592" t="s">
        <v>132</v>
      </c>
      <c r="X12" s="593"/>
      <c r="Y12" s="596" t="s">
        <v>133</v>
      </c>
      <c r="Z12" s="597"/>
      <c r="AA12" s="61" t="s">
        <v>134</v>
      </c>
      <c r="AB12" s="62"/>
      <c r="AC12" s="63" t="s">
        <v>135</v>
      </c>
      <c r="AD12" s="596" t="s">
        <v>133</v>
      </c>
      <c r="AE12" s="597"/>
      <c r="AF12" s="598" t="s">
        <v>136</v>
      </c>
      <c r="AG12" s="599"/>
      <c r="AH12" s="64" t="s">
        <v>135</v>
      </c>
      <c r="AI12" s="56"/>
      <c r="AJ12" s="590"/>
    </row>
    <row r="13" spans="2:40" ht="27.75" customHeight="1" thickBot="1">
      <c r="B13" s="590"/>
      <c r="C13" s="603"/>
      <c r="D13" s="604"/>
      <c r="E13" s="605"/>
      <c r="F13" s="610"/>
      <c r="G13" s="610"/>
      <c r="H13" s="610"/>
      <c r="I13" s="612" t="s">
        <v>137</v>
      </c>
      <c r="J13" s="613"/>
      <c r="K13" s="613"/>
      <c r="L13" s="613"/>
      <c r="M13" s="613"/>
      <c r="N13" s="613"/>
      <c r="O13" s="613"/>
      <c r="P13" s="614"/>
      <c r="Q13" s="615" t="s">
        <v>138</v>
      </c>
      <c r="R13" s="616"/>
      <c r="S13" s="617" t="s">
        <v>139</v>
      </c>
      <c r="T13" s="65"/>
      <c r="U13" s="66"/>
      <c r="V13" s="43"/>
      <c r="W13" s="66"/>
      <c r="X13" s="67"/>
      <c r="Y13" s="66"/>
      <c r="Z13" s="67"/>
      <c r="AA13" s="68"/>
      <c r="AB13" s="69"/>
      <c r="AC13" s="70">
        <v>0.08</v>
      </c>
      <c r="AD13" s="71"/>
      <c r="AE13" s="43"/>
      <c r="AF13" s="72"/>
      <c r="AG13" s="73"/>
      <c r="AH13" s="74">
        <v>0.08</v>
      </c>
      <c r="AI13" s="65"/>
      <c r="AJ13" s="590"/>
    </row>
    <row r="14" spans="2:40" ht="27.75" customHeight="1" thickBot="1">
      <c r="B14" s="590"/>
      <c r="C14" s="603"/>
      <c r="D14" s="604"/>
      <c r="E14" s="605"/>
      <c r="F14" s="610"/>
      <c r="G14" s="610"/>
      <c r="H14" s="610"/>
      <c r="I14" s="75" t="s">
        <v>140</v>
      </c>
      <c r="J14" s="619" t="s">
        <v>141</v>
      </c>
      <c r="K14" s="620"/>
      <c r="L14" s="621"/>
      <c r="M14" s="619" t="s">
        <v>142</v>
      </c>
      <c r="N14" s="620"/>
      <c r="O14" s="620"/>
      <c r="P14" s="621"/>
      <c r="Q14" s="76"/>
      <c r="R14" s="77"/>
      <c r="S14" s="617"/>
      <c r="T14" s="65"/>
      <c r="U14" s="78"/>
      <c r="V14" s="79"/>
      <c r="W14" s="78"/>
      <c r="X14" s="79"/>
      <c r="Y14" s="78"/>
      <c r="Z14" s="79"/>
      <c r="AA14" s="80"/>
      <c r="AB14" s="81"/>
      <c r="AC14" s="70"/>
      <c r="AD14" s="78"/>
      <c r="AE14" s="82"/>
      <c r="AF14" s="83"/>
      <c r="AG14" s="84"/>
      <c r="AH14" s="85"/>
      <c r="AI14" s="65"/>
      <c r="AJ14" s="590"/>
    </row>
    <row r="15" spans="2:40" s="39" customFormat="1" ht="180.75" thickBot="1">
      <c r="B15" s="591"/>
      <c r="C15" s="606"/>
      <c r="D15" s="607"/>
      <c r="E15" s="608"/>
      <c r="F15" s="611"/>
      <c r="G15" s="611"/>
      <c r="H15" s="611"/>
      <c r="I15" s="86" t="s">
        <v>143</v>
      </c>
      <c r="J15" s="86" t="s">
        <v>144</v>
      </c>
      <c r="K15" s="87" t="s">
        <v>145</v>
      </c>
      <c r="L15" s="86" t="s">
        <v>146</v>
      </c>
      <c r="M15" s="88" t="s">
        <v>147</v>
      </c>
      <c r="N15" s="86" t="s">
        <v>148</v>
      </c>
      <c r="O15" s="86" t="s">
        <v>149</v>
      </c>
      <c r="P15" s="86" t="s">
        <v>150</v>
      </c>
      <c r="Q15" s="89" t="s">
        <v>151</v>
      </c>
      <c r="R15" s="90" t="s">
        <v>152</v>
      </c>
      <c r="S15" s="618"/>
      <c r="T15" s="91" t="s">
        <v>153</v>
      </c>
      <c r="U15" s="92" t="s">
        <v>154</v>
      </c>
      <c r="V15" s="92" t="s">
        <v>155</v>
      </c>
      <c r="W15" s="92" t="s">
        <v>154</v>
      </c>
      <c r="X15" s="92" t="s">
        <v>155</v>
      </c>
      <c r="Y15" s="92" t="s">
        <v>154</v>
      </c>
      <c r="Z15" s="92" t="s">
        <v>155</v>
      </c>
      <c r="AA15" s="93" t="s">
        <v>154</v>
      </c>
      <c r="AB15" s="93" t="s">
        <v>155</v>
      </c>
      <c r="AC15" s="94" t="s">
        <v>156</v>
      </c>
      <c r="AD15" s="78" t="s">
        <v>157</v>
      </c>
      <c r="AE15" s="92" t="s">
        <v>155</v>
      </c>
      <c r="AF15" s="80" t="s">
        <v>157</v>
      </c>
      <c r="AG15" s="93" t="s">
        <v>155</v>
      </c>
      <c r="AH15" s="79" t="s">
        <v>157</v>
      </c>
      <c r="AI15" s="95" t="s">
        <v>158</v>
      </c>
      <c r="AJ15" s="591"/>
      <c r="AK15" s="41"/>
    </row>
    <row r="16" spans="2:40" ht="18.75">
      <c r="B16" s="96" t="s">
        <v>159</v>
      </c>
      <c r="C16" s="97"/>
      <c r="D16" s="97"/>
      <c r="E16" s="97"/>
      <c r="F16" s="98"/>
      <c r="G16" s="98"/>
      <c r="H16" s="98"/>
      <c r="I16" s="98"/>
      <c r="J16" s="98"/>
      <c r="K16" s="98"/>
      <c r="L16" s="98"/>
      <c r="M16" s="98"/>
      <c r="N16" s="99"/>
      <c r="O16" s="98"/>
      <c r="P16" s="99"/>
      <c r="Q16" s="98"/>
      <c r="R16" s="99"/>
      <c r="S16" s="100"/>
      <c r="T16" s="100"/>
      <c r="U16" s="100"/>
      <c r="V16" s="100"/>
      <c r="W16" s="100"/>
      <c r="X16" s="100"/>
      <c r="Y16" s="100"/>
      <c r="Z16" s="100"/>
      <c r="AA16" s="100"/>
      <c r="AB16" s="100"/>
      <c r="AC16" s="98"/>
      <c r="AD16" s="98"/>
      <c r="AE16" s="98"/>
      <c r="AF16" s="98"/>
      <c r="AG16" s="98"/>
      <c r="AH16" s="98"/>
      <c r="AI16" s="98"/>
      <c r="AJ16" s="101"/>
      <c r="AK16" s="102"/>
      <c r="AN16" s="40"/>
    </row>
    <row r="17" spans="2:40" ht="18.75">
      <c r="B17" s="103" t="s">
        <v>160</v>
      </c>
      <c r="C17" s="104"/>
      <c r="D17" s="104"/>
      <c r="E17" s="104"/>
      <c r="F17" s="105">
        <f>SUM(G17:S17)</f>
        <v>739110423.88801169</v>
      </c>
      <c r="G17" s="106">
        <f>+'RTRE 2022 Spa A'!G94</f>
        <v>320923714</v>
      </c>
      <c r="H17" s="106">
        <f>+'RTRE 2022 Spa A'!H94</f>
        <v>0</v>
      </c>
      <c r="I17" s="106">
        <f>+'RTRE 2022 Spa A'!I94</f>
        <v>272046615.38101172</v>
      </c>
      <c r="J17" s="106">
        <f>+'RTRE 2022 Spa A'!J94</f>
        <v>0</v>
      </c>
      <c r="K17" s="106">
        <f>+'RTRE 2022 Spa A'!K94</f>
        <v>0</v>
      </c>
      <c r="L17" s="106">
        <f>+'RTRE 2022 Spa A'!L94</f>
        <v>0</v>
      </c>
      <c r="M17" s="106">
        <f>+'RTRE 2022 Spa A'!M94</f>
        <v>0</v>
      </c>
      <c r="N17" s="106">
        <f>+'RTRE 2022 Spa A'!N94</f>
        <v>0</v>
      </c>
      <c r="O17" s="106">
        <f>+'RTRE 2022 Spa A'!O94</f>
        <v>146140094.507</v>
      </c>
      <c r="P17" s="106">
        <f>+'RTRE 2022 Spa A'!P94</f>
        <v>0</v>
      </c>
      <c r="Q17" s="106">
        <f>+'RTRE 2022 Spa A'!Q94</f>
        <v>0</v>
      </c>
      <c r="R17" s="106">
        <f>+'RTRE 2022 Spa A'!R94</f>
        <v>0</v>
      </c>
      <c r="S17" s="106">
        <f>+'RTRE 2022 Spa A'!S94</f>
        <v>0</v>
      </c>
      <c r="T17" s="106">
        <f>+'RTRE 2022 Spa A'!T94</f>
        <v>0</v>
      </c>
      <c r="U17" s="106">
        <f>+'RTRE 2022 Spa A'!U94</f>
        <v>0</v>
      </c>
      <c r="V17" s="106">
        <f>+'RTRE 2022 Spa A'!V94</f>
        <v>0</v>
      </c>
      <c r="W17" s="106">
        <f>+'RTRE 2022 Spa A'!W94</f>
        <v>0</v>
      </c>
      <c r="X17" s="106">
        <f>+'RTRE 2022 Spa A'!X94</f>
        <v>0</v>
      </c>
      <c r="Y17" s="106">
        <f>+'RTRE 2022 Spa A'!Y94</f>
        <v>0</v>
      </c>
      <c r="Z17" s="106">
        <f>+'RTRE 2022 Spa A'!Z94</f>
        <v>33631236.619414657</v>
      </c>
      <c r="AA17" s="106">
        <f>+'RTRE 2022 Spa A'!AA94</f>
        <v>0</v>
      </c>
      <c r="AB17" s="106">
        <f>+'RTRE 2022 Spa A'!AB94</f>
        <v>0</v>
      </c>
      <c r="AC17" s="106">
        <f>+'RTRE 2022 Spa A'!AC94</f>
        <v>0</v>
      </c>
      <c r="AD17" s="106">
        <f>+'RTRE 2022 Spa A'!AD94</f>
        <v>0</v>
      </c>
      <c r="AE17" s="106">
        <f>+'RTRE 2022 Spa A'!AE94</f>
        <v>16312843.359999999</v>
      </c>
      <c r="AF17" s="106">
        <f>+'RTRE 2022 Spa A'!AF94</f>
        <v>0</v>
      </c>
      <c r="AG17" s="106">
        <f>+'RTRE 2022 Spa A'!AG94</f>
        <v>0</v>
      </c>
      <c r="AH17" s="106">
        <f>+'RTRE 2022 Spa A'!AH94</f>
        <v>0</v>
      </c>
      <c r="AI17" s="106">
        <f>+'RTRE 2022 Spa A'!AI94</f>
        <v>0</v>
      </c>
      <c r="AJ17" s="106">
        <f>+'RTRE 2022 Spa A'!AJ94</f>
        <v>51657334.663000003</v>
      </c>
      <c r="AK17" s="572">
        <f>+AE17/AJ17</f>
        <v>0.31578948984536381</v>
      </c>
      <c r="AL17" s="162">
        <f>24/76</f>
        <v>0.31578947368421051</v>
      </c>
      <c r="AN17" s="40"/>
    </row>
    <row r="18" spans="2:40" ht="18.75">
      <c r="B18" s="103" t="s">
        <v>161</v>
      </c>
      <c r="C18" s="104"/>
      <c r="D18" s="104"/>
      <c r="E18" s="104"/>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572"/>
      <c r="AL18" s="162"/>
      <c r="AN18" s="40"/>
    </row>
    <row r="19" spans="2:40" ht="19.5" thickBot="1">
      <c r="B19" s="110" t="s">
        <v>162</v>
      </c>
      <c r="C19" s="111"/>
      <c r="D19" s="112">
        <v>0</v>
      </c>
      <c r="E19" s="112"/>
      <c r="F19" s="113">
        <f t="shared" ref="F19" si="0">SUM(G19:S19)</f>
        <v>0</v>
      </c>
      <c r="G19" s="114">
        <f>(G17+G18)*$D$19</f>
        <v>0</v>
      </c>
      <c r="H19" s="114">
        <f t="shared" ref="H19:AJ19" si="1">(H17+H18)*$D$19</f>
        <v>0</v>
      </c>
      <c r="I19" s="114">
        <f>(I17+I18)*$D$19</f>
        <v>0</v>
      </c>
      <c r="J19" s="114">
        <f t="shared" si="1"/>
        <v>0</v>
      </c>
      <c r="K19" s="114">
        <f t="shared" si="1"/>
        <v>0</v>
      </c>
      <c r="L19" s="114">
        <f t="shared" si="1"/>
        <v>0</v>
      </c>
      <c r="M19" s="114">
        <f t="shared" si="1"/>
        <v>0</v>
      </c>
      <c r="N19" s="114">
        <f t="shared" si="1"/>
        <v>0</v>
      </c>
      <c r="O19" s="114">
        <f>(O17+O18)*$D$19</f>
        <v>0</v>
      </c>
      <c r="P19" s="114">
        <f t="shared" si="1"/>
        <v>0</v>
      </c>
      <c r="Q19" s="114">
        <f t="shared" si="1"/>
        <v>0</v>
      </c>
      <c r="R19" s="114">
        <f t="shared" si="1"/>
        <v>0</v>
      </c>
      <c r="S19" s="114">
        <f t="shared" si="1"/>
        <v>0</v>
      </c>
      <c r="T19" s="114">
        <f t="shared" si="1"/>
        <v>0</v>
      </c>
      <c r="U19" s="114">
        <f t="shared" si="1"/>
        <v>0</v>
      </c>
      <c r="V19" s="114">
        <f t="shared" si="1"/>
        <v>0</v>
      </c>
      <c r="W19" s="114">
        <f t="shared" si="1"/>
        <v>0</v>
      </c>
      <c r="X19" s="114">
        <f t="shared" si="1"/>
        <v>0</v>
      </c>
      <c r="Y19" s="114">
        <f t="shared" si="1"/>
        <v>0</v>
      </c>
      <c r="Z19" s="114">
        <f t="shared" si="1"/>
        <v>0</v>
      </c>
      <c r="AA19" s="114">
        <f t="shared" si="1"/>
        <v>0</v>
      </c>
      <c r="AB19" s="114">
        <f t="shared" si="1"/>
        <v>0</v>
      </c>
      <c r="AC19" s="114">
        <f t="shared" si="1"/>
        <v>0</v>
      </c>
      <c r="AD19" s="114">
        <f t="shared" si="1"/>
        <v>0</v>
      </c>
      <c r="AE19" s="114">
        <f t="shared" si="1"/>
        <v>0</v>
      </c>
      <c r="AF19" s="114">
        <f t="shared" si="1"/>
        <v>0</v>
      </c>
      <c r="AG19" s="114">
        <f t="shared" si="1"/>
        <v>0</v>
      </c>
      <c r="AH19" s="114">
        <f t="shared" si="1"/>
        <v>0</v>
      </c>
      <c r="AI19" s="114">
        <f t="shared" si="1"/>
        <v>0</v>
      </c>
      <c r="AJ19" s="115">
        <f t="shared" si="1"/>
        <v>0</v>
      </c>
      <c r="AK19" s="573"/>
      <c r="AL19" s="574"/>
      <c r="AM19" s="40"/>
    </row>
    <row r="20" spans="2:40" s="39" customFormat="1" ht="19.5" thickBot="1">
      <c r="B20" s="116" t="s">
        <v>163</v>
      </c>
      <c r="C20" s="117"/>
      <c r="D20" s="117"/>
      <c r="E20" s="117"/>
      <c r="F20" s="118">
        <f>SUM(F16:F19)</f>
        <v>739110423.88801169</v>
      </c>
      <c r="G20" s="118">
        <f t="shared" ref="G20:AI20" si="2">SUM(G16:G19)</f>
        <v>320923714</v>
      </c>
      <c r="H20" s="118">
        <f t="shared" si="2"/>
        <v>0</v>
      </c>
      <c r="I20" s="118">
        <f t="shared" si="2"/>
        <v>272046615.38101172</v>
      </c>
      <c r="J20" s="118">
        <f t="shared" si="2"/>
        <v>0</v>
      </c>
      <c r="K20" s="118">
        <f t="shared" si="2"/>
        <v>0</v>
      </c>
      <c r="L20" s="118">
        <f t="shared" si="2"/>
        <v>0</v>
      </c>
      <c r="M20" s="118">
        <f t="shared" si="2"/>
        <v>0</v>
      </c>
      <c r="N20" s="118">
        <f t="shared" si="2"/>
        <v>0</v>
      </c>
      <c r="O20" s="118">
        <f>SUM(O16:O19)</f>
        <v>146140094.507</v>
      </c>
      <c r="P20" s="118">
        <f t="shared" si="2"/>
        <v>0</v>
      </c>
      <c r="Q20" s="118">
        <f t="shared" si="2"/>
        <v>0</v>
      </c>
      <c r="R20" s="118">
        <f t="shared" si="2"/>
        <v>0</v>
      </c>
      <c r="S20" s="118">
        <f t="shared" si="2"/>
        <v>0</v>
      </c>
      <c r="T20" s="118">
        <f t="shared" si="2"/>
        <v>0</v>
      </c>
      <c r="U20" s="118">
        <f t="shared" si="2"/>
        <v>0</v>
      </c>
      <c r="V20" s="118">
        <f t="shared" si="2"/>
        <v>0</v>
      </c>
      <c r="W20" s="118">
        <f t="shared" si="2"/>
        <v>0</v>
      </c>
      <c r="X20" s="118">
        <f t="shared" si="2"/>
        <v>0</v>
      </c>
      <c r="Y20" s="118">
        <f t="shared" si="2"/>
        <v>0</v>
      </c>
      <c r="Z20" s="118">
        <f t="shared" si="2"/>
        <v>33631236.619414657</v>
      </c>
      <c r="AA20" s="118">
        <f t="shared" si="2"/>
        <v>0</v>
      </c>
      <c r="AB20" s="118">
        <f t="shared" si="2"/>
        <v>0</v>
      </c>
      <c r="AC20" s="118">
        <f t="shared" si="2"/>
        <v>0</v>
      </c>
      <c r="AD20" s="118">
        <f t="shared" si="2"/>
        <v>0</v>
      </c>
      <c r="AE20" s="118">
        <f t="shared" si="2"/>
        <v>16312843.359999999</v>
      </c>
      <c r="AF20" s="118">
        <f t="shared" si="2"/>
        <v>0</v>
      </c>
      <c r="AG20" s="118">
        <f t="shared" si="2"/>
        <v>0</v>
      </c>
      <c r="AH20" s="118">
        <f t="shared" si="2"/>
        <v>0</v>
      </c>
      <c r="AI20" s="118">
        <f t="shared" si="2"/>
        <v>0</v>
      </c>
      <c r="AJ20" s="119">
        <f>SUM(AJ16:AJ19)</f>
        <v>51657334.663000003</v>
      </c>
      <c r="AK20" s="120"/>
      <c r="AL20" s="132"/>
      <c r="AM20" s="121"/>
    </row>
    <row r="21" spans="2:40" s="39" customFormat="1" ht="18.75">
      <c r="B21" s="122" t="s">
        <v>164</v>
      </c>
      <c r="C21" s="123"/>
      <c r="D21" s="123"/>
      <c r="E21" s="123"/>
      <c r="F21" s="105">
        <f t="shared" ref="F21:F24" si="3">SUM(G21:S21)</f>
        <v>0</v>
      </c>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20"/>
      <c r="AL21" s="132"/>
      <c r="AM21" s="121"/>
    </row>
    <row r="22" spans="2:40" s="39" customFormat="1" ht="18.75">
      <c r="B22" s="125" t="s">
        <v>165</v>
      </c>
      <c r="C22" s="126"/>
      <c r="D22" s="126"/>
      <c r="E22" s="126"/>
      <c r="F22" s="105">
        <f t="shared" si="3"/>
        <v>0</v>
      </c>
      <c r="G22" s="106"/>
      <c r="H22" s="127"/>
      <c r="I22" s="127"/>
      <c r="J22" s="127"/>
      <c r="K22" s="127"/>
      <c r="L22" s="127"/>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28"/>
      <c r="AL22" s="132"/>
      <c r="AM22" s="121"/>
    </row>
    <row r="23" spans="2:40" s="39" customFormat="1" ht="18.75">
      <c r="B23" s="129" t="s">
        <v>166</v>
      </c>
      <c r="C23" s="126"/>
      <c r="D23" s="126"/>
      <c r="E23" s="126"/>
      <c r="F23" s="105">
        <f t="shared" si="3"/>
        <v>3089000</v>
      </c>
      <c r="G23" s="130"/>
      <c r="H23" s="130"/>
      <c r="I23" s="130">
        <f>+'RTRE 2022 spa B'!K43</f>
        <v>1548000</v>
      </c>
      <c r="J23" s="130"/>
      <c r="K23" s="130"/>
      <c r="L23" s="130"/>
      <c r="M23" s="130"/>
      <c r="N23" s="130"/>
      <c r="O23" s="130"/>
      <c r="P23" s="130">
        <f>+'RTRE 2022 spa B'!O43</f>
        <v>1000000</v>
      </c>
      <c r="Q23" s="130"/>
      <c r="R23" s="130"/>
      <c r="S23" s="130">
        <f>+'RTRE 2022 spa B'!R43</f>
        <v>541000</v>
      </c>
      <c r="T23" s="130"/>
      <c r="U23" s="130"/>
      <c r="V23" s="130"/>
      <c r="W23" s="130"/>
      <c r="X23" s="130">
        <f>+'RTRE 2022 spa B'!V43</f>
        <v>-3850</v>
      </c>
      <c r="Y23" s="130"/>
      <c r="Z23" s="130">
        <f>+'RTRE 2022 spa B'!X43</f>
        <v>-15940</v>
      </c>
      <c r="AA23" s="130"/>
      <c r="AB23" s="130"/>
      <c r="AC23" s="130"/>
      <c r="AD23" s="130"/>
      <c r="AE23" s="130">
        <f>+'RTRE 2022 spa B'!AC43</f>
        <v>3785200</v>
      </c>
      <c r="AF23" s="130"/>
      <c r="AG23" s="130"/>
      <c r="AH23" s="130"/>
      <c r="AI23" s="130"/>
      <c r="AJ23" s="130">
        <f>+'RTRE 2022 spa B'!AG43</f>
        <v>15874000</v>
      </c>
      <c r="AK23" s="572">
        <f>+AE23/AJ23</f>
        <v>0.23845281592541262</v>
      </c>
      <c r="AL23" s="132"/>
      <c r="AM23" s="121"/>
    </row>
    <row r="24" spans="2:40" s="39" customFormat="1" ht="19.5" thickBot="1">
      <c r="B24" s="129" t="s">
        <v>167</v>
      </c>
      <c r="C24" s="126"/>
      <c r="D24" s="126"/>
      <c r="E24" s="126"/>
      <c r="F24" s="105">
        <f t="shared" si="3"/>
        <v>0</v>
      </c>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130"/>
      <c r="AI24" s="130"/>
      <c r="AJ24" s="130"/>
      <c r="AK24" s="120"/>
      <c r="AL24" s="132"/>
      <c r="AM24" s="121"/>
    </row>
    <row r="25" spans="2:40" s="39" customFormat="1" ht="19.5" thickBot="1">
      <c r="B25" s="116" t="s">
        <v>168</v>
      </c>
      <c r="C25" s="117"/>
      <c r="D25" s="117"/>
      <c r="E25" s="117"/>
      <c r="F25" s="118">
        <f>SUM(F20:F24)</f>
        <v>742199423.88801169</v>
      </c>
      <c r="G25" s="118">
        <f t="shared" ref="G25:AJ25" si="4">SUM(G20:G24)</f>
        <v>320923714</v>
      </c>
      <c r="H25" s="118">
        <f t="shared" si="4"/>
        <v>0</v>
      </c>
      <c r="I25" s="118">
        <f t="shared" si="4"/>
        <v>273594615.38101172</v>
      </c>
      <c r="J25" s="118">
        <f t="shared" si="4"/>
        <v>0</v>
      </c>
      <c r="K25" s="118">
        <f t="shared" si="4"/>
        <v>0</v>
      </c>
      <c r="L25" s="118">
        <f t="shared" si="4"/>
        <v>0</v>
      </c>
      <c r="M25" s="118">
        <f t="shared" si="4"/>
        <v>0</v>
      </c>
      <c r="N25" s="118">
        <f t="shared" si="4"/>
        <v>0</v>
      </c>
      <c r="O25" s="118">
        <f t="shared" si="4"/>
        <v>146140094.507</v>
      </c>
      <c r="P25" s="118">
        <f t="shared" si="4"/>
        <v>1000000</v>
      </c>
      <c r="Q25" s="118">
        <f t="shared" si="4"/>
        <v>0</v>
      </c>
      <c r="R25" s="118">
        <f t="shared" si="4"/>
        <v>0</v>
      </c>
      <c r="S25" s="118">
        <f t="shared" si="4"/>
        <v>541000</v>
      </c>
      <c r="T25" s="118">
        <f t="shared" si="4"/>
        <v>0</v>
      </c>
      <c r="U25" s="118">
        <f t="shared" si="4"/>
        <v>0</v>
      </c>
      <c r="V25" s="118">
        <f t="shared" si="4"/>
        <v>0</v>
      </c>
      <c r="W25" s="118">
        <f t="shared" si="4"/>
        <v>0</v>
      </c>
      <c r="X25" s="118">
        <f t="shared" si="4"/>
        <v>-3850</v>
      </c>
      <c r="Y25" s="118">
        <f t="shared" si="4"/>
        <v>0</v>
      </c>
      <c r="Z25" s="118">
        <f t="shared" si="4"/>
        <v>33615296.619414657</v>
      </c>
      <c r="AA25" s="118">
        <f t="shared" si="4"/>
        <v>0</v>
      </c>
      <c r="AB25" s="118">
        <f t="shared" si="4"/>
        <v>0</v>
      </c>
      <c r="AC25" s="118">
        <f t="shared" si="4"/>
        <v>0</v>
      </c>
      <c r="AD25" s="118">
        <f t="shared" si="4"/>
        <v>0</v>
      </c>
      <c r="AE25" s="118">
        <f t="shared" si="4"/>
        <v>20098043.359999999</v>
      </c>
      <c r="AF25" s="118">
        <f t="shared" si="4"/>
        <v>0</v>
      </c>
      <c r="AG25" s="118">
        <f t="shared" si="4"/>
        <v>0</v>
      </c>
      <c r="AH25" s="118">
        <f t="shared" si="4"/>
        <v>0</v>
      </c>
      <c r="AI25" s="118">
        <f t="shared" si="4"/>
        <v>0</v>
      </c>
      <c r="AJ25" s="118">
        <f t="shared" si="4"/>
        <v>67531334.663000003</v>
      </c>
      <c r="AK25" s="120">
        <f>+AE25/AJ25</f>
        <v>0.29761063453424669</v>
      </c>
      <c r="AL25" s="132"/>
      <c r="AM25" s="121"/>
    </row>
    <row r="26" spans="2:40" s="39" customFormat="1" ht="18.75">
      <c r="B26" s="131" t="s">
        <v>169</v>
      </c>
      <c r="C26" s="126"/>
      <c r="D26" s="126"/>
      <c r="E26" s="126"/>
      <c r="F26" s="130">
        <f>SUM(G26:S26)</f>
        <v>-320923714</v>
      </c>
      <c r="G26" s="106">
        <f>-G20</f>
        <v>-320923714</v>
      </c>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32"/>
      <c r="AL26" s="121"/>
      <c r="AM26" s="121"/>
    </row>
    <row r="27" spans="2:40" s="39" customFormat="1" ht="18.75">
      <c r="B27" s="133" t="s">
        <v>170</v>
      </c>
      <c r="C27" s="134"/>
      <c r="D27" s="104"/>
      <c r="E27" s="126"/>
      <c r="F27" s="124"/>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20"/>
      <c r="AL27" s="121"/>
      <c r="AM27" s="121"/>
    </row>
    <row r="28" spans="2:40" s="39" customFormat="1" ht="18.75">
      <c r="B28" s="133" t="s">
        <v>171</v>
      </c>
      <c r="C28" s="134"/>
      <c r="D28" s="104"/>
      <c r="E28" s="126"/>
      <c r="F28" s="130">
        <f>SUM(G28:S28)</f>
        <v>0</v>
      </c>
      <c r="G28" s="106">
        <f>+C28</f>
        <v>0</v>
      </c>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20"/>
      <c r="AL28" s="121"/>
      <c r="AM28" s="121"/>
    </row>
    <row r="29" spans="2:40" s="39" customFormat="1" ht="18.75">
      <c r="B29" s="131" t="s">
        <v>172</v>
      </c>
      <c r="C29" s="134"/>
      <c r="D29" s="104"/>
      <c r="E29" s="126"/>
      <c r="F29" s="124">
        <f t="shared" ref="F29" si="5">SUM(G29:S29)</f>
        <v>0</v>
      </c>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21"/>
      <c r="AL29" s="121"/>
      <c r="AM29" s="121"/>
    </row>
    <row r="30" spans="2:40" s="39" customFormat="1" ht="18.75">
      <c r="B30" s="131" t="s">
        <v>173</v>
      </c>
      <c r="C30" s="134"/>
      <c r="D30" s="104"/>
      <c r="E30" s="126"/>
      <c r="F30" s="124">
        <f>SUM(G30:S30)</f>
        <v>0</v>
      </c>
      <c r="G30" s="106"/>
      <c r="H30" s="106"/>
      <c r="I30" s="106"/>
      <c r="J30" s="106"/>
      <c r="K30" s="106"/>
      <c r="L30" s="106"/>
      <c r="M30" s="106"/>
      <c r="N30" s="106"/>
      <c r="O30" s="106"/>
      <c r="P30" s="106"/>
      <c r="Q30" s="106"/>
      <c r="R30" s="106"/>
      <c r="S30" s="106"/>
      <c r="T30" s="106"/>
      <c r="U30" s="106"/>
      <c r="V30" s="106"/>
      <c r="W30" s="106"/>
      <c r="X30" s="106"/>
      <c r="Y30" s="106"/>
      <c r="Z30" s="127"/>
      <c r="AA30" s="127"/>
      <c r="AB30" s="127"/>
      <c r="AC30" s="127"/>
      <c r="AD30" s="127"/>
      <c r="AE30" s="127"/>
      <c r="AF30" s="127"/>
      <c r="AG30" s="127"/>
      <c r="AH30" s="127"/>
      <c r="AI30" s="127"/>
      <c r="AJ30" s="127"/>
      <c r="AK30" s="121"/>
      <c r="AL30" s="121"/>
      <c r="AM30" s="121"/>
    </row>
    <row r="31" spans="2:40" ht="18.75">
      <c r="B31" s="131" t="s">
        <v>174</v>
      </c>
      <c r="C31" s="134"/>
      <c r="D31" s="135">
        <f>+'[12]Antecedentes 14 A'!L30</f>
        <v>0.27</v>
      </c>
      <c r="E31" s="135"/>
      <c r="F31" s="106"/>
      <c r="G31" s="106"/>
      <c r="H31" s="106"/>
      <c r="I31" s="106"/>
      <c r="J31" s="106"/>
      <c r="K31" s="106"/>
      <c r="L31" s="106"/>
      <c r="M31" s="106"/>
      <c r="N31" s="106"/>
      <c r="O31" s="106"/>
      <c r="P31" s="106"/>
      <c r="Q31" s="106"/>
      <c r="R31" s="106"/>
      <c r="S31" s="106"/>
      <c r="T31" s="106"/>
      <c r="U31" s="106"/>
      <c r="V31" s="106"/>
      <c r="W31" s="106"/>
      <c r="X31" s="106"/>
      <c r="Y31" s="106"/>
      <c r="Z31" s="127">
        <f>C31*D31</f>
        <v>0</v>
      </c>
      <c r="AA31" s="127"/>
      <c r="AB31" s="127"/>
      <c r="AC31" s="127"/>
      <c r="AD31" s="127"/>
      <c r="AE31" s="127"/>
      <c r="AF31" s="127"/>
      <c r="AG31" s="127"/>
      <c r="AH31" s="127"/>
      <c r="AI31" s="127"/>
      <c r="AJ31" s="127"/>
      <c r="AL31" s="40"/>
      <c r="AM31" s="40"/>
    </row>
    <row r="32" spans="2:40" ht="18.75">
      <c r="B32" s="136" t="s">
        <v>175</v>
      </c>
      <c r="C32" s="137">
        <v>0</v>
      </c>
      <c r="D32" s="138"/>
      <c r="E32" s="138"/>
      <c r="F32" s="139"/>
      <c r="G32" s="139"/>
      <c r="H32" s="139"/>
      <c r="I32" s="139"/>
      <c r="J32" s="139"/>
      <c r="K32" s="139"/>
      <c r="L32" s="139"/>
      <c r="M32" s="139"/>
      <c r="N32" s="139"/>
      <c r="O32" s="139"/>
      <c r="P32" s="139"/>
      <c r="Q32" s="139"/>
      <c r="R32" s="139"/>
      <c r="S32" s="139"/>
      <c r="T32" s="139"/>
      <c r="U32" s="139"/>
      <c r="V32" s="139"/>
      <c r="W32" s="139"/>
      <c r="X32" s="139"/>
      <c r="Y32" s="139"/>
      <c r="Z32" s="140"/>
      <c r="AA32" s="140"/>
      <c r="AB32" s="140"/>
      <c r="AC32" s="140"/>
      <c r="AD32" s="140"/>
      <c r="AE32" s="140"/>
      <c r="AF32" s="140"/>
      <c r="AG32" s="140"/>
      <c r="AH32" s="140"/>
      <c r="AI32" s="140"/>
      <c r="AJ32" s="140"/>
      <c r="AL32" s="40"/>
      <c r="AM32" s="40"/>
    </row>
    <row r="33" spans="2:39" ht="18.75">
      <c r="B33" s="136" t="s">
        <v>175</v>
      </c>
      <c r="C33" s="137"/>
      <c r="D33" s="138"/>
      <c r="E33" s="138"/>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L33" s="40"/>
      <c r="AM33" s="40"/>
    </row>
    <row r="34" spans="2:39" ht="19.5" thickBot="1">
      <c r="B34" s="136" t="s">
        <v>175</v>
      </c>
      <c r="C34" s="137"/>
      <c r="D34" s="138"/>
      <c r="E34" s="138"/>
      <c r="F34" s="139"/>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139"/>
      <c r="AL34" s="40"/>
      <c r="AM34" s="40"/>
    </row>
    <row r="35" spans="2:39" s="39" customFormat="1" ht="19.5" thickBot="1">
      <c r="B35" s="116" t="s">
        <v>176</v>
      </c>
      <c r="C35" s="117"/>
      <c r="D35" s="117"/>
      <c r="E35" s="117"/>
      <c r="F35" s="118">
        <f t="shared" ref="F35:AJ35" si="6">SUM(F25:F34)</f>
        <v>421275709.88801169</v>
      </c>
      <c r="G35" s="118">
        <f t="shared" si="6"/>
        <v>0</v>
      </c>
      <c r="H35" s="118">
        <f t="shared" si="6"/>
        <v>0</v>
      </c>
      <c r="I35" s="118">
        <f t="shared" si="6"/>
        <v>273594615.38101172</v>
      </c>
      <c r="J35" s="118">
        <f t="shared" si="6"/>
        <v>0</v>
      </c>
      <c r="K35" s="118">
        <f t="shared" si="6"/>
        <v>0</v>
      </c>
      <c r="L35" s="118">
        <f t="shared" si="6"/>
        <v>0</v>
      </c>
      <c r="M35" s="118">
        <f t="shared" si="6"/>
        <v>0</v>
      </c>
      <c r="N35" s="118">
        <f t="shared" si="6"/>
        <v>0</v>
      </c>
      <c r="O35" s="118">
        <f t="shared" si="6"/>
        <v>146140094.507</v>
      </c>
      <c r="P35" s="118">
        <f t="shared" si="6"/>
        <v>1000000</v>
      </c>
      <c r="Q35" s="118">
        <f t="shared" si="6"/>
        <v>0</v>
      </c>
      <c r="R35" s="118">
        <f t="shared" si="6"/>
        <v>0</v>
      </c>
      <c r="S35" s="118">
        <f t="shared" si="6"/>
        <v>541000</v>
      </c>
      <c r="T35" s="118">
        <f t="shared" si="6"/>
        <v>0</v>
      </c>
      <c r="U35" s="118">
        <f t="shared" si="6"/>
        <v>0</v>
      </c>
      <c r="V35" s="118">
        <f t="shared" si="6"/>
        <v>0</v>
      </c>
      <c r="W35" s="118">
        <f t="shared" si="6"/>
        <v>0</v>
      </c>
      <c r="X35" s="118">
        <f t="shared" si="6"/>
        <v>-3850</v>
      </c>
      <c r="Y35" s="118">
        <f t="shared" si="6"/>
        <v>0</v>
      </c>
      <c r="Z35" s="118">
        <f t="shared" si="6"/>
        <v>33615296.619414657</v>
      </c>
      <c r="AA35" s="118">
        <f t="shared" si="6"/>
        <v>0</v>
      </c>
      <c r="AB35" s="118">
        <f t="shared" si="6"/>
        <v>0</v>
      </c>
      <c r="AC35" s="118">
        <f t="shared" si="6"/>
        <v>0</v>
      </c>
      <c r="AD35" s="118">
        <f t="shared" si="6"/>
        <v>0</v>
      </c>
      <c r="AE35" s="118">
        <f t="shared" si="6"/>
        <v>20098043.359999999</v>
      </c>
      <c r="AF35" s="118">
        <f t="shared" si="6"/>
        <v>0</v>
      </c>
      <c r="AG35" s="118">
        <f t="shared" si="6"/>
        <v>0</v>
      </c>
      <c r="AH35" s="118">
        <f t="shared" si="6"/>
        <v>0</v>
      </c>
      <c r="AI35" s="118">
        <f t="shared" si="6"/>
        <v>0</v>
      </c>
      <c r="AJ35" s="118">
        <f t="shared" si="6"/>
        <v>67531334.663000003</v>
      </c>
      <c r="AK35" s="141"/>
      <c r="AL35" s="142" t="s">
        <v>177</v>
      </c>
      <c r="AM35" s="143">
        <f>+AD35</f>
        <v>0</v>
      </c>
    </row>
    <row r="36" spans="2:39" ht="18.75">
      <c r="B36" s="144" t="s">
        <v>178</v>
      </c>
      <c r="C36" s="126"/>
      <c r="D36" s="104"/>
      <c r="E36" s="104"/>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45"/>
      <c r="AI36" s="145"/>
      <c r="AJ36" s="145"/>
      <c r="AL36" s="146" t="s">
        <v>179</v>
      </c>
      <c r="AM36" s="146">
        <f>+AE35</f>
        <v>20098043.359999999</v>
      </c>
    </row>
    <row r="37" spans="2:39" s="39" customFormat="1" ht="18.75" hidden="1">
      <c r="B37" s="131" t="str">
        <f>+'[13]retiros o dividendos ejercicio'!A8</f>
        <v>abril</v>
      </c>
      <c r="C37" s="145">
        <v>0</v>
      </c>
      <c r="D37" s="126"/>
      <c r="E37" s="126"/>
      <c r="F37" s="124">
        <f>+G37</f>
        <v>0</v>
      </c>
      <c r="G37" s="106">
        <f>-C37</f>
        <v>0</v>
      </c>
      <c r="H37" s="106"/>
      <c r="I37" s="106"/>
      <c r="J37" s="106"/>
      <c r="K37" s="106"/>
      <c r="L37" s="106"/>
      <c r="M37" s="106"/>
      <c r="N37" s="106"/>
      <c r="O37" s="106"/>
      <c r="P37" s="106"/>
      <c r="Q37" s="106"/>
      <c r="R37" s="106"/>
      <c r="S37" s="106"/>
      <c r="T37" s="106"/>
      <c r="U37" s="106"/>
      <c r="V37" s="106"/>
      <c r="W37" s="106"/>
      <c r="X37" s="106"/>
      <c r="Y37" s="106"/>
      <c r="Z37" s="106">
        <f>+G37*AB10</f>
        <v>0</v>
      </c>
      <c r="AA37" s="106"/>
      <c r="AB37" s="106"/>
      <c r="AC37" s="106"/>
      <c r="AD37" s="106"/>
      <c r="AE37" s="106"/>
      <c r="AF37" s="106"/>
      <c r="AG37" s="106"/>
      <c r="AH37" s="106"/>
      <c r="AI37" s="106"/>
      <c r="AJ37" s="106"/>
      <c r="AK37" s="102"/>
      <c r="AL37" s="143" t="s">
        <v>180</v>
      </c>
      <c r="AM37" s="143">
        <f>+AM35+AM36</f>
        <v>20098043.359999999</v>
      </c>
    </row>
    <row r="38" spans="2:39" ht="18.75" hidden="1">
      <c r="B38" s="131" t="str">
        <f>+'[13]retiros o dividendos ejercicio'!A10</f>
        <v>junio</v>
      </c>
      <c r="C38" s="145">
        <v>0</v>
      </c>
      <c r="D38" s="135"/>
      <c r="E38" s="135"/>
      <c r="F38" s="124">
        <f t="shared" ref="F38:F40" si="7">+G38</f>
        <v>0</v>
      </c>
      <c r="G38" s="106">
        <f t="shared" ref="G38:G39" si="8">-C38</f>
        <v>0</v>
      </c>
      <c r="H38" s="106"/>
      <c r="I38" s="106"/>
      <c r="J38" s="106"/>
      <c r="K38" s="106"/>
      <c r="L38" s="106"/>
      <c r="M38" s="106"/>
      <c r="N38" s="106"/>
      <c r="O38" s="106"/>
      <c r="P38" s="106"/>
      <c r="Q38" s="106"/>
      <c r="R38" s="106"/>
      <c r="S38" s="106"/>
      <c r="T38" s="106"/>
      <c r="U38" s="106"/>
      <c r="V38" s="106"/>
      <c r="W38" s="106"/>
      <c r="X38" s="106"/>
      <c r="Y38" s="106"/>
      <c r="Z38" s="106">
        <f>+G38*AB10</f>
        <v>0</v>
      </c>
      <c r="AA38" s="106"/>
      <c r="AB38" s="106"/>
      <c r="AC38" s="106"/>
      <c r="AD38" s="106"/>
      <c r="AE38" s="106"/>
      <c r="AF38" s="106"/>
      <c r="AG38" s="106"/>
      <c r="AH38" s="106"/>
      <c r="AI38" s="106"/>
      <c r="AJ38" s="106"/>
      <c r="AL38" s="146" t="s">
        <v>118</v>
      </c>
      <c r="AM38" s="146">
        <f>+AJ35</f>
        <v>67531334.663000003</v>
      </c>
    </row>
    <row r="39" spans="2:39" ht="18.75" hidden="1">
      <c r="B39" s="131" t="s">
        <v>181</v>
      </c>
      <c r="C39" s="145">
        <v>0</v>
      </c>
      <c r="D39" s="135"/>
      <c r="E39" s="135"/>
      <c r="F39" s="124">
        <f t="shared" si="7"/>
        <v>0</v>
      </c>
      <c r="G39" s="106">
        <f t="shared" si="8"/>
        <v>0</v>
      </c>
      <c r="H39" s="106"/>
      <c r="I39" s="106"/>
      <c r="J39" s="106"/>
      <c r="K39" s="106"/>
      <c r="L39" s="106"/>
      <c r="M39" s="106"/>
      <c r="N39" s="106"/>
      <c r="O39" s="106"/>
      <c r="P39" s="106"/>
      <c r="Q39" s="106"/>
      <c r="R39" s="106"/>
      <c r="S39" s="106"/>
      <c r="T39" s="106"/>
      <c r="U39" s="106"/>
      <c r="V39" s="106"/>
      <c r="W39" s="106"/>
      <c r="X39" s="106"/>
      <c r="Y39" s="106"/>
      <c r="Z39" s="106">
        <f>+G39*AB10</f>
        <v>0</v>
      </c>
      <c r="AA39" s="106"/>
      <c r="AB39" s="106"/>
      <c r="AC39" s="106"/>
      <c r="AD39" s="106"/>
      <c r="AE39" s="106"/>
      <c r="AF39" s="106"/>
      <c r="AG39" s="106"/>
      <c r="AH39" s="106"/>
      <c r="AI39" s="106"/>
      <c r="AJ39" s="106"/>
      <c r="AL39" s="146" t="s">
        <v>182</v>
      </c>
      <c r="AM39" s="147">
        <f>+AM37/AM38</f>
        <v>0.29761063453424669</v>
      </c>
    </row>
    <row r="40" spans="2:39" ht="19.5" thickBot="1">
      <c r="B40" s="131" t="s">
        <v>388</v>
      </c>
      <c r="C40" s="145"/>
      <c r="D40" s="135"/>
      <c r="E40" s="135"/>
      <c r="F40" s="124">
        <f t="shared" si="7"/>
        <v>0</v>
      </c>
      <c r="G40" s="106"/>
      <c r="H40" s="106"/>
      <c r="I40" s="106">
        <f>-C40</f>
        <v>0</v>
      </c>
      <c r="J40" s="106"/>
      <c r="K40" s="106"/>
      <c r="L40" s="106"/>
      <c r="M40" s="106"/>
      <c r="N40" s="106"/>
      <c r="O40" s="106"/>
      <c r="P40" s="106"/>
      <c r="Q40" s="106"/>
      <c r="R40" s="106"/>
      <c r="S40" s="106"/>
      <c r="T40" s="106"/>
      <c r="U40" s="106"/>
      <c r="V40" s="106"/>
      <c r="W40" s="106"/>
      <c r="X40" s="106"/>
      <c r="Y40" s="106"/>
      <c r="Z40" s="106">
        <f>+G40*AB10</f>
        <v>0</v>
      </c>
      <c r="AA40" s="106"/>
      <c r="AB40" s="106"/>
      <c r="AC40" s="106"/>
      <c r="AD40" s="106"/>
      <c r="AE40" s="106"/>
      <c r="AF40" s="106"/>
      <c r="AG40" s="106"/>
      <c r="AH40" s="106"/>
      <c r="AI40" s="106"/>
      <c r="AJ40" s="106"/>
      <c r="AL40" s="146"/>
      <c r="AM40" s="146"/>
    </row>
    <row r="41" spans="2:39" ht="19.5" hidden="1" thickBot="1">
      <c r="B41" s="131"/>
      <c r="C41" s="145"/>
      <c r="D41" s="135"/>
      <c r="E41" s="135"/>
      <c r="F41" s="124"/>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L41" s="146"/>
      <c r="AM41" s="146"/>
    </row>
    <row r="42" spans="2:39" ht="19.5" hidden="1" thickBot="1">
      <c r="B42" s="131"/>
      <c r="C42" s="145"/>
      <c r="D42" s="135"/>
      <c r="E42" s="135"/>
      <c r="F42" s="124"/>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L42" s="146"/>
      <c r="AM42" s="146"/>
    </row>
    <row r="43" spans="2:39" ht="19.5" hidden="1" thickBot="1">
      <c r="B43" s="131"/>
      <c r="C43" s="145"/>
      <c r="D43" s="135"/>
      <c r="E43" s="135"/>
      <c r="F43" s="124"/>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L43" s="146"/>
      <c r="AM43" s="146"/>
    </row>
    <row r="44" spans="2:39" ht="19.5" hidden="1" thickBot="1">
      <c r="B44" s="131"/>
      <c r="C44" s="145"/>
      <c r="D44" s="135"/>
      <c r="E44" s="135"/>
      <c r="F44" s="124"/>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L44" s="146"/>
      <c r="AM44" s="146"/>
    </row>
    <row r="45" spans="2:39" ht="19.5" hidden="1" thickBot="1">
      <c r="B45" s="131"/>
      <c r="C45" s="145"/>
      <c r="D45" s="135"/>
      <c r="E45" s="135"/>
      <c r="F45" s="124"/>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L45" s="146"/>
      <c r="AM45" s="146"/>
    </row>
    <row r="46" spans="2:39" ht="19.5" hidden="1" thickBot="1">
      <c r="B46" s="131"/>
      <c r="C46" s="145"/>
      <c r="D46" s="135"/>
      <c r="E46" s="135"/>
      <c r="F46" s="124"/>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L46" s="146"/>
      <c r="AM46" s="148">
        <f>+AM37/AM38</f>
        <v>0.29761063453424669</v>
      </c>
    </row>
    <row r="47" spans="2:39" ht="19.5" hidden="1" thickBot="1">
      <c r="B47" s="131"/>
      <c r="C47" s="145"/>
      <c r="D47" s="135"/>
      <c r="E47" s="135"/>
      <c r="F47" s="124"/>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L47" s="146"/>
      <c r="AM47" s="148"/>
    </row>
    <row r="48" spans="2:39" ht="19.5" hidden="1" thickBot="1">
      <c r="B48" s="131"/>
      <c r="C48" s="145"/>
      <c r="D48" s="135"/>
      <c r="E48" s="135"/>
      <c r="F48" s="124"/>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L48" s="146"/>
      <c r="AM48" s="148"/>
    </row>
    <row r="49" spans="2:39" ht="19.5" hidden="1" thickBot="1">
      <c r="B49" s="131"/>
      <c r="C49" s="145"/>
      <c r="D49" s="135"/>
      <c r="E49" s="135"/>
      <c r="F49" s="124"/>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L49" s="146"/>
      <c r="AM49" s="146"/>
    </row>
    <row r="50" spans="2:39" ht="19.5" hidden="1" thickBot="1">
      <c r="B50" s="131"/>
      <c r="C50" s="145"/>
      <c r="D50" s="135"/>
      <c r="E50" s="135"/>
      <c r="F50" s="124"/>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L50" s="146"/>
      <c r="AM50" s="146"/>
    </row>
    <row r="51" spans="2:39" ht="19.5" hidden="1" thickBot="1">
      <c r="B51" s="131"/>
      <c r="C51" s="145"/>
      <c r="D51" s="135"/>
      <c r="E51" s="135"/>
      <c r="F51" s="124"/>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L51" s="146"/>
      <c r="AM51" s="146"/>
    </row>
    <row r="52" spans="2:39" ht="19.5" hidden="1" thickBot="1">
      <c r="B52" s="131"/>
      <c r="C52" s="145"/>
      <c r="D52" s="135"/>
      <c r="E52" s="135"/>
      <c r="F52" s="124"/>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L52" s="146"/>
      <c r="AM52" s="146"/>
    </row>
    <row r="53" spans="2:39" ht="19.5" hidden="1" thickBot="1">
      <c r="B53" s="131"/>
      <c r="C53" s="145"/>
      <c r="D53" s="135"/>
      <c r="E53" s="135"/>
      <c r="F53" s="124"/>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L53" s="146"/>
      <c r="AM53" s="146"/>
    </row>
    <row r="54" spans="2:39" ht="19.5" hidden="1" thickBot="1">
      <c r="B54" s="131"/>
      <c r="C54" s="145"/>
      <c r="D54" s="135"/>
      <c r="E54" s="135"/>
      <c r="F54" s="124"/>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L54" s="146"/>
      <c r="AM54" s="146"/>
    </row>
    <row r="55" spans="2:39" ht="19.5" hidden="1" thickBot="1">
      <c r="B55" s="131"/>
      <c r="C55" s="145"/>
      <c r="D55" s="135"/>
      <c r="E55" s="135"/>
      <c r="F55" s="124"/>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L55" s="146"/>
      <c r="AM55" s="146"/>
    </row>
    <row r="56" spans="2:39" ht="19.5" hidden="1" thickBot="1">
      <c r="B56" s="131"/>
      <c r="C56" s="145"/>
      <c r="D56" s="135"/>
      <c r="E56" s="135"/>
      <c r="F56" s="124"/>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c r="AI56" s="106"/>
      <c r="AJ56" s="106"/>
      <c r="AL56" s="146"/>
      <c r="AM56" s="146"/>
    </row>
    <row r="57" spans="2:39" ht="19.5" hidden="1" thickBot="1">
      <c r="B57" s="131"/>
      <c r="C57" s="145"/>
      <c r="D57" s="135"/>
      <c r="E57" s="135"/>
      <c r="F57" s="124"/>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c r="AJ57" s="106"/>
      <c r="AL57" s="146"/>
      <c r="AM57" s="146"/>
    </row>
    <row r="58" spans="2:39" ht="19.5" hidden="1" thickBot="1">
      <c r="B58" s="131"/>
      <c r="C58" s="145"/>
      <c r="D58" s="149"/>
      <c r="E58" s="149"/>
      <c r="F58" s="124"/>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L58" s="146"/>
      <c r="AM58" s="146"/>
    </row>
    <row r="59" spans="2:39" ht="19.5" hidden="1" thickBot="1">
      <c r="B59" s="131"/>
      <c r="C59" s="145"/>
      <c r="D59" s="149"/>
      <c r="E59" s="149"/>
      <c r="F59" s="124"/>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L59" s="146"/>
      <c r="AM59" s="146"/>
    </row>
    <row r="60" spans="2:39" ht="19.5" hidden="1" thickBot="1">
      <c r="B60" s="131"/>
      <c r="C60" s="145"/>
      <c r="D60" s="149"/>
      <c r="E60" s="149"/>
      <c r="F60" s="124"/>
      <c r="G60" s="106"/>
      <c r="H60" s="106"/>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L60" s="146"/>
      <c r="AM60" s="146"/>
    </row>
    <row r="61" spans="2:39" ht="19.5" hidden="1" thickBot="1">
      <c r="B61" s="131"/>
      <c r="C61" s="145"/>
      <c r="D61" s="149"/>
      <c r="E61" s="149"/>
      <c r="F61" s="124"/>
      <c r="G61" s="106"/>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L61" s="146"/>
      <c r="AM61" s="146">
        <f>+AM35+AM36</f>
        <v>20098043.359999999</v>
      </c>
    </row>
    <row r="62" spans="2:39" ht="19.5" hidden="1" thickBot="1">
      <c r="B62" s="131"/>
      <c r="C62" s="145"/>
      <c r="D62" s="149"/>
      <c r="E62" s="149"/>
      <c r="F62" s="124"/>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L62" s="146"/>
      <c r="AM62" s="146"/>
    </row>
    <row r="63" spans="2:39" ht="19.5" hidden="1" thickBot="1">
      <c r="B63" s="131"/>
      <c r="C63" s="145"/>
      <c r="D63" s="149"/>
      <c r="E63" s="149"/>
      <c r="F63" s="124"/>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L63" s="146"/>
      <c r="AM63" s="146"/>
    </row>
    <row r="64" spans="2:39" ht="19.5" hidden="1" thickBot="1">
      <c r="B64" s="131"/>
      <c r="C64" s="145"/>
      <c r="D64" s="149"/>
      <c r="E64" s="149"/>
      <c r="F64" s="124"/>
      <c r="G64" s="106"/>
      <c r="H64" s="106"/>
      <c r="I64" s="106"/>
      <c r="J64" s="106"/>
      <c r="K64" s="106"/>
      <c r="L64" s="106"/>
      <c r="M64" s="106"/>
      <c r="N64" s="106"/>
      <c r="O64" s="106"/>
      <c r="P64" s="106"/>
      <c r="Q64" s="106"/>
      <c r="R64" s="106"/>
      <c r="S64" s="106"/>
      <c r="T64" s="106"/>
      <c r="U64" s="106"/>
      <c r="V64" s="106"/>
      <c r="W64" s="106"/>
      <c r="X64" s="106"/>
      <c r="Y64" s="106"/>
      <c r="Z64" s="106"/>
      <c r="AA64" s="106"/>
      <c r="AB64" s="106"/>
      <c r="AC64" s="106"/>
      <c r="AD64" s="106"/>
      <c r="AE64" s="106"/>
      <c r="AF64" s="106"/>
      <c r="AG64" s="106"/>
      <c r="AH64" s="106"/>
      <c r="AI64" s="106"/>
      <c r="AJ64" s="106"/>
      <c r="AL64" s="146"/>
      <c r="AM64" s="146"/>
    </row>
    <row r="65" spans="2:39" ht="19.5" hidden="1" thickBot="1">
      <c r="B65" s="131"/>
      <c r="C65" s="145"/>
      <c r="D65" s="149"/>
      <c r="E65" s="149"/>
      <c r="F65" s="124"/>
      <c r="G65" s="106"/>
      <c r="H65" s="106"/>
      <c r="I65" s="106"/>
      <c r="J65" s="106"/>
      <c r="K65" s="106"/>
      <c r="L65" s="106"/>
      <c r="M65" s="106"/>
      <c r="N65" s="106"/>
      <c r="O65" s="106"/>
      <c r="P65" s="106"/>
      <c r="Q65" s="106"/>
      <c r="R65" s="106"/>
      <c r="S65" s="106"/>
      <c r="T65" s="106"/>
      <c r="U65" s="106"/>
      <c r="V65" s="106"/>
      <c r="W65" s="106"/>
      <c r="X65" s="106"/>
      <c r="Y65" s="106"/>
      <c r="Z65" s="106"/>
      <c r="AA65" s="106"/>
      <c r="AB65" s="106"/>
      <c r="AC65" s="106"/>
      <c r="AD65" s="106"/>
      <c r="AE65" s="106"/>
      <c r="AF65" s="106"/>
      <c r="AG65" s="106"/>
      <c r="AH65" s="106"/>
      <c r="AI65" s="106"/>
      <c r="AJ65" s="106"/>
      <c r="AL65" s="146"/>
      <c r="AM65" s="146"/>
    </row>
    <row r="66" spans="2:39" ht="19.5" hidden="1" thickBot="1">
      <c r="B66" s="131"/>
      <c r="C66" s="145"/>
      <c r="D66" s="149"/>
      <c r="E66" s="149"/>
      <c r="F66" s="124"/>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c r="AJ66" s="106"/>
      <c r="AL66" s="146"/>
      <c r="AM66" s="146"/>
    </row>
    <row r="67" spans="2:39" ht="19.5" hidden="1" thickBot="1">
      <c r="B67" s="131"/>
      <c r="C67" s="145"/>
      <c r="D67" s="149"/>
      <c r="E67" s="149"/>
      <c r="F67" s="124"/>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c r="AL67" s="146"/>
      <c r="AM67" s="146"/>
    </row>
    <row r="68" spans="2:39" ht="19.5" hidden="1" thickBot="1">
      <c r="B68" s="131"/>
      <c r="C68" s="145"/>
      <c r="D68" s="149"/>
      <c r="E68" s="149"/>
      <c r="F68" s="124"/>
      <c r="G68" s="106"/>
      <c r="H68" s="106"/>
      <c r="I68" s="106"/>
      <c r="J68" s="106"/>
      <c r="K68" s="106"/>
      <c r="L68" s="106"/>
      <c r="M68" s="106"/>
      <c r="N68" s="106"/>
      <c r="O68" s="106"/>
      <c r="P68" s="106"/>
      <c r="Q68" s="106"/>
      <c r="R68" s="106"/>
      <c r="S68" s="106"/>
      <c r="T68" s="106"/>
      <c r="U68" s="106"/>
      <c r="V68" s="106"/>
      <c r="W68" s="106"/>
      <c r="X68" s="106"/>
      <c r="Y68" s="106"/>
      <c r="Z68" s="106"/>
      <c r="AA68" s="106"/>
      <c r="AB68" s="106"/>
      <c r="AC68" s="106"/>
      <c r="AD68" s="106"/>
      <c r="AE68" s="106"/>
      <c r="AF68" s="106"/>
      <c r="AG68" s="106"/>
      <c r="AH68" s="106"/>
      <c r="AI68" s="106"/>
      <c r="AJ68" s="106"/>
      <c r="AL68" s="146"/>
      <c r="AM68" s="146"/>
    </row>
    <row r="69" spans="2:39" ht="19.5" hidden="1" thickBot="1">
      <c r="B69" s="131"/>
      <c r="C69" s="145"/>
      <c r="D69" s="149"/>
      <c r="E69" s="149"/>
      <c r="F69" s="124"/>
      <c r="G69" s="106"/>
      <c r="H69" s="106"/>
      <c r="I69" s="106"/>
      <c r="J69" s="106"/>
      <c r="K69" s="106"/>
      <c r="L69" s="106"/>
      <c r="M69" s="106"/>
      <c r="N69" s="106"/>
      <c r="O69" s="106"/>
      <c r="P69" s="106"/>
      <c r="Q69" s="106"/>
      <c r="R69" s="106"/>
      <c r="S69" s="106"/>
      <c r="T69" s="106"/>
      <c r="U69" s="106"/>
      <c r="V69" s="106"/>
      <c r="W69" s="106"/>
      <c r="X69" s="106"/>
      <c r="Y69" s="106"/>
      <c r="Z69" s="106"/>
      <c r="AA69" s="106"/>
      <c r="AB69" s="106"/>
      <c r="AC69" s="106"/>
      <c r="AD69" s="106"/>
      <c r="AE69" s="106"/>
      <c r="AF69" s="106"/>
      <c r="AG69" s="106"/>
      <c r="AH69" s="106"/>
      <c r="AI69" s="106"/>
      <c r="AJ69" s="106"/>
      <c r="AL69" s="146"/>
      <c r="AM69" s="146"/>
    </row>
    <row r="70" spans="2:39" ht="19.5" hidden="1" thickBot="1">
      <c r="B70" s="131"/>
      <c r="C70" s="145"/>
      <c r="D70" s="149"/>
      <c r="E70" s="149"/>
      <c r="F70" s="124"/>
      <c r="G70" s="106"/>
      <c r="H70" s="106"/>
      <c r="I70" s="106"/>
      <c r="J70" s="106"/>
      <c r="K70" s="106"/>
      <c r="L70" s="106"/>
      <c r="M70" s="106"/>
      <c r="N70" s="106"/>
      <c r="O70" s="106"/>
      <c r="P70" s="106"/>
      <c r="Q70" s="106"/>
      <c r="R70" s="106"/>
      <c r="S70" s="106"/>
      <c r="T70" s="106"/>
      <c r="U70" s="106"/>
      <c r="V70" s="106"/>
      <c r="W70" s="106"/>
      <c r="X70" s="106"/>
      <c r="Y70" s="106"/>
      <c r="Z70" s="106"/>
      <c r="AA70" s="106"/>
      <c r="AB70" s="106"/>
      <c r="AC70" s="106"/>
      <c r="AD70" s="106"/>
      <c r="AE70" s="106"/>
      <c r="AF70" s="106"/>
      <c r="AG70" s="106"/>
      <c r="AH70" s="106"/>
      <c r="AI70" s="106"/>
      <c r="AJ70" s="106"/>
      <c r="AL70" s="146"/>
      <c r="AM70" s="146"/>
    </row>
    <row r="71" spans="2:39" ht="19.5" hidden="1" thickBot="1">
      <c r="B71" s="131"/>
      <c r="C71" s="145"/>
      <c r="D71" s="149"/>
      <c r="E71" s="149"/>
      <c r="F71" s="124"/>
      <c r="G71" s="106"/>
      <c r="H71" s="106"/>
      <c r="I71" s="106"/>
      <c r="J71" s="106"/>
      <c r="K71" s="106"/>
      <c r="L71" s="106"/>
      <c r="M71" s="106"/>
      <c r="N71" s="106"/>
      <c r="O71" s="106"/>
      <c r="P71" s="106"/>
      <c r="Q71" s="106"/>
      <c r="R71" s="106"/>
      <c r="S71" s="106"/>
      <c r="T71" s="106"/>
      <c r="U71" s="106"/>
      <c r="V71" s="106"/>
      <c r="W71" s="106"/>
      <c r="X71" s="106"/>
      <c r="Y71" s="106"/>
      <c r="Z71" s="106"/>
      <c r="AA71" s="106"/>
      <c r="AB71" s="106"/>
      <c r="AC71" s="106"/>
      <c r="AD71" s="106"/>
      <c r="AE71" s="106"/>
      <c r="AF71" s="106"/>
      <c r="AG71" s="106"/>
      <c r="AH71" s="106"/>
      <c r="AI71" s="106"/>
      <c r="AJ71" s="106"/>
      <c r="AL71" s="146"/>
      <c r="AM71" s="146"/>
    </row>
    <row r="72" spans="2:39" ht="19.5" hidden="1" thickBot="1">
      <c r="B72" s="131"/>
      <c r="C72" s="145"/>
      <c r="D72" s="149"/>
      <c r="E72" s="149"/>
      <c r="F72" s="124"/>
      <c r="G72" s="106"/>
      <c r="H72" s="106"/>
      <c r="I72" s="106"/>
      <c r="J72" s="106"/>
      <c r="K72" s="106"/>
      <c r="L72" s="106"/>
      <c r="M72" s="106"/>
      <c r="N72" s="106"/>
      <c r="O72" s="106"/>
      <c r="P72" s="106"/>
      <c r="Q72" s="106"/>
      <c r="R72" s="106"/>
      <c r="S72" s="106"/>
      <c r="T72" s="106"/>
      <c r="U72" s="106"/>
      <c r="V72" s="106"/>
      <c r="W72" s="106"/>
      <c r="X72" s="106"/>
      <c r="Y72" s="106"/>
      <c r="Z72" s="106"/>
      <c r="AA72" s="106"/>
      <c r="AB72" s="106"/>
      <c r="AC72" s="106"/>
      <c r="AD72" s="106"/>
      <c r="AE72" s="106"/>
      <c r="AF72" s="106"/>
      <c r="AG72" s="106"/>
      <c r="AH72" s="106"/>
      <c r="AI72" s="106"/>
      <c r="AJ72" s="106"/>
      <c r="AL72" s="146"/>
      <c r="AM72" s="146"/>
    </row>
    <row r="73" spans="2:39" ht="19.5" hidden="1" thickBot="1">
      <c r="B73" s="131"/>
      <c r="C73" s="145"/>
      <c r="D73" s="149"/>
      <c r="E73" s="149"/>
      <c r="F73" s="124"/>
      <c r="G73" s="106"/>
      <c r="H73" s="106"/>
      <c r="I73" s="106"/>
      <c r="J73" s="106"/>
      <c r="K73" s="106"/>
      <c r="L73" s="106"/>
      <c r="M73" s="106"/>
      <c r="N73" s="106"/>
      <c r="O73" s="106"/>
      <c r="P73" s="106"/>
      <c r="Q73" s="106"/>
      <c r="R73" s="106"/>
      <c r="S73" s="106"/>
      <c r="T73" s="106"/>
      <c r="U73" s="106"/>
      <c r="V73" s="106"/>
      <c r="W73" s="106"/>
      <c r="X73" s="106"/>
      <c r="Y73" s="106"/>
      <c r="Z73" s="106"/>
      <c r="AA73" s="106"/>
      <c r="AB73" s="106"/>
      <c r="AC73" s="106"/>
      <c r="AD73" s="106"/>
      <c r="AE73" s="106"/>
      <c r="AF73" s="106"/>
      <c r="AG73" s="106"/>
      <c r="AH73" s="106"/>
      <c r="AI73" s="106"/>
      <c r="AJ73" s="106"/>
      <c r="AL73" s="146"/>
      <c r="AM73" s="146"/>
    </row>
    <row r="74" spans="2:39" ht="19.5" hidden="1" thickBot="1">
      <c r="B74" s="131"/>
      <c r="C74" s="145"/>
      <c r="D74" s="149"/>
      <c r="E74" s="149"/>
      <c r="F74" s="124"/>
      <c r="G74" s="106"/>
      <c r="H74" s="106"/>
      <c r="I74" s="106"/>
      <c r="J74" s="106"/>
      <c r="K74" s="106"/>
      <c r="L74" s="106"/>
      <c r="M74" s="106"/>
      <c r="N74" s="106"/>
      <c r="O74" s="106"/>
      <c r="P74" s="106"/>
      <c r="Q74" s="106"/>
      <c r="R74" s="106"/>
      <c r="S74" s="106"/>
      <c r="T74" s="106"/>
      <c r="U74" s="106"/>
      <c r="V74" s="106"/>
      <c r="W74" s="106"/>
      <c r="X74" s="106"/>
      <c r="Y74" s="106"/>
      <c r="Z74" s="106"/>
      <c r="AA74" s="106"/>
      <c r="AB74" s="106"/>
      <c r="AC74" s="106"/>
      <c r="AD74" s="106"/>
      <c r="AE74" s="106"/>
      <c r="AF74" s="106"/>
      <c r="AG74" s="106"/>
      <c r="AH74" s="106"/>
      <c r="AI74" s="106"/>
      <c r="AJ74" s="106"/>
      <c r="AL74" s="146"/>
      <c r="AM74" s="146"/>
    </row>
    <row r="75" spans="2:39" ht="19.5" hidden="1" thickBot="1">
      <c r="B75" s="131"/>
      <c r="C75" s="145"/>
      <c r="D75" s="149"/>
      <c r="E75" s="149"/>
      <c r="F75" s="124"/>
      <c r="G75" s="106"/>
      <c r="H75" s="106"/>
      <c r="I75" s="106"/>
      <c r="J75" s="106"/>
      <c r="K75" s="106"/>
      <c r="L75" s="106"/>
      <c r="M75" s="106"/>
      <c r="N75" s="106"/>
      <c r="O75" s="106"/>
      <c r="P75" s="106"/>
      <c r="Q75" s="106"/>
      <c r="R75" s="106"/>
      <c r="S75" s="106"/>
      <c r="T75" s="106"/>
      <c r="U75" s="106"/>
      <c r="V75" s="106"/>
      <c r="W75" s="106"/>
      <c r="X75" s="106"/>
      <c r="Y75" s="106"/>
      <c r="Z75" s="106"/>
      <c r="AA75" s="106"/>
      <c r="AB75" s="106"/>
      <c r="AC75" s="106"/>
      <c r="AD75" s="106"/>
      <c r="AE75" s="106"/>
      <c r="AF75" s="106"/>
      <c r="AG75" s="106"/>
      <c r="AH75" s="106"/>
      <c r="AI75" s="106"/>
      <c r="AJ75" s="106"/>
      <c r="AL75" s="146"/>
      <c r="AM75" s="146"/>
    </row>
    <row r="76" spans="2:39" ht="19.5" hidden="1" thickBot="1">
      <c r="B76" s="131"/>
      <c r="C76" s="145"/>
      <c r="D76" s="149"/>
      <c r="E76" s="149"/>
      <c r="F76" s="124"/>
      <c r="G76" s="106"/>
      <c r="H76" s="106"/>
      <c r="I76" s="106"/>
      <c r="J76" s="106"/>
      <c r="K76" s="106"/>
      <c r="L76" s="106"/>
      <c r="M76" s="106"/>
      <c r="N76" s="106"/>
      <c r="O76" s="106"/>
      <c r="P76" s="106"/>
      <c r="Q76" s="106"/>
      <c r="R76" s="106"/>
      <c r="S76" s="106"/>
      <c r="T76" s="106"/>
      <c r="U76" s="106"/>
      <c r="V76" s="106"/>
      <c r="W76" s="106"/>
      <c r="X76" s="106"/>
      <c r="Y76" s="106"/>
      <c r="Z76" s="106"/>
      <c r="AA76" s="106"/>
      <c r="AB76" s="106"/>
      <c r="AC76" s="106"/>
      <c r="AD76" s="106"/>
      <c r="AE76" s="106"/>
      <c r="AF76" s="106"/>
      <c r="AG76" s="106"/>
      <c r="AH76" s="106"/>
      <c r="AI76" s="106"/>
      <c r="AJ76" s="106"/>
      <c r="AL76" s="146"/>
      <c r="AM76" s="146"/>
    </row>
    <row r="77" spans="2:39" ht="19.5" hidden="1" thickBot="1">
      <c r="B77" s="131"/>
      <c r="C77" s="145"/>
      <c r="D77" s="149"/>
      <c r="E77" s="149"/>
      <c r="F77" s="124"/>
      <c r="G77" s="106"/>
      <c r="H77" s="106"/>
      <c r="I77" s="106"/>
      <c r="J77" s="106"/>
      <c r="K77" s="106"/>
      <c r="L77" s="106"/>
      <c r="M77" s="106"/>
      <c r="N77" s="106"/>
      <c r="O77" s="106"/>
      <c r="P77" s="106"/>
      <c r="Q77" s="106"/>
      <c r="R77" s="106"/>
      <c r="S77" s="106"/>
      <c r="T77" s="106"/>
      <c r="U77" s="106"/>
      <c r="V77" s="106"/>
      <c r="W77" s="106"/>
      <c r="X77" s="106"/>
      <c r="Y77" s="106"/>
      <c r="Z77" s="106"/>
      <c r="AA77" s="106"/>
      <c r="AB77" s="106"/>
      <c r="AC77" s="106"/>
      <c r="AD77" s="106"/>
      <c r="AE77" s="106"/>
      <c r="AF77" s="106"/>
      <c r="AG77" s="106"/>
      <c r="AH77" s="106"/>
      <c r="AI77" s="106"/>
      <c r="AJ77" s="106"/>
      <c r="AL77" s="146" t="s">
        <v>118</v>
      </c>
      <c r="AM77" s="146">
        <f>+AJ35</f>
        <v>67531334.663000003</v>
      </c>
    </row>
    <row r="78" spans="2:39" ht="19.5" hidden="1" thickBot="1">
      <c r="B78" s="131"/>
      <c r="C78" s="145"/>
      <c r="D78" s="149"/>
      <c r="E78" s="149"/>
      <c r="F78" s="124"/>
      <c r="G78" s="106"/>
      <c r="H78" s="106"/>
      <c r="I78" s="106"/>
      <c r="J78" s="106"/>
      <c r="K78" s="106"/>
      <c r="L78" s="106"/>
      <c r="M78" s="106"/>
      <c r="N78" s="106"/>
      <c r="O78" s="106"/>
      <c r="P78" s="106"/>
      <c r="Q78" s="106"/>
      <c r="R78" s="106"/>
      <c r="S78" s="106"/>
      <c r="T78" s="106"/>
      <c r="U78" s="106"/>
      <c r="V78" s="106"/>
      <c r="W78" s="106"/>
      <c r="X78" s="106"/>
      <c r="Y78" s="106"/>
      <c r="Z78" s="106"/>
      <c r="AA78" s="106"/>
      <c r="AB78" s="106"/>
      <c r="AC78" s="106"/>
      <c r="AD78" s="106"/>
      <c r="AE78" s="106"/>
      <c r="AF78" s="106"/>
      <c r="AG78" s="106"/>
      <c r="AH78" s="106"/>
      <c r="AI78" s="106"/>
      <c r="AJ78" s="106"/>
      <c r="AL78" s="40"/>
      <c r="AM78" s="40"/>
    </row>
    <row r="79" spans="2:39" ht="19.5" hidden="1" thickBot="1">
      <c r="B79" s="131"/>
      <c r="C79" s="145"/>
      <c r="D79" s="149"/>
      <c r="E79" s="149"/>
      <c r="F79" s="124"/>
      <c r="G79" s="106"/>
      <c r="H79" s="106"/>
      <c r="I79" s="106"/>
      <c r="J79" s="106"/>
      <c r="K79" s="106"/>
      <c r="L79" s="106"/>
      <c r="M79" s="106"/>
      <c r="N79" s="106"/>
      <c r="O79" s="106"/>
      <c r="P79" s="106"/>
      <c r="Q79" s="106"/>
      <c r="R79" s="106"/>
      <c r="S79" s="106"/>
      <c r="T79" s="106"/>
      <c r="U79" s="106"/>
      <c r="V79" s="106"/>
      <c r="W79" s="106"/>
      <c r="X79" s="106"/>
      <c r="Y79" s="106"/>
      <c r="Z79" s="106"/>
      <c r="AA79" s="106"/>
      <c r="AB79" s="106"/>
      <c r="AC79" s="106"/>
      <c r="AD79" s="106"/>
      <c r="AE79" s="106"/>
      <c r="AF79" s="106"/>
      <c r="AG79" s="106"/>
      <c r="AH79" s="106"/>
      <c r="AI79" s="106"/>
      <c r="AJ79" s="106"/>
      <c r="AL79" s="40"/>
      <c r="AM79" s="40"/>
    </row>
    <row r="80" spans="2:39" ht="19.5" hidden="1" thickBot="1">
      <c r="B80" s="131"/>
      <c r="C80" s="145"/>
      <c r="D80" s="149"/>
      <c r="E80" s="149"/>
      <c r="F80" s="124"/>
      <c r="G80" s="106"/>
      <c r="H80" s="106"/>
      <c r="I80" s="106"/>
      <c r="J80" s="106"/>
      <c r="K80" s="106"/>
      <c r="L80" s="106"/>
      <c r="M80" s="106"/>
      <c r="N80" s="106"/>
      <c r="O80" s="106"/>
      <c r="P80" s="106"/>
      <c r="Q80" s="106"/>
      <c r="R80" s="106"/>
      <c r="S80" s="106"/>
      <c r="T80" s="106"/>
      <c r="U80" s="106"/>
      <c r="V80" s="106"/>
      <c r="W80" s="106"/>
      <c r="X80" s="106"/>
      <c r="Y80" s="106"/>
      <c r="Z80" s="106"/>
      <c r="AA80" s="106"/>
      <c r="AB80" s="106"/>
      <c r="AC80" s="106"/>
      <c r="AD80" s="106"/>
      <c r="AE80" s="106"/>
      <c r="AF80" s="106"/>
      <c r="AG80" s="106"/>
      <c r="AH80" s="106"/>
      <c r="AI80" s="106"/>
      <c r="AJ80" s="106"/>
      <c r="AL80" s="40"/>
      <c r="AM80" s="40"/>
    </row>
    <row r="81" spans="2:39" ht="19.5" hidden="1" thickBot="1">
      <c r="B81" s="131"/>
      <c r="C81" s="145"/>
      <c r="D81" s="149"/>
      <c r="E81" s="149"/>
      <c r="F81" s="124"/>
      <c r="G81" s="106"/>
      <c r="H81" s="145"/>
      <c r="I81" s="145"/>
      <c r="J81" s="145"/>
      <c r="K81" s="145"/>
      <c r="L81" s="145"/>
      <c r="M81" s="145"/>
      <c r="N81" s="145"/>
      <c r="O81" s="145"/>
      <c r="P81" s="145"/>
      <c r="Q81" s="145"/>
      <c r="R81" s="145"/>
      <c r="S81" s="145"/>
      <c r="T81" s="145"/>
      <c r="U81" s="145"/>
      <c r="V81" s="145"/>
      <c r="W81" s="145"/>
      <c r="X81" s="145"/>
      <c r="Y81" s="145"/>
      <c r="Z81" s="106"/>
      <c r="AA81" s="145"/>
      <c r="AB81" s="145"/>
      <c r="AC81" s="145"/>
      <c r="AD81" s="145"/>
      <c r="AE81" s="145"/>
      <c r="AF81" s="145"/>
      <c r="AG81" s="145"/>
      <c r="AH81" s="145"/>
      <c r="AI81" s="145"/>
      <c r="AJ81" s="145"/>
      <c r="AL81" s="40"/>
      <c r="AM81" s="40"/>
    </row>
    <row r="82" spans="2:39" ht="19.5" thickBot="1">
      <c r="B82" s="150" t="s">
        <v>183</v>
      </c>
      <c r="C82" s="118">
        <f>SUM(C37:C81)</f>
        <v>0</v>
      </c>
      <c r="D82" s="118"/>
      <c r="E82" s="118"/>
      <c r="F82" s="118">
        <f>SUM(F37:F81)</f>
        <v>0</v>
      </c>
      <c r="G82" s="118">
        <f>SUM(G37:G81)</f>
        <v>0</v>
      </c>
      <c r="H82" s="118">
        <f>SUM(H37:H81)</f>
        <v>0</v>
      </c>
      <c r="I82" s="118">
        <f>SUM(I37:I81)</f>
        <v>0</v>
      </c>
      <c r="J82" s="118">
        <f>SUM(J37:J81)</f>
        <v>0</v>
      </c>
      <c r="K82" s="118"/>
      <c r="L82" s="118">
        <f t="shared" ref="L82:T82" si="9">SUM(L37:L81)</f>
        <v>0</v>
      </c>
      <c r="M82" s="118">
        <f t="shared" si="9"/>
        <v>0</v>
      </c>
      <c r="N82" s="118">
        <f t="shared" si="9"/>
        <v>0</v>
      </c>
      <c r="O82" s="118">
        <f t="shared" si="9"/>
        <v>0</v>
      </c>
      <c r="P82" s="118">
        <f t="shared" si="9"/>
        <v>0</v>
      </c>
      <c r="Q82" s="118">
        <f t="shared" si="9"/>
        <v>0</v>
      </c>
      <c r="R82" s="118">
        <f t="shared" si="9"/>
        <v>0</v>
      </c>
      <c r="S82" s="118">
        <f t="shared" si="9"/>
        <v>0</v>
      </c>
      <c r="T82" s="118">
        <f t="shared" si="9"/>
        <v>0</v>
      </c>
      <c r="U82" s="118"/>
      <c r="V82" s="118">
        <f>SUM(V37:V81)</f>
        <v>0</v>
      </c>
      <c r="W82" s="118"/>
      <c r="X82" s="118"/>
      <c r="Y82" s="118">
        <f>SUM(Y37:Y81)</f>
        <v>0</v>
      </c>
      <c r="Z82" s="118">
        <f>SUM(Z37:Z81)</f>
        <v>0</v>
      </c>
      <c r="AA82" s="118"/>
      <c r="AB82" s="118"/>
      <c r="AC82" s="118">
        <f>SUM(AC37:AC81)</f>
        <v>0</v>
      </c>
      <c r="AD82" s="118">
        <f>SUM(AD37:AD81)</f>
        <v>0</v>
      </c>
      <c r="AE82" s="118">
        <f>SUM(AE37:AE81)</f>
        <v>0</v>
      </c>
      <c r="AF82" s="118"/>
      <c r="AG82" s="118"/>
      <c r="AH82" s="118">
        <f>SUM(AH37:AH81)</f>
        <v>0</v>
      </c>
      <c r="AI82" s="151"/>
      <c r="AJ82" s="119">
        <f>SUM(AJ37:AJ81)</f>
        <v>0</v>
      </c>
      <c r="AL82" s="40"/>
      <c r="AM82" s="40"/>
    </row>
    <row r="83" spans="2:39" ht="19.5" thickBot="1">
      <c r="B83" s="144" t="s">
        <v>184</v>
      </c>
      <c r="C83" s="104"/>
      <c r="D83" s="145"/>
      <c r="E83" s="149"/>
      <c r="F83" s="145"/>
      <c r="G83" s="145"/>
      <c r="H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c r="AL83" s="40"/>
      <c r="AM83" s="40"/>
    </row>
    <row r="84" spans="2:39" s="39" customFormat="1" ht="19.5" hidden="1" thickBot="1">
      <c r="B84" s="152" t="s">
        <v>185</v>
      </c>
      <c r="C84" s="145"/>
      <c r="D84" s="145"/>
      <c r="E84" s="135"/>
      <c r="F84" s="145"/>
      <c r="G84" s="145"/>
      <c r="H84" s="149"/>
      <c r="I84" s="149"/>
      <c r="J84" s="149"/>
      <c r="K84" s="149"/>
      <c r="L84" s="149"/>
      <c r="M84" s="149"/>
      <c r="N84" s="149"/>
      <c r="O84" s="149"/>
      <c r="P84" s="149"/>
      <c r="Q84" s="149"/>
      <c r="R84" s="149"/>
      <c r="S84" s="149"/>
      <c r="T84" s="149"/>
      <c r="U84" s="149"/>
      <c r="V84" s="149"/>
      <c r="W84" s="149"/>
      <c r="X84" s="149"/>
      <c r="Y84" s="149"/>
      <c r="Z84" s="149"/>
      <c r="AA84" s="149"/>
      <c r="AB84" s="149"/>
      <c r="AC84" s="145"/>
      <c r="AD84" s="149"/>
      <c r="AE84" s="149"/>
      <c r="AF84" s="149"/>
      <c r="AG84" s="149"/>
      <c r="AH84" s="149"/>
      <c r="AI84" s="149"/>
      <c r="AJ84" s="149"/>
      <c r="AK84" s="41"/>
      <c r="AL84" s="153"/>
      <c r="AM84" s="121"/>
    </row>
    <row r="85" spans="2:39" s="39" customFormat="1" ht="19.5" hidden="1" thickBot="1">
      <c r="B85" s="152" t="s">
        <v>186</v>
      </c>
      <c r="C85" s="145"/>
      <c r="D85" s="145"/>
      <c r="E85" s="135"/>
      <c r="F85" s="145"/>
      <c r="G85" s="145"/>
      <c r="H85" s="149"/>
      <c r="I85" s="149"/>
      <c r="J85" s="149"/>
      <c r="K85" s="149"/>
      <c r="L85" s="149"/>
      <c r="M85" s="149"/>
      <c r="N85" s="149"/>
      <c r="O85" s="149"/>
      <c r="P85" s="149"/>
      <c r="Q85" s="149"/>
      <c r="R85" s="149"/>
      <c r="S85" s="149"/>
      <c r="T85" s="149"/>
      <c r="U85" s="149"/>
      <c r="V85" s="149"/>
      <c r="W85" s="149"/>
      <c r="X85" s="149"/>
      <c r="Y85" s="149"/>
      <c r="Z85" s="149"/>
      <c r="AA85" s="149"/>
      <c r="AB85" s="149"/>
      <c r="AC85" s="145"/>
      <c r="AD85" s="149"/>
      <c r="AE85" s="149"/>
      <c r="AF85" s="149"/>
      <c r="AG85" s="149"/>
      <c r="AH85" s="149"/>
      <c r="AI85" s="149"/>
      <c r="AJ85" s="149"/>
      <c r="AK85" s="41"/>
      <c r="AL85" s="153"/>
      <c r="AM85" s="121"/>
    </row>
    <row r="86" spans="2:39" s="39" customFormat="1" ht="19.5" hidden="1" thickBot="1">
      <c r="B86" s="152" t="s">
        <v>187</v>
      </c>
      <c r="C86" s="149"/>
      <c r="D86" s="145"/>
      <c r="E86" s="135"/>
      <c r="F86" s="145"/>
      <c r="G86" s="145"/>
      <c r="H86" s="149"/>
      <c r="I86" s="149"/>
      <c r="J86" s="149"/>
      <c r="K86" s="149"/>
      <c r="L86" s="149"/>
      <c r="M86" s="149"/>
      <c r="N86" s="149"/>
      <c r="O86" s="149"/>
      <c r="P86" s="149"/>
      <c r="Q86" s="149"/>
      <c r="R86" s="149"/>
      <c r="S86" s="149"/>
      <c r="T86" s="149"/>
      <c r="U86" s="149"/>
      <c r="V86" s="149"/>
      <c r="W86" s="149"/>
      <c r="X86" s="149"/>
      <c r="Y86" s="149"/>
      <c r="Z86" s="149"/>
      <c r="AA86" s="149"/>
      <c r="AB86" s="149"/>
      <c r="AC86" s="145"/>
      <c r="AD86" s="149"/>
      <c r="AE86" s="149"/>
      <c r="AF86" s="149"/>
      <c r="AG86" s="149"/>
      <c r="AH86" s="149"/>
      <c r="AI86" s="149"/>
      <c r="AJ86" s="149"/>
      <c r="AK86" s="41"/>
      <c r="AL86" s="153"/>
      <c r="AM86" s="121"/>
    </row>
    <row r="87" spans="2:39" s="39" customFormat="1" ht="19.5" hidden="1" thickBot="1">
      <c r="B87" s="152" t="s">
        <v>188</v>
      </c>
      <c r="C87" s="149"/>
      <c r="D87" s="145"/>
      <c r="E87" s="135"/>
      <c r="F87" s="145"/>
      <c r="G87" s="145"/>
      <c r="H87" s="149"/>
      <c r="I87" s="149"/>
      <c r="J87" s="149"/>
      <c r="K87" s="149"/>
      <c r="L87" s="149"/>
      <c r="M87" s="149"/>
      <c r="N87" s="149"/>
      <c r="O87" s="149"/>
      <c r="P87" s="149"/>
      <c r="Q87" s="149"/>
      <c r="R87" s="149"/>
      <c r="S87" s="149"/>
      <c r="T87" s="149"/>
      <c r="U87" s="149"/>
      <c r="V87" s="149"/>
      <c r="W87" s="149"/>
      <c r="X87" s="149"/>
      <c r="Y87" s="149"/>
      <c r="Z87" s="149"/>
      <c r="AA87" s="149"/>
      <c r="AB87" s="149"/>
      <c r="AC87" s="145"/>
      <c r="AD87" s="149"/>
      <c r="AE87" s="149"/>
      <c r="AF87" s="149"/>
      <c r="AG87" s="149"/>
      <c r="AH87" s="149"/>
      <c r="AI87" s="149"/>
      <c r="AJ87" s="149"/>
      <c r="AK87" s="41"/>
      <c r="AL87" s="153"/>
      <c r="AM87" s="121"/>
    </row>
    <row r="88" spans="2:39" s="39" customFormat="1" ht="19.5" hidden="1" thickBot="1">
      <c r="B88" s="152" t="s">
        <v>189</v>
      </c>
      <c r="C88" s="149"/>
      <c r="D88" s="145"/>
      <c r="E88" s="135"/>
      <c r="F88" s="145"/>
      <c r="G88" s="145"/>
      <c r="H88" s="149"/>
      <c r="I88" s="149"/>
      <c r="J88" s="149"/>
      <c r="K88" s="149"/>
      <c r="L88" s="149"/>
      <c r="M88" s="149"/>
      <c r="N88" s="149"/>
      <c r="O88" s="149"/>
      <c r="P88" s="149"/>
      <c r="Q88" s="149"/>
      <c r="R88" s="149"/>
      <c r="S88" s="149"/>
      <c r="T88" s="149"/>
      <c r="U88" s="149"/>
      <c r="V88" s="149"/>
      <c r="W88" s="149"/>
      <c r="X88" s="149"/>
      <c r="Y88" s="149"/>
      <c r="Z88" s="149"/>
      <c r="AA88" s="149"/>
      <c r="AB88" s="149"/>
      <c r="AC88" s="145"/>
      <c r="AD88" s="149"/>
      <c r="AE88" s="149"/>
      <c r="AF88" s="149"/>
      <c r="AG88" s="149"/>
      <c r="AH88" s="149"/>
      <c r="AI88" s="149"/>
      <c r="AJ88" s="149"/>
      <c r="AK88" s="41"/>
      <c r="AL88" s="153"/>
      <c r="AM88" s="121"/>
    </row>
    <row r="89" spans="2:39" s="39" customFormat="1" ht="19.5" hidden="1" thickBot="1">
      <c r="B89" s="154" t="s">
        <v>190</v>
      </c>
      <c r="C89" s="155"/>
      <c r="D89" s="145"/>
      <c r="E89" s="135"/>
      <c r="F89" s="145"/>
      <c r="G89" s="145"/>
      <c r="H89" s="149"/>
      <c r="I89" s="149"/>
      <c r="J89" s="149"/>
      <c r="K89" s="149"/>
      <c r="L89" s="149"/>
      <c r="M89" s="149"/>
      <c r="N89" s="149"/>
      <c r="O89" s="149"/>
      <c r="P89" s="149"/>
      <c r="Q89" s="149"/>
      <c r="R89" s="149"/>
      <c r="S89" s="149"/>
      <c r="T89" s="149"/>
      <c r="U89" s="149"/>
      <c r="V89" s="149"/>
      <c r="W89" s="149"/>
      <c r="X89" s="149"/>
      <c r="Y89" s="149"/>
      <c r="Z89" s="149"/>
      <c r="AA89" s="149"/>
      <c r="AB89" s="149"/>
      <c r="AC89" s="145"/>
      <c r="AD89" s="149"/>
      <c r="AE89" s="149"/>
      <c r="AF89" s="149"/>
      <c r="AG89" s="149"/>
      <c r="AH89" s="149"/>
      <c r="AI89" s="149"/>
      <c r="AJ89" s="149"/>
      <c r="AK89" s="41"/>
      <c r="AL89" s="153"/>
      <c r="AM89" s="121"/>
    </row>
    <row r="90" spans="2:39" s="39" customFormat="1" ht="19.5" thickBot="1">
      <c r="B90" s="150" t="s">
        <v>191</v>
      </c>
      <c r="C90" s="156">
        <f>SUM(C84:C89)</f>
        <v>0</v>
      </c>
      <c r="D90" s="156"/>
      <c r="E90" s="156"/>
      <c r="F90" s="156">
        <f>SUM(F84:F89)</f>
        <v>0</v>
      </c>
      <c r="G90" s="156">
        <f t="shared" ref="G90:AJ90" si="10">SUM(G84:G89)</f>
        <v>0</v>
      </c>
      <c r="H90" s="156">
        <f t="shared" si="10"/>
        <v>0</v>
      </c>
      <c r="I90" s="156">
        <f t="shared" si="10"/>
        <v>0</v>
      </c>
      <c r="J90" s="156">
        <f t="shared" si="10"/>
        <v>0</v>
      </c>
      <c r="K90" s="156">
        <f t="shared" si="10"/>
        <v>0</v>
      </c>
      <c r="L90" s="156">
        <f t="shared" si="10"/>
        <v>0</v>
      </c>
      <c r="M90" s="156">
        <f t="shared" si="10"/>
        <v>0</v>
      </c>
      <c r="N90" s="156">
        <f t="shared" si="10"/>
        <v>0</v>
      </c>
      <c r="O90" s="156">
        <f t="shared" si="10"/>
        <v>0</v>
      </c>
      <c r="P90" s="156">
        <f t="shared" si="10"/>
        <v>0</v>
      </c>
      <c r="Q90" s="156">
        <f t="shared" si="10"/>
        <v>0</v>
      </c>
      <c r="R90" s="156">
        <f t="shared" si="10"/>
        <v>0</v>
      </c>
      <c r="S90" s="156">
        <f t="shared" si="10"/>
        <v>0</v>
      </c>
      <c r="T90" s="156">
        <f t="shared" si="10"/>
        <v>0</v>
      </c>
      <c r="U90" s="156">
        <f t="shared" si="10"/>
        <v>0</v>
      </c>
      <c r="V90" s="156">
        <f t="shared" si="10"/>
        <v>0</v>
      </c>
      <c r="W90" s="156">
        <f t="shared" si="10"/>
        <v>0</v>
      </c>
      <c r="X90" s="156">
        <f t="shared" si="10"/>
        <v>0</v>
      </c>
      <c r="Y90" s="156">
        <f t="shared" si="10"/>
        <v>0</v>
      </c>
      <c r="Z90" s="156">
        <f t="shared" si="10"/>
        <v>0</v>
      </c>
      <c r="AA90" s="156">
        <f t="shared" si="10"/>
        <v>0</v>
      </c>
      <c r="AB90" s="156">
        <f t="shared" si="10"/>
        <v>0</v>
      </c>
      <c r="AC90" s="156">
        <f t="shared" si="10"/>
        <v>0</v>
      </c>
      <c r="AD90" s="156">
        <f t="shared" si="10"/>
        <v>0</v>
      </c>
      <c r="AE90" s="156">
        <f t="shared" si="10"/>
        <v>0</v>
      </c>
      <c r="AF90" s="156">
        <f t="shared" si="10"/>
        <v>0</v>
      </c>
      <c r="AG90" s="156">
        <f t="shared" si="10"/>
        <v>0</v>
      </c>
      <c r="AH90" s="156">
        <f t="shared" si="10"/>
        <v>0</v>
      </c>
      <c r="AI90" s="156">
        <f t="shared" si="10"/>
        <v>0</v>
      </c>
      <c r="AJ90" s="156">
        <f t="shared" si="10"/>
        <v>0</v>
      </c>
      <c r="AK90" s="41"/>
      <c r="AL90" s="153"/>
      <c r="AM90" s="121"/>
    </row>
    <row r="91" spans="2:39" s="39" customFormat="1" ht="18.75">
      <c r="B91" s="157" t="s">
        <v>192</v>
      </c>
      <c r="C91" s="158"/>
      <c r="D91" s="145"/>
      <c r="E91" s="135"/>
      <c r="F91" s="145"/>
      <c r="G91" s="145"/>
      <c r="H91" s="149"/>
      <c r="I91" s="149"/>
      <c r="J91" s="149"/>
      <c r="K91" s="149"/>
      <c r="L91" s="149"/>
      <c r="M91" s="149"/>
      <c r="N91" s="149"/>
      <c r="O91" s="149"/>
      <c r="P91" s="149"/>
      <c r="Q91" s="149"/>
      <c r="R91" s="149"/>
      <c r="S91" s="149"/>
      <c r="T91" s="149"/>
      <c r="U91" s="149"/>
      <c r="V91" s="149"/>
      <c r="W91" s="149"/>
      <c r="X91" s="149"/>
      <c r="Y91" s="149"/>
      <c r="Z91" s="106"/>
      <c r="AA91" s="106"/>
      <c r="AB91" s="106"/>
      <c r="AC91" s="145"/>
      <c r="AD91" s="149"/>
      <c r="AE91" s="149"/>
      <c r="AF91" s="149"/>
      <c r="AG91" s="149"/>
      <c r="AH91" s="149"/>
      <c r="AI91" s="149"/>
      <c r="AJ91" s="149"/>
      <c r="AK91" s="41"/>
      <c r="AL91" s="153"/>
      <c r="AM91" s="121"/>
    </row>
    <row r="92" spans="2:39" s="39" customFormat="1" ht="18.75">
      <c r="B92" s="152" t="s">
        <v>193</v>
      </c>
      <c r="C92" s="145"/>
      <c r="D92" s="145"/>
      <c r="E92" s="135"/>
      <c r="F92" s="145"/>
      <c r="G92" s="145"/>
      <c r="H92" s="149"/>
      <c r="I92" s="149"/>
      <c r="J92" s="149"/>
      <c r="K92" s="149"/>
      <c r="L92" s="149"/>
      <c r="M92" s="149"/>
      <c r="N92" s="149"/>
      <c r="O92" s="149"/>
      <c r="P92" s="149"/>
      <c r="Q92" s="149"/>
      <c r="R92" s="149"/>
      <c r="S92" s="149"/>
      <c r="T92" s="149"/>
      <c r="U92" s="149"/>
      <c r="V92" s="149"/>
      <c r="W92" s="149"/>
      <c r="X92" s="149"/>
      <c r="Y92" s="149"/>
      <c r="Z92" s="106">
        <f>-C92*Z13</f>
        <v>0</v>
      </c>
      <c r="AA92" s="106"/>
      <c r="AB92" s="106"/>
      <c r="AC92" s="145"/>
      <c r="AD92" s="149"/>
      <c r="AE92" s="149"/>
      <c r="AF92" s="149"/>
      <c r="AG92" s="149"/>
      <c r="AH92" s="149"/>
      <c r="AI92" s="149"/>
      <c r="AJ92" s="149"/>
      <c r="AK92" s="41"/>
      <c r="AL92" s="153"/>
      <c r="AM92" s="121"/>
    </row>
    <row r="93" spans="2:39" ht="19.5" thickBot="1">
      <c r="B93" s="154" t="s">
        <v>194</v>
      </c>
      <c r="C93" s="145">
        <f>+'[13]RLI  final'!D16</f>
        <v>0</v>
      </c>
      <c r="D93" s="159"/>
      <c r="E93" s="159"/>
      <c r="F93" s="160"/>
      <c r="G93" s="160"/>
      <c r="H93" s="160"/>
      <c r="I93" s="160"/>
      <c r="J93" s="160"/>
      <c r="K93" s="160"/>
      <c r="L93" s="160"/>
      <c r="M93" s="160"/>
      <c r="N93" s="160"/>
      <c r="O93" s="160"/>
      <c r="P93" s="160"/>
      <c r="Q93" s="160"/>
      <c r="R93" s="160"/>
      <c r="S93" s="160"/>
      <c r="T93" s="160"/>
      <c r="U93" s="160"/>
      <c r="V93" s="160"/>
      <c r="W93" s="160"/>
      <c r="X93" s="160"/>
      <c r="Y93" s="160"/>
      <c r="Z93" s="106">
        <f>-C93*AB10</f>
        <v>0</v>
      </c>
      <c r="AA93" s="139"/>
      <c r="AB93" s="139"/>
      <c r="AC93" s="160"/>
      <c r="AD93" s="160"/>
      <c r="AE93" s="160"/>
      <c r="AF93" s="160"/>
      <c r="AG93" s="160"/>
      <c r="AH93" s="160"/>
      <c r="AI93" s="160"/>
      <c r="AJ93" s="160"/>
      <c r="AL93" s="40"/>
      <c r="AM93" s="40"/>
    </row>
    <row r="94" spans="2:39" s="39" customFormat="1" ht="19.5" thickBot="1">
      <c r="B94" s="150" t="s">
        <v>441</v>
      </c>
      <c r="C94" s="161"/>
      <c r="D94" s="161"/>
      <c r="E94" s="161"/>
      <c r="F94" s="118">
        <f t="shared" ref="F94:Y94" si="11">+F35+F82+F90</f>
        <v>421275709.88801169</v>
      </c>
      <c r="G94" s="118">
        <f t="shared" si="11"/>
        <v>0</v>
      </c>
      <c r="H94" s="118">
        <f t="shared" si="11"/>
        <v>0</v>
      </c>
      <c r="I94" s="118">
        <f t="shared" si="11"/>
        <v>273594615.38101172</v>
      </c>
      <c r="J94" s="118">
        <f t="shared" si="11"/>
        <v>0</v>
      </c>
      <c r="K94" s="118">
        <f t="shared" si="11"/>
        <v>0</v>
      </c>
      <c r="L94" s="118">
        <f t="shared" si="11"/>
        <v>0</v>
      </c>
      <c r="M94" s="118">
        <f t="shared" si="11"/>
        <v>0</v>
      </c>
      <c r="N94" s="118">
        <f t="shared" si="11"/>
        <v>0</v>
      </c>
      <c r="O94" s="118">
        <f t="shared" si="11"/>
        <v>146140094.507</v>
      </c>
      <c r="P94" s="118">
        <f t="shared" si="11"/>
        <v>1000000</v>
      </c>
      <c r="Q94" s="118">
        <f t="shared" si="11"/>
        <v>0</v>
      </c>
      <c r="R94" s="118">
        <f t="shared" si="11"/>
        <v>0</v>
      </c>
      <c r="S94" s="118">
        <f t="shared" si="11"/>
        <v>541000</v>
      </c>
      <c r="T94" s="118">
        <f t="shared" si="11"/>
        <v>0</v>
      </c>
      <c r="U94" s="118">
        <f t="shared" si="11"/>
        <v>0</v>
      </c>
      <c r="V94" s="118">
        <f t="shared" si="11"/>
        <v>0</v>
      </c>
      <c r="W94" s="118">
        <f t="shared" si="11"/>
        <v>0</v>
      </c>
      <c r="X94" s="118">
        <f t="shared" si="11"/>
        <v>-3850</v>
      </c>
      <c r="Y94" s="118">
        <f t="shared" si="11"/>
        <v>0</v>
      </c>
      <c r="Z94" s="118">
        <f>+Z35+Z82+Z90+Z92+Z93</f>
        <v>33615296.619414657</v>
      </c>
      <c r="AA94" s="118">
        <f t="shared" ref="AA94:AJ94" si="12">+AA35+AA82+AA90</f>
        <v>0</v>
      </c>
      <c r="AB94" s="118">
        <f t="shared" si="12"/>
        <v>0</v>
      </c>
      <c r="AC94" s="118">
        <f t="shared" si="12"/>
        <v>0</v>
      </c>
      <c r="AD94" s="118">
        <f t="shared" si="12"/>
        <v>0</v>
      </c>
      <c r="AE94" s="118">
        <f t="shared" si="12"/>
        <v>20098043.359999999</v>
      </c>
      <c r="AF94" s="118">
        <f t="shared" si="12"/>
        <v>0</v>
      </c>
      <c r="AG94" s="118">
        <f t="shared" si="12"/>
        <v>0</v>
      </c>
      <c r="AH94" s="118">
        <f t="shared" si="12"/>
        <v>0</v>
      </c>
      <c r="AI94" s="118">
        <f t="shared" si="12"/>
        <v>0</v>
      </c>
      <c r="AJ94" s="118">
        <f t="shared" si="12"/>
        <v>67531334.663000003</v>
      </c>
      <c r="AK94" s="41"/>
      <c r="AL94" s="121">
        <f>SUM(AL20:AL84)</f>
        <v>0</v>
      </c>
      <c r="AM94" s="121"/>
    </row>
    <row r="95" spans="2:39" ht="18.75">
      <c r="B95" s="162"/>
      <c r="F95" s="40"/>
      <c r="G95" s="40"/>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L95" s="40"/>
      <c r="AM95" s="40"/>
    </row>
    <row r="96" spans="2:39" ht="18.75" hidden="1">
      <c r="B96" s="144" t="s">
        <v>195</v>
      </c>
      <c r="C96" s="104"/>
      <c r="Z96" s="40"/>
    </row>
    <row r="97" spans="2:26" ht="18.75" hidden="1">
      <c r="B97" s="152" t="s">
        <v>185</v>
      </c>
      <c r="C97" s="145">
        <f>+C61+G61+I61+S61+G62</f>
        <v>0</v>
      </c>
    </row>
    <row r="98" spans="2:26" ht="18.75" hidden="1">
      <c r="B98" s="152" t="s">
        <v>186</v>
      </c>
      <c r="C98" s="145">
        <f>+C77</f>
        <v>0</v>
      </c>
    </row>
    <row r="99" spans="2:26" ht="18.75" hidden="1">
      <c r="B99" s="152" t="s">
        <v>187</v>
      </c>
      <c r="C99" s="149"/>
    </row>
    <row r="100" spans="2:26" ht="18.75" hidden="1">
      <c r="B100" s="152" t="s">
        <v>188</v>
      </c>
      <c r="C100" s="149"/>
    </row>
    <row r="101" spans="2:26" ht="18.75" hidden="1">
      <c r="B101" s="152" t="s">
        <v>189</v>
      </c>
      <c r="C101" s="149"/>
    </row>
    <row r="102" spans="2:26" ht="18.75" hidden="1">
      <c r="B102" s="154" t="s">
        <v>190</v>
      </c>
      <c r="C102" s="155"/>
    </row>
    <row r="103" spans="2:26" hidden="1"/>
    <row r="104" spans="2:26" hidden="1"/>
    <row r="106" spans="2:26">
      <c r="Z106" s="40"/>
    </row>
  </sheetData>
  <mergeCells count="26">
    <mergeCell ref="I11:S11"/>
    <mergeCell ref="B11:B15"/>
    <mergeCell ref="C11:E15"/>
    <mergeCell ref="F11:F15"/>
    <mergeCell ref="G11:G15"/>
    <mergeCell ref="H11:H15"/>
    <mergeCell ref="I13:P13"/>
    <mergeCell ref="Q13:R13"/>
    <mergeCell ref="S13:S15"/>
    <mergeCell ref="J14:L14"/>
    <mergeCell ref="M14:P14"/>
    <mergeCell ref="AF11:AG11"/>
    <mergeCell ref="T8:AH8"/>
    <mergeCell ref="T9:AC9"/>
    <mergeCell ref="AD9:AH9"/>
    <mergeCell ref="AJ9:AJ15"/>
    <mergeCell ref="U11:V11"/>
    <mergeCell ref="W11:X11"/>
    <mergeCell ref="Y11:Z11"/>
    <mergeCell ref="AA11:AB11"/>
    <mergeCell ref="AD11:AE11"/>
    <mergeCell ref="U12:V12"/>
    <mergeCell ref="W12:X12"/>
    <mergeCell ref="Y12:Z12"/>
    <mergeCell ref="AD12:AE12"/>
    <mergeCell ref="AF12:AG12"/>
  </mergeCells>
  <printOptions gridLines="1"/>
  <pageMargins left="0.78740157480314965" right="0.70866141732283472" top="0.74803149606299213" bottom="0.74803149606299213" header="0.31496062992125984" footer="0.31496062992125984"/>
  <pageSetup scale="31" orientation="landscape" r:id="rId1"/>
  <headerFooter>
    <oddFooter>&amp;A</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S27"/>
  <sheetViews>
    <sheetView showGridLines="0" topLeftCell="B13" zoomScaleNormal="100" workbookViewId="0">
      <selection activeCell="N38" sqref="N38"/>
    </sheetView>
  </sheetViews>
  <sheetFormatPr baseColWidth="10" defaultColWidth="11.5703125" defaultRowHeight="14.25"/>
  <cols>
    <col min="1" max="1" width="1.85546875" style="9" customWidth="1"/>
    <col min="2" max="2" width="22.28515625" style="9" customWidth="1"/>
    <col min="3" max="4" width="4.5703125" style="9" customWidth="1"/>
    <col min="5" max="5" width="7.140625" style="9" customWidth="1"/>
    <col min="6" max="6" width="7.85546875" style="9" customWidth="1"/>
    <col min="7" max="7" width="4.5703125" style="9" customWidth="1"/>
    <col min="8" max="8" width="8.140625" style="9" customWidth="1"/>
    <col min="9" max="9" width="27.140625" style="9" customWidth="1"/>
    <col min="10" max="10" width="7.140625" style="9" customWidth="1"/>
    <col min="11" max="12" width="8.5703125" style="9" customWidth="1"/>
    <col min="13" max="13" width="4.5703125" style="9" customWidth="1"/>
    <col min="14" max="14" width="7.42578125" style="9" customWidth="1"/>
    <col min="15" max="16" width="4.5703125" style="9" customWidth="1"/>
    <col min="17" max="17" width="7" style="9" customWidth="1"/>
    <col min="18" max="18" width="17.85546875" style="9" bestFit="1" customWidth="1"/>
    <col min="19" max="19" width="17.28515625" style="9" customWidth="1"/>
    <col min="20" max="20" width="7.140625" style="9" customWidth="1"/>
    <col min="21" max="21" width="6.5703125" style="9" customWidth="1"/>
    <col min="22" max="22" width="4.5703125" style="9" customWidth="1"/>
    <col min="23" max="23" width="7.85546875" style="9" customWidth="1"/>
    <col min="24" max="24" width="8.140625" style="9" customWidth="1"/>
    <col min="25" max="28" width="4.5703125" style="9" customWidth="1"/>
    <col min="29" max="29" width="11.5703125" style="9"/>
    <col min="30" max="30" width="8.42578125" style="9" customWidth="1"/>
    <col min="31" max="31" width="5.42578125" style="9" customWidth="1"/>
    <col min="32" max="33" width="5.140625" style="9" customWidth="1"/>
    <col min="34" max="34" width="6.42578125" style="9" customWidth="1"/>
    <col min="35" max="35" width="11.5703125" style="9"/>
    <col min="36" max="36" width="8.42578125" style="9" customWidth="1"/>
    <col min="37" max="37" width="3.140625" style="9" customWidth="1"/>
    <col min="38" max="38" width="5.140625" style="9" customWidth="1"/>
    <col min="39" max="39" width="7.42578125" style="9" customWidth="1"/>
    <col min="40" max="40" width="4.5703125" style="9" customWidth="1"/>
    <col min="41" max="256" width="11.5703125" style="9"/>
    <col min="257" max="257" width="1.85546875" style="9" customWidth="1"/>
    <col min="258" max="258" width="22.28515625" style="9" customWidth="1"/>
    <col min="259" max="260" width="4.5703125" style="9" customWidth="1"/>
    <col min="261" max="261" width="7.140625" style="9" customWidth="1"/>
    <col min="262" max="262" width="7.85546875" style="9" customWidth="1"/>
    <col min="263" max="263" width="4.5703125" style="9" customWidth="1"/>
    <col min="264" max="264" width="8.140625" style="9" customWidth="1"/>
    <col min="265" max="265" width="27.140625" style="9" customWidth="1"/>
    <col min="266" max="266" width="7.140625" style="9" customWidth="1"/>
    <col min="267" max="268" width="8.5703125" style="9" customWidth="1"/>
    <col min="269" max="269" width="4.5703125" style="9" customWidth="1"/>
    <col min="270" max="270" width="7.42578125" style="9" customWidth="1"/>
    <col min="271" max="272" width="4.5703125" style="9" customWidth="1"/>
    <col min="273" max="273" width="7" style="9" customWidth="1"/>
    <col min="274" max="274" width="8.140625" style="9" customWidth="1"/>
    <col min="275" max="275" width="8" style="9" customWidth="1"/>
    <col min="276" max="276" width="7.140625" style="9" customWidth="1"/>
    <col min="277" max="277" width="6.5703125" style="9" customWidth="1"/>
    <col min="278" max="278" width="4.5703125" style="9" customWidth="1"/>
    <col min="279" max="279" width="7.85546875" style="9" customWidth="1"/>
    <col min="280" max="280" width="8.140625" style="9" customWidth="1"/>
    <col min="281" max="284" width="4.5703125" style="9" customWidth="1"/>
    <col min="285" max="285" width="11.5703125" style="9"/>
    <col min="286" max="286" width="8.42578125" style="9" customWidth="1"/>
    <col min="287" max="287" width="5.42578125" style="9" customWidth="1"/>
    <col min="288" max="289" width="5.140625" style="9" customWidth="1"/>
    <col min="290" max="290" width="6.42578125" style="9" customWidth="1"/>
    <col min="291" max="291" width="11.5703125" style="9"/>
    <col min="292" max="292" width="8.42578125" style="9" customWidth="1"/>
    <col min="293" max="293" width="3.140625" style="9" customWidth="1"/>
    <col min="294" max="294" width="5.140625" style="9" customWidth="1"/>
    <col min="295" max="295" width="7.42578125" style="9" customWidth="1"/>
    <col min="296" max="296" width="4.5703125" style="9" customWidth="1"/>
    <col min="297" max="512" width="11.5703125" style="9"/>
    <col min="513" max="513" width="1.85546875" style="9" customWidth="1"/>
    <col min="514" max="514" width="22.28515625" style="9" customWidth="1"/>
    <col min="515" max="516" width="4.5703125" style="9" customWidth="1"/>
    <col min="517" max="517" width="7.140625" style="9" customWidth="1"/>
    <col min="518" max="518" width="7.85546875" style="9" customWidth="1"/>
    <col min="519" max="519" width="4.5703125" style="9" customWidth="1"/>
    <col min="520" max="520" width="8.140625" style="9" customWidth="1"/>
    <col min="521" max="521" width="27.140625" style="9" customWidth="1"/>
    <col min="522" max="522" width="7.140625" style="9" customWidth="1"/>
    <col min="523" max="524" width="8.5703125" style="9" customWidth="1"/>
    <col min="525" max="525" width="4.5703125" style="9" customWidth="1"/>
    <col min="526" max="526" width="7.42578125" style="9" customWidth="1"/>
    <col min="527" max="528" width="4.5703125" style="9" customWidth="1"/>
    <col min="529" max="529" width="7" style="9" customWidth="1"/>
    <col min="530" max="530" width="8.140625" style="9" customWidth="1"/>
    <col min="531" max="531" width="8" style="9" customWidth="1"/>
    <col min="532" max="532" width="7.140625" style="9" customWidth="1"/>
    <col min="533" max="533" width="6.5703125" style="9" customWidth="1"/>
    <col min="534" max="534" width="4.5703125" style="9" customWidth="1"/>
    <col min="535" max="535" width="7.85546875" style="9" customWidth="1"/>
    <col min="536" max="536" width="8.140625" style="9" customWidth="1"/>
    <col min="537" max="540" width="4.5703125" style="9" customWidth="1"/>
    <col min="541" max="541" width="11.5703125" style="9"/>
    <col min="542" max="542" width="8.42578125" style="9" customWidth="1"/>
    <col min="543" max="543" width="5.42578125" style="9" customWidth="1"/>
    <col min="544" max="545" width="5.140625" style="9" customWidth="1"/>
    <col min="546" max="546" width="6.42578125" style="9" customWidth="1"/>
    <col min="547" max="547" width="11.5703125" style="9"/>
    <col min="548" max="548" width="8.42578125" style="9" customWidth="1"/>
    <col min="549" max="549" width="3.140625" style="9" customWidth="1"/>
    <col min="550" max="550" width="5.140625" style="9" customWidth="1"/>
    <col min="551" max="551" width="7.42578125" style="9" customWidth="1"/>
    <col min="552" max="552" width="4.5703125" style="9" customWidth="1"/>
    <col min="553" max="768" width="11.5703125" style="9"/>
    <col min="769" max="769" width="1.85546875" style="9" customWidth="1"/>
    <col min="770" max="770" width="22.28515625" style="9" customWidth="1"/>
    <col min="771" max="772" width="4.5703125" style="9" customWidth="1"/>
    <col min="773" max="773" width="7.140625" style="9" customWidth="1"/>
    <col min="774" max="774" width="7.85546875" style="9" customWidth="1"/>
    <col min="775" max="775" width="4.5703125" style="9" customWidth="1"/>
    <col min="776" max="776" width="8.140625" style="9" customWidth="1"/>
    <col min="777" max="777" width="27.140625" style="9" customWidth="1"/>
    <col min="778" max="778" width="7.140625" style="9" customWidth="1"/>
    <col min="779" max="780" width="8.5703125" style="9" customWidth="1"/>
    <col min="781" max="781" width="4.5703125" style="9" customWidth="1"/>
    <col min="782" max="782" width="7.42578125" style="9" customWidth="1"/>
    <col min="783" max="784" width="4.5703125" style="9" customWidth="1"/>
    <col min="785" max="785" width="7" style="9" customWidth="1"/>
    <col min="786" max="786" width="8.140625" style="9" customWidth="1"/>
    <col min="787" max="787" width="8" style="9" customWidth="1"/>
    <col min="788" max="788" width="7.140625" style="9" customWidth="1"/>
    <col min="789" max="789" width="6.5703125" style="9" customWidth="1"/>
    <col min="790" max="790" width="4.5703125" style="9" customWidth="1"/>
    <col min="791" max="791" width="7.85546875" style="9" customWidth="1"/>
    <col min="792" max="792" width="8.140625" style="9" customWidth="1"/>
    <col min="793" max="796" width="4.5703125" style="9" customWidth="1"/>
    <col min="797" max="797" width="11.5703125" style="9"/>
    <col min="798" max="798" width="8.42578125" style="9" customWidth="1"/>
    <col min="799" max="799" width="5.42578125" style="9" customWidth="1"/>
    <col min="800" max="801" width="5.140625" style="9" customWidth="1"/>
    <col min="802" max="802" width="6.42578125" style="9" customWidth="1"/>
    <col min="803" max="803" width="11.5703125" style="9"/>
    <col min="804" max="804" width="8.42578125" style="9" customWidth="1"/>
    <col min="805" max="805" width="3.140625" style="9" customWidth="1"/>
    <col min="806" max="806" width="5.140625" style="9" customWidth="1"/>
    <col min="807" max="807" width="7.42578125" style="9" customWidth="1"/>
    <col min="808" max="808" width="4.5703125" style="9" customWidth="1"/>
    <col min="809" max="1024" width="11.5703125" style="9"/>
    <col min="1025" max="1025" width="1.85546875" style="9" customWidth="1"/>
    <col min="1026" max="1026" width="22.28515625" style="9" customWidth="1"/>
    <col min="1027" max="1028" width="4.5703125" style="9" customWidth="1"/>
    <col min="1029" max="1029" width="7.140625" style="9" customWidth="1"/>
    <col min="1030" max="1030" width="7.85546875" style="9" customWidth="1"/>
    <col min="1031" max="1031" width="4.5703125" style="9" customWidth="1"/>
    <col min="1032" max="1032" width="8.140625" style="9" customWidth="1"/>
    <col min="1033" max="1033" width="27.140625" style="9" customWidth="1"/>
    <col min="1034" max="1034" width="7.140625" style="9" customWidth="1"/>
    <col min="1035" max="1036" width="8.5703125" style="9" customWidth="1"/>
    <col min="1037" max="1037" width="4.5703125" style="9" customWidth="1"/>
    <col min="1038" max="1038" width="7.42578125" style="9" customWidth="1"/>
    <col min="1039" max="1040" width="4.5703125" style="9" customWidth="1"/>
    <col min="1041" max="1041" width="7" style="9" customWidth="1"/>
    <col min="1042" max="1042" width="8.140625" style="9" customWidth="1"/>
    <col min="1043" max="1043" width="8" style="9" customWidth="1"/>
    <col min="1044" max="1044" width="7.140625" style="9" customWidth="1"/>
    <col min="1045" max="1045" width="6.5703125" style="9" customWidth="1"/>
    <col min="1046" max="1046" width="4.5703125" style="9" customWidth="1"/>
    <col min="1047" max="1047" width="7.85546875" style="9" customWidth="1"/>
    <col min="1048" max="1048" width="8.140625" style="9" customWidth="1"/>
    <col min="1049" max="1052" width="4.5703125" style="9" customWidth="1"/>
    <col min="1053" max="1053" width="11.5703125" style="9"/>
    <col min="1054" max="1054" width="8.42578125" style="9" customWidth="1"/>
    <col min="1055" max="1055" width="5.42578125" style="9" customWidth="1"/>
    <col min="1056" max="1057" width="5.140625" style="9" customWidth="1"/>
    <col min="1058" max="1058" width="6.42578125" style="9" customWidth="1"/>
    <col min="1059" max="1059" width="11.5703125" style="9"/>
    <col min="1060" max="1060" width="8.42578125" style="9" customWidth="1"/>
    <col min="1061" max="1061" width="3.140625" style="9" customWidth="1"/>
    <col min="1062" max="1062" width="5.140625" style="9" customWidth="1"/>
    <col min="1063" max="1063" width="7.42578125" style="9" customWidth="1"/>
    <col min="1064" max="1064" width="4.5703125" style="9" customWidth="1"/>
    <col min="1065" max="1280" width="11.5703125" style="9"/>
    <col min="1281" max="1281" width="1.85546875" style="9" customWidth="1"/>
    <col min="1282" max="1282" width="22.28515625" style="9" customWidth="1"/>
    <col min="1283" max="1284" width="4.5703125" style="9" customWidth="1"/>
    <col min="1285" max="1285" width="7.140625" style="9" customWidth="1"/>
    <col min="1286" max="1286" width="7.85546875" style="9" customWidth="1"/>
    <col min="1287" max="1287" width="4.5703125" style="9" customWidth="1"/>
    <col min="1288" max="1288" width="8.140625" style="9" customWidth="1"/>
    <col min="1289" max="1289" width="27.140625" style="9" customWidth="1"/>
    <col min="1290" max="1290" width="7.140625" style="9" customWidth="1"/>
    <col min="1291" max="1292" width="8.5703125" style="9" customWidth="1"/>
    <col min="1293" max="1293" width="4.5703125" style="9" customWidth="1"/>
    <col min="1294" max="1294" width="7.42578125" style="9" customWidth="1"/>
    <col min="1295" max="1296" width="4.5703125" style="9" customWidth="1"/>
    <col min="1297" max="1297" width="7" style="9" customWidth="1"/>
    <col min="1298" max="1298" width="8.140625" style="9" customWidth="1"/>
    <col min="1299" max="1299" width="8" style="9" customWidth="1"/>
    <col min="1300" max="1300" width="7.140625" style="9" customWidth="1"/>
    <col min="1301" max="1301" width="6.5703125" style="9" customWidth="1"/>
    <col min="1302" max="1302" width="4.5703125" style="9" customWidth="1"/>
    <col min="1303" max="1303" width="7.85546875" style="9" customWidth="1"/>
    <col min="1304" max="1304" width="8.140625" style="9" customWidth="1"/>
    <col min="1305" max="1308" width="4.5703125" style="9" customWidth="1"/>
    <col min="1309" max="1309" width="11.5703125" style="9"/>
    <col min="1310" max="1310" width="8.42578125" style="9" customWidth="1"/>
    <col min="1311" max="1311" width="5.42578125" style="9" customWidth="1"/>
    <col min="1312" max="1313" width="5.140625" style="9" customWidth="1"/>
    <col min="1314" max="1314" width="6.42578125" style="9" customWidth="1"/>
    <col min="1315" max="1315" width="11.5703125" style="9"/>
    <col min="1316" max="1316" width="8.42578125" style="9" customWidth="1"/>
    <col min="1317" max="1317" width="3.140625" style="9" customWidth="1"/>
    <col min="1318" max="1318" width="5.140625" style="9" customWidth="1"/>
    <col min="1319" max="1319" width="7.42578125" style="9" customWidth="1"/>
    <col min="1320" max="1320" width="4.5703125" style="9" customWidth="1"/>
    <col min="1321" max="1536" width="11.5703125" style="9"/>
    <col min="1537" max="1537" width="1.85546875" style="9" customWidth="1"/>
    <col min="1538" max="1538" width="22.28515625" style="9" customWidth="1"/>
    <col min="1539" max="1540" width="4.5703125" style="9" customWidth="1"/>
    <col min="1541" max="1541" width="7.140625" style="9" customWidth="1"/>
    <col min="1542" max="1542" width="7.85546875" style="9" customWidth="1"/>
    <col min="1543" max="1543" width="4.5703125" style="9" customWidth="1"/>
    <col min="1544" max="1544" width="8.140625" style="9" customWidth="1"/>
    <col min="1545" max="1545" width="27.140625" style="9" customWidth="1"/>
    <col min="1546" max="1546" width="7.140625" style="9" customWidth="1"/>
    <col min="1547" max="1548" width="8.5703125" style="9" customWidth="1"/>
    <col min="1549" max="1549" width="4.5703125" style="9" customWidth="1"/>
    <col min="1550" max="1550" width="7.42578125" style="9" customWidth="1"/>
    <col min="1551" max="1552" width="4.5703125" style="9" customWidth="1"/>
    <col min="1553" max="1553" width="7" style="9" customWidth="1"/>
    <col min="1554" max="1554" width="8.140625" style="9" customWidth="1"/>
    <col min="1555" max="1555" width="8" style="9" customWidth="1"/>
    <col min="1556" max="1556" width="7.140625" style="9" customWidth="1"/>
    <col min="1557" max="1557" width="6.5703125" style="9" customWidth="1"/>
    <col min="1558" max="1558" width="4.5703125" style="9" customWidth="1"/>
    <col min="1559" max="1559" width="7.85546875" style="9" customWidth="1"/>
    <col min="1560" max="1560" width="8.140625" style="9" customWidth="1"/>
    <col min="1561" max="1564" width="4.5703125" style="9" customWidth="1"/>
    <col min="1565" max="1565" width="11.5703125" style="9"/>
    <col min="1566" max="1566" width="8.42578125" style="9" customWidth="1"/>
    <col min="1567" max="1567" width="5.42578125" style="9" customWidth="1"/>
    <col min="1568" max="1569" width="5.140625" style="9" customWidth="1"/>
    <col min="1570" max="1570" width="6.42578125" style="9" customWidth="1"/>
    <col min="1571" max="1571" width="11.5703125" style="9"/>
    <col min="1572" max="1572" width="8.42578125" style="9" customWidth="1"/>
    <col min="1573" max="1573" width="3.140625" style="9" customWidth="1"/>
    <col min="1574" max="1574" width="5.140625" style="9" customWidth="1"/>
    <col min="1575" max="1575" width="7.42578125" style="9" customWidth="1"/>
    <col min="1576" max="1576" width="4.5703125" style="9" customWidth="1"/>
    <col min="1577" max="1792" width="11.5703125" style="9"/>
    <col min="1793" max="1793" width="1.85546875" style="9" customWidth="1"/>
    <col min="1794" max="1794" width="22.28515625" style="9" customWidth="1"/>
    <col min="1795" max="1796" width="4.5703125" style="9" customWidth="1"/>
    <col min="1797" max="1797" width="7.140625" style="9" customWidth="1"/>
    <col min="1798" max="1798" width="7.85546875" style="9" customWidth="1"/>
    <col min="1799" max="1799" width="4.5703125" style="9" customWidth="1"/>
    <col min="1800" max="1800" width="8.140625" style="9" customWidth="1"/>
    <col min="1801" max="1801" width="27.140625" style="9" customWidth="1"/>
    <col min="1802" max="1802" width="7.140625" style="9" customWidth="1"/>
    <col min="1803" max="1804" width="8.5703125" style="9" customWidth="1"/>
    <col min="1805" max="1805" width="4.5703125" style="9" customWidth="1"/>
    <col min="1806" max="1806" width="7.42578125" style="9" customWidth="1"/>
    <col min="1807" max="1808" width="4.5703125" style="9" customWidth="1"/>
    <col min="1809" max="1809" width="7" style="9" customWidth="1"/>
    <col min="1810" max="1810" width="8.140625" style="9" customWidth="1"/>
    <col min="1811" max="1811" width="8" style="9" customWidth="1"/>
    <col min="1812" max="1812" width="7.140625" style="9" customWidth="1"/>
    <col min="1813" max="1813" width="6.5703125" style="9" customWidth="1"/>
    <col min="1814" max="1814" width="4.5703125" style="9" customWidth="1"/>
    <col min="1815" max="1815" width="7.85546875" style="9" customWidth="1"/>
    <col min="1816" max="1816" width="8.140625" style="9" customWidth="1"/>
    <col min="1817" max="1820" width="4.5703125" style="9" customWidth="1"/>
    <col min="1821" max="1821" width="11.5703125" style="9"/>
    <col min="1822" max="1822" width="8.42578125" style="9" customWidth="1"/>
    <col min="1823" max="1823" width="5.42578125" style="9" customWidth="1"/>
    <col min="1824" max="1825" width="5.140625" style="9" customWidth="1"/>
    <col min="1826" max="1826" width="6.42578125" style="9" customWidth="1"/>
    <col min="1827" max="1827" width="11.5703125" style="9"/>
    <col min="1828" max="1828" width="8.42578125" style="9" customWidth="1"/>
    <col min="1829" max="1829" width="3.140625" style="9" customWidth="1"/>
    <col min="1830" max="1830" width="5.140625" style="9" customWidth="1"/>
    <col min="1831" max="1831" width="7.42578125" style="9" customWidth="1"/>
    <col min="1832" max="1832" width="4.5703125" style="9" customWidth="1"/>
    <col min="1833" max="2048" width="11.5703125" style="9"/>
    <col min="2049" max="2049" width="1.85546875" style="9" customWidth="1"/>
    <col min="2050" max="2050" width="22.28515625" style="9" customWidth="1"/>
    <col min="2051" max="2052" width="4.5703125" style="9" customWidth="1"/>
    <col min="2053" max="2053" width="7.140625" style="9" customWidth="1"/>
    <col min="2054" max="2054" width="7.85546875" style="9" customWidth="1"/>
    <col min="2055" max="2055" width="4.5703125" style="9" customWidth="1"/>
    <col min="2056" max="2056" width="8.140625" style="9" customWidth="1"/>
    <col min="2057" max="2057" width="27.140625" style="9" customWidth="1"/>
    <col min="2058" max="2058" width="7.140625" style="9" customWidth="1"/>
    <col min="2059" max="2060" width="8.5703125" style="9" customWidth="1"/>
    <col min="2061" max="2061" width="4.5703125" style="9" customWidth="1"/>
    <col min="2062" max="2062" width="7.42578125" style="9" customWidth="1"/>
    <col min="2063" max="2064" width="4.5703125" style="9" customWidth="1"/>
    <col min="2065" max="2065" width="7" style="9" customWidth="1"/>
    <col min="2066" max="2066" width="8.140625" style="9" customWidth="1"/>
    <col min="2067" max="2067" width="8" style="9" customWidth="1"/>
    <col min="2068" max="2068" width="7.140625" style="9" customWidth="1"/>
    <col min="2069" max="2069" width="6.5703125" style="9" customWidth="1"/>
    <col min="2070" max="2070" width="4.5703125" style="9" customWidth="1"/>
    <col min="2071" max="2071" width="7.85546875" style="9" customWidth="1"/>
    <col min="2072" max="2072" width="8.140625" style="9" customWidth="1"/>
    <col min="2073" max="2076" width="4.5703125" style="9" customWidth="1"/>
    <col min="2077" max="2077" width="11.5703125" style="9"/>
    <col min="2078" max="2078" width="8.42578125" style="9" customWidth="1"/>
    <col min="2079" max="2079" width="5.42578125" style="9" customWidth="1"/>
    <col min="2080" max="2081" width="5.140625" style="9" customWidth="1"/>
    <col min="2082" max="2082" width="6.42578125" style="9" customWidth="1"/>
    <col min="2083" max="2083" width="11.5703125" style="9"/>
    <col min="2084" max="2084" width="8.42578125" style="9" customWidth="1"/>
    <col min="2085" max="2085" width="3.140625" style="9" customWidth="1"/>
    <col min="2086" max="2086" width="5.140625" style="9" customWidth="1"/>
    <col min="2087" max="2087" width="7.42578125" style="9" customWidth="1"/>
    <col min="2088" max="2088" width="4.5703125" style="9" customWidth="1"/>
    <col min="2089" max="2304" width="11.5703125" style="9"/>
    <col min="2305" max="2305" width="1.85546875" style="9" customWidth="1"/>
    <col min="2306" max="2306" width="22.28515625" style="9" customWidth="1"/>
    <col min="2307" max="2308" width="4.5703125" style="9" customWidth="1"/>
    <col min="2309" max="2309" width="7.140625" style="9" customWidth="1"/>
    <col min="2310" max="2310" width="7.85546875" style="9" customWidth="1"/>
    <col min="2311" max="2311" width="4.5703125" style="9" customWidth="1"/>
    <col min="2312" max="2312" width="8.140625" style="9" customWidth="1"/>
    <col min="2313" max="2313" width="27.140625" style="9" customWidth="1"/>
    <col min="2314" max="2314" width="7.140625" style="9" customWidth="1"/>
    <col min="2315" max="2316" width="8.5703125" style="9" customWidth="1"/>
    <col min="2317" max="2317" width="4.5703125" style="9" customWidth="1"/>
    <col min="2318" max="2318" width="7.42578125" style="9" customWidth="1"/>
    <col min="2319" max="2320" width="4.5703125" style="9" customWidth="1"/>
    <col min="2321" max="2321" width="7" style="9" customWidth="1"/>
    <col min="2322" max="2322" width="8.140625" style="9" customWidth="1"/>
    <col min="2323" max="2323" width="8" style="9" customWidth="1"/>
    <col min="2324" max="2324" width="7.140625" style="9" customWidth="1"/>
    <col min="2325" max="2325" width="6.5703125" style="9" customWidth="1"/>
    <col min="2326" max="2326" width="4.5703125" style="9" customWidth="1"/>
    <col min="2327" max="2327" width="7.85546875" style="9" customWidth="1"/>
    <col min="2328" max="2328" width="8.140625" style="9" customWidth="1"/>
    <col min="2329" max="2332" width="4.5703125" style="9" customWidth="1"/>
    <col min="2333" max="2333" width="11.5703125" style="9"/>
    <col min="2334" max="2334" width="8.42578125" style="9" customWidth="1"/>
    <col min="2335" max="2335" width="5.42578125" style="9" customWidth="1"/>
    <col min="2336" max="2337" width="5.140625" style="9" customWidth="1"/>
    <col min="2338" max="2338" width="6.42578125" style="9" customWidth="1"/>
    <col min="2339" max="2339" width="11.5703125" style="9"/>
    <col min="2340" max="2340" width="8.42578125" style="9" customWidth="1"/>
    <col min="2341" max="2341" width="3.140625" style="9" customWidth="1"/>
    <col min="2342" max="2342" width="5.140625" style="9" customWidth="1"/>
    <col min="2343" max="2343" width="7.42578125" style="9" customWidth="1"/>
    <col min="2344" max="2344" width="4.5703125" style="9" customWidth="1"/>
    <col min="2345" max="2560" width="11.5703125" style="9"/>
    <col min="2561" max="2561" width="1.85546875" style="9" customWidth="1"/>
    <col min="2562" max="2562" width="22.28515625" style="9" customWidth="1"/>
    <col min="2563" max="2564" width="4.5703125" style="9" customWidth="1"/>
    <col min="2565" max="2565" width="7.140625" style="9" customWidth="1"/>
    <col min="2566" max="2566" width="7.85546875" style="9" customWidth="1"/>
    <col min="2567" max="2567" width="4.5703125" style="9" customWidth="1"/>
    <col min="2568" max="2568" width="8.140625" style="9" customWidth="1"/>
    <col min="2569" max="2569" width="27.140625" style="9" customWidth="1"/>
    <col min="2570" max="2570" width="7.140625" style="9" customWidth="1"/>
    <col min="2571" max="2572" width="8.5703125" style="9" customWidth="1"/>
    <col min="2573" max="2573" width="4.5703125" style="9" customWidth="1"/>
    <col min="2574" max="2574" width="7.42578125" style="9" customWidth="1"/>
    <col min="2575" max="2576" width="4.5703125" style="9" customWidth="1"/>
    <col min="2577" max="2577" width="7" style="9" customWidth="1"/>
    <col min="2578" max="2578" width="8.140625" style="9" customWidth="1"/>
    <col min="2579" max="2579" width="8" style="9" customWidth="1"/>
    <col min="2580" max="2580" width="7.140625" style="9" customWidth="1"/>
    <col min="2581" max="2581" width="6.5703125" style="9" customWidth="1"/>
    <col min="2582" max="2582" width="4.5703125" style="9" customWidth="1"/>
    <col min="2583" max="2583" width="7.85546875" style="9" customWidth="1"/>
    <col min="2584" max="2584" width="8.140625" style="9" customWidth="1"/>
    <col min="2585" max="2588" width="4.5703125" style="9" customWidth="1"/>
    <col min="2589" max="2589" width="11.5703125" style="9"/>
    <col min="2590" max="2590" width="8.42578125" style="9" customWidth="1"/>
    <col min="2591" max="2591" width="5.42578125" style="9" customWidth="1"/>
    <col min="2592" max="2593" width="5.140625" style="9" customWidth="1"/>
    <col min="2594" max="2594" width="6.42578125" style="9" customWidth="1"/>
    <col min="2595" max="2595" width="11.5703125" style="9"/>
    <col min="2596" max="2596" width="8.42578125" style="9" customWidth="1"/>
    <col min="2597" max="2597" width="3.140625" style="9" customWidth="1"/>
    <col min="2598" max="2598" width="5.140625" style="9" customWidth="1"/>
    <col min="2599" max="2599" width="7.42578125" style="9" customWidth="1"/>
    <col min="2600" max="2600" width="4.5703125" style="9" customWidth="1"/>
    <col min="2601" max="2816" width="11.5703125" style="9"/>
    <col min="2817" max="2817" width="1.85546875" style="9" customWidth="1"/>
    <col min="2818" max="2818" width="22.28515625" style="9" customWidth="1"/>
    <col min="2819" max="2820" width="4.5703125" style="9" customWidth="1"/>
    <col min="2821" max="2821" width="7.140625" style="9" customWidth="1"/>
    <col min="2822" max="2822" width="7.85546875" style="9" customWidth="1"/>
    <col min="2823" max="2823" width="4.5703125" style="9" customWidth="1"/>
    <col min="2824" max="2824" width="8.140625" style="9" customWidth="1"/>
    <col min="2825" max="2825" width="27.140625" style="9" customWidth="1"/>
    <col min="2826" max="2826" width="7.140625" style="9" customWidth="1"/>
    <col min="2827" max="2828" width="8.5703125" style="9" customWidth="1"/>
    <col min="2829" max="2829" width="4.5703125" style="9" customWidth="1"/>
    <col min="2830" max="2830" width="7.42578125" style="9" customWidth="1"/>
    <col min="2831" max="2832" width="4.5703125" style="9" customWidth="1"/>
    <col min="2833" max="2833" width="7" style="9" customWidth="1"/>
    <col min="2834" max="2834" width="8.140625" style="9" customWidth="1"/>
    <col min="2835" max="2835" width="8" style="9" customWidth="1"/>
    <col min="2836" max="2836" width="7.140625" style="9" customWidth="1"/>
    <col min="2837" max="2837" width="6.5703125" style="9" customWidth="1"/>
    <col min="2838" max="2838" width="4.5703125" style="9" customWidth="1"/>
    <col min="2839" max="2839" width="7.85546875" style="9" customWidth="1"/>
    <col min="2840" max="2840" width="8.140625" style="9" customWidth="1"/>
    <col min="2841" max="2844" width="4.5703125" style="9" customWidth="1"/>
    <col min="2845" max="2845" width="11.5703125" style="9"/>
    <col min="2846" max="2846" width="8.42578125" style="9" customWidth="1"/>
    <col min="2847" max="2847" width="5.42578125" style="9" customWidth="1"/>
    <col min="2848" max="2849" width="5.140625" style="9" customWidth="1"/>
    <col min="2850" max="2850" width="6.42578125" style="9" customWidth="1"/>
    <col min="2851" max="2851" width="11.5703125" style="9"/>
    <col min="2852" max="2852" width="8.42578125" style="9" customWidth="1"/>
    <col min="2853" max="2853" width="3.140625" style="9" customWidth="1"/>
    <col min="2854" max="2854" width="5.140625" style="9" customWidth="1"/>
    <col min="2855" max="2855" width="7.42578125" style="9" customWidth="1"/>
    <col min="2856" max="2856" width="4.5703125" style="9" customWidth="1"/>
    <col min="2857" max="3072" width="11.5703125" style="9"/>
    <col min="3073" max="3073" width="1.85546875" style="9" customWidth="1"/>
    <col min="3074" max="3074" width="22.28515625" style="9" customWidth="1"/>
    <col min="3075" max="3076" width="4.5703125" style="9" customWidth="1"/>
    <col min="3077" max="3077" width="7.140625" style="9" customWidth="1"/>
    <col min="3078" max="3078" width="7.85546875" style="9" customWidth="1"/>
    <col min="3079" max="3079" width="4.5703125" style="9" customWidth="1"/>
    <col min="3080" max="3080" width="8.140625" style="9" customWidth="1"/>
    <col min="3081" max="3081" width="27.140625" style="9" customWidth="1"/>
    <col min="3082" max="3082" width="7.140625" style="9" customWidth="1"/>
    <col min="3083" max="3084" width="8.5703125" style="9" customWidth="1"/>
    <col min="3085" max="3085" width="4.5703125" style="9" customWidth="1"/>
    <col min="3086" max="3086" width="7.42578125" style="9" customWidth="1"/>
    <col min="3087" max="3088" width="4.5703125" style="9" customWidth="1"/>
    <col min="3089" max="3089" width="7" style="9" customWidth="1"/>
    <col min="3090" max="3090" width="8.140625" style="9" customWidth="1"/>
    <col min="3091" max="3091" width="8" style="9" customWidth="1"/>
    <col min="3092" max="3092" width="7.140625" style="9" customWidth="1"/>
    <col min="3093" max="3093" width="6.5703125" style="9" customWidth="1"/>
    <col min="3094" max="3094" width="4.5703125" style="9" customWidth="1"/>
    <col min="3095" max="3095" width="7.85546875" style="9" customWidth="1"/>
    <col min="3096" max="3096" width="8.140625" style="9" customWidth="1"/>
    <col min="3097" max="3100" width="4.5703125" style="9" customWidth="1"/>
    <col min="3101" max="3101" width="11.5703125" style="9"/>
    <col min="3102" max="3102" width="8.42578125" style="9" customWidth="1"/>
    <col min="3103" max="3103" width="5.42578125" style="9" customWidth="1"/>
    <col min="3104" max="3105" width="5.140625" style="9" customWidth="1"/>
    <col min="3106" max="3106" width="6.42578125" style="9" customWidth="1"/>
    <col min="3107" max="3107" width="11.5703125" style="9"/>
    <col min="3108" max="3108" width="8.42578125" style="9" customWidth="1"/>
    <col min="3109" max="3109" width="3.140625" style="9" customWidth="1"/>
    <col min="3110" max="3110" width="5.140625" style="9" customWidth="1"/>
    <col min="3111" max="3111" width="7.42578125" style="9" customWidth="1"/>
    <col min="3112" max="3112" width="4.5703125" style="9" customWidth="1"/>
    <col min="3113" max="3328" width="11.5703125" style="9"/>
    <col min="3329" max="3329" width="1.85546875" style="9" customWidth="1"/>
    <col min="3330" max="3330" width="22.28515625" style="9" customWidth="1"/>
    <col min="3331" max="3332" width="4.5703125" style="9" customWidth="1"/>
    <col min="3333" max="3333" width="7.140625" style="9" customWidth="1"/>
    <col min="3334" max="3334" width="7.85546875" style="9" customWidth="1"/>
    <col min="3335" max="3335" width="4.5703125" style="9" customWidth="1"/>
    <col min="3336" max="3336" width="8.140625" style="9" customWidth="1"/>
    <col min="3337" max="3337" width="27.140625" style="9" customWidth="1"/>
    <col min="3338" max="3338" width="7.140625" style="9" customWidth="1"/>
    <col min="3339" max="3340" width="8.5703125" style="9" customWidth="1"/>
    <col min="3341" max="3341" width="4.5703125" style="9" customWidth="1"/>
    <col min="3342" max="3342" width="7.42578125" style="9" customWidth="1"/>
    <col min="3343" max="3344" width="4.5703125" style="9" customWidth="1"/>
    <col min="3345" max="3345" width="7" style="9" customWidth="1"/>
    <col min="3346" max="3346" width="8.140625" style="9" customWidth="1"/>
    <col min="3347" max="3347" width="8" style="9" customWidth="1"/>
    <col min="3348" max="3348" width="7.140625" style="9" customWidth="1"/>
    <col min="3349" max="3349" width="6.5703125" style="9" customWidth="1"/>
    <col min="3350" max="3350" width="4.5703125" style="9" customWidth="1"/>
    <col min="3351" max="3351" width="7.85546875" style="9" customWidth="1"/>
    <col min="3352" max="3352" width="8.140625" style="9" customWidth="1"/>
    <col min="3353" max="3356" width="4.5703125" style="9" customWidth="1"/>
    <col min="3357" max="3357" width="11.5703125" style="9"/>
    <col min="3358" max="3358" width="8.42578125" style="9" customWidth="1"/>
    <col min="3359" max="3359" width="5.42578125" style="9" customWidth="1"/>
    <col min="3360" max="3361" width="5.140625" style="9" customWidth="1"/>
    <col min="3362" max="3362" width="6.42578125" style="9" customWidth="1"/>
    <col min="3363" max="3363" width="11.5703125" style="9"/>
    <col min="3364" max="3364" width="8.42578125" style="9" customWidth="1"/>
    <col min="3365" max="3365" width="3.140625" style="9" customWidth="1"/>
    <col min="3366" max="3366" width="5.140625" style="9" customWidth="1"/>
    <col min="3367" max="3367" width="7.42578125" style="9" customWidth="1"/>
    <col min="3368" max="3368" width="4.5703125" style="9" customWidth="1"/>
    <col min="3369" max="3584" width="11.5703125" style="9"/>
    <col min="3585" max="3585" width="1.85546875" style="9" customWidth="1"/>
    <col min="3586" max="3586" width="22.28515625" style="9" customWidth="1"/>
    <col min="3587" max="3588" width="4.5703125" style="9" customWidth="1"/>
    <col min="3589" max="3589" width="7.140625" style="9" customWidth="1"/>
    <col min="3590" max="3590" width="7.85546875" style="9" customWidth="1"/>
    <col min="3591" max="3591" width="4.5703125" style="9" customWidth="1"/>
    <col min="3592" max="3592" width="8.140625" style="9" customWidth="1"/>
    <col min="3593" max="3593" width="27.140625" style="9" customWidth="1"/>
    <col min="3594" max="3594" width="7.140625" style="9" customWidth="1"/>
    <col min="3595" max="3596" width="8.5703125" style="9" customWidth="1"/>
    <col min="3597" max="3597" width="4.5703125" style="9" customWidth="1"/>
    <col min="3598" max="3598" width="7.42578125" style="9" customWidth="1"/>
    <col min="3599" max="3600" width="4.5703125" style="9" customWidth="1"/>
    <col min="3601" max="3601" width="7" style="9" customWidth="1"/>
    <col min="3602" max="3602" width="8.140625" style="9" customWidth="1"/>
    <col min="3603" max="3603" width="8" style="9" customWidth="1"/>
    <col min="3604" max="3604" width="7.140625" style="9" customWidth="1"/>
    <col min="3605" max="3605" width="6.5703125" style="9" customWidth="1"/>
    <col min="3606" max="3606" width="4.5703125" style="9" customWidth="1"/>
    <col min="3607" max="3607" width="7.85546875" style="9" customWidth="1"/>
    <col min="3608" max="3608" width="8.140625" style="9" customWidth="1"/>
    <col min="3609" max="3612" width="4.5703125" style="9" customWidth="1"/>
    <col min="3613" max="3613" width="11.5703125" style="9"/>
    <col min="3614" max="3614" width="8.42578125" style="9" customWidth="1"/>
    <col min="3615" max="3615" width="5.42578125" style="9" customWidth="1"/>
    <col min="3616" max="3617" width="5.140625" style="9" customWidth="1"/>
    <col min="3618" max="3618" width="6.42578125" style="9" customWidth="1"/>
    <col min="3619" max="3619" width="11.5703125" style="9"/>
    <col min="3620" max="3620" width="8.42578125" style="9" customWidth="1"/>
    <col min="3621" max="3621" width="3.140625" style="9" customWidth="1"/>
    <col min="3622" max="3622" width="5.140625" style="9" customWidth="1"/>
    <col min="3623" max="3623" width="7.42578125" style="9" customWidth="1"/>
    <col min="3624" max="3624" width="4.5703125" style="9" customWidth="1"/>
    <col min="3625" max="3840" width="11.5703125" style="9"/>
    <col min="3841" max="3841" width="1.85546875" style="9" customWidth="1"/>
    <col min="3842" max="3842" width="22.28515625" style="9" customWidth="1"/>
    <col min="3843" max="3844" width="4.5703125" style="9" customWidth="1"/>
    <col min="3845" max="3845" width="7.140625" style="9" customWidth="1"/>
    <col min="3846" max="3846" width="7.85546875" style="9" customWidth="1"/>
    <col min="3847" max="3847" width="4.5703125" style="9" customWidth="1"/>
    <col min="3848" max="3848" width="8.140625" style="9" customWidth="1"/>
    <col min="3849" max="3849" width="27.140625" style="9" customWidth="1"/>
    <col min="3850" max="3850" width="7.140625" style="9" customWidth="1"/>
    <col min="3851" max="3852" width="8.5703125" style="9" customWidth="1"/>
    <col min="3853" max="3853" width="4.5703125" style="9" customWidth="1"/>
    <col min="3854" max="3854" width="7.42578125" style="9" customWidth="1"/>
    <col min="3855" max="3856" width="4.5703125" style="9" customWidth="1"/>
    <col min="3857" max="3857" width="7" style="9" customWidth="1"/>
    <col min="3858" max="3858" width="8.140625" style="9" customWidth="1"/>
    <col min="3859" max="3859" width="8" style="9" customWidth="1"/>
    <col min="3860" max="3860" width="7.140625" style="9" customWidth="1"/>
    <col min="3861" max="3861" width="6.5703125" style="9" customWidth="1"/>
    <col min="3862" max="3862" width="4.5703125" style="9" customWidth="1"/>
    <col min="3863" max="3863" width="7.85546875" style="9" customWidth="1"/>
    <col min="3864" max="3864" width="8.140625" style="9" customWidth="1"/>
    <col min="3865" max="3868" width="4.5703125" style="9" customWidth="1"/>
    <col min="3869" max="3869" width="11.5703125" style="9"/>
    <col min="3870" max="3870" width="8.42578125" style="9" customWidth="1"/>
    <col min="3871" max="3871" width="5.42578125" style="9" customWidth="1"/>
    <col min="3872" max="3873" width="5.140625" style="9" customWidth="1"/>
    <col min="3874" max="3874" width="6.42578125" style="9" customWidth="1"/>
    <col min="3875" max="3875" width="11.5703125" style="9"/>
    <col min="3876" max="3876" width="8.42578125" style="9" customWidth="1"/>
    <col min="3877" max="3877" width="3.140625" style="9" customWidth="1"/>
    <col min="3878" max="3878" width="5.140625" style="9" customWidth="1"/>
    <col min="3879" max="3879" width="7.42578125" style="9" customWidth="1"/>
    <col min="3880" max="3880" width="4.5703125" style="9" customWidth="1"/>
    <col min="3881" max="4096" width="11.5703125" style="9"/>
    <col min="4097" max="4097" width="1.85546875" style="9" customWidth="1"/>
    <col min="4098" max="4098" width="22.28515625" style="9" customWidth="1"/>
    <col min="4099" max="4100" width="4.5703125" style="9" customWidth="1"/>
    <col min="4101" max="4101" width="7.140625" style="9" customWidth="1"/>
    <col min="4102" max="4102" width="7.85546875" style="9" customWidth="1"/>
    <col min="4103" max="4103" width="4.5703125" style="9" customWidth="1"/>
    <col min="4104" max="4104" width="8.140625" style="9" customWidth="1"/>
    <col min="4105" max="4105" width="27.140625" style="9" customWidth="1"/>
    <col min="4106" max="4106" width="7.140625" style="9" customWidth="1"/>
    <col min="4107" max="4108" width="8.5703125" style="9" customWidth="1"/>
    <col min="4109" max="4109" width="4.5703125" style="9" customWidth="1"/>
    <col min="4110" max="4110" width="7.42578125" style="9" customWidth="1"/>
    <col min="4111" max="4112" width="4.5703125" style="9" customWidth="1"/>
    <col min="4113" max="4113" width="7" style="9" customWidth="1"/>
    <col min="4114" max="4114" width="8.140625" style="9" customWidth="1"/>
    <col min="4115" max="4115" width="8" style="9" customWidth="1"/>
    <col min="4116" max="4116" width="7.140625" style="9" customWidth="1"/>
    <col min="4117" max="4117" width="6.5703125" style="9" customWidth="1"/>
    <col min="4118" max="4118" width="4.5703125" style="9" customWidth="1"/>
    <col min="4119" max="4119" width="7.85546875" style="9" customWidth="1"/>
    <col min="4120" max="4120" width="8.140625" style="9" customWidth="1"/>
    <col min="4121" max="4124" width="4.5703125" style="9" customWidth="1"/>
    <col min="4125" max="4125" width="11.5703125" style="9"/>
    <col min="4126" max="4126" width="8.42578125" style="9" customWidth="1"/>
    <col min="4127" max="4127" width="5.42578125" style="9" customWidth="1"/>
    <col min="4128" max="4129" width="5.140625" style="9" customWidth="1"/>
    <col min="4130" max="4130" width="6.42578125" style="9" customWidth="1"/>
    <col min="4131" max="4131" width="11.5703125" style="9"/>
    <col min="4132" max="4132" width="8.42578125" style="9" customWidth="1"/>
    <col min="4133" max="4133" width="3.140625" style="9" customWidth="1"/>
    <col min="4134" max="4134" width="5.140625" style="9" customWidth="1"/>
    <col min="4135" max="4135" width="7.42578125" style="9" customWidth="1"/>
    <col min="4136" max="4136" width="4.5703125" style="9" customWidth="1"/>
    <col min="4137" max="4352" width="11.5703125" style="9"/>
    <col min="4353" max="4353" width="1.85546875" style="9" customWidth="1"/>
    <col min="4354" max="4354" width="22.28515625" style="9" customWidth="1"/>
    <col min="4355" max="4356" width="4.5703125" style="9" customWidth="1"/>
    <col min="4357" max="4357" width="7.140625" style="9" customWidth="1"/>
    <col min="4358" max="4358" width="7.85546875" style="9" customWidth="1"/>
    <col min="4359" max="4359" width="4.5703125" style="9" customWidth="1"/>
    <col min="4360" max="4360" width="8.140625" style="9" customWidth="1"/>
    <col min="4361" max="4361" width="27.140625" style="9" customWidth="1"/>
    <col min="4362" max="4362" width="7.140625" style="9" customWidth="1"/>
    <col min="4363" max="4364" width="8.5703125" style="9" customWidth="1"/>
    <col min="4365" max="4365" width="4.5703125" style="9" customWidth="1"/>
    <col min="4366" max="4366" width="7.42578125" style="9" customWidth="1"/>
    <col min="4367" max="4368" width="4.5703125" style="9" customWidth="1"/>
    <col min="4369" max="4369" width="7" style="9" customWidth="1"/>
    <col min="4370" max="4370" width="8.140625" style="9" customWidth="1"/>
    <col min="4371" max="4371" width="8" style="9" customWidth="1"/>
    <col min="4372" max="4372" width="7.140625" style="9" customWidth="1"/>
    <col min="4373" max="4373" width="6.5703125" style="9" customWidth="1"/>
    <col min="4374" max="4374" width="4.5703125" style="9" customWidth="1"/>
    <col min="4375" max="4375" width="7.85546875" style="9" customWidth="1"/>
    <col min="4376" max="4376" width="8.140625" style="9" customWidth="1"/>
    <col min="4377" max="4380" width="4.5703125" style="9" customWidth="1"/>
    <col min="4381" max="4381" width="11.5703125" style="9"/>
    <col min="4382" max="4382" width="8.42578125" style="9" customWidth="1"/>
    <col min="4383" max="4383" width="5.42578125" style="9" customWidth="1"/>
    <col min="4384" max="4385" width="5.140625" style="9" customWidth="1"/>
    <col min="4386" max="4386" width="6.42578125" style="9" customWidth="1"/>
    <col min="4387" max="4387" width="11.5703125" style="9"/>
    <col min="4388" max="4388" width="8.42578125" style="9" customWidth="1"/>
    <col min="4389" max="4389" width="3.140625" style="9" customWidth="1"/>
    <col min="4390" max="4390" width="5.140625" style="9" customWidth="1"/>
    <col min="4391" max="4391" width="7.42578125" style="9" customWidth="1"/>
    <col min="4392" max="4392" width="4.5703125" style="9" customWidth="1"/>
    <col min="4393" max="4608" width="11.5703125" style="9"/>
    <col min="4609" max="4609" width="1.85546875" style="9" customWidth="1"/>
    <col min="4610" max="4610" width="22.28515625" style="9" customWidth="1"/>
    <col min="4611" max="4612" width="4.5703125" style="9" customWidth="1"/>
    <col min="4613" max="4613" width="7.140625" style="9" customWidth="1"/>
    <col min="4614" max="4614" width="7.85546875" style="9" customWidth="1"/>
    <col min="4615" max="4615" width="4.5703125" style="9" customWidth="1"/>
    <col min="4616" max="4616" width="8.140625" style="9" customWidth="1"/>
    <col min="4617" max="4617" width="27.140625" style="9" customWidth="1"/>
    <col min="4618" max="4618" width="7.140625" style="9" customWidth="1"/>
    <col min="4619" max="4620" width="8.5703125" style="9" customWidth="1"/>
    <col min="4621" max="4621" width="4.5703125" style="9" customWidth="1"/>
    <col min="4622" max="4622" width="7.42578125" style="9" customWidth="1"/>
    <col min="4623" max="4624" width="4.5703125" style="9" customWidth="1"/>
    <col min="4625" max="4625" width="7" style="9" customWidth="1"/>
    <col min="4626" max="4626" width="8.140625" style="9" customWidth="1"/>
    <col min="4627" max="4627" width="8" style="9" customWidth="1"/>
    <col min="4628" max="4628" width="7.140625" style="9" customWidth="1"/>
    <col min="4629" max="4629" width="6.5703125" style="9" customWidth="1"/>
    <col min="4630" max="4630" width="4.5703125" style="9" customWidth="1"/>
    <col min="4631" max="4631" width="7.85546875" style="9" customWidth="1"/>
    <col min="4632" max="4632" width="8.140625" style="9" customWidth="1"/>
    <col min="4633" max="4636" width="4.5703125" style="9" customWidth="1"/>
    <col min="4637" max="4637" width="11.5703125" style="9"/>
    <col min="4638" max="4638" width="8.42578125" style="9" customWidth="1"/>
    <col min="4639" max="4639" width="5.42578125" style="9" customWidth="1"/>
    <col min="4640" max="4641" width="5.140625" style="9" customWidth="1"/>
    <col min="4642" max="4642" width="6.42578125" style="9" customWidth="1"/>
    <col min="4643" max="4643" width="11.5703125" style="9"/>
    <col min="4644" max="4644" width="8.42578125" style="9" customWidth="1"/>
    <col min="4645" max="4645" width="3.140625" style="9" customWidth="1"/>
    <col min="4646" max="4646" width="5.140625" style="9" customWidth="1"/>
    <col min="4647" max="4647" width="7.42578125" style="9" customWidth="1"/>
    <col min="4648" max="4648" width="4.5703125" style="9" customWidth="1"/>
    <col min="4649" max="4864" width="11.5703125" style="9"/>
    <col min="4865" max="4865" width="1.85546875" style="9" customWidth="1"/>
    <col min="4866" max="4866" width="22.28515625" style="9" customWidth="1"/>
    <col min="4867" max="4868" width="4.5703125" style="9" customWidth="1"/>
    <col min="4869" max="4869" width="7.140625" style="9" customWidth="1"/>
    <col min="4870" max="4870" width="7.85546875" style="9" customWidth="1"/>
    <col min="4871" max="4871" width="4.5703125" style="9" customWidth="1"/>
    <col min="4872" max="4872" width="8.140625" style="9" customWidth="1"/>
    <col min="4873" max="4873" width="27.140625" style="9" customWidth="1"/>
    <col min="4874" max="4874" width="7.140625" style="9" customWidth="1"/>
    <col min="4875" max="4876" width="8.5703125" style="9" customWidth="1"/>
    <col min="4877" max="4877" width="4.5703125" style="9" customWidth="1"/>
    <col min="4878" max="4878" width="7.42578125" style="9" customWidth="1"/>
    <col min="4879" max="4880" width="4.5703125" style="9" customWidth="1"/>
    <col min="4881" max="4881" width="7" style="9" customWidth="1"/>
    <col min="4882" max="4882" width="8.140625" style="9" customWidth="1"/>
    <col min="4883" max="4883" width="8" style="9" customWidth="1"/>
    <col min="4884" max="4884" width="7.140625" style="9" customWidth="1"/>
    <col min="4885" max="4885" width="6.5703125" style="9" customWidth="1"/>
    <col min="4886" max="4886" width="4.5703125" style="9" customWidth="1"/>
    <col min="4887" max="4887" width="7.85546875" style="9" customWidth="1"/>
    <col min="4888" max="4888" width="8.140625" style="9" customWidth="1"/>
    <col min="4889" max="4892" width="4.5703125" style="9" customWidth="1"/>
    <col min="4893" max="4893" width="11.5703125" style="9"/>
    <col min="4894" max="4894" width="8.42578125" style="9" customWidth="1"/>
    <col min="4895" max="4895" width="5.42578125" style="9" customWidth="1"/>
    <col min="4896" max="4897" width="5.140625" style="9" customWidth="1"/>
    <col min="4898" max="4898" width="6.42578125" style="9" customWidth="1"/>
    <col min="4899" max="4899" width="11.5703125" style="9"/>
    <col min="4900" max="4900" width="8.42578125" style="9" customWidth="1"/>
    <col min="4901" max="4901" width="3.140625" style="9" customWidth="1"/>
    <col min="4902" max="4902" width="5.140625" style="9" customWidth="1"/>
    <col min="4903" max="4903" width="7.42578125" style="9" customWidth="1"/>
    <col min="4904" max="4904" width="4.5703125" style="9" customWidth="1"/>
    <col min="4905" max="5120" width="11.5703125" style="9"/>
    <col min="5121" max="5121" width="1.85546875" style="9" customWidth="1"/>
    <col min="5122" max="5122" width="22.28515625" style="9" customWidth="1"/>
    <col min="5123" max="5124" width="4.5703125" style="9" customWidth="1"/>
    <col min="5125" max="5125" width="7.140625" style="9" customWidth="1"/>
    <col min="5126" max="5126" width="7.85546875" style="9" customWidth="1"/>
    <col min="5127" max="5127" width="4.5703125" style="9" customWidth="1"/>
    <col min="5128" max="5128" width="8.140625" style="9" customWidth="1"/>
    <col min="5129" max="5129" width="27.140625" style="9" customWidth="1"/>
    <col min="5130" max="5130" width="7.140625" style="9" customWidth="1"/>
    <col min="5131" max="5132" width="8.5703125" style="9" customWidth="1"/>
    <col min="5133" max="5133" width="4.5703125" style="9" customWidth="1"/>
    <col min="5134" max="5134" width="7.42578125" style="9" customWidth="1"/>
    <col min="5135" max="5136" width="4.5703125" style="9" customWidth="1"/>
    <col min="5137" max="5137" width="7" style="9" customWidth="1"/>
    <col min="5138" max="5138" width="8.140625" style="9" customWidth="1"/>
    <col min="5139" max="5139" width="8" style="9" customWidth="1"/>
    <col min="5140" max="5140" width="7.140625" style="9" customWidth="1"/>
    <col min="5141" max="5141" width="6.5703125" style="9" customWidth="1"/>
    <col min="5142" max="5142" width="4.5703125" style="9" customWidth="1"/>
    <col min="5143" max="5143" width="7.85546875" style="9" customWidth="1"/>
    <col min="5144" max="5144" width="8.140625" style="9" customWidth="1"/>
    <col min="5145" max="5148" width="4.5703125" style="9" customWidth="1"/>
    <col min="5149" max="5149" width="11.5703125" style="9"/>
    <col min="5150" max="5150" width="8.42578125" style="9" customWidth="1"/>
    <col min="5151" max="5151" width="5.42578125" style="9" customWidth="1"/>
    <col min="5152" max="5153" width="5.140625" style="9" customWidth="1"/>
    <col min="5154" max="5154" width="6.42578125" style="9" customWidth="1"/>
    <col min="5155" max="5155" width="11.5703125" style="9"/>
    <col min="5156" max="5156" width="8.42578125" style="9" customWidth="1"/>
    <col min="5157" max="5157" width="3.140625" style="9" customWidth="1"/>
    <col min="5158" max="5158" width="5.140625" style="9" customWidth="1"/>
    <col min="5159" max="5159" width="7.42578125" style="9" customWidth="1"/>
    <col min="5160" max="5160" width="4.5703125" style="9" customWidth="1"/>
    <col min="5161" max="5376" width="11.5703125" style="9"/>
    <col min="5377" max="5377" width="1.85546875" style="9" customWidth="1"/>
    <col min="5378" max="5378" width="22.28515625" style="9" customWidth="1"/>
    <col min="5379" max="5380" width="4.5703125" style="9" customWidth="1"/>
    <col min="5381" max="5381" width="7.140625" style="9" customWidth="1"/>
    <col min="5382" max="5382" width="7.85546875" style="9" customWidth="1"/>
    <col min="5383" max="5383" width="4.5703125" style="9" customWidth="1"/>
    <col min="5384" max="5384" width="8.140625" style="9" customWidth="1"/>
    <col min="5385" max="5385" width="27.140625" style="9" customWidth="1"/>
    <col min="5386" max="5386" width="7.140625" style="9" customWidth="1"/>
    <col min="5387" max="5388" width="8.5703125" style="9" customWidth="1"/>
    <col min="5389" max="5389" width="4.5703125" style="9" customWidth="1"/>
    <col min="5390" max="5390" width="7.42578125" style="9" customWidth="1"/>
    <col min="5391" max="5392" width="4.5703125" style="9" customWidth="1"/>
    <col min="5393" max="5393" width="7" style="9" customWidth="1"/>
    <col min="5394" max="5394" width="8.140625" style="9" customWidth="1"/>
    <col min="5395" max="5395" width="8" style="9" customWidth="1"/>
    <col min="5396" max="5396" width="7.140625" style="9" customWidth="1"/>
    <col min="5397" max="5397" width="6.5703125" style="9" customWidth="1"/>
    <col min="5398" max="5398" width="4.5703125" style="9" customWidth="1"/>
    <col min="5399" max="5399" width="7.85546875" style="9" customWidth="1"/>
    <col min="5400" max="5400" width="8.140625" style="9" customWidth="1"/>
    <col min="5401" max="5404" width="4.5703125" style="9" customWidth="1"/>
    <col min="5405" max="5405" width="11.5703125" style="9"/>
    <col min="5406" max="5406" width="8.42578125" style="9" customWidth="1"/>
    <col min="5407" max="5407" width="5.42578125" style="9" customWidth="1"/>
    <col min="5408" max="5409" width="5.140625" style="9" customWidth="1"/>
    <col min="5410" max="5410" width="6.42578125" style="9" customWidth="1"/>
    <col min="5411" max="5411" width="11.5703125" style="9"/>
    <col min="5412" max="5412" width="8.42578125" style="9" customWidth="1"/>
    <col min="5413" max="5413" width="3.140625" style="9" customWidth="1"/>
    <col min="5414" max="5414" width="5.140625" style="9" customWidth="1"/>
    <col min="5415" max="5415" width="7.42578125" style="9" customWidth="1"/>
    <col min="5416" max="5416" width="4.5703125" style="9" customWidth="1"/>
    <col min="5417" max="5632" width="11.5703125" style="9"/>
    <col min="5633" max="5633" width="1.85546875" style="9" customWidth="1"/>
    <col min="5634" max="5634" width="22.28515625" style="9" customWidth="1"/>
    <col min="5635" max="5636" width="4.5703125" style="9" customWidth="1"/>
    <col min="5637" max="5637" width="7.140625" style="9" customWidth="1"/>
    <col min="5638" max="5638" width="7.85546875" style="9" customWidth="1"/>
    <col min="5639" max="5639" width="4.5703125" style="9" customWidth="1"/>
    <col min="5640" max="5640" width="8.140625" style="9" customWidth="1"/>
    <col min="5641" max="5641" width="27.140625" style="9" customWidth="1"/>
    <col min="5642" max="5642" width="7.140625" style="9" customWidth="1"/>
    <col min="5643" max="5644" width="8.5703125" style="9" customWidth="1"/>
    <col min="5645" max="5645" width="4.5703125" style="9" customWidth="1"/>
    <col min="5646" max="5646" width="7.42578125" style="9" customWidth="1"/>
    <col min="5647" max="5648" width="4.5703125" style="9" customWidth="1"/>
    <col min="5649" max="5649" width="7" style="9" customWidth="1"/>
    <col min="5650" max="5650" width="8.140625" style="9" customWidth="1"/>
    <col min="5651" max="5651" width="8" style="9" customWidth="1"/>
    <col min="5652" max="5652" width="7.140625" style="9" customWidth="1"/>
    <col min="5653" max="5653" width="6.5703125" style="9" customWidth="1"/>
    <col min="5654" max="5654" width="4.5703125" style="9" customWidth="1"/>
    <col min="5655" max="5655" width="7.85546875" style="9" customWidth="1"/>
    <col min="5656" max="5656" width="8.140625" style="9" customWidth="1"/>
    <col min="5657" max="5660" width="4.5703125" style="9" customWidth="1"/>
    <col min="5661" max="5661" width="11.5703125" style="9"/>
    <col min="5662" max="5662" width="8.42578125" style="9" customWidth="1"/>
    <col min="5663" max="5663" width="5.42578125" style="9" customWidth="1"/>
    <col min="5664" max="5665" width="5.140625" style="9" customWidth="1"/>
    <col min="5666" max="5666" width="6.42578125" style="9" customWidth="1"/>
    <col min="5667" max="5667" width="11.5703125" style="9"/>
    <col min="5668" max="5668" width="8.42578125" style="9" customWidth="1"/>
    <col min="5669" max="5669" width="3.140625" style="9" customWidth="1"/>
    <col min="5670" max="5670" width="5.140625" style="9" customWidth="1"/>
    <col min="5671" max="5671" width="7.42578125" style="9" customWidth="1"/>
    <col min="5672" max="5672" width="4.5703125" style="9" customWidth="1"/>
    <col min="5673" max="5888" width="11.5703125" style="9"/>
    <col min="5889" max="5889" width="1.85546875" style="9" customWidth="1"/>
    <col min="5890" max="5890" width="22.28515625" style="9" customWidth="1"/>
    <col min="5891" max="5892" width="4.5703125" style="9" customWidth="1"/>
    <col min="5893" max="5893" width="7.140625" style="9" customWidth="1"/>
    <col min="5894" max="5894" width="7.85546875" style="9" customWidth="1"/>
    <col min="5895" max="5895" width="4.5703125" style="9" customWidth="1"/>
    <col min="5896" max="5896" width="8.140625" style="9" customWidth="1"/>
    <col min="5897" max="5897" width="27.140625" style="9" customWidth="1"/>
    <col min="5898" max="5898" width="7.140625" style="9" customWidth="1"/>
    <col min="5899" max="5900" width="8.5703125" style="9" customWidth="1"/>
    <col min="5901" max="5901" width="4.5703125" style="9" customWidth="1"/>
    <col min="5902" max="5902" width="7.42578125" style="9" customWidth="1"/>
    <col min="5903" max="5904" width="4.5703125" style="9" customWidth="1"/>
    <col min="5905" max="5905" width="7" style="9" customWidth="1"/>
    <col min="5906" max="5906" width="8.140625" style="9" customWidth="1"/>
    <col min="5907" max="5907" width="8" style="9" customWidth="1"/>
    <col min="5908" max="5908" width="7.140625" style="9" customWidth="1"/>
    <col min="5909" max="5909" width="6.5703125" style="9" customWidth="1"/>
    <col min="5910" max="5910" width="4.5703125" style="9" customWidth="1"/>
    <col min="5911" max="5911" width="7.85546875" style="9" customWidth="1"/>
    <col min="5912" max="5912" width="8.140625" style="9" customWidth="1"/>
    <col min="5913" max="5916" width="4.5703125" style="9" customWidth="1"/>
    <col min="5917" max="5917" width="11.5703125" style="9"/>
    <col min="5918" max="5918" width="8.42578125" style="9" customWidth="1"/>
    <col min="5919" max="5919" width="5.42578125" style="9" customWidth="1"/>
    <col min="5920" max="5921" width="5.140625" style="9" customWidth="1"/>
    <col min="5922" max="5922" width="6.42578125" style="9" customWidth="1"/>
    <col min="5923" max="5923" width="11.5703125" style="9"/>
    <col min="5924" max="5924" width="8.42578125" style="9" customWidth="1"/>
    <col min="5925" max="5925" width="3.140625" style="9" customWidth="1"/>
    <col min="5926" max="5926" width="5.140625" style="9" customWidth="1"/>
    <col min="5927" max="5927" width="7.42578125" style="9" customWidth="1"/>
    <col min="5928" max="5928" width="4.5703125" style="9" customWidth="1"/>
    <col min="5929" max="6144" width="11.5703125" style="9"/>
    <col min="6145" max="6145" width="1.85546875" style="9" customWidth="1"/>
    <col min="6146" max="6146" width="22.28515625" style="9" customWidth="1"/>
    <col min="6147" max="6148" width="4.5703125" style="9" customWidth="1"/>
    <col min="6149" max="6149" width="7.140625" style="9" customWidth="1"/>
    <col min="6150" max="6150" width="7.85546875" style="9" customWidth="1"/>
    <col min="6151" max="6151" width="4.5703125" style="9" customWidth="1"/>
    <col min="6152" max="6152" width="8.140625" style="9" customWidth="1"/>
    <col min="6153" max="6153" width="27.140625" style="9" customWidth="1"/>
    <col min="6154" max="6154" width="7.140625" style="9" customWidth="1"/>
    <col min="6155" max="6156" width="8.5703125" style="9" customWidth="1"/>
    <col min="6157" max="6157" width="4.5703125" style="9" customWidth="1"/>
    <col min="6158" max="6158" width="7.42578125" style="9" customWidth="1"/>
    <col min="6159" max="6160" width="4.5703125" style="9" customWidth="1"/>
    <col min="6161" max="6161" width="7" style="9" customWidth="1"/>
    <col min="6162" max="6162" width="8.140625" style="9" customWidth="1"/>
    <col min="6163" max="6163" width="8" style="9" customWidth="1"/>
    <col min="6164" max="6164" width="7.140625" style="9" customWidth="1"/>
    <col min="6165" max="6165" width="6.5703125" style="9" customWidth="1"/>
    <col min="6166" max="6166" width="4.5703125" style="9" customWidth="1"/>
    <col min="6167" max="6167" width="7.85546875" style="9" customWidth="1"/>
    <col min="6168" max="6168" width="8.140625" style="9" customWidth="1"/>
    <col min="6169" max="6172" width="4.5703125" style="9" customWidth="1"/>
    <col min="6173" max="6173" width="11.5703125" style="9"/>
    <col min="6174" max="6174" width="8.42578125" style="9" customWidth="1"/>
    <col min="6175" max="6175" width="5.42578125" style="9" customWidth="1"/>
    <col min="6176" max="6177" width="5.140625" style="9" customWidth="1"/>
    <col min="6178" max="6178" width="6.42578125" style="9" customWidth="1"/>
    <col min="6179" max="6179" width="11.5703125" style="9"/>
    <col min="6180" max="6180" width="8.42578125" style="9" customWidth="1"/>
    <col min="6181" max="6181" width="3.140625" style="9" customWidth="1"/>
    <col min="6182" max="6182" width="5.140625" style="9" customWidth="1"/>
    <col min="6183" max="6183" width="7.42578125" style="9" customWidth="1"/>
    <col min="6184" max="6184" width="4.5703125" style="9" customWidth="1"/>
    <col min="6185" max="6400" width="11.5703125" style="9"/>
    <col min="6401" max="6401" width="1.85546875" style="9" customWidth="1"/>
    <col min="6402" max="6402" width="22.28515625" style="9" customWidth="1"/>
    <col min="6403" max="6404" width="4.5703125" style="9" customWidth="1"/>
    <col min="6405" max="6405" width="7.140625" style="9" customWidth="1"/>
    <col min="6406" max="6406" width="7.85546875" style="9" customWidth="1"/>
    <col min="6407" max="6407" width="4.5703125" style="9" customWidth="1"/>
    <col min="6408" max="6408" width="8.140625" style="9" customWidth="1"/>
    <col min="6409" max="6409" width="27.140625" style="9" customWidth="1"/>
    <col min="6410" max="6410" width="7.140625" style="9" customWidth="1"/>
    <col min="6411" max="6412" width="8.5703125" style="9" customWidth="1"/>
    <col min="6413" max="6413" width="4.5703125" style="9" customWidth="1"/>
    <col min="6414" max="6414" width="7.42578125" style="9" customWidth="1"/>
    <col min="6415" max="6416" width="4.5703125" style="9" customWidth="1"/>
    <col min="6417" max="6417" width="7" style="9" customWidth="1"/>
    <col min="6418" max="6418" width="8.140625" style="9" customWidth="1"/>
    <col min="6419" max="6419" width="8" style="9" customWidth="1"/>
    <col min="6420" max="6420" width="7.140625" style="9" customWidth="1"/>
    <col min="6421" max="6421" width="6.5703125" style="9" customWidth="1"/>
    <col min="6422" max="6422" width="4.5703125" style="9" customWidth="1"/>
    <col min="6423" max="6423" width="7.85546875" style="9" customWidth="1"/>
    <col min="6424" max="6424" width="8.140625" style="9" customWidth="1"/>
    <col min="6425" max="6428" width="4.5703125" style="9" customWidth="1"/>
    <col min="6429" max="6429" width="11.5703125" style="9"/>
    <col min="6430" max="6430" width="8.42578125" style="9" customWidth="1"/>
    <col min="6431" max="6431" width="5.42578125" style="9" customWidth="1"/>
    <col min="6432" max="6433" width="5.140625" style="9" customWidth="1"/>
    <col min="6434" max="6434" width="6.42578125" style="9" customWidth="1"/>
    <col min="6435" max="6435" width="11.5703125" style="9"/>
    <col min="6436" max="6436" width="8.42578125" style="9" customWidth="1"/>
    <col min="6437" max="6437" width="3.140625" style="9" customWidth="1"/>
    <col min="6438" max="6438" width="5.140625" style="9" customWidth="1"/>
    <col min="6439" max="6439" width="7.42578125" style="9" customWidth="1"/>
    <col min="6440" max="6440" width="4.5703125" style="9" customWidth="1"/>
    <col min="6441" max="6656" width="11.5703125" style="9"/>
    <col min="6657" max="6657" width="1.85546875" style="9" customWidth="1"/>
    <col min="6658" max="6658" width="22.28515625" style="9" customWidth="1"/>
    <col min="6659" max="6660" width="4.5703125" style="9" customWidth="1"/>
    <col min="6661" max="6661" width="7.140625" style="9" customWidth="1"/>
    <col min="6662" max="6662" width="7.85546875" style="9" customWidth="1"/>
    <col min="6663" max="6663" width="4.5703125" style="9" customWidth="1"/>
    <col min="6664" max="6664" width="8.140625" style="9" customWidth="1"/>
    <col min="6665" max="6665" width="27.140625" style="9" customWidth="1"/>
    <col min="6666" max="6666" width="7.140625" style="9" customWidth="1"/>
    <col min="6667" max="6668" width="8.5703125" style="9" customWidth="1"/>
    <col min="6669" max="6669" width="4.5703125" style="9" customWidth="1"/>
    <col min="6670" max="6670" width="7.42578125" style="9" customWidth="1"/>
    <col min="6671" max="6672" width="4.5703125" style="9" customWidth="1"/>
    <col min="6673" max="6673" width="7" style="9" customWidth="1"/>
    <col min="6674" max="6674" width="8.140625" style="9" customWidth="1"/>
    <col min="6675" max="6675" width="8" style="9" customWidth="1"/>
    <col min="6676" max="6676" width="7.140625" style="9" customWidth="1"/>
    <col min="6677" max="6677" width="6.5703125" style="9" customWidth="1"/>
    <col min="6678" max="6678" width="4.5703125" style="9" customWidth="1"/>
    <col min="6679" max="6679" width="7.85546875" style="9" customWidth="1"/>
    <col min="6680" max="6680" width="8.140625" style="9" customWidth="1"/>
    <col min="6681" max="6684" width="4.5703125" style="9" customWidth="1"/>
    <col min="6685" max="6685" width="11.5703125" style="9"/>
    <col min="6686" max="6686" width="8.42578125" style="9" customWidth="1"/>
    <col min="6687" max="6687" width="5.42578125" style="9" customWidth="1"/>
    <col min="6688" max="6689" width="5.140625" style="9" customWidth="1"/>
    <col min="6690" max="6690" width="6.42578125" style="9" customWidth="1"/>
    <col min="6691" max="6691" width="11.5703125" style="9"/>
    <col min="6692" max="6692" width="8.42578125" style="9" customWidth="1"/>
    <col min="6693" max="6693" width="3.140625" style="9" customWidth="1"/>
    <col min="6694" max="6694" width="5.140625" style="9" customWidth="1"/>
    <col min="6695" max="6695" width="7.42578125" style="9" customWidth="1"/>
    <col min="6696" max="6696" width="4.5703125" style="9" customWidth="1"/>
    <col min="6697" max="6912" width="11.5703125" style="9"/>
    <col min="6913" max="6913" width="1.85546875" style="9" customWidth="1"/>
    <col min="6914" max="6914" width="22.28515625" style="9" customWidth="1"/>
    <col min="6915" max="6916" width="4.5703125" style="9" customWidth="1"/>
    <col min="6917" max="6917" width="7.140625" style="9" customWidth="1"/>
    <col min="6918" max="6918" width="7.85546875" style="9" customWidth="1"/>
    <col min="6919" max="6919" width="4.5703125" style="9" customWidth="1"/>
    <col min="6920" max="6920" width="8.140625" style="9" customWidth="1"/>
    <col min="6921" max="6921" width="27.140625" style="9" customWidth="1"/>
    <col min="6922" max="6922" width="7.140625" style="9" customWidth="1"/>
    <col min="6923" max="6924" width="8.5703125" style="9" customWidth="1"/>
    <col min="6925" max="6925" width="4.5703125" style="9" customWidth="1"/>
    <col min="6926" max="6926" width="7.42578125" style="9" customWidth="1"/>
    <col min="6927" max="6928" width="4.5703125" style="9" customWidth="1"/>
    <col min="6929" max="6929" width="7" style="9" customWidth="1"/>
    <col min="6930" max="6930" width="8.140625" style="9" customWidth="1"/>
    <col min="6931" max="6931" width="8" style="9" customWidth="1"/>
    <col min="6932" max="6932" width="7.140625" style="9" customWidth="1"/>
    <col min="6933" max="6933" width="6.5703125" style="9" customWidth="1"/>
    <col min="6934" max="6934" width="4.5703125" style="9" customWidth="1"/>
    <col min="6935" max="6935" width="7.85546875" style="9" customWidth="1"/>
    <col min="6936" max="6936" width="8.140625" style="9" customWidth="1"/>
    <col min="6937" max="6940" width="4.5703125" style="9" customWidth="1"/>
    <col min="6941" max="6941" width="11.5703125" style="9"/>
    <col min="6942" max="6942" width="8.42578125" style="9" customWidth="1"/>
    <col min="6943" max="6943" width="5.42578125" style="9" customWidth="1"/>
    <col min="6944" max="6945" width="5.140625" style="9" customWidth="1"/>
    <col min="6946" max="6946" width="6.42578125" style="9" customWidth="1"/>
    <col min="6947" max="6947" width="11.5703125" style="9"/>
    <col min="6948" max="6948" width="8.42578125" style="9" customWidth="1"/>
    <col min="6949" max="6949" width="3.140625" style="9" customWidth="1"/>
    <col min="6950" max="6950" width="5.140625" style="9" customWidth="1"/>
    <col min="6951" max="6951" width="7.42578125" style="9" customWidth="1"/>
    <col min="6952" max="6952" width="4.5703125" style="9" customWidth="1"/>
    <col min="6953" max="7168" width="11.5703125" style="9"/>
    <col min="7169" max="7169" width="1.85546875" style="9" customWidth="1"/>
    <col min="7170" max="7170" width="22.28515625" style="9" customWidth="1"/>
    <col min="7171" max="7172" width="4.5703125" style="9" customWidth="1"/>
    <col min="7173" max="7173" width="7.140625" style="9" customWidth="1"/>
    <col min="7174" max="7174" width="7.85546875" style="9" customWidth="1"/>
    <col min="7175" max="7175" width="4.5703125" style="9" customWidth="1"/>
    <col min="7176" max="7176" width="8.140625" style="9" customWidth="1"/>
    <col min="7177" max="7177" width="27.140625" style="9" customWidth="1"/>
    <col min="7178" max="7178" width="7.140625" style="9" customWidth="1"/>
    <col min="7179" max="7180" width="8.5703125" style="9" customWidth="1"/>
    <col min="7181" max="7181" width="4.5703125" style="9" customWidth="1"/>
    <col min="7182" max="7182" width="7.42578125" style="9" customWidth="1"/>
    <col min="7183" max="7184" width="4.5703125" style="9" customWidth="1"/>
    <col min="7185" max="7185" width="7" style="9" customWidth="1"/>
    <col min="7186" max="7186" width="8.140625" style="9" customWidth="1"/>
    <col min="7187" max="7187" width="8" style="9" customWidth="1"/>
    <col min="7188" max="7188" width="7.140625" style="9" customWidth="1"/>
    <col min="7189" max="7189" width="6.5703125" style="9" customWidth="1"/>
    <col min="7190" max="7190" width="4.5703125" style="9" customWidth="1"/>
    <col min="7191" max="7191" width="7.85546875" style="9" customWidth="1"/>
    <col min="7192" max="7192" width="8.140625" style="9" customWidth="1"/>
    <col min="7193" max="7196" width="4.5703125" style="9" customWidth="1"/>
    <col min="7197" max="7197" width="11.5703125" style="9"/>
    <col min="7198" max="7198" width="8.42578125" style="9" customWidth="1"/>
    <col min="7199" max="7199" width="5.42578125" style="9" customWidth="1"/>
    <col min="7200" max="7201" width="5.140625" style="9" customWidth="1"/>
    <col min="7202" max="7202" width="6.42578125" style="9" customWidth="1"/>
    <col min="7203" max="7203" width="11.5703125" style="9"/>
    <col min="7204" max="7204" width="8.42578125" style="9" customWidth="1"/>
    <col min="7205" max="7205" width="3.140625" style="9" customWidth="1"/>
    <col min="7206" max="7206" width="5.140625" style="9" customWidth="1"/>
    <col min="7207" max="7207" width="7.42578125" style="9" customWidth="1"/>
    <col min="7208" max="7208" width="4.5703125" style="9" customWidth="1"/>
    <col min="7209" max="7424" width="11.5703125" style="9"/>
    <col min="7425" max="7425" width="1.85546875" style="9" customWidth="1"/>
    <col min="7426" max="7426" width="22.28515625" style="9" customWidth="1"/>
    <col min="7427" max="7428" width="4.5703125" style="9" customWidth="1"/>
    <col min="7429" max="7429" width="7.140625" style="9" customWidth="1"/>
    <col min="7430" max="7430" width="7.85546875" style="9" customWidth="1"/>
    <col min="7431" max="7431" width="4.5703125" style="9" customWidth="1"/>
    <col min="7432" max="7432" width="8.140625" style="9" customWidth="1"/>
    <col min="7433" max="7433" width="27.140625" style="9" customWidth="1"/>
    <col min="7434" max="7434" width="7.140625" style="9" customWidth="1"/>
    <col min="7435" max="7436" width="8.5703125" style="9" customWidth="1"/>
    <col min="7437" max="7437" width="4.5703125" style="9" customWidth="1"/>
    <col min="7438" max="7438" width="7.42578125" style="9" customWidth="1"/>
    <col min="7439" max="7440" width="4.5703125" style="9" customWidth="1"/>
    <col min="7441" max="7441" width="7" style="9" customWidth="1"/>
    <col min="7442" max="7442" width="8.140625" style="9" customWidth="1"/>
    <col min="7443" max="7443" width="8" style="9" customWidth="1"/>
    <col min="7444" max="7444" width="7.140625" style="9" customWidth="1"/>
    <col min="7445" max="7445" width="6.5703125" style="9" customWidth="1"/>
    <col min="7446" max="7446" width="4.5703125" style="9" customWidth="1"/>
    <col min="7447" max="7447" width="7.85546875" style="9" customWidth="1"/>
    <col min="7448" max="7448" width="8.140625" style="9" customWidth="1"/>
    <col min="7449" max="7452" width="4.5703125" style="9" customWidth="1"/>
    <col min="7453" max="7453" width="11.5703125" style="9"/>
    <col min="7454" max="7454" width="8.42578125" style="9" customWidth="1"/>
    <col min="7455" max="7455" width="5.42578125" style="9" customWidth="1"/>
    <col min="7456" max="7457" width="5.140625" style="9" customWidth="1"/>
    <col min="7458" max="7458" width="6.42578125" style="9" customWidth="1"/>
    <col min="7459" max="7459" width="11.5703125" style="9"/>
    <col min="7460" max="7460" width="8.42578125" style="9" customWidth="1"/>
    <col min="7461" max="7461" width="3.140625" style="9" customWidth="1"/>
    <col min="7462" max="7462" width="5.140625" style="9" customWidth="1"/>
    <col min="7463" max="7463" width="7.42578125" style="9" customWidth="1"/>
    <col min="7464" max="7464" width="4.5703125" style="9" customWidth="1"/>
    <col min="7465" max="7680" width="11.5703125" style="9"/>
    <col min="7681" max="7681" width="1.85546875" style="9" customWidth="1"/>
    <col min="7682" max="7682" width="22.28515625" style="9" customWidth="1"/>
    <col min="7683" max="7684" width="4.5703125" style="9" customWidth="1"/>
    <col min="7685" max="7685" width="7.140625" style="9" customWidth="1"/>
    <col min="7686" max="7686" width="7.85546875" style="9" customWidth="1"/>
    <col min="7687" max="7687" width="4.5703125" style="9" customWidth="1"/>
    <col min="7688" max="7688" width="8.140625" style="9" customWidth="1"/>
    <col min="7689" max="7689" width="27.140625" style="9" customWidth="1"/>
    <col min="7690" max="7690" width="7.140625" style="9" customWidth="1"/>
    <col min="7691" max="7692" width="8.5703125" style="9" customWidth="1"/>
    <col min="7693" max="7693" width="4.5703125" style="9" customWidth="1"/>
    <col min="7694" max="7694" width="7.42578125" style="9" customWidth="1"/>
    <col min="7695" max="7696" width="4.5703125" style="9" customWidth="1"/>
    <col min="7697" max="7697" width="7" style="9" customWidth="1"/>
    <col min="7698" max="7698" width="8.140625" style="9" customWidth="1"/>
    <col min="7699" max="7699" width="8" style="9" customWidth="1"/>
    <col min="7700" max="7700" width="7.140625" style="9" customWidth="1"/>
    <col min="7701" max="7701" width="6.5703125" style="9" customWidth="1"/>
    <col min="7702" max="7702" width="4.5703125" style="9" customWidth="1"/>
    <col min="7703" max="7703" width="7.85546875" style="9" customWidth="1"/>
    <col min="7704" max="7704" width="8.140625" style="9" customWidth="1"/>
    <col min="7705" max="7708" width="4.5703125" style="9" customWidth="1"/>
    <col min="7709" max="7709" width="11.5703125" style="9"/>
    <col min="7710" max="7710" width="8.42578125" style="9" customWidth="1"/>
    <col min="7711" max="7711" width="5.42578125" style="9" customWidth="1"/>
    <col min="7712" max="7713" width="5.140625" style="9" customWidth="1"/>
    <col min="7714" max="7714" width="6.42578125" style="9" customWidth="1"/>
    <col min="7715" max="7715" width="11.5703125" style="9"/>
    <col min="7716" max="7716" width="8.42578125" style="9" customWidth="1"/>
    <col min="7717" max="7717" width="3.140625" style="9" customWidth="1"/>
    <col min="7718" max="7718" width="5.140625" style="9" customWidth="1"/>
    <col min="7719" max="7719" width="7.42578125" style="9" customWidth="1"/>
    <col min="7720" max="7720" width="4.5703125" style="9" customWidth="1"/>
    <col min="7721" max="7936" width="11.5703125" style="9"/>
    <col min="7937" max="7937" width="1.85546875" style="9" customWidth="1"/>
    <col min="7938" max="7938" width="22.28515625" style="9" customWidth="1"/>
    <col min="7939" max="7940" width="4.5703125" style="9" customWidth="1"/>
    <col min="7941" max="7941" width="7.140625" style="9" customWidth="1"/>
    <col min="7942" max="7942" width="7.85546875" style="9" customWidth="1"/>
    <col min="7943" max="7943" width="4.5703125" style="9" customWidth="1"/>
    <col min="7944" max="7944" width="8.140625" style="9" customWidth="1"/>
    <col min="7945" max="7945" width="27.140625" style="9" customWidth="1"/>
    <col min="7946" max="7946" width="7.140625" style="9" customWidth="1"/>
    <col min="7947" max="7948" width="8.5703125" style="9" customWidth="1"/>
    <col min="7949" max="7949" width="4.5703125" style="9" customWidth="1"/>
    <col min="7950" max="7950" width="7.42578125" style="9" customWidth="1"/>
    <col min="7951" max="7952" width="4.5703125" style="9" customWidth="1"/>
    <col min="7953" max="7953" width="7" style="9" customWidth="1"/>
    <col min="7954" max="7954" width="8.140625" style="9" customWidth="1"/>
    <col min="7955" max="7955" width="8" style="9" customWidth="1"/>
    <col min="7956" max="7956" width="7.140625" style="9" customWidth="1"/>
    <col min="7957" max="7957" width="6.5703125" style="9" customWidth="1"/>
    <col min="7958" max="7958" width="4.5703125" style="9" customWidth="1"/>
    <col min="7959" max="7959" width="7.85546875" style="9" customWidth="1"/>
    <col min="7960" max="7960" width="8.140625" style="9" customWidth="1"/>
    <col min="7961" max="7964" width="4.5703125" style="9" customWidth="1"/>
    <col min="7965" max="7965" width="11.5703125" style="9"/>
    <col min="7966" max="7966" width="8.42578125" style="9" customWidth="1"/>
    <col min="7967" max="7967" width="5.42578125" style="9" customWidth="1"/>
    <col min="7968" max="7969" width="5.140625" style="9" customWidth="1"/>
    <col min="7970" max="7970" width="6.42578125" style="9" customWidth="1"/>
    <col min="7971" max="7971" width="11.5703125" style="9"/>
    <col min="7972" max="7972" width="8.42578125" style="9" customWidth="1"/>
    <col min="7973" max="7973" width="3.140625" style="9" customWidth="1"/>
    <col min="7974" max="7974" width="5.140625" style="9" customWidth="1"/>
    <col min="7975" max="7975" width="7.42578125" style="9" customWidth="1"/>
    <col min="7976" max="7976" width="4.5703125" style="9" customWidth="1"/>
    <col min="7977" max="8192" width="11.5703125" style="9"/>
    <col min="8193" max="8193" width="1.85546875" style="9" customWidth="1"/>
    <col min="8194" max="8194" width="22.28515625" style="9" customWidth="1"/>
    <col min="8195" max="8196" width="4.5703125" style="9" customWidth="1"/>
    <col min="8197" max="8197" width="7.140625" style="9" customWidth="1"/>
    <col min="8198" max="8198" width="7.85546875" style="9" customWidth="1"/>
    <col min="8199" max="8199" width="4.5703125" style="9" customWidth="1"/>
    <col min="8200" max="8200" width="8.140625" style="9" customWidth="1"/>
    <col min="8201" max="8201" width="27.140625" style="9" customWidth="1"/>
    <col min="8202" max="8202" width="7.140625" style="9" customWidth="1"/>
    <col min="8203" max="8204" width="8.5703125" style="9" customWidth="1"/>
    <col min="8205" max="8205" width="4.5703125" style="9" customWidth="1"/>
    <col min="8206" max="8206" width="7.42578125" style="9" customWidth="1"/>
    <col min="8207" max="8208" width="4.5703125" style="9" customWidth="1"/>
    <col min="8209" max="8209" width="7" style="9" customWidth="1"/>
    <col min="8210" max="8210" width="8.140625" style="9" customWidth="1"/>
    <col min="8211" max="8211" width="8" style="9" customWidth="1"/>
    <col min="8212" max="8212" width="7.140625" style="9" customWidth="1"/>
    <col min="8213" max="8213" width="6.5703125" style="9" customWidth="1"/>
    <col min="8214" max="8214" width="4.5703125" style="9" customWidth="1"/>
    <col min="8215" max="8215" width="7.85546875" style="9" customWidth="1"/>
    <col min="8216" max="8216" width="8.140625" style="9" customWidth="1"/>
    <col min="8217" max="8220" width="4.5703125" style="9" customWidth="1"/>
    <col min="8221" max="8221" width="11.5703125" style="9"/>
    <col min="8222" max="8222" width="8.42578125" style="9" customWidth="1"/>
    <col min="8223" max="8223" width="5.42578125" style="9" customWidth="1"/>
    <col min="8224" max="8225" width="5.140625" style="9" customWidth="1"/>
    <col min="8226" max="8226" width="6.42578125" style="9" customWidth="1"/>
    <col min="8227" max="8227" width="11.5703125" style="9"/>
    <col min="8228" max="8228" width="8.42578125" style="9" customWidth="1"/>
    <col min="8229" max="8229" width="3.140625" style="9" customWidth="1"/>
    <col min="8230" max="8230" width="5.140625" style="9" customWidth="1"/>
    <col min="8231" max="8231" width="7.42578125" style="9" customWidth="1"/>
    <col min="8232" max="8232" width="4.5703125" style="9" customWidth="1"/>
    <col min="8233" max="8448" width="11.5703125" style="9"/>
    <col min="8449" max="8449" width="1.85546875" style="9" customWidth="1"/>
    <col min="8450" max="8450" width="22.28515625" style="9" customWidth="1"/>
    <col min="8451" max="8452" width="4.5703125" style="9" customWidth="1"/>
    <col min="8453" max="8453" width="7.140625" style="9" customWidth="1"/>
    <col min="8454" max="8454" width="7.85546875" style="9" customWidth="1"/>
    <col min="8455" max="8455" width="4.5703125" style="9" customWidth="1"/>
    <col min="8456" max="8456" width="8.140625" style="9" customWidth="1"/>
    <col min="8457" max="8457" width="27.140625" style="9" customWidth="1"/>
    <col min="8458" max="8458" width="7.140625" style="9" customWidth="1"/>
    <col min="8459" max="8460" width="8.5703125" style="9" customWidth="1"/>
    <col min="8461" max="8461" width="4.5703125" style="9" customWidth="1"/>
    <col min="8462" max="8462" width="7.42578125" style="9" customWidth="1"/>
    <col min="8463" max="8464" width="4.5703125" style="9" customWidth="1"/>
    <col min="8465" max="8465" width="7" style="9" customWidth="1"/>
    <col min="8466" max="8466" width="8.140625" style="9" customWidth="1"/>
    <col min="8467" max="8467" width="8" style="9" customWidth="1"/>
    <col min="8468" max="8468" width="7.140625" style="9" customWidth="1"/>
    <col min="8469" max="8469" width="6.5703125" style="9" customWidth="1"/>
    <col min="8470" max="8470" width="4.5703125" style="9" customWidth="1"/>
    <col min="8471" max="8471" width="7.85546875" style="9" customWidth="1"/>
    <col min="8472" max="8472" width="8.140625" style="9" customWidth="1"/>
    <col min="8473" max="8476" width="4.5703125" style="9" customWidth="1"/>
    <col min="8477" max="8477" width="11.5703125" style="9"/>
    <col min="8478" max="8478" width="8.42578125" style="9" customWidth="1"/>
    <col min="8479" max="8479" width="5.42578125" style="9" customWidth="1"/>
    <col min="8480" max="8481" width="5.140625" style="9" customWidth="1"/>
    <col min="8482" max="8482" width="6.42578125" style="9" customWidth="1"/>
    <col min="8483" max="8483" width="11.5703125" style="9"/>
    <col min="8484" max="8484" width="8.42578125" style="9" customWidth="1"/>
    <col min="8485" max="8485" width="3.140625" style="9" customWidth="1"/>
    <col min="8486" max="8486" width="5.140625" style="9" customWidth="1"/>
    <col min="8487" max="8487" width="7.42578125" style="9" customWidth="1"/>
    <col min="8488" max="8488" width="4.5703125" style="9" customWidth="1"/>
    <col min="8489" max="8704" width="11.5703125" style="9"/>
    <col min="8705" max="8705" width="1.85546875" style="9" customWidth="1"/>
    <col min="8706" max="8706" width="22.28515625" style="9" customWidth="1"/>
    <col min="8707" max="8708" width="4.5703125" style="9" customWidth="1"/>
    <col min="8709" max="8709" width="7.140625" style="9" customWidth="1"/>
    <col min="8710" max="8710" width="7.85546875" style="9" customWidth="1"/>
    <col min="8711" max="8711" width="4.5703125" style="9" customWidth="1"/>
    <col min="8712" max="8712" width="8.140625" style="9" customWidth="1"/>
    <col min="8713" max="8713" width="27.140625" style="9" customWidth="1"/>
    <col min="8714" max="8714" width="7.140625" style="9" customWidth="1"/>
    <col min="8715" max="8716" width="8.5703125" style="9" customWidth="1"/>
    <col min="8717" max="8717" width="4.5703125" style="9" customWidth="1"/>
    <col min="8718" max="8718" width="7.42578125" style="9" customWidth="1"/>
    <col min="8719" max="8720" width="4.5703125" style="9" customWidth="1"/>
    <col min="8721" max="8721" width="7" style="9" customWidth="1"/>
    <col min="8722" max="8722" width="8.140625" style="9" customWidth="1"/>
    <col min="8723" max="8723" width="8" style="9" customWidth="1"/>
    <col min="8724" max="8724" width="7.140625" style="9" customWidth="1"/>
    <col min="8725" max="8725" width="6.5703125" style="9" customWidth="1"/>
    <col min="8726" max="8726" width="4.5703125" style="9" customWidth="1"/>
    <col min="8727" max="8727" width="7.85546875" style="9" customWidth="1"/>
    <col min="8728" max="8728" width="8.140625" style="9" customWidth="1"/>
    <col min="8729" max="8732" width="4.5703125" style="9" customWidth="1"/>
    <col min="8733" max="8733" width="11.5703125" style="9"/>
    <col min="8734" max="8734" width="8.42578125" style="9" customWidth="1"/>
    <col min="8735" max="8735" width="5.42578125" style="9" customWidth="1"/>
    <col min="8736" max="8737" width="5.140625" style="9" customWidth="1"/>
    <col min="8738" max="8738" width="6.42578125" style="9" customWidth="1"/>
    <col min="8739" max="8739" width="11.5703125" style="9"/>
    <col min="8740" max="8740" width="8.42578125" style="9" customWidth="1"/>
    <col min="8741" max="8741" width="3.140625" style="9" customWidth="1"/>
    <col min="8742" max="8742" width="5.140625" style="9" customWidth="1"/>
    <col min="8743" max="8743" width="7.42578125" style="9" customWidth="1"/>
    <col min="8744" max="8744" width="4.5703125" style="9" customWidth="1"/>
    <col min="8745" max="8960" width="11.5703125" style="9"/>
    <col min="8961" max="8961" width="1.85546875" style="9" customWidth="1"/>
    <col min="8962" max="8962" width="22.28515625" style="9" customWidth="1"/>
    <col min="8963" max="8964" width="4.5703125" style="9" customWidth="1"/>
    <col min="8965" max="8965" width="7.140625" style="9" customWidth="1"/>
    <col min="8966" max="8966" width="7.85546875" style="9" customWidth="1"/>
    <col min="8967" max="8967" width="4.5703125" style="9" customWidth="1"/>
    <col min="8968" max="8968" width="8.140625" style="9" customWidth="1"/>
    <col min="8969" max="8969" width="27.140625" style="9" customWidth="1"/>
    <col min="8970" max="8970" width="7.140625" style="9" customWidth="1"/>
    <col min="8971" max="8972" width="8.5703125" style="9" customWidth="1"/>
    <col min="8973" max="8973" width="4.5703125" style="9" customWidth="1"/>
    <col min="8974" max="8974" width="7.42578125" style="9" customWidth="1"/>
    <col min="8975" max="8976" width="4.5703125" style="9" customWidth="1"/>
    <col min="8977" max="8977" width="7" style="9" customWidth="1"/>
    <col min="8978" max="8978" width="8.140625" style="9" customWidth="1"/>
    <col min="8979" max="8979" width="8" style="9" customWidth="1"/>
    <col min="8980" max="8980" width="7.140625" style="9" customWidth="1"/>
    <col min="8981" max="8981" width="6.5703125" style="9" customWidth="1"/>
    <col min="8982" max="8982" width="4.5703125" style="9" customWidth="1"/>
    <col min="8983" max="8983" width="7.85546875" style="9" customWidth="1"/>
    <col min="8984" max="8984" width="8.140625" style="9" customWidth="1"/>
    <col min="8985" max="8988" width="4.5703125" style="9" customWidth="1"/>
    <col min="8989" max="8989" width="11.5703125" style="9"/>
    <col min="8990" max="8990" width="8.42578125" style="9" customWidth="1"/>
    <col min="8991" max="8991" width="5.42578125" style="9" customWidth="1"/>
    <col min="8992" max="8993" width="5.140625" style="9" customWidth="1"/>
    <col min="8994" max="8994" width="6.42578125" style="9" customWidth="1"/>
    <col min="8995" max="8995" width="11.5703125" style="9"/>
    <col min="8996" max="8996" width="8.42578125" style="9" customWidth="1"/>
    <col min="8997" max="8997" width="3.140625" style="9" customWidth="1"/>
    <col min="8998" max="8998" width="5.140625" style="9" customWidth="1"/>
    <col min="8999" max="8999" width="7.42578125" style="9" customWidth="1"/>
    <col min="9000" max="9000" width="4.5703125" style="9" customWidth="1"/>
    <col min="9001" max="9216" width="11.5703125" style="9"/>
    <col min="9217" max="9217" width="1.85546875" style="9" customWidth="1"/>
    <col min="9218" max="9218" width="22.28515625" style="9" customWidth="1"/>
    <col min="9219" max="9220" width="4.5703125" style="9" customWidth="1"/>
    <col min="9221" max="9221" width="7.140625" style="9" customWidth="1"/>
    <col min="9222" max="9222" width="7.85546875" style="9" customWidth="1"/>
    <col min="9223" max="9223" width="4.5703125" style="9" customWidth="1"/>
    <col min="9224" max="9224" width="8.140625" style="9" customWidth="1"/>
    <col min="9225" max="9225" width="27.140625" style="9" customWidth="1"/>
    <col min="9226" max="9226" width="7.140625" style="9" customWidth="1"/>
    <col min="9227" max="9228" width="8.5703125" style="9" customWidth="1"/>
    <col min="9229" max="9229" width="4.5703125" style="9" customWidth="1"/>
    <col min="9230" max="9230" width="7.42578125" style="9" customWidth="1"/>
    <col min="9231" max="9232" width="4.5703125" style="9" customWidth="1"/>
    <col min="9233" max="9233" width="7" style="9" customWidth="1"/>
    <col min="9234" max="9234" width="8.140625" style="9" customWidth="1"/>
    <col min="9235" max="9235" width="8" style="9" customWidth="1"/>
    <col min="9236" max="9236" width="7.140625" style="9" customWidth="1"/>
    <col min="9237" max="9237" width="6.5703125" style="9" customWidth="1"/>
    <col min="9238" max="9238" width="4.5703125" style="9" customWidth="1"/>
    <col min="9239" max="9239" width="7.85546875" style="9" customWidth="1"/>
    <col min="9240" max="9240" width="8.140625" style="9" customWidth="1"/>
    <col min="9241" max="9244" width="4.5703125" style="9" customWidth="1"/>
    <col min="9245" max="9245" width="11.5703125" style="9"/>
    <col min="9246" max="9246" width="8.42578125" style="9" customWidth="1"/>
    <col min="9247" max="9247" width="5.42578125" style="9" customWidth="1"/>
    <col min="9248" max="9249" width="5.140625" style="9" customWidth="1"/>
    <col min="9250" max="9250" width="6.42578125" style="9" customWidth="1"/>
    <col min="9251" max="9251" width="11.5703125" style="9"/>
    <col min="9252" max="9252" width="8.42578125" style="9" customWidth="1"/>
    <col min="9253" max="9253" width="3.140625" style="9" customWidth="1"/>
    <col min="9254" max="9254" width="5.140625" style="9" customWidth="1"/>
    <col min="9255" max="9255" width="7.42578125" style="9" customWidth="1"/>
    <col min="9256" max="9256" width="4.5703125" style="9" customWidth="1"/>
    <col min="9257" max="9472" width="11.5703125" style="9"/>
    <col min="9473" max="9473" width="1.85546875" style="9" customWidth="1"/>
    <col min="9474" max="9474" width="22.28515625" style="9" customWidth="1"/>
    <col min="9475" max="9476" width="4.5703125" style="9" customWidth="1"/>
    <col min="9477" max="9477" width="7.140625" style="9" customWidth="1"/>
    <col min="9478" max="9478" width="7.85546875" style="9" customWidth="1"/>
    <col min="9479" max="9479" width="4.5703125" style="9" customWidth="1"/>
    <col min="9480" max="9480" width="8.140625" style="9" customWidth="1"/>
    <col min="9481" max="9481" width="27.140625" style="9" customWidth="1"/>
    <col min="9482" max="9482" width="7.140625" style="9" customWidth="1"/>
    <col min="9483" max="9484" width="8.5703125" style="9" customWidth="1"/>
    <col min="9485" max="9485" width="4.5703125" style="9" customWidth="1"/>
    <col min="9486" max="9486" width="7.42578125" style="9" customWidth="1"/>
    <col min="9487" max="9488" width="4.5703125" style="9" customWidth="1"/>
    <col min="9489" max="9489" width="7" style="9" customWidth="1"/>
    <col min="9490" max="9490" width="8.140625" style="9" customWidth="1"/>
    <col min="9491" max="9491" width="8" style="9" customWidth="1"/>
    <col min="9492" max="9492" width="7.140625" style="9" customWidth="1"/>
    <col min="9493" max="9493" width="6.5703125" style="9" customWidth="1"/>
    <col min="9494" max="9494" width="4.5703125" style="9" customWidth="1"/>
    <col min="9495" max="9495" width="7.85546875" style="9" customWidth="1"/>
    <col min="9496" max="9496" width="8.140625" style="9" customWidth="1"/>
    <col min="9497" max="9500" width="4.5703125" style="9" customWidth="1"/>
    <col min="9501" max="9501" width="11.5703125" style="9"/>
    <col min="9502" max="9502" width="8.42578125" style="9" customWidth="1"/>
    <col min="9503" max="9503" width="5.42578125" style="9" customWidth="1"/>
    <col min="9504" max="9505" width="5.140625" style="9" customWidth="1"/>
    <col min="9506" max="9506" width="6.42578125" style="9" customWidth="1"/>
    <col min="9507" max="9507" width="11.5703125" style="9"/>
    <col min="9508" max="9508" width="8.42578125" style="9" customWidth="1"/>
    <col min="9509" max="9509" width="3.140625" style="9" customWidth="1"/>
    <col min="9510" max="9510" width="5.140625" style="9" customWidth="1"/>
    <col min="9511" max="9511" width="7.42578125" style="9" customWidth="1"/>
    <col min="9512" max="9512" width="4.5703125" style="9" customWidth="1"/>
    <col min="9513" max="9728" width="11.5703125" style="9"/>
    <col min="9729" max="9729" width="1.85546875" style="9" customWidth="1"/>
    <col min="9730" max="9730" width="22.28515625" style="9" customWidth="1"/>
    <col min="9731" max="9732" width="4.5703125" style="9" customWidth="1"/>
    <col min="9733" max="9733" width="7.140625" style="9" customWidth="1"/>
    <col min="9734" max="9734" width="7.85546875" style="9" customWidth="1"/>
    <col min="9735" max="9735" width="4.5703125" style="9" customWidth="1"/>
    <col min="9736" max="9736" width="8.140625" style="9" customWidth="1"/>
    <col min="9737" max="9737" width="27.140625" style="9" customWidth="1"/>
    <col min="9738" max="9738" width="7.140625" style="9" customWidth="1"/>
    <col min="9739" max="9740" width="8.5703125" style="9" customWidth="1"/>
    <col min="9741" max="9741" width="4.5703125" style="9" customWidth="1"/>
    <col min="9742" max="9742" width="7.42578125" style="9" customWidth="1"/>
    <col min="9743" max="9744" width="4.5703125" style="9" customWidth="1"/>
    <col min="9745" max="9745" width="7" style="9" customWidth="1"/>
    <col min="9746" max="9746" width="8.140625" style="9" customWidth="1"/>
    <col min="9747" max="9747" width="8" style="9" customWidth="1"/>
    <col min="9748" max="9748" width="7.140625" style="9" customWidth="1"/>
    <col min="9749" max="9749" width="6.5703125" style="9" customWidth="1"/>
    <col min="9750" max="9750" width="4.5703125" style="9" customWidth="1"/>
    <col min="9751" max="9751" width="7.85546875" style="9" customWidth="1"/>
    <col min="9752" max="9752" width="8.140625" style="9" customWidth="1"/>
    <col min="9753" max="9756" width="4.5703125" style="9" customWidth="1"/>
    <col min="9757" max="9757" width="11.5703125" style="9"/>
    <col min="9758" max="9758" width="8.42578125" style="9" customWidth="1"/>
    <col min="9759" max="9759" width="5.42578125" style="9" customWidth="1"/>
    <col min="9760" max="9761" width="5.140625" style="9" customWidth="1"/>
    <col min="9762" max="9762" width="6.42578125" style="9" customWidth="1"/>
    <col min="9763" max="9763" width="11.5703125" style="9"/>
    <col min="9764" max="9764" width="8.42578125" style="9" customWidth="1"/>
    <col min="9765" max="9765" width="3.140625" style="9" customWidth="1"/>
    <col min="9766" max="9766" width="5.140625" style="9" customWidth="1"/>
    <col min="9767" max="9767" width="7.42578125" style="9" customWidth="1"/>
    <col min="9768" max="9768" width="4.5703125" style="9" customWidth="1"/>
    <col min="9769" max="9984" width="11.5703125" style="9"/>
    <col min="9985" max="9985" width="1.85546875" style="9" customWidth="1"/>
    <col min="9986" max="9986" width="22.28515625" style="9" customWidth="1"/>
    <col min="9987" max="9988" width="4.5703125" style="9" customWidth="1"/>
    <col min="9989" max="9989" width="7.140625" style="9" customWidth="1"/>
    <col min="9990" max="9990" width="7.85546875" style="9" customWidth="1"/>
    <col min="9991" max="9991" width="4.5703125" style="9" customWidth="1"/>
    <col min="9992" max="9992" width="8.140625" style="9" customWidth="1"/>
    <col min="9993" max="9993" width="27.140625" style="9" customWidth="1"/>
    <col min="9994" max="9994" width="7.140625" style="9" customWidth="1"/>
    <col min="9995" max="9996" width="8.5703125" style="9" customWidth="1"/>
    <col min="9997" max="9997" width="4.5703125" style="9" customWidth="1"/>
    <col min="9998" max="9998" width="7.42578125" style="9" customWidth="1"/>
    <col min="9999" max="10000" width="4.5703125" style="9" customWidth="1"/>
    <col min="10001" max="10001" width="7" style="9" customWidth="1"/>
    <col min="10002" max="10002" width="8.140625" style="9" customWidth="1"/>
    <col min="10003" max="10003" width="8" style="9" customWidth="1"/>
    <col min="10004" max="10004" width="7.140625" style="9" customWidth="1"/>
    <col min="10005" max="10005" width="6.5703125" style="9" customWidth="1"/>
    <col min="10006" max="10006" width="4.5703125" style="9" customWidth="1"/>
    <col min="10007" max="10007" width="7.85546875" style="9" customWidth="1"/>
    <col min="10008" max="10008" width="8.140625" style="9" customWidth="1"/>
    <col min="10009" max="10012" width="4.5703125" style="9" customWidth="1"/>
    <col min="10013" max="10013" width="11.5703125" style="9"/>
    <col min="10014" max="10014" width="8.42578125" style="9" customWidth="1"/>
    <col min="10015" max="10015" width="5.42578125" style="9" customWidth="1"/>
    <col min="10016" max="10017" width="5.140625" style="9" customWidth="1"/>
    <col min="10018" max="10018" width="6.42578125" style="9" customWidth="1"/>
    <col min="10019" max="10019" width="11.5703125" style="9"/>
    <col min="10020" max="10020" width="8.42578125" style="9" customWidth="1"/>
    <col min="10021" max="10021" width="3.140625" style="9" customWidth="1"/>
    <col min="10022" max="10022" width="5.140625" style="9" customWidth="1"/>
    <col min="10023" max="10023" width="7.42578125" style="9" customWidth="1"/>
    <col min="10024" max="10024" width="4.5703125" style="9" customWidth="1"/>
    <col min="10025" max="10240" width="11.5703125" style="9"/>
    <col min="10241" max="10241" width="1.85546875" style="9" customWidth="1"/>
    <col min="10242" max="10242" width="22.28515625" style="9" customWidth="1"/>
    <col min="10243" max="10244" width="4.5703125" style="9" customWidth="1"/>
    <col min="10245" max="10245" width="7.140625" style="9" customWidth="1"/>
    <col min="10246" max="10246" width="7.85546875" style="9" customWidth="1"/>
    <col min="10247" max="10247" width="4.5703125" style="9" customWidth="1"/>
    <col min="10248" max="10248" width="8.140625" style="9" customWidth="1"/>
    <col min="10249" max="10249" width="27.140625" style="9" customWidth="1"/>
    <col min="10250" max="10250" width="7.140625" style="9" customWidth="1"/>
    <col min="10251" max="10252" width="8.5703125" style="9" customWidth="1"/>
    <col min="10253" max="10253" width="4.5703125" style="9" customWidth="1"/>
    <col min="10254" max="10254" width="7.42578125" style="9" customWidth="1"/>
    <col min="10255" max="10256" width="4.5703125" style="9" customWidth="1"/>
    <col min="10257" max="10257" width="7" style="9" customWidth="1"/>
    <col min="10258" max="10258" width="8.140625" style="9" customWidth="1"/>
    <col min="10259" max="10259" width="8" style="9" customWidth="1"/>
    <col min="10260" max="10260" width="7.140625" style="9" customWidth="1"/>
    <col min="10261" max="10261" width="6.5703125" style="9" customWidth="1"/>
    <col min="10262" max="10262" width="4.5703125" style="9" customWidth="1"/>
    <col min="10263" max="10263" width="7.85546875" style="9" customWidth="1"/>
    <col min="10264" max="10264" width="8.140625" style="9" customWidth="1"/>
    <col min="10265" max="10268" width="4.5703125" style="9" customWidth="1"/>
    <col min="10269" max="10269" width="11.5703125" style="9"/>
    <col min="10270" max="10270" width="8.42578125" style="9" customWidth="1"/>
    <col min="10271" max="10271" width="5.42578125" style="9" customWidth="1"/>
    <col min="10272" max="10273" width="5.140625" style="9" customWidth="1"/>
    <col min="10274" max="10274" width="6.42578125" style="9" customWidth="1"/>
    <col min="10275" max="10275" width="11.5703125" style="9"/>
    <col min="10276" max="10276" width="8.42578125" style="9" customWidth="1"/>
    <col min="10277" max="10277" width="3.140625" style="9" customWidth="1"/>
    <col min="10278" max="10278" width="5.140625" style="9" customWidth="1"/>
    <col min="10279" max="10279" width="7.42578125" style="9" customWidth="1"/>
    <col min="10280" max="10280" width="4.5703125" style="9" customWidth="1"/>
    <col min="10281" max="10496" width="11.5703125" style="9"/>
    <col min="10497" max="10497" width="1.85546875" style="9" customWidth="1"/>
    <col min="10498" max="10498" width="22.28515625" style="9" customWidth="1"/>
    <col min="10499" max="10500" width="4.5703125" style="9" customWidth="1"/>
    <col min="10501" max="10501" width="7.140625" style="9" customWidth="1"/>
    <col min="10502" max="10502" width="7.85546875" style="9" customWidth="1"/>
    <col min="10503" max="10503" width="4.5703125" style="9" customWidth="1"/>
    <col min="10504" max="10504" width="8.140625" style="9" customWidth="1"/>
    <col min="10505" max="10505" width="27.140625" style="9" customWidth="1"/>
    <col min="10506" max="10506" width="7.140625" style="9" customWidth="1"/>
    <col min="10507" max="10508" width="8.5703125" style="9" customWidth="1"/>
    <col min="10509" max="10509" width="4.5703125" style="9" customWidth="1"/>
    <col min="10510" max="10510" width="7.42578125" style="9" customWidth="1"/>
    <col min="10511" max="10512" width="4.5703125" style="9" customWidth="1"/>
    <col min="10513" max="10513" width="7" style="9" customWidth="1"/>
    <col min="10514" max="10514" width="8.140625" style="9" customWidth="1"/>
    <col min="10515" max="10515" width="8" style="9" customWidth="1"/>
    <col min="10516" max="10516" width="7.140625" style="9" customWidth="1"/>
    <col min="10517" max="10517" width="6.5703125" style="9" customWidth="1"/>
    <col min="10518" max="10518" width="4.5703125" style="9" customWidth="1"/>
    <col min="10519" max="10519" width="7.85546875" style="9" customWidth="1"/>
    <col min="10520" max="10520" width="8.140625" style="9" customWidth="1"/>
    <col min="10521" max="10524" width="4.5703125" style="9" customWidth="1"/>
    <col min="10525" max="10525" width="11.5703125" style="9"/>
    <col min="10526" max="10526" width="8.42578125" style="9" customWidth="1"/>
    <col min="10527" max="10527" width="5.42578125" style="9" customWidth="1"/>
    <col min="10528" max="10529" width="5.140625" style="9" customWidth="1"/>
    <col min="10530" max="10530" width="6.42578125" style="9" customWidth="1"/>
    <col min="10531" max="10531" width="11.5703125" style="9"/>
    <col min="10532" max="10532" width="8.42578125" style="9" customWidth="1"/>
    <col min="10533" max="10533" width="3.140625" style="9" customWidth="1"/>
    <col min="10534" max="10534" width="5.140625" style="9" customWidth="1"/>
    <col min="10535" max="10535" width="7.42578125" style="9" customWidth="1"/>
    <col min="10536" max="10536" width="4.5703125" style="9" customWidth="1"/>
    <col min="10537" max="10752" width="11.5703125" style="9"/>
    <col min="10753" max="10753" width="1.85546875" style="9" customWidth="1"/>
    <col min="10754" max="10754" width="22.28515625" style="9" customWidth="1"/>
    <col min="10755" max="10756" width="4.5703125" style="9" customWidth="1"/>
    <col min="10757" max="10757" width="7.140625" style="9" customWidth="1"/>
    <col min="10758" max="10758" width="7.85546875" style="9" customWidth="1"/>
    <col min="10759" max="10759" width="4.5703125" style="9" customWidth="1"/>
    <col min="10760" max="10760" width="8.140625" style="9" customWidth="1"/>
    <col min="10761" max="10761" width="27.140625" style="9" customWidth="1"/>
    <col min="10762" max="10762" width="7.140625" style="9" customWidth="1"/>
    <col min="10763" max="10764" width="8.5703125" style="9" customWidth="1"/>
    <col min="10765" max="10765" width="4.5703125" style="9" customWidth="1"/>
    <col min="10766" max="10766" width="7.42578125" style="9" customWidth="1"/>
    <col min="10767" max="10768" width="4.5703125" style="9" customWidth="1"/>
    <col min="10769" max="10769" width="7" style="9" customWidth="1"/>
    <col min="10770" max="10770" width="8.140625" style="9" customWidth="1"/>
    <col min="10771" max="10771" width="8" style="9" customWidth="1"/>
    <col min="10772" max="10772" width="7.140625" style="9" customWidth="1"/>
    <col min="10773" max="10773" width="6.5703125" style="9" customWidth="1"/>
    <col min="10774" max="10774" width="4.5703125" style="9" customWidth="1"/>
    <col min="10775" max="10775" width="7.85546875" style="9" customWidth="1"/>
    <col min="10776" max="10776" width="8.140625" style="9" customWidth="1"/>
    <col min="10777" max="10780" width="4.5703125" style="9" customWidth="1"/>
    <col min="10781" max="10781" width="11.5703125" style="9"/>
    <col min="10782" max="10782" width="8.42578125" style="9" customWidth="1"/>
    <col min="10783" max="10783" width="5.42578125" style="9" customWidth="1"/>
    <col min="10784" max="10785" width="5.140625" style="9" customWidth="1"/>
    <col min="10786" max="10786" width="6.42578125" style="9" customWidth="1"/>
    <col min="10787" max="10787" width="11.5703125" style="9"/>
    <col min="10788" max="10788" width="8.42578125" style="9" customWidth="1"/>
    <col min="10789" max="10789" width="3.140625" style="9" customWidth="1"/>
    <col min="10790" max="10790" width="5.140625" style="9" customWidth="1"/>
    <col min="10791" max="10791" width="7.42578125" style="9" customWidth="1"/>
    <col min="10792" max="10792" width="4.5703125" style="9" customWidth="1"/>
    <col min="10793" max="11008" width="11.5703125" style="9"/>
    <col min="11009" max="11009" width="1.85546875" style="9" customWidth="1"/>
    <col min="11010" max="11010" width="22.28515625" style="9" customWidth="1"/>
    <col min="11011" max="11012" width="4.5703125" style="9" customWidth="1"/>
    <col min="11013" max="11013" width="7.140625" style="9" customWidth="1"/>
    <col min="11014" max="11014" width="7.85546875" style="9" customWidth="1"/>
    <col min="11015" max="11015" width="4.5703125" style="9" customWidth="1"/>
    <col min="11016" max="11016" width="8.140625" style="9" customWidth="1"/>
    <col min="11017" max="11017" width="27.140625" style="9" customWidth="1"/>
    <col min="11018" max="11018" width="7.140625" style="9" customWidth="1"/>
    <col min="11019" max="11020" width="8.5703125" style="9" customWidth="1"/>
    <col min="11021" max="11021" width="4.5703125" style="9" customWidth="1"/>
    <col min="11022" max="11022" width="7.42578125" style="9" customWidth="1"/>
    <col min="11023" max="11024" width="4.5703125" style="9" customWidth="1"/>
    <col min="11025" max="11025" width="7" style="9" customWidth="1"/>
    <col min="11026" max="11026" width="8.140625" style="9" customWidth="1"/>
    <col min="11027" max="11027" width="8" style="9" customWidth="1"/>
    <col min="11028" max="11028" width="7.140625" style="9" customWidth="1"/>
    <col min="11029" max="11029" width="6.5703125" style="9" customWidth="1"/>
    <col min="11030" max="11030" width="4.5703125" style="9" customWidth="1"/>
    <col min="11031" max="11031" width="7.85546875" style="9" customWidth="1"/>
    <col min="11032" max="11032" width="8.140625" style="9" customWidth="1"/>
    <col min="11033" max="11036" width="4.5703125" style="9" customWidth="1"/>
    <col min="11037" max="11037" width="11.5703125" style="9"/>
    <col min="11038" max="11038" width="8.42578125" style="9" customWidth="1"/>
    <col min="11039" max="11039" width="5.42578125" style="9" customWidth="1"/>
    <col min="11040" max="11041" width="5.140625" style="9" customWidth="1"/>
    <col min="11042" max="11042" width="6.42578125" style="9" customWidth="1"/>
    <col min="11043" max="11043" width="11.5703125" style="9"/>
    <col min="11044" max="11044" width="8.42578125" style="9" customWidth="1"/>
    <col min="11045" max="11045" width="3.140625" style="9" customWidth="1"/>
    <col min="11046" max="11046" width="5.140625" style="9" customWidth="1"/>
    <col min="11047" max="11047" width="7.42578125" style="9" customWidth="1"/>
    <col min="11048" max="11048" width="4.5703125" style="9" customWidth="1"/>
    <col min="11049" max="11264" width="11.5703125" style="9"/>
    <col min="11265" max="11265" width="1.85546875" style="9" customWidth="1"/>
    <col min="11266" max="11266" width="22.28515625" style="9" customWidth="1"/>
    <col min="11267" max="11268" width="4.5703125" style="9" customWidth="1"/>
    <col min="11269" max="11269" width="7.140625" style="9" customWidth="1"/>
    <col min="11270" max="11270" width="7.85546875" style="9" customWidth="1"/>
    <col min="11271" max="11271" width="4.5703125" style="9" customWidth="1"/>
    <col min="11272" max="11272" width="8.140625" style="9" customWidth="1"/>
    <col min="11273" max="11273" width="27.140625" style="9" customWidth="1"/>
    <col min="11274" max="11274" width="7.140625" style="9" customWidth="1"/>
    <col min="11275" max="11276" width="8.5703125" style="9" customWidth="1"/>
    <col min="11277" max="11277" width="4.5703125" style="9" customWidth="1"/>
    <col min="11278" max="11278" width="7.42578125" style="9" customWidth="1"/>
    <col min="11279" max="11280" width="4.5703125" style="9" customWidth="1"/>
    <col min="11281" max="11281" width="7" style="9" customWidth="1"/>
    <col min="11282" max="11282" width="8.140625" style="9" customWidth="1"/>
    <col min="11283" max="11283" width="8" style="9" customWidth="1"/>
    <col min="11284" max="11284" width="7.140625" style="9" customWidth="1"/>
    <col min="11285" max="11285" width="6.5703125" style="9" customWidth="1"/>
    <col min="11286" max="11286" width="4.5703125" style="9" customWidth="1"/>
    <col min="11287" max="11287" width="7.85546875" style="9" customWidth="1"/>
    <col min="11288" max="11288" width="8.140625" style="9" customWidth="1"/>
    <col min="11289" max="11292" width="4.5703125" style="9" customWidth="1"/>
    <col min="11293" max="11293" width="11.5703125" style="9"/>
    <col min="11294" max="11294" width="8.42578125" style="9" customWidth="1"/>
    <col min="11295" max="11295" width="5.42578125" style="9" customWidth="1"/>
    <col min="11296" max="11297" width="5.140625" style="9" customWidth="1"/>
    <col min="11298" max="11298" width="6.42578125" style="9" customWidth="1"/>
    <col min="11299" max="11299" width="11.5703125" style="9"/>
    <col min="11300" max="11300" width="8.42578125" style="9" customWidth="1"/>
    <col min="11301" max="11301" width="3.140625" style="9" customWidth="1"/>
    <col min="11302" max="11302" width="5.140625" style="9" customWidth="1"/>
    <col min="11303" max="11303" width="7.42578125" style="9" customWidth="1"/>
    <col min="11304" max="11304" width="4.5703125" style="9" customWidth="1"/>
    <col min="11305" max="11520" width="11.5703125" style="9"/>
    <col min="11521" max="11521" width="1.85546875" style="9" customWidth="1"/>
    <col min="11522" max="11522" width="22.28515625" style="9" customWidth="1"/>
    <col min="11523" max="11524" width="4.5703125" style="9" customWidth="1"/>
    <col min="11525" max="11525" width="7.140625" style="9" customWidth="1"/>
    <col min="11526" max="11526" width="7.85546875" style="9" customWidth="1"/>
    <col min="11527" max="11527" width="4.5703125" style="9" customWidth="1"/>
    <col min="11528" max="11528" width="8.140625" style="9" customWidth="1"/>
    <col min="11529" max="11529" width="27.140625" style="9" customWidth="1"/>
    <col min="11530" max="11530" width="7.140625" style="9" customWidth="1"/>
    <col min="11531" max="11532" width="8.5703125" style="9" customWidth="1"/>
    <col min="11533" max="11533" width="4.5703125" style="9" customWidth="1"/>
    <col min="11534" max="11534" width="7.42578125" style="9" customWidth="1"/>
    <col min="11535" max="11536" width="4.5703125" style="9" customWidth="1"/>
    <col min="11537" max="11537" width="7" style="9" customWidth="1"/>
    <col min="11538" max="11538" width="8.140625" style="9" customWidth="1"/>
    <col min="11539" max="11539" width="8" style="9" customWidth="1"/>
    <col min="11540" max="11540" width="7.140625" style="9" customWidth="1"/>
    <col min="11541" max="11541" width="6.5703125" style="9" customWidth="1"/>
    <col min="11542" max="11542" width="4.5703125" style="9" customWidth="1"/>
    <col min="11543" max="11543" width="7.85546875" style="9" customWidth="1"/>
    <col min="11544" max="11544" width="8.140625" style="9" customWidth="1"/>
    <col min="11545" max="11548" width="4.5703125" style="9" customWidth="1"/>
    <col min="11549" max="11549" width="11.5703125" style="9"/>
    <col min="11550" max="11550" width="8.42578125" style="9" customWidth="1"/>
    <col min="11551" max="11551" width="5.42578125" style="9" customWidth="1"/>
    <col min="11552" max="11553" width="5.140625" style="9" customWidth="1"/>
    <col min="11554" max="11554" width="6.42578125" style="9" customWidth="1"/>
    <col min="11555" max="11555" width="11.5703125" style="9"/>
    <col min="11556" max="11556" width="8.42578125" style="9" customWidth="1"/>
    <col min="11557" max="11557" width="3.140625" style="9" customWidth="1"/>
    <col min="11558" max="11558" width="5.140625" style="9" customWidth="1"/>
    <col min="11559" max="11559" width="7.42578125" style="9" customWidth="1"/>
    <col min="11560" max="11560" width="4.5703125" style="9" customWidth="1"/>
    <col min="11561" max="11776" width="11.5703125" style="9"/>
    <col min="11777" max="11777" width="1.85546875" style="9" customWidth="1"/>
    <col min="11778" max="11778" width="22.28515625" style="9" customWidth="1"/>
    <col min="11779" max="11780" width="4.5703125" style="9" customWidth="1"/>
    <col min="11781" max="11781" width="7.140625" style="9" customWidth="1"/>
    <col min="11782" max="11782" width="7.85546875" style="9" customWidth="1"/>
    <col min="11783" max="11783" width="4.5703125" style="9" customWidth="1"/>
    <col min="11784" max="11784" width="8.140625" style="9" customWidth="1"/>
    <col min="11785" max="11785" width="27.140625" style="9" customWidth="1"/>
    <col min="11786" max="11786" width="7.140625" style="9" customWidth="1"/>
    <col min="11787" max="11788" width="8.5703125" style="9" customWidth="1"/>
    <col min="11789" max="11789" width="4.5703125" style="9" customWidth="1"/>
    <col min="11790" max="11790" width="7.42578125" style="9" customWidth="1"/>
    <col min="11791" max="11792" width="4.5703125" style="9" customWidth="1"/>
    <col min="11793" max="11793" width="7" style="9" customWidth="1"/>
    <col min="11794" max="11794" width="8.140625" style="9" customWidth="1"/>
    <col min="11795" max="11795" width="8" style="9" customWidth="1"/>
    <col min="11796" max="11796" width="7.140625" style="9" customWidth="1"/>
    <col min="11797" max="11797" width="6.5703125" style="9" customWidth="1"/>
    <col min="11798" max="11798" width="4.5703125" style="9" customWidth="1"/>
    <col min="11799" max="11799" width="7.85546875" style="9" customWidth="1"/>
    <col min="11800" max="11800" width="8.140625" style="9" customWidth="1"/>
    <col min="11801" max="11804" width="4.5703125" style="9" customWidth="1"/>
    <col min="11805" max="11805" width="11.5703125" style="9"/>
    <col min="11806" max="11806" width="8.42578125" style="9" customWidth="1"/>
    <col min="11807" max="11807" width="5.42578125" style="9" customWidth="1"/>
    <col min="11808" max="11809" width="5.140625" style="9" customWidth="1"/>
    <col min="11810" max="11810" width="6.42578125" style="9" customWidth="1"/>
    <col min="11811" max="11811" width="11.5703125" style="9"/>
    <col min="11812" max="11812" width="8.42578125" style="9" customWidth="1"/>
    <col min="11813" max="11813" width="3.140625" style="9" customWidth="1"/>
    <col min="11814" max="11814" width="5.140625" style="9" customWidth="1"/>
    <col min="11815" max="11815" width="7.42578125" style="9" customWidth="1"/>
    <col min="11816" max="11816" width="4.5703125" style="9" customWidth="1"/>
    <col min="11817" max="12032" width="11.5703125" style="9"/>
    <col min="12033" max="12033" width="1.85546875" style="9" customWidth="1"/>
    <col min="12034" max="12034" width="22.28515625" style="9" customWidth="1"/>
    <col min="12035" max="12036" width="4.5703125" style="9" customWidth="1"/>
    <col min="12037" max="12037" width="7.140625" style="9" customWidth="1"/>
    <col min="12038" max="12038" width="7.85546875" style="9" customWidth="1"/>
    <col min="12039" max="12039" width="4.5703125" style="9" customWidth="1"/>
    <col min="12040" max="12040" width="8.140625" style="9" customWidth="1"/>
    <col min="12041" max="12041" width="27.140625" style="9" customWidth="1"/>
    <col min="12042" max="12042" width="7.140625" style="9" customWidth="1"/>
    <col min="12043" max="12044" width="8.5703125" style="9" customWidth="1"/>
    <col min="12045" max="12045" width="4.5703125" style="9" customWidth="1"/>
    <col min="12046" max="12046" width="7.42578125" style="9" customWidth="1"/>
    <col min="12047" max="12048" width="4.5703125" style="9" customWidth="1"/>
    <col min="12049" max="12049" width="7" style="9" customWidth="1"/>
    <col min="12050" max="12050" width="8.140625" style="9" customWidth="1"/>
    <col min="12051" max="12051" width="8" style="9" customWidth="1"/>
    <col min="12052" max="12052" width="7.140625" style="9" customWidth="1"/>
    <col min="12053" max="12053" width="6.5703125" style="9" customWidth="1"/>
    <col min="12054" max="12054" width="4.5703125" style="9" customWidth="1"/>
    <col min="12055" max="12055" width="7.85546875" style="9" customWidth="1"/>
    <col min="12056" max="12056" width="8.140625" style="9" customWidth="1"/>
    <col min="12057" max="12060" width="4.5703125" style="9" customWidth="1"/>
    <col min="12061" max="12061" width="11.5703125" style="9"/>
    <col min="12062" max="12062" width="8.42578125" style="9" customWidth="1"/>
    <col min="12063" max="12063" width="5.42578125" style="9" customWidth="1"/>
    <col min="12064" max="12065" width="5.140625" style="9" customWidth="1"/>
    <col min="12066" max="12066" width="6.42578125" style="9" customWidth="1"/>
    <col min="12067" max="12067" width="11.5703125" style="9"/>
    <col min="12068" max="12068" width="8.42578125" style="9" customWidth="1"/>
    <col min="12069" max="12069" width="3.140625" style="9" customWidth="1"/>
    <col min="12070" max="12070" width="5.140625" style="9" customWidth="1"/>
    <col min="12071" max="12071" width="7.42578125" style="9" customWidth="1"/>
    <col min="12072" max="12072" width="4.5703125" style="9" customWidth="1"/>
    <col min="12073" max="12288" width="11.5703125" style="9"/>
    <col min="12289" max="12289" width="1.85546875" style="9" customWidth="1"/>
    <col min="12290" max="12290" width="22.28515625" style="9" customWidth="1"/>
    <col min="12291" max="12292" width="4.5703125" style="9" customWidth="1"/>
    <col min="12293" max="12293" width="7.140625" style="9" customWidth="1"/>
    <col min="12294" max="12294" width="7.85546875" style="9" customWidth="1"/>
    <col min="12295" max="12295" width="4.5703125" style="9" customWidth="1"/>
    <col min="12296" max="12296" width="8.140625" style="9" customWidth="1"/>
    <col min="12297" max="12297" width="27.140625" style="9" customWidth="1"/>
    <col min="12298" max="12298" width="7.140625" style="9" customWidth="1"/>
    <col min="12299" max="12300" width="8.5703125" style="9" customWidth="1"/>
    <col min="12301" max="12301" width="4.5703125" style="9" customWidth="1"/>
    <col min="12302" max="12302" width="7.42578125" style="9" customWidth="1"/>
    <col min="12303" max="12304" width="4.5703125" style="9" customWidth="1"/>
    <col min="12305" max="12305" width="7" style="9" customWidth="1"/>
    <col min="12306" max="12306" width="8.140625" style="9" customWidth="1"/>
    <col min="12307" max="12307" width="8" style="9" customWidth="1"/>
    <col min="12308" max="12308" width="7.140625" style="9" customWidth="1"/>
    <col min="12309" max="12309" width="6.5703125" style="9" customWidth="1"/>
    <col min="12310" max="12310" width="4.5703125" style="9" customWidth="1"/>
    <col min="12311" max="12311" width="7.85546875" style="9" customWidth="1"/>
    <col min="12312" max="12312" width="8.140625" style="9" customWidth="1"/>
    <col min="12313" max="12316" width="4.5703125" style="9" customWidth="1"/>
    <col min="12317" max="12317" width="11.5703125" style="9"/>
    <col min="12318" max="12318" width="8.42578125" style="9" customWidth="1"/>
    <col min="12319" max="12319" width="5.42578125" style="9" customWidth="1"/>
    <col min="12320" max="12321" width="5.140625" style="9" customWidth="1"/>
    <col min="12322" max="12322" width="6.42578125" style="9" customWidth="1"/>
    <col min="12323" max="12323" width="11.5703125" style="9"/>
    <col min="12324" max="12324" width="8.42578125" style="9" customWidth="1"/>
    <col min="12325" max="12325" width="3.140625" style="9" customWidth="1"/>
    <col min="12326" max="12326" width="5.140625" style="9" customWidth="1"/>
    <col min="12327" max="12327" width="7.42578125" style="9" customWidth="1"/>
    <col min="12328" max="12328" width="4.5703125" style="9" customWidth="1"/>
    <col min="12329" max="12544" width="11.5703125" style="9"/>
    <col min="12545" max="12545" width="1.85546875" style="9" customWidth="1"/>
    <col min="12546" max="12546" width="22.28515625" style="9" customWidth="1"/>
    <col min="12547" max="12548" width="4.5703125" style="9" customWidth="1"/>
    <col min="12549" max="12549" width="7.140625" style="9" customWidth="1"/>
    <col min="12550" max="12550" width="7.85546875" style="9" customWidth="1"/>
    <col min="12551" max="12551" width="4.5703125" style="9" customWidth="1"/>
    <col min="12552" max="12552" width="8.140625" style="9" customWidth="1"/>
    <col min="12553" max="12553" width="27.140625" style="9" customWidth="1"/>
    <col min="12554" max="12554" width="7.140625" style="9" customWidth="1"/>
    <col min="12555" max="12556" width="8.5703125" style="9" customWidth="1"/>
    <col min="12557" max="12557" width="4.5703125" style="9" customWidth="1"/>
    <col min="12558" max="12558" width="7.42578125" style="9" customWidth="1"/>
    <col min="12559" max="12560" width="4.5703125" style="9" customWidth="1"/>
    <col min="12561" max="12561" width="7" style="9" customWidth="1"/>
    <col min="12562" max="12562" width="8.140625" style="9" customWidth="1"/>
    <col min="12563" max="12563" width="8" style="9" customWidth="1"/>
    <col min="12564" max="12564" width="7.140625" style="9" customWidth="1"/>
    <col min="12565" max="12565" width="6.5703125" style="9" customWidth="1"/>
    <col min="12566" max="12566" width="4.5703125" style="9" customWidth="1"/>
    <col min="12567" max="12567" width="7.85546875" style="9" customWidth="1"/>
    <col min="12568" max="12568" width="8.140625" style="9" customWidth="1"/>
    <col min="12569" max="12572" width="4.5703125" style="9" customWidth="1"/>
    <col min="12573" max="12573" width="11.5703125" style="9"/>
    <col min="12574" max="12574" width="8.42578125" style="9" customWidth="1"/>
    <col min="12575" max="12575" width="5.42578125" style="9" customWidth="1"/>
    <col min="12576" max="12577" width="5.140625" style="9" customWidth="1"/>
    <col min="12578" max="12578" width="6.42578125" style="9" customWidth="1"/>
    <col min="12579" max="12579" width="11.5703125" style="9"/>
    <col min="12580" max="12580" width="8.42578125" style="9" customWidth="1"/>
    <col min="12581" max="12581" width="3.140625" style="9" customWidth="1"/>
    <col min="12582" max="12582" width="5.140625" style="9" customWidth="1"/>
    <col min="12583" max="12583" width="7.42578125" style="9" customWidth="1"/>
    <col min="12584" max="12584" width="4.5703125" style="9" customWidth="1"/>
    <col min="12585" max="12800" width="11.5703125" style="9"/>
    <col min="12801" max="12801" width="1.85546875" style="9" customWidth="1"/>
    <col min="12802" max="12802" width="22.28515625" style="9" customWidth="1"/>
    <col min="12803" max="12804" width="4.5703125" style="9" customWidth="1"/>
    <col min="12805" max="12805" width="7.140625" style="9" customWidth="1"/>
    <col min="12806" max="12806" width="7.85546875" style="9" customWidth="1"/>
    <col min="12807" max="12807" width="4.5703125" style="9" customWidth="1"/>
    <col min="12808" max="12808" width="8.140625" style="9" customWidth="1"/>
    <col min="12809" max="12809" width="27.140625" style="9" customWidth="1"/>
    <col min="12810" max="12810" width="7.140625" style="9" customWidth="1"/>
    <col min="12811" max="12812" width="8.5703125" style="9" customWidth="1"/>
    <col min="12813" max="12813" width="4.5703125" style="9" customWidth="1"/>
    <col min="12814" max="12814" width="7.42578125" style="9" customWidth="1"/>
    <col min="12815" max="12816" width="4.5703125" style="9" customWidth="1"/>
    <col min="12817" max="12817" width="7" style="9" customWidth="1"/>
    <col min="12818" max="12818" width="8.140625" style="9" customWidth="1"/>
    <col min="12819" max="12819" width="8" style="9" customWidth="1"/>
    <col min="12820" max="12820" width="7.140625" style="9" customWidth="1"/>
    <col min="12821" max="12821" width="6.5703125" style="9" customWidth="1"/>
    <col min="12822" max="12822" width="4.5703125" style="9" customWidth="1"/>
    <col min="12823" max="12823" width="7.85546875" style="9" customWidth="1"/>
    <col min="12824" max="12824" width="8.140625" style="9" customWidth="1"/>
    <col min="12825" max="12828" width="4.5703125" style="9" customWidth="1"/>
    <col min="12829" max="12829" width="11.5703125" style="9"/>
    <col min="12830" max="12830" width="8.42578125" style="9" customWidth="1"/>
    <col min="12831" max="12831" width="5.42578125" style="9" customWidth="1"/>
    <col min="12832" max="12833" width="5.140625" style="9" customWidth="1"/>
    <col min="12834" max="12834" width="6.42578125" style="9" customWidth="1"/>
    <col min="12835" max="12835" width="11.5703125" style="9"/>
    <col min="12836" max="12836" width="8.42578125" style="9" customWidth="1"/>
    <col min="12837" max="12837" width="3.140625" style="9" customWidth="1"/>
    <col min="12838" max="12838" width="5.140625" style="9" customWidth="1"/>
    <col min="12839" max="12839" width="7.42578125" style="9" customWidth="1"/>
    <col min="12840" max="12840" width="4.5703125" style="9" customWidth="1"/>
    <col min="12841" max="13056" width="11.5703125" style="9"/>
    <col min="13057" max="13057" width="1.85546875" style="9" customWidth="1"/>
    <col min="13058" max="13058" width="22.28515625" style="9" customWidth="1"/>
    <col min="13059" max="13060" width="4.5703125" style="9" customWidth="1"/>
    <col min="13061" max="13061" width="7.140625" style="9" customWidth="1"/>
    <col min="13062" max="13062" width="7.85546875" style="9" customWidth="1"/>
    <col min="13063" max="13063" width="4.5703125" style="9" customWidth="1"/>
    <col min="13064" max="13064" width="8.140625" style="9" customWidth="1"/>
    <col min="13065" max="13065" width="27.140625" style="9" customWidth="1"/>
    <col min="13066" max="13066" width="7.140625" style="9" customWidth="1"/>
    <col min="13067" max="13068" width="8.5703125" style="9" customWidth="1"/>
    <col min="13069" max="13069" width="4.5703125" style="9" customWidth="1"/>
    <col min="13070" max="13070" width="7.42578125" style="9" customWidth="1"/>
    <col min="13071" max="13072" width="4.5703125" style="9" customWidth="1"/>
    <col min="13073" max="13073" width="7" style="9" customWidth="1"/>
    <col min="13074" max="13074" width="8.140625" style="9" customWidth="1"/>
    <col min="13075" max="13075" width="8" style="9" customWidth="1"/>
    <col min="13076" max="13076" width="7.140625" style="9" customWidth="1"/>
    <col min="13077" max="13077" width="6.5703125" style="9" customWidth="1"/>
    <col min="13078" max="13078" width="4.5703125" style="9" customWidth="1"/>
    <col min="13079" max="13079" width="7.85546875" style="9" customWidth="1"/>
    <col min="13080" max="13080" width="8.140625" style="9" customWidth="1"/>
    <col min="13081" max="13084" width="4.5703125" style="9" customWidth="1"/>
    <col min="13085" max="13085" width="11.5703125" style="9"/>
    <col min="13086" max="13086" width="8.42578125" style="9" customWidth="1"/>
    <col min="13087" max="13087" width="5.42578125" style="9" customWidth="1"/>
    <col min="13088" max="13089" width="5.140625" style="9" customWidth="1"/>
    <col min="13090" max="13090" width="6.42578125" style="9" customWidth="1"/>
    <col min="13091" max="13091" width="11.5703125" style="9"/>
    <col min="13092" max="13092" width="8.42578125" style="9" customWidth="1"/>
    <col min="13093" max="13093" width="3.140625" style="9" customWidth="1"/>
    <col min="13094" max="13094" width="5.140625" style="9" customWidth="1"/>
    <col min="13095" max="13095" width="7.42578125" style="9" customWidth="1"/>
    <col min="13096" max="13096" width="4.5703125" style="9" customWidth="1"/>
    <col min="13097" max="13312" width="11.5703125" style="9"/>
    <col min="13313" max="13313" width="1.85546875" style="9" customWidth="1"/>
    <col min="13314" max="13314" width="22.28515625" style="9" customWidth="1"/>
    <col min="13315" max="13316" width="4.5703125" style="9" customWidth="1"/>
    <col min="13317" max="13317" width="7.140625" style="9" customWidth="1"/>
    <col min="13318" max="13318" width="7.85546875" style="9" customWidth="1"/>
    <col min="13319" max="13319" width="4.5703125" style="9" customWidth="1"/>
    <col min="13320" max="13320" width="8.140625" style="9" customWidth="1"/>
    <col min="13321" max="13321" width="27.140625" style="9" customWidth="1"/>
    <col min="13322" max="13322" width="7.140625" style="9" customWidth="1"/>
    <col min="13323" max="13324" width="8.5703125" style="9" customWidth="1"/>
    <col min="13325" max="13325" width="4.5703125" style="9" customWidth="1"/>
    <col min="13326" max="13326" width="7.42578125" style="9" customWidth="1"/>
    <col min="13327" max="13328" width="4.5703125" style="9" customWidth="1"/>
    <col min="13329" max="13329" width="7" style="9" customWidth="1"/>
    <col min="13330" max="13330" width="8.140625" style="9" customWidth="1"/>
    <col min="13331" max="13331" width="8" style="9" customWidth="1"/>
    <col min="13332" max="13332" width="7.140625" style="9" customWidth="1"/>
    <col min="13333" max="13333" width="6.5703125" style="9" customWidth="1"/>
    <col min="13334" max="13334" width="4.5703125" style="9" customWidth="1"/>
    <col min="13335" max="13335" width="7.85546875" style="9" customWidth="1"/>
    <col min="13336" max="13336" width="8.140625" style="9" customWidth="1"/>
    <col min="13337" max="13340" width="4.5703125" style="9" customWidth="1"/>
    <col min="13341" max="13341" width="11.5703125" style="9"/>
    <col min="13342" max="13342" width="8.42578125" style="9" customWidth="1"/>
    <col min="13343" max="13343" width="5.42578125" style="9" customWidth="1"/>
    <col min="13344" max="13345" width="5.140625" style="9" customWidth="1"/>
    <col min="13346" max="13346" width="6.42578125" style="9" customWidth="1"/>
    <col min="13347" max="13347" width="11.5703125" style="9"/>
    <col min="13348" max="13348" width="8.42578125" style="9" customWidth="1"/>
    <col min="13349" max="13349" width="3.140625" style="9" customWidth="1"/>
    <col min="13350" max="13350" width="5.140625" style="9" customWidth="1"/>
    <col min="13351" max="13351" width="7.42578125" style="9" customWidth="1"/>
    <col min="13352" max="13352" width="4.5703125" style="9" customWidth="1"/>
    <col min="13353" max="13568" width="11.5703125" style="9"/>
    <col min="13569" max="13569" width="1.85546875" style="9" customWidth="1"/>
    <col min="13570" max="13570" width="22.28515625" style="9" customWidth="1"/>
    <col min="13571" max="13572" width="4.5703125" style="9" customWidth="1"/>
    <col min="13573" max="13573" width="7.140625" style="9" customWidth="1"/>
    <col min="13574" max="13574" width="7.85546875" style="9" customWidth="1"/>
    <col min="13575" max="13575" width="4.5703125" style="9" customWidth="1"/>
    <col min="13576" max="13576" width="8.140625" style="9" customWidth="1"/>
    <col min="13577" max="13577" width="27.140625" style="9" customWidth="1"/>
    <col min="13578" max="13578" width="7.140625" style="9" customWidth="1"/>
    <col min="13579" max="13580" width="8.5703125" style="9" customWidth="1"/>
    <col min="13581" max="13581" width="4.5703125" style="9" customWidth="1"/>
    <col min="13582" max="13582" width="7.42578125" style="9" customWidth="1"/>
    <col min="13583" max="13584" width="4.5703125" style="9" customWidth="1"/>
    <col min="13585" max="13585" width="7" style="9" customWidth="1"/>
    <col min="13586" max="13586" width="8.140625" style="9" customWidth="1"/>
    <col min="13587" max="13587" width="8" style="9" customWidth="1"/>
    <col min="13588" max="13588" width="7.140625" style="9" customWidth="1"/>
    <col min="13589" max="13589" width="6.5703125" style="9" customWidth="1"/>
    <col min="13590" max="13590" width="4.5703125" style="9" customWidth="1"/>
    <col min="13591" max="13591" width="7.85546875" style="9" customWidth="1"/>
    <col min="13592" max="13592" width="8.140625" style="9" customWidth="1"/>
    <col min="13593" max="13596" width="4.5703125" style="9" customWidth="1"/>
    <col min="13597" max="13597" width="11.5703125" style="9"/>
    <col min="13598" max="13598" width="8.42578125" style="9" customWidth="1"/>
    <col min="13599" max="13599" width="5.42578125" style="9" customWidth="1"/>
    <col min="13600" max="13601" width="5.140625" style="9" customWidth="1"/>
    <col min="13602" max="13602" width="6.42578125" style="9" customWidth="1"/>
    <col min="13603" max="13603" width="11.5703125" style="9"/>
    <col min="13604" max="13604" width="8.42578125" style="9" customWidth="1"/>
    <col min="13605" max="13605" width="3.140625" style="9" customWidth="1"/>
    <col min="13606" max="13606" width="5.140625" style="9" customWidth="1"/>
    <col min="13607" max="13607" width="7.42578125" style="9" customWidth="1"/>
    <col min="13608" max="13608" width="4.5703125" style="9" customWidth="1"/>
    <col min="13609" max="13824" width="11.5703125" style="9"/>
    <col min="13825" max="13825" width="1.85546875" style="9" customWidth="1"/>
    <col min="13826" max="13826" width="22.28515625" style="9" customWidth="1"/>
    <col min="13827" max="13828" width="4.5703125" style="9" customWidth="1"/>
    <col min="13829" max="13829" width="7.140625" style="9" customWidth="1"/>
    <col min="13830" max="13830" width="7.85546875" style="9" customWidth="1"/>
    <col min="13831" max="13831" width="4.5703125" style="9" customWidth="1"/>
    <col min="13832" max="13832" width="8.140625" style="9" customWidth="1"/>
    <col min="13833" max="13833" width="27.140625" style="9" customWidth="1"/>
    <col min="13834" max="13834" width="7.140625" style="9" customWidth="1"/>
    <col min="13835" max="13836" width="8.5703125" style="9" customWidth="1"/>
    <col min="13837" max="13837" width="4.5703125" style="9" customWidth="1"/>
    <col min="13838" max="13838" width="7.42578125" style="9" customWidth="1"/>
    <col min="13839" max="13840" width="4.5703125" style="9" customWidth="1"/>
    <col min="13841" max="13841" width="7" style="9" customWidth="1"/>
    <col min="13842" max="13842" width="8.140625" style="9" customWidth="1"/>
    <col min="13843" max="13843" width="8" style="9" customWidth="1"/>
    <col min="13844" max="13844" width="7.140625" style="9" customWidth="1"/>
    <col min="13845" max="13845" width="6.5703125" style="9" customWidth="1"/>
    <col min="13846" max="13846" width="4.5703125" style="9" customWidth="1"/>
    <col min="13847" max="13847" width="7.85546875" style="9" customWidth="1"/>
    <col min="13848" max="13848" width="8.140625" style="9" customWidth="1"/>
    <col min="13849" max="13852" width="4.5703125" style="9" customWidth="1"/>
    <col min="13853" max="13853" width="11.5703125" style="9"/>
    <col min="13854" max="13854" width="8.42578125" style="9" customWidth="1"/>
    <col min="13855" max="13855" width="5.42578125" style="9" customWidth="1"/>
    <col min="13856" max="13857" width="5.140625" style="9" customWidth="1"/>
    <col min="13858" max="13858" width="6.42578125" style="9" customWidth="1"/>
    <col min="13859" max="13859" width="11.5703125" style="9"/>
    <col min="13860" max="13860" width="8.42578125" style="9" customWidth="1"/>
    <col min="13861" max="13861" width="3.140625" style="9" customWidth="1"/>
    <col min="13862" max="13862" width="5.140625" style="9" customWidth="1"/>
    <col min="13863" max="13863" width="7.42578125" style="9" customWidth="1"/>
    <col min="13864" max="13864" width="4.5703125" style="9" customWidth="1"/>
    <col min="13865" max="14080" width="11.5703125" style="9"/>
    <col min="14081" max="14081" width="1.85546875" style="9" customWidth="1"/>
    <col min="14082" max="14082" width="22.28515625" style="9" customWidth="1"/>
    <col min="14083" max="14084" width="4.5703125" style="9" customWidth="1"/>
    <col min="14085" max="14085" width="7.140625" style="9" customWidth="1"/>
    <col min="14086" max="14086" width="7.85546875" style="9" customWidth="1"/>
    <col min="14087" max="14087" width="4.5703125" style="9" customWidth="1"/>
    <col min="14088" max="14088" width="8.140625" style="9" customWidth="1"/>
    <col min="14089" max="14089" width="27.140625" style="9" customWidth="1"/>
    <col min="14090" max="14090" width="7.140625" style="9" customWidth="1"/>
    <col min="14091" max="14092" width="8.5703125" style="9" customWidth="1"/>
    <col min="14093" max="14093" width="4.5703125" style="9" customWidth="1"/>
    <col min="14094" max="14094" width="7.42578125" style="9" customWidth="1"/>
    <col min="14095" max="14096" width="4.5703125" style="9" customWidth="1"/>
    <col min="14097" max="14097" width="7" style="9" customWidth="1"/>
    <col min="14098" max="14098" width="8.140625" style="9" customWidth="1"/>
    <col min="14099" max="14099" width="8" style="9" customWidth="1"/>
    <col min="14100" max="14100" width="7.140625" style="9" customWidth="1"/>
    <col min="14101" max="14101" width="6.5703125" style="9" customWidth="1"/>
    <col min="14102" max="14102" width="4.5703125" style="9" customWidth="1"/>
    <col min="14103" max="14103" width="7.85546875" style="9" customWidth="1"/>
    <col min="14104" max="14104" width="8.140625" style="9" customWidth="1"/>
    <col min="14105" max="14108" width="4.5703125" style="9" customWidth="1"/>
    <col min="14109" max="14109" width="11.5703125" style="9"/>
    <col min="14110" max="14110" width="8.42578125" style="9" customWidth="1"/>
    <col min="14111" max="14111" width="5.42578125" style="9" customWidth="1"/>
    <col min="14112" max="14113" width="5.140625" style="9" customWidth="1"/>
    <col min="14114" max="14114" width="6.42578125" style="9" customWidth="1"/>
    <col min="14115" max="14115" width="11.5703125" style="9"/>
    <col min="14116" max="14116" width="8.42578125" style="9" customWidth="1"/>
    <col min="14117" max="14117" width="3.140625" style="9" customWidth="1"/>
    <col min="14118" max="14118" width="5.140625" style="9" customWidth="1"/>
    <col min="14119" max="14119" width="7.42578125" style="9" customWidth="1"/>
    <col min="14120" max="14120" width="4.5703125" style="9" customWidth="1"/>
    <col min="14121" max="14336" width="11.5703125" style="9"/>
    <col min="14337" max="14337" width="1.85546875" style="9" customWidth="1"/>
    <col min="14338" max="14338" width="22.28515625" style="9" customWidth="1"/>
    <col min="14339" max="14340" width="4.5703125" style="9" customWidth="1"/>
    <col min="14341" max="14341" width="7.140625" style="9" customWidth="1"/>
    <col min="14342" max="14342" width="7.85546875" style="9" customWidth="1"/>
    <col min="14343" max="14343" width="4.5703125" style="9" customWidth="1"/>
    <col min="14344" max="14344" width="8.140625" style="9" customWidth="1"/>
    <col min="14345" max="14345" width="27.140625" style="9" customWidth="1"/>
    <col min="14346" max="14346" width="7.140625" style="9" customWidth="1"/>
    <col min="14347" max="14348" width="8.5703125" style="9" customWidth="1"/>
    <col min="14349" max="14349" width="4.5703125" style="9" customWidth="1"/>
    <col min="14350" max="14350" width="7.42578125" style="9" customWidth="1"/>
    <col min="14351" max="14352" width="4.5703125" style="9" customWidth="1"/>
    <col min="14353" max="14353" width="7" style="9" customWidth="1"/>
    <col min="14354" max="14354" width="8.140625" style="9" customWidth="1"/>
    <col min="14355" max="14355" width="8" style="9" customWidth="1"/>
    <col min="14356" max="14356" width="7.140625" style="9" customWidth="1"/>
    <col min="14357" max="14357" width="6.5703125" style="9" customWidth="1"/>
    <col min="14358" max="14358" width="4.5703125" style="9" customWidth="1"/>
    <col min="14359" max="14359" width="7.85546875" style="9" customWidth="1"/>
    <col min="14360" max="14360" width="8.140625" style="9" customWidth="1"/>
    <col min="14361" max="14364" width="4.5703125" style="9" customWidth="1"/>
    <col min="14365" max="14365" width="11.5703125" style="9"/>
    <col min="14366" max="14366" width="8.42578125" style="9" customWidth="1"/>
    <col min="14367" max="14367" width="5.42578125" style="9" customWidth="1"/>
    <col min="14368" max="14369" width="5.140625" style="9" customWidth="1"/>
    <col min="14370" max="14370" width="6.42578125" style="9" customWidth="1"/>
    <col min="14371" max="14371" width="11.5703125" style="9"/>
    <col min="14372" max="14372" width="8.42578125" style="9" customWidth="1"/>
    <col min="14373" max="14373" width="3.140625" style="9" customWidth="1"/>
    <col min="14374" max="14374" width="5.140625" style="9" customWidth="1"/>
    <col min="14375" max="14375" width="7.42578125" style="9" customWidth="1"/>
    <col min="14376" max="14376" width="4.5703125" style="9" customWidth="1"/>
    <col min="14377" max="14592" width="11.5703125" style="9"/>
    <col min="14593" max="14593" width="1.85546875" style="9" customWidth="1"/>
    <col min="14594" max="14594" width="22.28515625" style="9" customWidth="1"/>
    <col min="14595" max="14596" width="4.5703125" style="9" customWidth="1"/>
    <col min="14597" max="14597" width="7.140625" style="9" customWidth="1"/>
    <col min="14598" max="14598" width="7.85546875" style="9" customWidth="1"/>
    <col min="14599" max="14599" width="4.5703125" style="9" customWidth="1"/>
    <col min="14600" max="14600" width="8.140625" style="9" customWidth="1"/>
    <col min="14601" max="14601" width="27.140625" style="9" customWidth="1"/>
    <col min="14602" max="14602" width="7.140625" style="9" customWidth="1"/>
    <col min="14603" max="14604" width="8.5703125" style="9" customWidth="1"/>
    <col min="14605" max="14605" width="4.5703125" style="9" customWidth="1"/>
    <col min="14606" max="14606" width="7.42578125" style="9" customWidth="1"/>
    <col min="14607" max="14608" width="4.5703125" style="9" customWidth="1"/>
    <col min="14609" max="14609" width="7" style="9" customWidth="1"/>
    <col min="14610" max="14610" width="8.140625" style="9" customWidth="1"/>
    <col min="14611" max="14611" width="8" style="9" customWidth="1"/>
    <col min="14612" max="14612" width="7.140625" style="9" customWidth="1"/>
    <col min="14613" max="14613" width="6.5703125" style="9" customWidth="1"/>
    <col min="14614" max="14614" width="4.5703125" style="9" customWidth="1"/>
    <col min="14615" max="14615" width="7.85546875" style="9" customWidth="1"/>
    <col min="14616" max="14616" width="8.140625" style="9" customWidth="1"/>
    <col min="14617" max="14620" width="4.5703125" style="9" customWidth="1"/>
    <col min="14621" max="14621" width="11.5703125" style="9"/>
    <col min="14622" max="14622" width="8.42578125" style="9" customWidth="1"/>
    <col min="14623" max="14623" width="5.42578125" style="9" customWidth="1"/>
    <col min="14624" max="14625" width="5.140625" style="9" customWidth="1"/>
    <col min="14626" max="14626" width="6.42578125" style="9" customWidth="1"/>
    <col min="14627" max="14627" width="11.5703125" style="9"/>
    <col min="14628" max="14628" width="8.42578125" style="9" customWidth="1"/>
    <col min="14629" max="14629" width="3.140625" style="9" customWidth="1"/>
    <col min="14630" max="14630" width="5.140625" style="9" customWidth="1"/>
    <col min="14631" max="14631" width="7.42578125" style="9" customWidth="1"/>
    <col min="14632" max="14632" width="4.5703125" style="9" customWidth="1"/>
    <col min="14633" max="14848" width="11.5703125" style="9"/>
    <col min="14849" max="14849" width="1.85546875" style="9" customWidth="1"/>
    <col min="14850" max="14850" width="22.28515625" style="9" customWidth="1"/>
    <col min="14851" max="14852" width="4.5703125" style="9" customWidth="1"/>
    <col min="14853" max="14853" width="7.140625" style="9" customWidth="1"/>
    <col min="14854" max="14854" width="7.85546875" style="9" customWidth="1"/>
    <col min="14855" max="14855" width="4.5703125" style="9" customWidth="1"/>
    <col min="14856" max="14856" width="8.140625" style="9" customWidth="1"/>
    <col min="14857" max="14857" width="27.140625" style="9" customWidth="1"/>
    <col min="14858" max="14858" width="7.140625" style="9" customWidth="1"/>
    <col min="14859" max="14860" width="8.5703125" style="9" customWidth="1"/>
    <col min="14861" max="14861" width="4.5703125" style="9" customWidth="1"/>
    <col min="14862" max="14862" width="7.42578125" style="9" customWidth="1"/>
    <col min="14863" max="14864" width="4.5703125" style="9" customWidth="1"/>
    <col min="14865" max="14865" width="7" style="9" customWidth="1"/>
    <col min="14866" max="14866" width="8.140625" style="9" customWidth="1"/>
    <col min="14867" max="14867" width="8" style="9" customWidth="1"/>
    <col min="14868" max="14868" width="7.140625" style="9" customWidth="1"/>
    <col min="14869" max="14869" width="6.5703125" style="9" customWidth="1"/>
    <col min="14870" max="14870" width="4.5703125" style="9" customWidth="1"/>
    <col min="14871" max="14871" width="7.85546875" style="9" customWidth="1"/>
    <col min="14872" max="14872" width="8.140625" style="9" customWidth="1"/>
    <col min="14873" max="14876" width="4.5703125" style="9" customWidth="1"/>
    <col min="14877" max="14877" width="11.5703125" style="9"/>
    <col min="14878" max="14878" width="8.42578125" style="9" customWidth="1"/>
    <col min="14879" max="14879" width="5.42578125" style="9" customWidth="1"/>
    <col min="14880" max="14881" width="5.140625" style="9" customWidth="1"/>
    <col min="14882" max="14882" width="6.42578125" style="9" customWidth="1"/>
    <col min="14883" max="14883" width="11.5703125" style="9"/>
    <col min="14884" max="14884" width="8.42578125" style="9" customWidth="1"/>
    <col min="14885" max="14885" width="3.140625" style="9" customWidth="1"/>
    <col min="14886" max="14886" width="5.140625" style="9" customWidth="1"/>
    <col min="14887" max="14887" width="7.42578125" style="9" customWidth="1"/>
    <col min="14888" max="14888" width="4.5703125" style="9" customWidth="1"/>
    <col min="14889" max="15104" width="11.5703125" style="9"/>
    <col min="15105" max="15105" width="1.85546875" style="9" customWidth="1"/>
    <col min="15106" max="15106" width="22.28515625" style="9" customWidth="1"/>
    <col min="15107" max="15108" width="4.5703125" style="9" customWidth="1"/>
    <col min="15109" max="15109" width="7.140625" style="9" customWidth="1"/>
    <col min="15110" max="15110" width="7.85546875" style="9" customWidth="1"/>
    <col min="15111" max="15111" width="4.5703125" style="9" customWidth="1"/>
    <col min="15112" max="15112" width="8.140625" style="9" customWidth="1"/>
    <col min="15113" max="15113" width="27.140625" style="9" customWidth="1"/>
    <col min="15114" max="15114" width="7.140625" style="9" customWidth="1"/>
    <col min="15115" max="15116" width="8.5703125" style="9" customWidth="1"/>
    <col min="15117" max="15117" width="4.5703125" style="9" customWidth="1"/>
    <col min="15118" max="15118" width="7.42578125" style="9" customWidth="1"/>
    <col min="15119" max="15120" width="4.5703125" style="9" customWidth="1"/>
    <col min="15121" max="15121" width="7" style="9" customWidth="1"/>
    <col min="15122" max="15122" width="8.140625" style="9" customWidth="1"/>
    <col min="15123" max="15123" width="8" style="9" customWidth="1"/>
    <col min="15124" max="15124" width="7.140625" style="9" customWidth="1"/>
    <col min="15125" max="15125" width="6.5703125" style="9" customWidth="1"/>
    <col min="15126" max="15126" width="4.5703125" style="9" customWidth="1"/>
    <col min="15127" max="15127" width="7.85546875" style="9" customWidth="1"/>
    <col min="15128" max="15128" width="8.140625" style="9" customWidth="1"/>
    <col min="15129" max="15132" width="4.5703125" style="9" customWidth="1"/>
    <col min="15133" max="15133" width="11.5703125" style="9"/>
    <col min="15134" max="15134" width="8.42578125" style="9" customWidth="1"/>
    <col min="15135" max="15135" width="5.42578125" style="9" customWidth="1"/>
    <col min="15136" max="15137" width="5.140625" style="9" customWidth="1"/>
    <col min="15138" max="15138" width="6.42578125" style="9" customWidth="1"/>
    <col min="15139" max="15139" width="11.5703125" style="9"/>
    <col min="15140" max="15140" width="8.42578125" style="9" customWidth="1"/>
    <col min="15141" max="15141" width="3.140625" style="9" customWidth="1"/>
    <col min="15142" max="15142" width="5.140625" style="9" customWidth="1"/>
    <col min="15143" max="15143" width="7.42578125" style="9" customWidth="1"/>
    <col min="15144" max="15144" width="4.5703125" style="9" customWidth="1"/>
    <col min="15145" max="15360" width="11.5703125" style="9"/>
    <col min="15361" max="15361" width="1.85546875" style="9" customWidth="1"/>
    <col min="15362" max="15362" width="22.28515625" style="9" customWidth="1"/>
    <col min="15363" max="15364" width="4.5703125" style="9" customWidth="1"/>
    <col min="15365" max="15365" width="7.140625" style="9" customWidth="1"/>
    <col min="15366" max="15366" width="7.85546875" style="9" customWidth="1"/>
    <col min="15367" max="15367" width="4.5703125" style="9" customWidth="1"/>
    <col min="15368" max="15368" width="8.140625" style="9" customWidth="1"/>
    <col min="15369" max="15369" width="27.140625" style="9" customWidth="1"/>
    <col min="15370" max="15370" width="7.140625" style="9" customWidth="1"/>
    <col min="15371" max="15372" width="8.5703125" style="9" customWidth="1"/>
    <col min="15373" max="15373" width="4.5703125" style="9" customWidth="1"/>
    <col min="15374" max="15374" width="7.42578125" style="9" customWidth="1"/>
    <col min="15375" max="15376" width="4.5703125" style="9" customWidth="1"/>
    <col min="15377" max="15377" width="7" style="9" customWidth="1"/>
    <col min="15378" max="15378" width="8.140625" style="9" customWidth="1"/>
    <col min="15379" max="15379" width="8" style="9" customWidth="1"/>
    <col min="15380" max="15380" width="7.140625" style="9" customWidth="1"/>
    <col min="15381" max="15381" width="6.5703125" style="9" customWidth="1"/>
    <col min="15382" max="15382" width="4.5703125" style="9" customWidth="1"/>
    <col min="15383" max="15383" width="7.85546875" style="9" customWidth="1"/>
    <col min="15384" max="15384" width="8.140625" style="9" customWidth="1"/>
    <col min="15385" max="15388" width="4.5703125" style="9" customWidth="1"/>
    <col min="15389" max="15389" width="11.5703125" style="9"/>
    <col min="15390" max="15390" width="8.42578125" style="9" customWidth="1"/>
    <col min="15391" max="15391" width="5.42578125" style="9" customWidth="1"/>
    <col min="15392" max="15393" width="5.140625" style="9" customWidth="1"/>
    <col min="15394" max="15394" width="6.42578125" style="9" customWidth="1"/>
    <col min="15395" max="15395" width="11.5703125" style="9"/>
    <col min="15396" max="15396" width="8.42578125" style="9" customWidth="1"/>
    <col min="15397" max="15397" width="3.140625" style="9" customWidth="1"/>
    <col min="15398" max="15398" width="5.140625" style="9" customWidth="1"/>
    <col min="15399" max="15399" width="7.42578125" style="9" customWidth="1"/>
    <col min="15400" max="15400" width="4.5703125" style="9" customWidth="1"/>
    <col min="15401" max="15616" width="11.5703125" style="9"/>
    <col min="15617" max="15617" width="1.85546875" style="9" customWidth="1"/>
    <col min="15618" max="15618" width="22.28515625" style="9" customWidth="1"/>
    <col min="15619" max="15620" width="4.5703125" style="9" customWidth="1"/>
    <col min="15621" max="15621" width="7.140625" style="9" customWidth="1"/>
    <col min="15622" max="15622" width="7.85546875" style="9" customWidth="1"/>
    <col min="15623" max="15623" width="4.5703125" style="9" customWidth="1"/>
    <col min="15624" max="15624" width="8.140625" style="9" customWidth="1"/>
    <col min="15625" max="15625" width="27.140625" style="9" customWidth="1"/>
    <col min="15626" max="15626" width="7.140625" style="9" customWidth="1"/>
    <col min="15627" max="15628" width="8.5703125" style="9" customWidth="1"/>
    <col min="15629" max="15629" width="4.5703125" style="9" customWidth="1"/>
    <col min="15630" max="15630" width="7.42578125" style="9" customWidth="1"/>
    <col min="15631" max="15632" width="4.5703125" style="9" customWidth="1"/>
    <col min="15633" max="15633" width="7" style="9" customWidth="1"/>
    <col min="15634" max="15634" width="8.140625" style="9" customWidth="1"/>
    <col min="15635" max="15635" width="8" style="9" customWidth="1"/>
    <col min="15636" max="15636" width="7.140625" style="9" customWidth="1"/>
    <col min="15637" max="15637" width="6.5703125" style="9" customWidth="1"/>
    <col min="15638" max="15638" width="4.5703125" style="9" customWidth="1"/>
    <col min="15639" max="15639" width="7.85546875" style="9" customWidth="1"/>
    <col min="15640" max="15640" width="8.140625" style="9" customWidth="1"/>
    <col min="15641" max="15644" width="4.5703125" style="9" customWidth="1"/>
    <col min="15645" max="15645" width="11.5703125" style="9"/>
    <col min="15646" max="15646" width="8.42578125" style="9" customWidth="1"/>
    <col min="15647" max="15647" width="5.42578125" style="9" customWidth="1"/>
    <col min="15648" max="15649" width="5.140625" style="9" customWidth="1"/>
    <col min="15650" max="15650" width="6.42578125" style="9" customWidth="1"/>
    <col min="15651" max="15651" width="11.5703125" style="9"/>
    <col min="15652" max="15652" width="8.42578125" style="9" customWidth="1"/>
    <col min="15653" max="15653" width="3.140625" style="9" customWidth="1"/>
    <col min="15654" max="15654" width="5.140625" style="9" customWidth="1"/>
    <col min="15655" max="15655" width="7.42578125" style="9" customWidth="1"/>
    <col min="15656" max="15656" width="4.5703125" style="9" customWidth="1"/>
    <col min="15657" max="15872" width="11.5703125" style="9"/>
    <col min="15873" max="15873" width="1.85546875" style="9" customWidth="1"/>
    <col min="15874" max="15874" width="22.28515625" style="9" customWidth="1"/>
    <col min="15875" max="15876" width="4.5703125" style="9" customWidth="1"/>
    <col min="15877" max="15877" width="7.140625" style="9" customWidth="1"/>
    <col min="15878" max="15878" width="7.85546875" style="9" customWidth="1"/>
    <col min="15879" max="15879" width="4.5703125" style="9" customWidth="1"/>
    <col min="15880" max="15880" width="8.140625" style="9" customWidth="1"/>
    <col min="15881" max="15881" width="27.140625" style="9" customWidth="1"/>
    <col min="15882" max="15882" width="7.140625" style="9" customWidth="1"/>
    <col min="15883" max="15884" width="8.5703125" style="9" customWidth="1"/>
    <col min="15885" max="15885" width="4.5703125" style="9" customWidth="1"/>
    <col min="15886" max="15886" width="7.42578125" style="9" customWidth="1"/>
    <col min="15887" max="15888" width="4.5703125" style="9" customWidth="1"/>
    <col min="15889" max="15889" width="7" style="9" customWidth="1"/>
    <col min="15890" max="15890" width="8.140625" style="9" customWidth="1"/>
    <col min="15891" max="15891" width="8" style="9" customWidth="1"/>
    <col min="15892" max="15892" width="7.140625" style="9" customWidth="1"/>
    <col min="15893" max="15893" width="6.5703125" style="9" customWidth="1"/>
    <col min="15894" max="15894" width="4.5703125" style="9" customWidth="1"/>
    <col min="15895" max="15895" width="7.85546875" style="9" customWidth="1"/>
    <col min="15896" max="15896" width="8.140625" style="9" customWidth="1"/>
    <col min="15897" max="15900" width="4.5703125" style="9" customWidth="1"/>
    <col min="15901" max="15901" width="11.5703125" style="9"/>
    <col min="15902" max="15902" width="8.42578125" style="9" customWidth="1"/>
    <col min="15903" max="15903" width="5.42578125" style="9" customWidth="1"/>
    <col min="15904" max="15905" width="5.140625" style="9" customWidth="1"/>
    <col min="15906" max="15906" width="6.42578125" style="9" customWidth="1"/>
    <col min="15907" max="15907" width="11.5703125" style="9"/>
    <col min="15908" max="15908" width="8.42578125" style="9" customWidth="1"/>
    <col min="15909" max="15909" width="3.140625" style="9" customWidth="1"/>
    <col min="15910" max="15910" width="5.140625" style="9" customWidth="1"/>
    <col min="15911" max="15911" width="7.42578125" style="9" customWidth="1"/>
    <col min="15912" max="15912" width="4.5703125" style="9" customWidth="1"/>
    <col min="15913" max="16128" width="11.5703125" style="9"/>
    <col min="16129" max="16129" width="1.85546875" style="9" customWidth="1"/>
    <col min="16130" max="16130" width="22.28515625" style="9" customWidth="1"/>
    <col min="16131" max="16132" width="4.5703125" style="9" customWidth="1"/>
    <col min="16133" max="16133" width="7.140625" style="9" customWidth="1"/>
    <col min="16134" max="16134" width="7.85546875" style="9" customWidth="1"/>
    <col min="16135" max="16135" width="4.5703125" style="9" customWidth="1"/>
    <col min="16136" max="16136" width="8.140625" style="9" customWidth="1"/>
    <col min="16137" max="16137" width="27.140625" style="9" customWidth="1"/>
    <col min="16138" max="16138" width="7.140625" style="9" customWidth="1"/>
    <col min="16139" max="16140" width="8.5703125" style="9" customWidth="1"/>
    <col min="16141" max="16141" width="4.5703125" style="9" customWidth="1"/>
    <col min="16142" max="16142" width="7.42578125" style="9" customWidth="1"/>
    <col min="16143" max="16144" width="4.5703125" style="9" customWidth="1"/>
    <col min="16145" max="16145" width="7" style="9" customWidth="1"/>
    <col min="16146" max="16146" width="8.140625" style="9" customWidth="1"/>
    <col min="16147" max="16147" width="8" style="9" customWidth="1"/>
    <col min="16148" max="16148" width="7.140625" style="9" customWidth="1"/>
    <col min="16149" max="16149" width="6.5703125" style="9" customWidth="1"/>
    <col min="16150" max="16150" width="4.5703125" style="9" customWidth="1"/>
    <col min="16151" max="16151" width="7.85546875" style="9" customWidth="1"/>
    <col min="16152" max="16152" width="8.140625" style="9" customWidth="1"/>
    <col min="16153" max="16156" width="4.5703125" style="9" customWidth="1"/>
    <col min="16157" max="16157" width="11.5703125" style="9"/>
    <col min="16158" max="16158" width="8.42578125" style="9" customWidth="1"/>
    <col min="16159" max="16159" width="5.42578125" style="9" customWidth="1"/>
    <col min="16160" max="16161" width="5.140625" style="9" customWidth="1"/>
    <col min="16162" max="16162" width="6.42578125" style="9" customWidth="1"/>
    <col min="16163" max="16163" width="11.5703125" style="9"/>
    <col min="16164" max="16164" width="8.42578125" style="9" customWidth="1"/>
    <col min="16165" max="16165" width="3.140625" style="9" customWidth="1"/>
    <col min="16166" max="16166" width="5.140625" style="9" customWidth="1"/>
    <col min="16167" max="16167" width="7.42578125" style="9" customWidth="1"/>
    <col min="16168" max="16168" width="4.5703125" style="9" customWidth="1"/>
    <col min="16169" max="16384" width="11.5703125" style="9"/>
  </cols>
  <sheetData>
    <row r="1" spans="3:17" ht="15" thickBot="1"/>
    <row r="2" spans="3:17">
      <c r="C2" s="661" t="s">
        <v>74</v>
      </c>
      <c r="D2" s="662"/>
      <c r="E2" s="662"/>
      <c r="F2" s="662"/>
      <c r="G2" s="662"/>
      <c r="H2" s="662"/>
      <c r="I2" s="662"/>
      <c r="J2" s="662"/>
      <c r="K2" s="662"/>
      <c r="L2" s="662"/>
      <c r="M2" s="662"/>
      <c r="N2" s="662"/>
      <c r="O2" s="662"/>
      <c r="P2" s="663"/>
    </row>
    <row r="3" spans="3:17" ht="15" thickBot="1">
      <c r="C3" s="664"/>
      <c r="D3" s="665"/>
      <c r="E3" s="665"/>
      <c r="F3" s="665"/>
      <c r="G3" s="665"/>
      <c r="H3" s="665"/>
      <c r="I3" s="665"/>
      <c r="J3" s="665"/>
      <c r="K3" s="665"/>
      <c r="L3" s="665"/>
      <c r="M3" s="665"/>
      <c r="N3" s="665"/>
      <c r="O3" s="665"/>
      <c r="P3" s="666"/>
    </row>
    <row r="4" spans="3:17" ht="27" customHeight="1">
      <c r="C4" s="667" t="s">
        <v>75</v>
      </c>
      <c r="D4" s="668"/>
      <c r="E4" s="668"/>
      <c r="F4" s="668"/>
      <c r="G4" s="668"/>
      <c r="H4" s="668"/>
      <c r="I4" s="668"/>
      <c r="J4" s="10">
        <v>1145</v>
      </c>
      <c r="K4" s="669">
        <v>718303791</v>
      </c>
      <c r="L4" s="669"/>
      <c r="M4" s="669"/>
      <c r="N4" s="669"/>
      <c r="O4" s="669"/>
      <c r="P4" s="11" t="s">
        <v>76</v>
      </c>
      <c r="Q4" s="9">
        <v>718303791</v>
      </c>
    </row>
    <row r="5" spans="3:17" ht="27" customHeight="1">
      <c r="C5" s="659" t="s">
        <v>77</v>
      </c>
      <c r="D5" s="660"/>
      <c r="E5" s="660"/>
      <c r="F5" s="660"/>
      <c r="G5" s="660"/>
      <c r="H5" s="660"/>
      <c r="I5" s="660"/>
      <c r="J5" s="12">
        <v>1146</v>
      </c>
      <c r="K5" s="655"/>
      <c r="L5" s="655"/>
      <c r="M5" s="655"/>
      <c r="N5" s="655"/>
      <c r="O5" s="655"/>
      <c r="P5" s="13" t="s">
        <v>78</v>
      </c>
    </row>
    <row r="6" spans="3:17" ht="27" customHeight="1">
      <c r="C6" s="659" t="s">
        <v>79</v>
      </c>
      <c r="D6" s="660"/>
      <c r="E6" s="660"/>
      <c r="F6" s="660"/>
      <c r="G6" s="660"/>
      <c r="H6" s="660"/>
      <c r="I6" s="660"/>
      <c r="J6" s="12">
        <v>1177</v>
      </c>
      <c r="K6" s="655">
        <v>95534404.203000009</v>
      </c>
      <c r="L6" s="655"/>
      <c r="M6" s="655"/>
      <c r="N6" s="655"/>
      <c r="O6" s="655"/>
      <c r="P6" s="14" t="s">
        <v>76</v>
      </c>
    </row>
    <row r="7" spans="3:17" ht="27" customHeight="1">
      <c r="C7" s="659" t="s">
        <v>80</v>
      </c>
      <c r="D7" s="660"/>
      <c r="E7" s="660"/>
      <c r="F7" s="660"/>
      <c r="G7" s="660"/>
      <c r="H7" s="660"/>
      <c r="I7" s="660"/>
      <c r="J7" s="12">
        <v>893</v>
      </c>
      <c r="K7" s="655"/>
      <c r="L7" s="655"/>
      <c r="M7" s="655"/>
      <c r="N7" s="655"/>
      <c r="O7" s="655"/>
      <c r="P7" s="14" t="s">
        <v>76</v>
      </c>
    </row>
    <row r="8" spans="3:17" ht="27" customHeight="1">
      <c r="C8" s="653" t="s">
        <v>81</v>
      </c>
      <c r="D8" s="654"/>
      <c r="E8" s="654"/>
      <c r="F8" s="654"/>
      <c r="G8" s="654"/>
      <c r="H8" s="654"/>
      <c r="I8" s="654"/>
      <c r="J8" s="15">
        <v>894</v>
      </c>
      <c r="K8" s="655"/>
      <c r="L8" s="655"/>
      <c r="M8" s="655"/>
      <c r="N8" s="655"/>
      <c r="O8" s="655"/>
      <c r="P8" s="13" t="s">
        <v>78</v>
      </c>
    </row>
    <row r="9" spans="3:17" ht="27" customHeight="1">
      <c r="C9" s="659" t="s">
        <v>82</v>
      </c>
      <c r="D9" s="660"/>
      <c r="E9" s="660"/>
      <c r="F9" s="660"/>
      <c r="G9" s="660"/>
      <c r="H9" s="660"/>
      <c r="I9" s="660"/>
      <c r="J9" s="12">
        <v>1694</v>
      </c>
      <c r="K9" s="655">
        <v>12289008.731165402</v>
      </c>
      <c r="L9" s="655"/>
      <c r="M9" s="655"/>
      <c r="N9" s="655"/>
      <c r="O9" s="655"/>
      <c r="P9" s="14" t="s">
        <v>76</v>
      </c>
    </row>
    <row r="10" spans="3:17" ht="27" customHeight="1">
      <c r="C10" s="659" t="s">
        <v>83</v>
      </c>
      <c r="D10" s="660"/>
      <c r="E10" s="660"/>
      <c r="F10" s="660"/>
      <c r="G10" s="660"/>
      <c r="H10" s="660"/>
      <c r="I10" s="660"/>
      <c r="J10" s="12">
        <v>1695</v>
      </c>
      <c r="K10" s="655">
        <v>0</v>
      </c>
      <c r="L10" s="655"/>
      <c r="M10" s="655"/>
      <c r="N10" s="655"/>
      <c r="O10" s="655"/>
      <c r="P10" s="13" t="s">
        <v>78</v>
      </c>
    </row>
    <row r="11" spans="3:17" ht="27" customHeight="1">
      <c r="C11" s="659" t="s">
        <v>84</v>
      </c>
      <c r="D11" s="660"/>
      <c r="E11" s="660"/>
      <c r="F11" s="660"/>
      <c r="G11" s="660"/>
      <c r="H11" s="660"/>
      <c r="I11" s="660"/>
      <c r="J11" s="12">
        <v>1696</v>
      </c>
      <c r="K11" s="658">
        <v>429343.08483459905</v>
      </c>
      <c r="L11" s="658"/>
      <c r="M11" s="658"/>
      <c r="N11" s="658"/>
      <c r="O11" s="658"/>
      <c r="P11" s="16" t="s">
        <v>76</v>
      </c>
      <c r="Q11" s="9" t="s">
        <v>85</v>
      </c>
    </row>
    <row r="12" spans="3:17" ht="27" customHeight="1">
      <c r="C12" s="659" t="s">
        <v>86</v>
      </c>
      <c r="D12" s="660"/>
      <c r="E12" s="660"/>
      <c r="F12" s="660"/>
      <c r="G12" s="660"/>
      <c r="H12" s="660"/>
      <c r="I12" s="660"/>
      <c r="J12" s="12">
        <v>1178</v>
      </c>
      <c r="K12" s="655"/>
      <c r="L12" s="655"/>
      <c r="M12" s="655"/>
      <c r="N12" s="655"/>
      <c r="O12" s="655"/>
      <c r="P12" s="14" t="s">
        <v>76</v>
      </c>
    </row>
    <row r="13" spans="3:17" ht="27" customHeight="1">
      <c r="C13" s="659" t="s">
        <v>87</v>
      </c>
      <c r="D13" s="660"/>
      <c r="E13" s="660"/>
      <c r="F13" s="660"/>
      <c r="G13" s="660"/>
      <c r="H13" s="660"/>
      <c r="I13" s="660"/>
      <c r="J13" s="12">
        <v>1179</v>
      </c>
      <c r="K13" s="655"/>
      <c r="L13" s="655"/>
      <c r="M13" s="655"/>
      <c r="N13" s="655"/>
      <c r="O13" s="655"/>
      <c r="P13" s="13" t="s">
        <v>78</v>
      </c>
    </row>
    <row r="14" spans="3:17" ht="27" customHeight="1">
      <c r="C14" s="659" t="s">
        <v>88</v>
      </c>
      <c r="D14" s="660"/>
      <c r="E14" s="660"/>
      <c r="F14" s="660"/>
      <c r="G14" s="660"/>
      <c r="H14" s="660"/>
      <c r="I14" s="660"/>
      <c r="J14" s="12">
        <v>1180</v>
      </c>
      <c r="K14" s="655"/>
      <c r="L14" s="655"/>
      <c r="M14" s="655"/>
      <c r="N14" s="655"/>
      <c r="O14" s="655"/>
      <c r="P14" s="14" t="s">
        <v>76</v>
      </c>
    </row>
    <row r="15" spans="3:17" ht="27" customHeight="1">
      <c r="C15" s="653" t="s">
        <v>89</v>
      </c>
      <c r="D15" s="654"/>
      <c r="E15" s="654"/>
      <c r="F15" s="654"/>
      <c r="G15" s="654"/>
      <c r="H15" s="654"/>
      <c r="I15" s="654"/>
      <c r="J15" s="15">
        <v>1181</v>
      </c>
      <c r="K15" s="655">
        <v>0</v>
      </c>
      <c r="L15" s="655"/>
      <c r="M15" s="655"/>
      <c r="N15" s="655"/>
      <c r="O15" s="655"/>
      <c r="P15" s="13" t="s">
        <v>78</v>
      </c>
    </row>
    <row r="16" spans="3:17" ht="27" customHeight="1">
      <c r="C16" s="659" t="s">
        <v>90</v>
      </c>
      <c r="D16" s="660"/>
      <c r="E16" s="660"/>
      <c r="F16" s="660"/>
      <c r="G16" s="660"/>
      <c r="H16" s="660"/>
      <c r="I16" s="660"/>
      <c r="J16" s="12">
        <v>1182</v>
      </c>
      <c r="K16" s="655">
        <v>492558.33600000001</v>
      </c>
      <c r="L16" s="655"/>
      <c r="M16" s="655"/>
      <c r="N16" s="655"/>
      <c r="O16" s="655"/>
      <c r="P16" s="13" t="s">
        <v>78</v>
      </c>
    </row>
    <row r="17" spans="3:19" ht="27" customHeight="1">
      <c r="C17" s="653" t="s">
        <v>91</v>
      </c>
      <c r="D17" s="654"/>
      <c r="E17" s="654"/>
      <c r="F17" s="654"/>
      <c r="G17" s="654"/>
      <c r="H17" s="654"/>
      <c r="I17" s="654"/>
      <c r="J17" s="15">
        <v>1697</v>
      </c>
      <c r="K17" s="655">
        <v>16497650.816000002</v>
      </c>
      <c r="L17" s="655"/>
      <c r="M17" s="655"/>
      <c r="N17" s="655"/>
      <c r="O17" s="655"/>
      <c r="P17" s="13" t="s">
        <v>78</v>
      </c>
    </row>
    <row r="18" spans="3:19" ht="27" customHeight="1">
      <c r="C18" s="653" t="s">
        <v>92</v>
      </c>
      <c r="D18" s="654"/>
      <c r="E18" s="654"/>
      <c r="F18" s="654"/>
      <c r="G18" s="654"/>
      <c r="H18" s="654"/>
      <c r="I18" s="654"/>
      <c r="J18" s="15">
        <v>1186</v>
      </c>
      <c r="K18" s="655"/>
      <c r="L18" s="655"/>
      <c r="M18" s="655"/>
      <c r="N18" s="655"/>
      <c r="O18" s="655"/>
      <c r="P18" s="17" t="s">
        <v>76</v>
      </c>
    </row>
    <row r="19" spans="3:19" ht="27" customHeight="1">
      <c r="C19" s="659" t="s">
        <v>93</v>
      </c>
      <c r="D19" s="660"/>
      <c r="E19" s="660"/>
      <c r="F19" s="660"/>
      <c r="G19" s="660"/>
      <c r="H19" s="660"/>
      <c r="I19" s="660"/>
      <c r="J19" s="12">
        <v>1187</v>
      </c>
      <c r="K19" s="655"/>
      <c r="L19" s="655"/>
      <c r="M19" s="655"/>
      <c r="N19" s="655"/>
      <c r="O19" s="655"/>
      <c r="P19" s="13" t="s">
        <v>78</v>
      </c>
    </row>
    <row r="20" spans="3:19" ht="27" customHeight="1">
      <c r="C20" s="653" t="s">
        <v>94</v>
      </c>
      <c r="D20" s="654"/>
      <c r="E20" s="654"/>
      <c r="F20" s="654"/>
      <c r="G20" s="654"/>
      <c r="H20" s="654"/>
      <c r="I20" s="654"/>
      <c r="J20" s="15">
        <v>1700</v>
      </c>
      <c r="K20" s="655"/>
      <c r="L20" s="655"/>
      <c r="M20" s="655"/>
      <c r="N20" s="655"/>
      <c r="O20" s="655"/>
      <c r="P20" s="13" t="s">
        <v>78</v>
      </c>
    </row>
    <row r="21" spans="3:19" ht="27" customHeight="1">
      <c r="C21" s="653" t="s">
        <v>95</v>
      </c>
      <c r="D21" s="654"/>
      <c r="E21" s="654"/>
      <c r="F21" s="654"/>
      <c r="G21" s="654"/>
      <c r="H21" s="654"/>
      <c r="I21" s="654"/>
      <c r="J21" s="15">
        <v>1188</v>
      </c>
      <c r="K21" s="655"/>
      <c r="L21" s="655"/>
      <c r="M21" s="655"/>
      <c r="N21" s="655"/>
      <c r="O21" s="655"/>
      <c r="P21" s="13" t="s">
        <v>78</v>
      </c>
    </row>
    <row r="22" spans="3:19" ht="27" customHeight="1">
      <c r="C22" s="653" t="s">
        <v>96</v>
      </c>
      <c r="D22" s="654"/>
      <c r="E22" s="654"/>
      <c r="F22" s="654"/>
      <c r="G22" s="654"/>
      <c r="H22" s="654"/>
      <c r="I22" s="654"/>
      <c r="J22" s="15">
        <v>1701</v>
      </c>
      <c r="K22" s="655">
        <v>0</v>
      </c>
      <c r="L22" s="655"/>
      <c r="M22" s="655"/>
      <c r="N22" s="655"/>
      <c r="O22" s="655"/>
      <c r="P22" s="17" t="s">
        <v>76</v>
      </c>
    </row>
    <row r="23" spans="3:19" ht="27" customHeight="1">
      <c r="C23" s="653" t="s">
        <v>97</v>
      </c>
      <c r="D23" s="654"/>
      <c r="E23" s="654"/>
      <c r="F23" s="654"/>
      <c r="G23" s="654"/>
      <c r="H23" s="654"/>
      <c r="I23" s="654"/>
      <c r="J23" s="15">
        <v>1702</v>
      </c>
      <c r="K23" s="655"/>
      <c r="L23" s="655"/>
      <c r="M23" s="655"/>
      <c r="N23" s="655"/>
      <c r="O23" s="655"/>
      <c r="P23" s="17" t="s">
        <v>76</v>
      </c>
    </row>
    <row r="24" spans="3:19" ht="27" customHeight="1">
      <c r="C24" s="656" t="s">
        <v>98</v>
      </c>
      <c r="D24" s="657"/>
      <c r="E24" s="657"/>
      <c r="F24" s="657"/>
      <c r="G24" s="657"/>
      <c r="H24" s="657"/>
      <c r="I24" s="657"/>
      <c r="J24" s="18">
        <v>1189</v>
      </c>
      <c r="K24" s="658"/>
      <c r="L24" s="658"/>
      <c r="M24" s="658"/>
      <c r="N24" s="658"/>
      <c r="O24" s="658"/>
      <c r="P24" s="19" t="s">
        <v>76</v>
      </c>
      <c r="Q24" s="9" t="s">
        <v>99</v>
      </c>
    </row>
    <row r="25" spans="3:19" ht="27" customHeight="1" thickBot="1">
      <c r="C25" s="642" t="s">
        <v>100</v>
      </c>
      <c r="D25" s="643"/>
      <c r="E25" s="643"/>
      <c r="F25" s="643"/>
      <c r="G25" s="643"/>
      <c r="H25" s="643"/>
      <c r="I25" s="643"/>
      <c r="J25" s="20">
        <v>1190</v>
      </c>
      <c r="K25" s="644"/>
      <c r="L25" s="645"/>
      <c r="M25" s="645"/>
      <c r="N25" s="645"/>
      <c r="O25" s="646"/>
      <c r="P25" s="21" t="s">
        <v>78</v>
      </c>
    </row>
    <row r="26" spans="3:19" ht="27" customHeight="1" thickBot="1">
      <c r="C26" s="647" t="s">
        <v>101</v>
      </c>
      <c r="D26" s="648"/>
      <c r="E26" s="648"/>
      <c r="F26" s="648"/>
      <c r="G26" s="648"/>
      <c r="H26" s="648"/>
      <c r="I26" s="648"/>
      <c r="J26" s="22">
        <v>645</v>
      </c>
      <c r="K26" s="649">
        <v>809566337.8670001</v>
      </c>
      <c r="L26" s="650"/>
      <c r="M26" s="650"/>
      <c r="N26" s="650"/>
      <c r="O26" s="651"/>
      <c r="P26" s="23" t="s">
        <v>102</v>
      </c>
      <c r="R26" s="24">
        <v>858160220</v>
      </c>
      <c r="S26" s="25">
        <f>+K26-R26</f>
        <v>-48593882.132999897</v>
      </c>
    </row>
    <row r="27" spans="3:19" ht="27" customHeight="1" thickBot="1">
      <c r="C27" s="647" t="s">
        <v>103</v>
      </c>
      <c r="D27" s="648"/>
      <c r="E27" s="648"/>
      <c r="F27" s="648"/>
      <c r="G27" s="648"/>
      <c r="H27" s="648"/>
      <c r="I27" s="648"/>
      <c r="J27" s="22">
        <v>646</v>
      </c>
      <c r="K27" s="652"/>
      <c r="L27" s="652"/>
      <c r="M27" s="652"/>
      <c r="N27" s="652"/>
      <c r="O27" s="652"/>
      <c r="P27" s="23" t="s">
        <v>102</v>
      </c>
      <c r="R27" s="9">
        <f>+K4+K6+K9-K17+K22</f>
        <v>809629553.11816549</v>
      </c>
    </row>
  </sheetData>
  <mergeCells count="49">
    <mergeCell ref="C6:I6"/>
    <mergeCell ref="K6:O6"/>
    <mergeCell ref="C2:P3"/>
    <mergeCell ref="C4:I4"/>
    <mergeCell ref="K4:O4"/>
    <mergeCell ref="C5:I5"/>
    <mergeCell ref="K5:O5"/>
    <mergeCell ref="C7:I7"/>
    <mergeCell ref="K7:O7"/>
    <mergeCell ref="C8:I8"/>
    <mergeCell ref="K8:O8"/>
    <mergeCell ref="C9:I9"/>
    <mergeCell ref="K9:O9"/>
    <mergeCell ref="C10:I10"/>
    <mergeCell ref="K10:O10"/>
    <mergeCell ref="C11:I11"/>
    <mergeCell ref="K11:O11"/>
    <mergeCell ref="C12:I12"/>
    <mergeCell ref="K12:O12"/>
    <mergeCell ref="C13:I13"/>
    <mergeCell ref="K13:O13"/>
    <mergeCell ref="C14:I14"/>
    <mergeCell ref="K14:O14"/>
    <mergeCell ref="C15:I15"/>
    <mergeCell ref="K15:O15"/>
    <mergeCell ref="C16:I16"/>
    <mergeCell ref="K16:O16"/>
    <mergeCell ref="C17:I17"/>
    <mergeCell ref="K17:O17"/>
    <mergeCell ref="C18:I18"/>
    <mergeCell ref="K18:O18"/>
    <mergeCell ref="C19:I19"/>
    <mergeCell ref="K19:O19"/>
    <mergeCell ref="C20:I20"/>
    <mergeCell ref="K20:O20"/>
    <mergeCell ref="C21:I21"/>
    <mergeCell ref="K21:O21"/>
    <mergeCell ref="C22:I22"/>
    <mergeCell ref="K22:O22"/>
    <mergeCell ref="C23:I23"/>
    <mergeCell ref="K23:O23"/>
    <mergeCell ref="C24:I24"/>
    <mergeCell ref="K24:O24"/>
    <mergeCell ref="C25:I25"/>
    <mergeCell ref="K25:O25"/>
    <mergeCell ref="C26:I26"/>
    <mergeCell ref="K26:O26"/>
    <mergeCell ref="C27:I27"/>
    <mergeCell ref="K27:O27"/>
  </mergeCells>
  <hyperlinks>
    <hyperlink ref="C2:P3" location="'Indice F22'!A1" display="RECUADRO Nº 14:  RAZONABILIDAD CAPITAL PROPIO TRIBUTARIO"/>
  </hyperlinks>
  <pageMargins left="0.70866141732283472" right="0.70866141732283472" top="0.74803149606299213" bottom="0.74803149606299213" header="0.31496062992125984" footer="0.31496062992125984"/>
  <pageSetup scale="5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W13"/>
  <sheetViews>
    <sheetView showGridLines="0" topLeftCell="B1" zoomScaleNormal="100" workbookViewId="0">
      <selection activeCell="C1" sqref="C1:P13"/>
    </sheetView>
  </sheetViews>
  <sheetFormatPr baseColWidth="10" defaultColWidth="11.5703125" defaultRowHeight="15"/>
  <cols>
    <col min="1" max="1" width="1.85546875" style="9" customWidth="1"/>
    <col min="2" max="2" width="8.140625" style="9" customWidth="1"/>
    <col min="3" max="4" width="4.5703125" style="9" customWidth="1"/>
    <col min="5" max="5" width="7.140625" style="9" customWidth="1"/>
    <col min="6" max="6" width="7.85546875" style="9" customWidth="1"/>
    <col min="7" max="7" width="4.5703125" style="9" customWidth="1"/>
    <col min="8" max="8" width="8.140625" style="9" customWidth="1"/>
    <col min="9" max="9" width="9.42578125" style="9" customWidth="1"/>
    <col min="10" max="10" width="7.140625" style="9" customWidth="1"/>
    <col min="11" max="12" width="8.5703125" style="9" customWidth="1"/>
    <col min="13" max="13" width="4.5703125" style="9" customWidth="1"/>
    <col min="14" max="14" width="7.42578125" style="9" customWidth="1"/>
    <col min="15" max="16" width="4.5703125" style="9" customWidth="1"/>
    <col min="17" max="17" width="7" style="9" customWidth="1"/>
    <col min="18" max="18" width="8.140625" style="26" customWidth="1"/>
    <col min="19" max="19" width="8" style="9" customWidth="1"/>
    <col min="20" max="20" width="7.140625" style="9" customWidth="1"/>
    <col min="21" max="21" width="24.5703125" style="9" customWidth="1"/>
    <col min="22" max="22" width="4.5703125" style="9" customWidth="1"/>
    <col min="23" max="23" width="7.85546875" style="9" customWidth="1"/>
    <col min="24" max="24" width="8.140625" style="9" customWidth="1"/>
    <col min="25" max="28" width="4.5703125" style="9" customWidth="1"/>
    <col min="29" max="29" width="11.5703125" style="9"/>
    <col min="30" max="30" width="8.42578125" style="9" customWidth="1"/>
    <col min="31" max="31" width="5.42578125" style="9" customWidth="1"/>
    <col min="32" max="33" width="5.140625" style="9" customWidth="1"/>
    <col min="34" max="34" width="6.42578125" style="9" customWidth="1"/>
    <col min="35" max="35" width="11.5703125" style="9"/>
    <col min="36" max="36" width="8.42578125" style="9" customWidth="1"/>
    <col min="37" max="37" width="3.140625" style="9" customWidth="1"/>
    <col min="38" max="38" width="5.140625" style="9" customWidth="1"/>
    <col min="39" max="39" width="7.42578125" style="9" customWidth="1"/>
    <col min="40" max="40" width="4.5703125" style="9" customWidth="1"/>
    <col min="41" max="256" width="11.5703125" style="9"/>
    <col min="257" max="257" width="1.85546875" style="9" customWidth="1"/>
    <col min="258" max="258" width="8.140625" style="9" customWidth="1"/>
    <col min="259" max="260" width="4.5703125" style="9" customWidth="1"/>
    <col min="261" max="261" width="7.140625" style="9" customWidth="1"/>
    <col min="262" max="262" width="7.85546875" style="9" customWidth="1"/>
    <col min="263" max="263" width="4.5703125" style="9" customWidth="1"/>
    <col min="264" max="264" width="8.140625" style="9" customWidth="1"/>
    <col min="265" max="265" width="9.42578125" style="9" customWidth="1"/>
    <col min="266" max="266" width="7.140625" style="9" customWidth="1"/>
    <col min="267" max="268" width="8.5703125" style="9" customWidth="1"/>
    <col min="269" max="269" width="4.5703125" style="9" customWidth="1"/>
    <col min="270" max="270" width="7.42578125" style="9" customWidth="1"/>
    <col min="271" max="272" width="4.5703125" style="9" customWidth="1"/>
    <col min="273" max="273" width="7" style="9" customWidth="1"/>
    <col min="274" max="274" width="8.140625" style="9" customWidth="1"/>
    <col min="275" max="275" width="8" style="9" customWidth="1"/>
    <col min="276" max="276" width="7.140625" style="9" customWidth="1"/>
    <col min="277" max="277" width="6.5703125" style="9" customWidth="1"/>
    <col min="278" max="278" width="4.5703125" style="9" customWidth="1"/>
    <col min="279" max="279" width="7.85546875" style="9" customWidth="1"/>
    <col min="280" max="280" width="8.140625" style="9" customWidth="1"/>
    <col min="281" max="284" width="4.5703125" style="9" customWidth="1"/>
    <col min="285" max="285" width="11.5703125" style="9"/>
    <col min="286" max="286" width="8.42578125" style="9" customWidth="1"/>
    <col min="287" max="287" width="5.42578125" style="9" customWidth="1"/>
    <col min="288" max="289" width="5.140625" style="9" customWidth="1"/>
    <col min="290" max="290" width="6.42578125" style="9" customWidth="1"/>
    <col min="291" max="291" width="11.5703125" style="9"/>
    <col min="292" max="292" width="8.42578125" style="9" customWidth="1"/>
    <col min="293" max="293" width="3.140625" style="9" customWidth="1"/>
    <col min="294" max="294" width="5.140625" style="9" customWidth="1"/>
    <col min="295" max="295" width="7.42578125" style="9" customWidth="1"/>
    <col min="296" max="296" width="4.5703125" style="9" customWidth="1"/>
    <col min="297" max="512" width="11.5703125" style="9"/>
    <col min="513" max="513" width="1.85546875" style="9" customWidth="1"/>
    <col min="514" max="514" width="8.140625" style="9" customWidth="1"/>
    <col min="515" max="516" width="4.5703125" style="9" customWidth="1"/>
    <col min="517" max="517" width="7.140625" style="9" customWidth="1"/>
    <col min="518" max="518" width="7.85546875" style="9" customWidth="1"/>
    <col min="519" max="519" width="4.5703125" style="9" customWidth="1"/>
    <col min="520" max="520" width="8.140625" style="9" customWidth="1"/>
    <col min="521" max="521" width="9.42578125" style="9" customWidth="1"/>
    <col min="522" max="522" width="7.140625" style="9" customWidth="1"/>
    <col min="523" max="524" width="8.5703125" style="9" customWidth="1"/>
    <col min="525" max="525" width="4.5703125" style="9" customWidth="1"/>
    <col min="526" max="526" width="7.42578125" style="9" customWidth="1"/>
    <col min="527" max="528" width="4.5703125" style="9" customWidth="1"/>
    <col min="529" max="529" width="7" style="9" customWidth="1"/>
    <col min="530" max="530" width="8.140625" style="9" customWidth="1"/>
    <col min="531" max="531" width="8" style="9" customWidth="1"/>
    <col min="532" max="532" width="7.140625" style="9" customWidth="1"/>
    <col min="533" max="533" width="6.5703125" style="9" customWidth="1"/>
    <col min="534" max="534" width="4.5703125" style="9" customWidth="1"/>
    <col min="535" max="535" width="7.85546875" style="9" customWidth="1"/>
    <col min="536" max="536" width="8.140625" style="9" customWidth="1"/>
    <col min="537" max="540" width="4.5703125" style="9" customWidth="1"/>
    <col min="541" max="541" width="11.5703125" style="9"/>
    <col min="542" max="542" width="8.42578125" style="9" customWidth="1"/>
    <col min="543" max="543" width="5.42578125" style="9" customWidth="1"/>
    <col min="544" max="545" width="5.140625" style="9" customWidth="1"/>
    <col min="546" max="546" width="6.42578125" style="9" customWidth="1"/>
    <col min="547" max="547" width="11.5703125" style="9"/>
    <col min="548" max="548" width="8.42578125" style="9" customWidth="1"/>
    <col min="549" max="549" width="3.140625" style="9" customWidth="1"/>
    <col min="550" max="550" width="5.140625" style="9" customWidth="1"/>
    <col min="551" max="551" width="7.42578125" style="9" customWidth="1"/>
    <col min="552" max="552" width="4.5703125" style="9" customWidth="1"/>
    <col min="553" max="768" width="11.5703125" style="9"/>
    <col min="769" max="769" width="1.85546875" style="9" customWidth="1"/>
    <col min="770" max="770" width="8.140625" style="9" customWidth="1"/>
    <col min="771" max="772" width="4.5703125" style="9" customWidth="1"/>
    <col min="773" max="773" width="7.140625" style="9" customWidth="1"/>
    <col min="774" max="774" width="7.85546875" style="9" customWidth="1"/>
    <col min="775" max="775" width="4.5703125" style="9" customWidth="1"/>
    <col min="776" max="776" width="8.140625" style="9" customWidth="1"/>
    <col min="777" max="777" width="9.42578125" style="9" customWidth="1"/>
    <col min="778" max="778" width="7.140625" style="9" customWidth="1"/>
    <col min="779" max="780" width="8.5703125" style="9" customWidth="1"/>
    <col min="781" max="781" width="4.5703125" style="9" customWidth="1"/>
    <col min="782" max="782" width="7.42578125" style="9" customWidth="1"/>
    <col min="783" max="784" width="4.5703125" style="9" customWidth="1"/>
    <col min="785" max="785" width="7" style="9" customWidth="1"/>
    <col min="786" max="786" width="8.140625" style="9" customWidth="1"/>
    <col min="787" max="787" width="8" style="9" customWidth="1"/>
    <col min="788" max="788" width="7.140625" style="9" customWidth="1"/>
    <col min="789" max="789" width="6.5703125" style="9" customWidth="1"/>
    <col min="790" max="790" width="4.5703125" style="9" customWidth="1"/>
    <col min="791" max="791" width="7.85546875" style="9" customWidth="1"/>
    <col min="792" max="792" width="8.140625" style="9" customWidth="1"/>
    <col min="793" max="796" width="4.5703125" style="9" customWidth="1"/>
    <col min="797" max="797" width="11.5703125" style="9"/>
    <col min="798" max="798" width="8.42578125" style="9" customWidth="1"/>
    <col min="799" max="799" width="5.42578125" style="9" customWidth="1"/>
    <col min="800" max="801" width="5.140625" style="9" customWidth="1"/>
    <col min="802" max="802" width="6.42578125" style="9" customWidth="1"/>
    <col min="803" max="803" width="11.5703125" style="9"/>
    <col min="804" max="804" width="8.42578125" style="9" customWidth="1"/>
    <col min="805" max="805" width="3.140625" style="9" customWidth="1"/>
    <col min="806" max="806" width="5.140625" style="9" customWidth="1"/>
    <col min="807" max="807" width="7.42578125" style="9" customWidth="1"/>
    <col min="808" max="808" width="4.5703125" style="9" customWidth="1"/>
    <col min="809" max="1024" width="11.5703125" style="9"/>
    <col min="1025" max="1025" width="1.85546875" style="9" customWidth="1"/>
    <col min="1026" max="1026" width="8.140625" style="9" customWidth="1"/>
    <col min="1027" max="1028" width="4.5703125" style="9" customWidth="1"/>
    <col min="1029" max="1029" width="7.140625" style="9" customWidth="1"/>
    <col min="1030" max="1030" width="7.85546875" style="9" customWidth="1"/>
    <col min="1031" max="1031" width="4.5703125" style="9" customWidth="1"/>
    <col min="1032" max="1032" width="8.140625" style="9" customWidth="1"/>
    <col min="1033" max="1033" width="9.42578125" style="9" customWidth="1"/>
    <col min="1034" max="1034" width="7.140625" style="9" customWidth="1"/>
    <col min="1035" max="1036" width="8.5703125" style="9" customWidth="1"/>
    <col min="1037" max="1037" width="4.5703125" style="9" customWidth="1"/>
    <col min="1038" max="1038" width="7.42578125" style="9" customWidth="1"/>
    <col min="1039" max="1040" width="4.5703125" style="9" customWidth="1"/>
    <col min="1041" max="1041" width="7" style="9" customWidth="1"/>
    <col min="1042" max="1042" width="8.140625" style="9" customWidth="1"/>
    <col min="1043" max="1043" width="8" style="9" customWidth="1"/>
    <col min="1044" max="1044" width="7.140625" style="9" customWidth="1"/>
    <col min="1045" max="1045" width="6.5703125" style="9" customWidth="1"/>
    <col min="1046" max="1046" width="4.5703125" style="9" customWidth="1"/>
    <col min="1047" max="1047" width="7.85546875" style="9" customWidth="1"/>
    <col min="1048" max="1048" width="8.140625" style="9" customWidth="1"/>
    <col min="1049" max="1052" width="4.5703125" style="9" customWidth="1"/>
    <col min="1053" max="1053" width="11.5703125" style="9"/>
    <col min="1054" max="1054" width="8.42578125" style="9" customWidth="1"/>
    <col min="1055" max="1055" width="5.42578125" style="9" customWidth="1"/>
    <col min="1056" max="1057" width="5.140625" style="9" customWidth="1"/>
    <col min="1058" max="1058" width="6.42578125" style="9" customWidth="1"/>
    <col min="1059" max="1059" width="11.5703125" style="9"/>
    <col min="1060" max="1060" width="8.42578125" style="9" customWidth="1"/>
    <col min="1061" max="1061" width="3.140625" style="9" customWidth="1"/>
    <col min="1062" max="1062" width="5.140625" style="9" customWidth="1"/>
    <col min="1063" max="1063" width="7.42578125" style="9" customWidth="1"/>
    <col min="1064" max="1064" width="4.5703125" style="9" customWidth="1"/>
    <col min="1065" max="1280" width="11.5703125" style="9"/>
    <col min="1281" max="1281" width="1.85546875" style="9" customWidth="1"/>
    <col min="1282" max="1282" width="8.140625" style="9" customWidth="1"/>
    <col min="1283" max="1284" width="4.5703125" style="9" customWidth="1"/>
    <col min="1285" max="1285" width="7.140625" style="9" customWidth="1"/>
    <col min="1286" max="1286" width="7.85546875" style="9" customWidth="1"/>
    <col min="1287" max="1287" width="4.5703125" style="9" customWidth="1"/>
    <col min="1288" max="1288" width="8.140625" style="9" customWidth="1"/>
    <col min="1289" max="1289" width="9.42578125" style="9" customWidth="1"/>
    <col min="1290" max="1290" width="7.140625" style="9" customWidth="1"/>
    <col min="1291" max="1292" width="8.5703125" style="9" customWidth="1"/>
    <col min="1293" max="1293" width="4.5703125" style="9" customWidth="1"/>
    <col min="1294" max="1294" width="7.42578125" style="9" customWidth="1"/>
    <col min="1295" max="1296" width="4.5703125" style="9" customWidth="1"/>
    <col min="1297" max="1297" width="7" style="9" customWidth="1"/>
    <col min="1298" max="1298" width="8.140625" style="9" customWidth="1"/>
    <col min="1299" max="1299" width="8" style="9" customWidth="1"/>
    <col min="1300" max="1300" width="7.140625" style="9" customWidth="1"/>
    <col min="1301" max="1301" width="6.5703125" style="9" customWidth="1"/>
    <col min="1302" max="1302" width="4.5703125" style="9" customWidth="1"/>
    <col min="1303" max="1303" width="7.85546875" style="9" customWidth="1"/>
    <col min="1304" max="1304" width="8.140625" style="9" customWidth="1"/>
    <col min="1305" max="1308" width="4.5703125" style="9" customWidth="1"/>
    <col min="1309" max="1309" width="11.5703125" style="9"/>
    <col min="1310" max="1310" width="8.42578125" style="9" customWidth="1"/>
    <col min="1311" max="1311" width="5.42578125" style="9" customWidth="1"/>
    <col min="1312" max="1313" width="5.140625" style="9" customWidth="1"/>
    <col min="1314" max="1314" width="6.42578125" style="9" customWidth="1"/>
    <col min="1315" max="1315" width="11.5703125" style="9"/>
    <col min="1316" max="1316" width="8.42578125" style="9" customWidth="1"/>
    <col min="1317" max="1317" width="3.140625" style="9" customWidth="1"/>
    <col min="1318" max="1318" width="5.140625" style="9" customWidth="1"/>
    <col min="1319" max="1319" width="7.42578125" style="9" customWidth="1"/>
    <col min="1320" max="1320" width="4.5703125" style="9" customWidth="1"/>
    <col min="1321" max="1536" width="11.5703125" style="9"/>
    <col min="1537" max="1537" width="1.85546875" style="9" customWidth="1"/>
    <col min="1538" max="1538" width="8.140625" style="9" customWidth="1"/>
    <col min="1539" max="1540" width="4.5703125" style="9" customWidth="1"/>
    <col min="1541" max="1541" width="7.140625" style="9" customWidth="1"/>
    <col min="1542" max="1542" width="7.85546875" style="9" customWidth="1"/>
    <col min="1543" max="1543" width="4.5703125" style="9" customWidth="1"/>
    <col min="1544" max="1544" width="8.140625" style="9" customWidth="1"/>
    <col min="1545" max="1545" width="9.42578125" style="9" customWidth="1"/>
    <col min="1546" max="1546" width="7.140625" style="9" customWidth="1"/>
    <col min="1547" max="1548" width="8.5703125" style="9" customWidth="1"/>
    <col min="1549" max="1549" width="4.5703125" style="9" customWidth="1"/>
    <col min="1550" max="1550" width="7.42578125" style="9" customWidth="1"/>
    <col min="1551" max="1552" width="4.5703125" style="9" customWidth="1"/>
    <col min="1553" max="1553" width="7" style="9" customWidth="1"/>
    <col min="1554" max="1554" width="8.140625" style="9" customWidth="1"/>
    <col min="1555" max="1555" width="8" style="9" customWidth="1"/>
    <col min="1556" max="1556" width="7.140625" style="9" customWidth="1"/>
    <col min="1557" max="1557" width="6.5703125" style="9" customWidth="1"/>
    <col min="1558" max="1558" width="4.5703125" style="9" customWidth="1"/>
    <col min="1559" max="1559" width="7.85546875" style="9" customWidth="1"/>
    <col min="1560" max="1560" width="8.140625" style="9" customWidth="1"/>
    <col min="1561" max="1564" width="4.5703125" style="9" customWidth="1"/>
    <col min="1565" max="1565" width="11.5703125" style="9"/>
    <col min="1566" max="1566" width="8.42578125" style="9" customWidth="1"/>
    <col min="1567" max="1567" width="5.42578125" style="9" customWidth="1"/>
    <col min="1568" max="1569" width="5.140625" style="9" customWidth="1"/>
    <col min="1570" max="1570" width="6.42578125" style="9" customWidth="1"/>
    <col min="1571" max="1571" width="11.5703125" style="9"/>
    <col min="1572" max="1572" width="8.42578125" style="9" customWidth="1"/>
    <col min="1573" max="1573" width="3.140625" style="9" customWidth="1"/>
    <col min="1574" max="1574" width="5.140625" style="9" customWidth="1"/>
    <col min="1575" max="1575" width="7.42578125" style="9" customWidth="1"/>
    <col min="1576" max="1576" width="4.5703125" style="9" customWidth="1"/>
    <col min="1577" max="1792" width="11.5703125" style="9"/>
    <col min="1793" max="1793" width="1.85546875" style="9" customWidth="1"/>
    <col min="1794" max="1794" width="8.140625" style="9" customWidth="1"/>
    <col min="1795" max="1796" width="4.5703125" style="9" customWidth="1"/>
    <col min="1797" max="1797" width="7.140625" style="9" customWidth="1"/>
    <col min="1798" max="1798" width="7.85546875" style="9" customWidth="1"/>
    <col min="1799" max="1799" width="4.5703125" style="9" customWidth="1"/>
    <col min="1800" max="1800" width="8.140625" style="9" customWidth="1"/>
    <col min="1801" max="1801" width="9.42578125" style="9" customWidth="1"/>
    <col min="1802" max="1802" width="7.140625" style="9" customWidth="1"/>
    <col min="1803" max="1804" width="8.5703125" style="9" customWidth="1"/>
    <col min="1805" max="1805" width="4.5703125" style="9" customWidth="1"/>
    <col min="1806" max="1806" width="7.42578125" style="9" customWidth="1"/>
    <col min="1807" max="1808" width="4.5703125" style="9" customWidth="1"/>
    <col min="1809" max="1809" width="7" style="9" customWidth="1"/>
    <col min="1810" max="1810" width="8.140625" style="9" customWidth="1"/>
    <col min="1811" max="1811" width="8" style="9" customWidth="1"/>
    <col min="1812" max="1812" width="7.140625" style="9" customWidth="1"/>
    <col min="1813" max="1813" width="6.5703125" style="9" customWidth="1"/>
    <col min="1814" max="1814" width="4.5703125" style="9" customWidth="1"/>
    <col min="1815" max="1815" width="7.85546875" style="9" customWidth="1"/>
    <col min="1816" max="1816" width="8.140625" style="9" customWidth="1"/>
    <col min="1817" max="1820" width="4.5703125" style="9" customWidth="1"/>
    <col min="1821" max="1821" width="11.5703125" style="9"/>
    <col min="1822" max="1822" width="8.42578125" style="9" customWidth="1"/>
    <col min="1823" max="1823" width="5.42578125" style="9" customWidth="1"/>
    <col min="1824" max="1825" width="5.140625" style="9" customWidth="1"/>
    <col min="1826" max="1826" width="6.42578125" style="9" customWidth="1"/>
    <col min="1827" max="1827" width="11.5703125" style="9"/>
    <col min="1828" max="1828" width="8.42578125" style="9" customWidth="1"/>
    <col min="1829" max="1829" width="3.140625" style="9" customWidth="1"/>
    <col min="1830" max="1830" width="5.140625" style="9" customWidth="1"/>
    <col min="1831" max="1831" width="7.42578125" style="9" customWidth="1"/>
    <col min="1832" max="1832" width="4.5703125" style="9" customWidth="1"/>
    <col min="1833" max="2048" width="11.5703125" style="9"/>
    <col min="2049" max="2049" width="1.85546875" style="9" customWidth="1"/>
    <col min="2050" max="2050" width="8.140625" style="9" customWidth="1"/>
    <col min="2051" max="2052" width="4.5703125" style="9" customWidth="1"/>
    <col min="2053" max="2053" width="7.140625" style="9" customWidth="1"/>
    <col min="2054" max="2054" width="7.85546875" style="9" customWidth="1"/>
    <col min="2055" max="2055" width="4.5703125" style="9" customWidth="1"/>
    <col min="2056" max="2056" width="8.140625" style="9" customWidth="1"/>
    <col min="2057" max="2057" width="9.42578125" style="9" customWidth="1"/>
    <col min="2058" max="2058" width="7.140625" style="9" customWidth="1"/>
    <col min="2059" max="2060" width="8.5703125" style="9" customWidth="1"/>
    <col min="2061" max="2061" width="4.5703125" style="9" customWidth="1"/>
    <col min="2062" max="2062" width="7.42578125" style="9" customWidth="1"/>
    <col min="2063" max="2064" width="4.5703125" style="9" customWidth="1"/>
    <col min="2065" max="2065" width="7" style="9" customWidth="1"/>
    <col min="2066" max="2066" width="8.140625" style="9" customWidth="1"/>
    <col min="2067" max="2067" width="8" style="9" customWidth="1"/>
    <col min="2068" max="2068" width="7.140625" style="9" customWidth="1"/>
    <col min="2069" max="2069" width="6.5703125" style="9" customWidth="1"/>
    <col min="2070" max="2070" width="4.5703125" style="9" customWidth="1"/>
    <col min="2071" max="2071" width="7.85546875" style="9" customWidth="1"/>
    <col min="2072" max="2072" width="8.140625" style="9" customWidth="1"/>
    <col min="2073" max="2076" width="4.5703125" style="9" customWidth="1"/>
    <col min="2077" max="2077" width="11.5703125" style="9"/>
    <col min="2078" max="2078" width="8.42578125" style="9" customWidth="1"/>
    <col min="2079" max="2079" width="5.42578125" style="9" customWidth="1"/>
    <col min="2080" max="2081" width="5.140625" style="9" customWidth="1"/>
    <col min="2082" max="2082" width="6.42578125" style="9" customWidth="1"/>
    <col min="2083" max="2083" width="11.5703125" style="9"/>
    <col min="2084" max="2084" width="8.42578125" style="9" customWidth="1"/>
    <col min="2085" max="2085" width="3.140625" style="9" customWidth="1"/>
    <col min="2086" max="2086" width="5.140625" style="9" customWidth="1"/>
    <col min="2087" max="2087" width="7.42578125" style="9" customWidth="1"/>
    <col min="2088" max="2088" width="4.5703125" style="9" customWidth="1"/>
    <col min="2089" max="2304" width="11.5703125" style="9"/>
    <col min="2305" max="2305" width="1.85546875" style="9" customWidth="1"/>
    <col min="2306" max="2306" width="8.140625" style="9" customWidth="1"/>
    <col min="2307" max="2308" width="4.5703125" style="9" customWidth="1"/>
    <col min="2309" max="2309" width="7.140625" style="9" customWidth="1"/>
    <col min="2310" max="2310" width="7.85546875" style="9" customWidth="1"/>
    <col min="2311" max="2311" width="4.5703125" style="9" customWidth="1"/>
    <col min="2312" max="2312" width="8.140625" style="9" customWidth="1"/>
    <col min="2313" max="2313" width="9.42578125" style="9" customWidth="1"/>
    <col min="2314" max="2314" width="7.140625" style="9" customWidth="1"/>
    <col min="2315" max="2316" width="8.5703125" style="9" customWidth="1"/>
    <col min="2317" max="2317" width="4.5703125" style="9" customWidth="1"/>
    <col min="2318" max="2318" width="7.42578125" style="9" customWidth="1"/>
    <col min="2319" max="2320" width="4.5703125" style="9" customWidth="1"/>
    <col min="2321" max="2321" width="7" style="9" customWidth="1"/>
    <col min="2322" max="2322" width="8.140625" style="9" customWidth="1"/>
    <col min="2323" max="2323" width="8" style="9" customWidth="1"/>
    <col min="2324" max="2324" width="7.140625" style="9" customWidth="1"/>
    <col min="2325" max="2325" width="6.5703125" style="9" customWidth="1"/>
    <col min="2326" max="2326" width="4.5703125" style="9" customWidth="1"/>
    <col min="2327" max="2327" width="7.85546875" style="9" customWidth="1"/>
    <col min="2328" max="2328" width="8.140625" style="9" customWidth="1"/>
    <col min="2329" max="2332" width="4.5703125" style="9" customWidth="1"/>
    <col min="2333" max="2333" width="11.5703125" style="9"/>
    <col min="2334" max="2334" width="8.42578125" style="9" customWidth="1"/>
    <col min="2335" max="2335" width="5.42578125" style="9" customWidth="1"/>
    <col min="2336" max="2337" width="5.140625" style="9" customWidth="1"/>
    <col min="2338" max="2338" width="6.42578125" style="9" customWidth="1"/>
    <col min="2339" max="2339" width="11.5703125" style="9"/>
    <col min="2340" max="2340" width="8.42578125" style="9" customWidth="1"/>
    <col min="2341" max="2341" width="3.140625" style="9" customWidth="1"/>
    <col min="2342" max="2342" width="5.140625" style="9" customWidth="1"/>
    <col min="2343" max="2343" width="7.42578125" style="9" customWidth="1"/>
    <col min="2344" max="2344" width="4.5703125" style="9" customWidth="1"/>
    <col min="2345" max="2560" width="11.5703125" style="9"/>
    <col min="2561" max="2561" width="1.85546875" style="9" customWidth="1"/>
    <col min="2562" max="2562" width="8.140625" style="9" customWidth="1"/>
    <col min="2563" max="2564" width="4.5703125" style="9" customWidth="1"/>
    <col min="2565" max="2565" width="7.140625" style="9" customWidth="1"/>
    <col min="2566" max="2566" width="7.85546875" style="9" customWidth="1"/>
    <col min="2567" max="2567" width="4.5703125" style="9" customWidth="1"/>
    <col min="2568" max="2568" width="8.140625" style="9" customWidth="1"/>
    <col min="2569" max="2569" width="9.42578125" style="9" customWidth="1"/>
    <col min="2570" max="2570" width="7.140625" style="9" customWidth="1"/>
    <col min="2571" max="2572" width="8.5703125" style="9" customWidth="1"/>
    <col min="2573" max="2573" width="4.5703125" style="9" customWidth="1"/>
    <col min="2574" max="2574" width="7.42578125" style="9" customWidth="1"/>
    <col min="2575" max="2576" width="4.5703125" style="9" customWidth="1"/>
    <col min="2577" max="2577" width="7" style="9" customWidth="1"/>
    <col min="2578" max="2578" width="8.140625" style="9" customWidth="1"/>
    <col min="2579" max="2579" width="8" style="9" customWidth="1"/>
    <col min="2580" max="2580" width="7.140625" style="9" customWidth="1"/>
    <col min="2581" max="2581" width="6.5703125" style="9" customWidth="1"/>
    <col min="2582" max="2582" width="4.5703125" style="9" customWidth="1"/>
    <col min="2583" max="2583" width="7.85546875" style="9" customWidth="1"/>
    <col min="2584" max="2584" width="8.140625" style="9" customWidth="1"/>
    <col min="2585" max="2588" width="4.5703125" style="9" customWidth="1"/>
    <col min="2589" max="2589" width="11.5703125" style="9"/>
    <col min="2590" max="2590" width="8.42578125" style="9" customWidth="1"/>
    <col min="2591" max="2591" width="5.42578125" style="9" customWidth="1"/>
    <col min="2592" max="2593" width="5.140625" style="9" customWidth="1"/>
    <col min="2594" max="2594" width="6.42578125" style="9" customWidth="1"/>
    <col min="2595" max="2595" width="11.5703125" style="9"/>
    <col min="2596" max="2596" width="8.42578125" style="9" customWidth="1"/>
    <col min="2597" max="2597" width="3.140625" style="9" customWidth="1"/>
    <col min="2598" max="2598" width="5.140625" style="9" customWidth="1"/>
    <col min="2599" max="2599" width="7.42578125" style="9" customWidth="1"/>
    <col min="2600" max="2600" width="4.5703125" style="9" customWidth="1"/>
    <col min="2601" max="2816" width="11.5703125" style="9"/>
    <col min="2817" max="2817" width="1.85546875" style="9" customWidth="1"/>
    <col min="2818" max="2818" width="8.140625" style="9" customWidth="1"/>
    <col min="2819" max="2820" width="4.5703125" style="9" customWidth="1"/>
    <col min="2821" max="2821" width="7.140625" style="9" customWidth="1"/>
    <col min="2822" max="2822" width="7.85546875" style="9" customWidth="1"/>
    <col min="2823" max="2823" width="4.5703125" style="9" customWidth="1"/>
    <col min="2824" max="2824" width="8.140625" style="9" customWidth="1"/>
    <col min="2825" max="2825" width="9.42578125" style="9" customWidth="1"/>
    <col min="2826" max="2826" width="7.140625" style="9" customWidth="1"/>
    <col min="2827" max="2828" width="8.5703125" style="9" customWidth="1"/>
    <col min="2829" max="2829" width="4.5703125" style="9" customWidth="1"/>
    <col min="2830" max="2830" width="7.42578125" style="9" customWidth="1"/>
    <col min="2831" max="2832" width="4.5703125" style="9" customWidth="1"/>
    <col min="2833" max="2833" width="7" style="9" customWidth="1"/>
    <col min="2834" max="2834" width="8.140625" style="9" customWidth="1"/>
    <col min="2835" max="2835" width="8" style="9" customWidth="1"/>
    <col min="2836" max="2836" width="7.140625" style="9" customWidth="1"/>
    <col min="2837" max="2837" width="6.5703125" style="9" customWidth="1"/>
    <col min="2838" max="2838" width="4.5703125" style="9" customWidth="1"/>
    <col min="2839" max="2839" width="7.85546875" style="9" customWidth="1"/>
    <col min="2840" max="2840" width="8.140625" style="9" customWidth="1"/>
    <col min="2841" max="2844" width="4.5703125" style="9" customWidth="1"/>
    <col min="2845" max="2845" width="11.5703125" style="9"/>
    <col min="2846" max="2846" width="8.42578125" style="9" customWidth="1"/>
    <col min="2847" max="2847" width="5.42578125" style="9" customWidth="1"/>
    <col min="2848" max="2849" width="5.140625" style="9" customWidth="1"/>
    <col min="2850" max="2850" width="6.42578125" style="9" customWidth="1"/>
    <col min="2851" max="2851" width="11.5703125" style="9"/>
    <col min="2852" max="2852" width="8.42578125" style="9" customWidth="1"/>
    <col min="2853" max="2853" width="3.140625" style="9" customWidth="1"/>
    <col min="2854" max="2854" width="5.140625" style="9" customWidth="1"/>
    <col min="2855" max="2855" width="7.42578125" style="9" customWidth="1"/>
    <col min="2856" max="2856" width="4.5703125" style="9" customWidth="1"/>
    <col min="2857" max="3072" width="11.5703125" style="9"/>
    <col min="3073" max="3073" width="1.85546875" style="9" customWidth="1"/>
    <col min="3074" max="3074" width="8.140625" style="9" customWidth="1"/>
    <col min="3075" max="3076" width="4.5703125" style="9" customWidth="1"/>
    <col min="3077" max="3077" width="7.140625" style="9" customWidth="1"/>
    <col min="3078" max="3078" width="7.85546875" style="9" customWidth="1"/>
    <col min="3079" max="3079" width="4.5703125" style="9" customWidth="1"/>
    <col min="3080" max="3080" width="8.140625" style="9" customWidth="1"/>
    <col min="3081" max="3081" width="9.42578125" style="9" customWidth="1"/>
    <col min="3082" max="3082" width="7.140625" style="9" customWidth="1"/>
    <col min="3083" max="3084" width="8.5703125" style="9" customWidth="1"/>
    <col min="3085" max="3085" width="4.5703125" style="9" customWidth="1"/>
    <col min="3086" max="3086" width="7.42578125" style="9" customWidth="1"/>
    <col min="3087" max="3088" width="4.5703125" style="9" customWidth="1"/>
    <col min="3089" max="3089" width="7" style="9" customWidth="1"/>
    <col min="3090" max="3090" width="8.140625" style="9" customWidth="1"/>
    <col min="3091" max="3091" width="8" style="9" customWidth="1"/>
    <col min="3092" max="3092" width="7.140625" style="9" customWidth="1"/>
    <col min="3093" max="3093" width="6.5703125" style="9" customWidth="1"/>
    <col min="3094" max="3094" width="4.5703125" style="9" customWidth="1"/>
    <col min="3095" max="3095" width="7.85546875" style="9" customWidth="1"/>
    <col min="3096" max="3096" width="8.140625" style="9" customWidth="1"/>
    <col min="3097" max="3100" width="4.5703125" style="9" customWidth="1"/>
    <col min="3101" max="3101" width="11.5703125" style="9"/>
    <col min="3102" max="3102" width="8.42578125" style="9" customWidth="1"/>
    <col min="3103" max="3103" width="5.42578125" style="9" customWidth="1"/>
    <col min="3104" max="3105" width="5.140625" style="9" customWidth="1"/>
    <col min="3106" max="3106" width="6.42578125" style="9" customWidth="1"/>
    <col min="3107" max="3107" width="11.5703125" style="9"/>
    <col min="3108" max="3108" width="8.42578125" style="9" customWidth="1"/>
    <col min="3109" max="3109" width="3.140625" style="9" customWidth="1"/>
    <col min="3110" max="3110" width="5.140625" style="9" customWidth="1"/>
    <col min="3111" max="3111" width="7.42578125" style="9" customWidth="1"/>
    <col min="3112" max="3112" width="4.5703125" style="9" customWidth="1"/>
    <col min="3113" max="3328" width="11.5703125" style="9"/>
    <col min="3329" max="3329" width="1.85546875" style="9" customWidth="1"/>
    <col min="3330" max="3330" width="8.140625" style="9" customWidth="1"/>
    <col min="3331" max="3332" width="4.5703125" style="9" customWidth="1"/>
    <col min="3333" max="3333" width="7.140625" style="9" customWidth="1"/>
    <col min="3334" max="3334" width="7.85546875" style="9" customWidth="1"/>
    <col min="3335" max="3335" width="4.5703125" style="9" customWidth="1"/>
    <col min="3336" max="3336" width="8.140625" style="9" customWidth="1"/>
    <col min="3337" max="3337" width="9.42578125" style="9" customWidth="1"/>
    <col min="3338" max="3338" width="7.140625" style="9" customWidth="1"/>
    <col min="3339" max="3340" width="8.5703125" style="9" customWidth="1"/>
    <col min="3341" max="3341" width="4.5703125" style="9" customWidth="1"/>
    <col min="3342" max="3342" width="7.42578125" style="9" customWidth="1"/>
    <col min="3343" max="3344" width="4.5703125" style="9" customWidth="1"/>
    <col min="3345" max="3345" width="7" style="9" customWidth="1"/>
    <col min="3346" max="3346" width="8.140625" style="9" customWidth="1"/>
    <col min="3347" max="3347" width="8" style="9" customWidth="1"/>
    <col min="3348" max="3348" width="7.140625" style="9" customWidth="1"/>
    <col min="3349" max="3349" width="6.5703125" style="9" customWidth="1"/>
    <col min="3350" max="3350" width="4.5703125" style="9" customWidth="1"/>
    <col min="3351" max="3351" width="7.85546875" style="9" customWidth="1"/>
    <col min="3352" max="3352" width="8.140625" style="9" customWidth="1"/>
    <col min="3353" max="3356" width="4.5703125" style="9" customWidth="1"/>
    <col min="3357" max="3357" width="11.5703125" style="9"/>
    <col min="3358" max="3358" width="8.42578125" style="9" customWidth="1"/>
    <col min="3359" max="3359" width="5.42578125" style="9" customWidth="1"/>
    <col min="3360" max="3361" width="5.140625" style="9" customWidth="1"/>
    <col min="3362" max="3362" width="6.42578125" style="9" customWidth="1"/>
    <col min="3363" max="3363" width="11.5703125" style="9"/>
    <col min="3364" max="3364" width="8.42578125" style="9" customWidth="1"/>
    <col min="3365" max="3365" width="3.140625" style="9" customWidth="1"/>
    <col min="3366" max="3366" width="5.140625" style="9" customWidth="1"/>
    <col min="3367" max="3367" width="7.42578125" style="9" customWidth="1"/>
    <col min="3368" max="3368" width="4.5703125" style="9" customWidth="1"/>
    <col min="3369" max="3584" width="11.5703125" style="9"/>
    <col min="3585" max="3585" width="1.85546875" style="9" customWidth="1"/>
    <col min="3586" max="3586" width="8.140625" style="9" customWidth="1"/>
    <col min="3587" max="3588" width="4.5703125" style="9" customWidth="1"/>
    <col min="3589" max="3589" width="7.140625" style="9" customWidth="1"/>
    <col min="3590" max="3590" width="7.85546875" style="9" customWidth="1"/>
    <col min="3591" max="3591" width="4.5703125" style="9" customWidth="1"/>
    <col min="3592" max="3592" width="8.140625" style="9" customWidth="1"/>
    <col min="3593" max="3593" width="9.42578125" style="9" customWidth="1"/>
    <col min="3594" max="3594" width="7.140625" style="9" customWidth="1"/>
    <col min="3595" max="3596" width="8.5703125" style="9" customWidth="1"/>
    <col min="3597" max="3597" width="4.5703125" style="9" customWidth="1"/>
    <col min="3598" max="3598" width="7.42578125" style="9" customWidth="1"/>
    <col min="3599" max="3600" width="4.5703125" style="9" customWidth="1"/>
    <col min="3601" max="3601" width="7" style="9" customWidth="1"/>
    <col min="3602" max="3602" width="8.140625" style="9" customWidth="1"/>
    <col min="3603" max="3603" width="8" style="9" customWidth="1"/>
    <col min="3604" max="3604" width="7.140625" style="9" customWidth="1"/>
    <col min="3605" max="3605" width="6.5703125" style="9" customWidth="1"/>
    <col min="3606" max="3606" width="4.5703125" style="9" customWidth="1"/>
    <col min="3607" max="3607" width="7.85546875" style="9" customWidth="1"/>
    <col min="3608" max="3608" width="8.140625" style="9" customWidth="1"/>
    <col min="3609" max="3612" width="4.5703125" style="9" customWidth="1"/>
    <col min="3613" max="3613" width="11.5703125" style="9"/>
    <col min="3614" max="3614" width="8.42578125" style="9" customWidth="1"/>
    <col min="3615" max="3615" width="5.42578125" style="9" customWidth="1"/>
    <col min="3616" max="3617" width="5.140625" style="9" customWidth="1"/>
    <col min="3618" max="3618" width="6.42578125" style="9" customWidth="1"/>
    <col min="3619" max="3619" width="11.5703125" style="9"/>
    <col min="3620" max="3620" width="8.42578125" style="9" customWidth="1"/>
    <col min="3621" max="3621" width="3.140625" style="9" customWidth="1"/>
    <col min="3622" max="3622" width="5.140625" style="9" customWidth="1"/>
    <col min="3623" max="3623" width="7.42578125" style="9" customWidth="1"/>
    <col min="3624" max="3624" width="4.5703125" style="9" customWidth="1"/>
    <col min="3625" max="3840" width="11.5703125" style="9"/>
    <col min="3841" max="3841" width="1.85546875" style="9" customWidth="1"/>
    <col min="3842" max="3842" width="8.140625" style="9" customWidth="1"/>
    <col min="3843" max="3844" width="4.5703125" style="9" customWidth="1"/>
    <col min="3845" max="3845" width="7.140625" style="9" customWidth="1"/>
    <col min="3846" max="3846" width="7.85546875" style="9" customWidth="1"/>
    <col min="3847" max="3847" width="4.5703125" style="9" customWidth="1"/>
    <col min="3848" max="3848" width="8.140625" style="9" customWidth="1"/>
    <col min="3849" max="3849" width="9.42578125" style="9" customWidth="1"/>
    <col min="3850" max="3850" width="7.140625" style="9" customWidth="1"/>
    <col min="3851" max="3852" width="8.5703125" style="9" customWidth="1"/>
    <col min="3853" max="3853" width="4.5703125" style="9" customWidth="1"/>
    <col min="3854" max="3854" width="7.42578125" style="9" customWidth="1"/>
    <col min="3855" max="3856" width="4.5703125" style="9" customWidth="1"/>
    <col min="3857" max="3857" width="7" style="9" customWidth="1"/>
    <col min="3858" max="3858" width="8.140625" style="9" customWidth="1"/>
    <col min="3859" max="3859" width="8" style="9" customWidth="1"/>
    <col min="3860" max="3860" width="7.140625" style="9" customWidth="1"/>
    <col min="3861" max="3861" width="6.5703125" style="9" customWidth="1"/>
    <col min="3862" max="3862" width="4.5703125" style="9" customWidth="1"/>
    <col min="3863" max="3863" width="7.85546875" style="9" customWidth="1"/>
    <col min="3864" max="3864" width="8.140625" style="9" customWidth="1"/>
    <col min="3865" max="3868" width="4.5703125" style="9" customWidth="1"/>
    <col min="3869" max="3869" width="11.5703125" style="9"/>
    <col min="3870" max="3870" width="8.42578125" style="9" customWidth="1"/>
    <col min="3871" max="3871" width="5.42578125" style="9" customWidth="1"/>
    <col min="3872" max="3873" width="5.140625" style="9" customWidth="1"/>
    <col min="3874" max="3874" width="6.42578125" style="9" customWidth="1"/>
    <col min="3875" max="3875" width="11.5703125" style="9"/>
    <col min="3876" max="3876" width="8.42578125" style="9" customWidth="1"/>
    <col min="3877" max="3877" width="3.140625" style="9" customWidth="1"/>
    <col min="3878" max="3878" width="5.140625" style="9" customWidth="1"/>
    <col min="3879" max="3879" width="7.42578125" style="9" customWidth="1"/>
    <col min="3880" max="3880" width="4.5703125" style="9" customWidth="1"/>
    <col min="3881" max="4096" width="11.5703125" style="9"/>
    <col min="4097" max="4097" width="1.85546875" style="9" customWidth="1"/>
    <col min="4098" max="4098" width="8.140625" style="9" customWidth="1"/>
    <col min="4099" max="4100" width="4.5703125" style="9" customWidth="1"/>
    <col min="4101" max="4101" width="7.140625" style="9" customWidth="1"/>
    <col min="4102" max="4102" width="7.85546875" style="9" customWidth="1"/>
    <col min="4103" max="4103" width="4.5703125" style="9" customWidth="1"/>
    <col min="4104" max="4104" width="8.140625" style="9" customWidth="1"/>
    <col min="4105" max="4105" width="9.42578125" style="9" customWidth="1"/>
    <col min="4106" max="4106" width="7.140625" style="9" customWidth="1"/>
    <col min="4107" max="4108" width="8.5703125" style="9" customWidth="1"/>
    <col min="4109" max="4109" width="4.5703125" style="9" customWidth="1"/>
    <col min="4110" max="4110" width="7.42578125" style="9" customWidth="1"/>
    <col min="4111" max="4112" width="4.5703125" style="9" customWidth="1"/>
    <col min="4113" max="4113" width="7" style="9" customWidth="1"/>
    <col min="4114" max="4114" width="8.140625" style="9" customWidth="1"/>
    <col min="4115" max="4115" width="8" style="9" customWidth="1"/>
    <col min="4116" max="4116" width="7.140625" style="9" customWidth="1"/>
    <col min="4117" max="4117" width="6.5703125" style="9" customWidth="1"/>
    <col min="4118" max="4118" width="4.5703125" style="9" customWidth="1"/>
    <col min="4119" max="4119" width="7.85546875" style="9" customWidth="1"/>
    <col min="4120" max="4120" width="8.140625" style="9" customWidth="1"/>
    <col min="4121" max="4124" width="4.5703125" style="9" customWidth="1"/>
    <col min="4125" max="4125" width="11.5703125" style="9"/>
    <col min="4126" max="4126" width="8.42578125" style="9" customWidth="1"/>
    <col min="4127" max="4127" width="5.42578125" style="9" customWidth="1"/>
    <col min="4128" max="4129" width="5.140625" style="9" customWidth="1"/>
    <col min="4130" max="4130" width="6.42578125" style="9" customWidth="1"/>
    <col min="4131" max="4131" width="11.5703125" style="9"/>
    <col min="4132" max="4132" width="8.42578125" style="9" customWidth="1"/>
    <col min="4133" max="4133" width="3.140625" style="9" customWidth="1"/>
    <col min="4134" max="4134" width="5.140625" style="9" customWidth="1"/>
    <col min="4135" max="4135" width="7.42578125" style="9" customWidth="1"/>
    <col min="4136" max="4136" width="4.5703125" style="9" customWidth="1"/>
    <col min="4137" max="4352" width="11.5703125" style="9"/>
    <col min="4353" max="4353" width="1.85546875" style="9" customWidth="1"/>
    <col min="4354" max="4354" width="8.140625" style="9" customWidth="1"/>
    <col min="4355" max="4356" width="4.5703125" style="9" customWidth="1"/>
    <col min="4357" max="4357" width="7.140625" style="9" customWidth="1"/>
    <col min="4358" max="4358" width="7.85546875" style="9" customWidth="1"/>
    <col min="4359" max="4359" width="4.5703125" style="9" customWidth="1"/>
    <col min="4360" max="4360" width="8.140625" style="9" customWidth="1"/>
    <col min="4361" max="4361" width="9.42578125" style="9" customWidth="1"/>
    <col min="4362" max="4362" width="7.140625" style="9" customWidth="1"/>
    <col min="4363" max="4364" width="8.5703125" style="9" customWidth="1"/>
    <col min="4365" max="4365" width="4.5703125" style="9" customWidth="1"/>
    <col min="4366" max="4366" width="7.42578125" style="9" customWidth="1"/>
    <col min="4367" max="4368" width="4.5703125" style="9" customWidth="1"/>
    <col min="4369" max="4369" width="7" style="9" customWidth="1"/>
    <col min="4370" max="4370" width="8.140625" style="9" customWidth="1"/>
    <col min="4371" max="4371" width="8" style="9" customWidth="1"/>
    <col min="4372" max="4372" width="7.140625" style="9" customWidth="1"/>
    <col min="4373" max="4373" width="6.5703125" style="9" customWidth="1"/>
    <col min="4374" max="4374" width="4.5703125" style="9" customWidth="1"/>
    <col min="4375" max="4375" width="7.85546875" style="9" customWidth="1"/>
    <col min="4376" max="4376" width="8.140625" style="9" customWidth="1"/>
    <col min="4377" max="4380" width="4.5703125" style="9" customWidth="1"/>
    <col min="4381" max="4381" width="11.5703125" style="9"/>
    <col min="4382" max="4382" width="8.42578125" style="9" customWidth="1"/>
    <col min="4383" max="4383" width="5.42578125" style="9" customWidth="1"/>
    <col min="4384" max="4385" width="5.140625" style="9" customWidth="1"/>
    <col min="4386" max="4386" width="6.42578125" style="9" customWidth="1"/>
    <col min="4387" max="4387" width="11.5703125" style="9"/>
    <col min="4388" max="4388" width="8.42578125" style="9" customWidth="1"/>
    <col min="4389" max="4389" width="3.140625" style="9" customWidth="1"/>
    <col min="4390" max="4390" width="5.140625" style="9" customWidth="1"/>
    <col min="4391" max="4391" width="7.42578125" style="9" customWidth="1"/>
    <col min="4392" max="4392" width="4.5703125" style="9" customWidth="1"/>
    <col min="4393" max="4608" width="11.5703125" style="9"/>
    <col min="4609" max="4609" width="1.85546875" style="9" customWidth="1"/>
    <col min="4610" max="4610" width="8.140625" style="9" customWidth="1"/>
    <col min="4611" max="4612" width="4.5703125" style="9" customWidth="1"/>
    <col min="4613" max="4613" width="7.140625" style="9" customWidth="1"/>
    <col min="4614" max="4614" width="7.85546875" style="9" customWidth="1"/>
    <col min="4615" max="4615" width="4.5703125" style="9" customWidth="1"/>
    <col min="4616" max="4616" width="8.140625" style="9" customWidth="1"/>
    <col min="4617" max="4617" width="9.42578125" style="9" customWidth="1"/>
    <col min="4618" max="4618" width="7.140625" style="9" customWidth="1"/>
    <col min="4619" max="4620" width="8.5703125" style="9" customWidth="1"/>
    <col min="4621" max="4621" width="4.5703125" style="9" customWidth="1"/>
    <col min="4622" max="4622" width="7.42578125" style="9" customWidth="1"/>
    <col min="4623" max="4624" width="4.5703125" style="9" customWidth="1"/>
    <col min="4625" max="4625" width="7" style="9" customWidth="1"/>
    <col min="4626" max="4626" width="8.140625" style="9" customWidth="1"/>
    <col min="4627" max="4627" width="8" style="9" customWidth="1"/>
    <col min="4628" max="4628" width="7.140625" style="9" customWidth="1"/>
    <col min="4629" max="4629" width="6.5703125" style="9" customWidth="1"/>
    <col min="4630" max="4630" width="4.5703125" style="9" customWidth="1"/>
    <col min="4631" max="4631" width="7.85546875" style="9" customWidth="1"/>
    <col min="4632" max="4632" width="8.140625" style="9" customWidth="1"/>
    <col min="4633" max="4636" width="4.5703125" style="9" customWidth="1"/>
    <col min="4637" max="4637" width="11.5703125" style="9"/>
    <col min="4638" max="4638" width="8.42578125" style="9" customWidth="1"/>
    <col min="4639" max="4639" width="5.42578125" style="9" customWidth="1"/>
    <col min="4640" max="4641" width="5.140625" style="9" customWidth="1"/>
    <col min="4642" max="4642" width="6.42578125" style="9" customWidth="1"/>
    <col min="4643" max="4643" width="11.5703125" style="9"/>
    <col min="4644" max="4644" width="8.42578125" style="9" customWidth="1"/>
    <col min="4645" max="4645" width="3.140625" style="9" customWidth="1"/>
    <col min="4646" max="4646" width="5.140625" style="9" customWidth="1"/>
    <col min="4647" max="4647" width="7.42578125" style="9" customWidth="1"/>
    <col min="4648" max="4648" width="4.5703125" style="9" customWidth="1"/>
    <col min="4649" max="4864" width="11.5703125" style="9"/>
    <col min="4865" max="4865" width="1.85546875" style="9" customWidth="1"/>
    <col min="4866" max="4866" width="8.140625" style="9" customWidth="1"/>
    <col min="4867" max="4868" width="4.5703125" style="9" customWidth="1"/>
    <col min="4869" max="4869" width="7.140625" style="9" customWidth="1"/>
    <col min="4870" max="4870" width="7.85546875" style="9" customWidth="1"/>
    <col min="4871" max="4871" width="4.5703125" style="9" customWidth="1"/>
    <col min="4872" max="4872" width="8.140625" style="9" customWidth="1"/>
    <col min="4873" max="4873" width="9.42578125" style="9" customWidth="1"/>
    <col min="4874" max="4874" width="7.140625" style="9" customWidth="1"/>
    <col min="4875" max="4876" width="8.5703125" style="9" customWidth="1"/>
    <col min="4877" max="4877" width="4.5703125" style="9" customWidth="1"/>
    <col min="4878" max="4878" width="7.42578125" style="9" customWidth="1"/>
    <col min="4879" max="4880" width="4.5703125" style="9" customWidth="1"/>
    <col min="4881" max="4881" width="7" style="9" customWidth="1"/>
    <col min="4882" max="4882" width="8.140625" style="9" customWidth="1"/>
    <col min="4883" max="4883" width="8" style="9" customWidth="1"/>
    <col min="4884" max="4884" width="7.140625" style="9" customWidth="1"/>
    <col min="4885" max="4885" width="6.5703125" style="9" customWidth="1"/>
    <col min="4886" max="4886" width="4.5703125" style="9" customWidth="1"/>
    <col min="4887" max="4887" width="7.85546875" style="9" customWidth="1"/>
    <col min="4888" max="4888" width="8.140625" style="9" customWidth="1"/>
    <col min="4889" max="4892" width="4.5703125" style="9" customWidth="1"/>
    <col min="4893" max="4893" width="11.5703125" style="9"/>
    <col min="4894" max="4894" width="8.42578125" style="9" customWidth="1"/>
    <col min="4895" max="4895" width="5.42578125" style="9" customWidth="1"/>
    <col min="4896" max="4897" width="5.140625" style="9" customWidth="1"/>
    <col min="4898" max="4898" width="6.42578125" style="9" customWidth="1"/>
    <col min="4899" max="4899" width="11.5703125" style="9"/>
    <col min="4900" max="4900" width="8.42578125" style="9" customWidth="1"/>
    <col min="4901" max="4901" width="3.140625" style="9" customWidth="1"/>
    <col min="4902" max="4902" width="5.140625" style="9" customWidth="1"/>
    <col min="4903" max="4903" width="7.42578125" style="9" customWidth="1"/>
    <col min="4904" max="4904" width="4.5703125" style="9" customWidth="1"/>
    <col min="4905" max="5120" width="11.5703125" style="9"/>
    <col min="5121" max="5121" width="1.85546875" style="9" customWidth="1"/>
    <col min="5122" max="5122" width="8.140625" style="9" customWidth="1"/>
    <col min="5123" max="5124" width="4.5703125" style="9" customWidth="1"/>
    <col min="5125" max="5125" width="7.140625" style="9" customWidth="1"/>
    <col min="5126" max="5126" width="7.85546875" style="9" customWidth="1"/>
    <col min="5127" max="5127" width="4.5703125" style="9" customWidth="1"/>
    <col min="5128" max="5128" width="8.140625" style="9" customWidth="1"/>
    <col min="5129" max="5129" width="9.42578125" style="9" customWidth="1"/>
    <col min="5130" max="5130" width="7.140625" style="9" customWidth="1"/>
    <col min="5131" max="5132" width="8.5703125" style="9" customWidth="1"/>
    <col min="5133" max="5133" width="4.5703125" style="9" customWidth="1"/>
    <col min="5134" max="5134" width="7.42578125" style="9" customWidth="1"/>
    <col min="5135" max="5136" width="4.5703125" style="9" customWidth="1"/>
    <col min="5137" max="5137" width="7" style="9" customWidth="1"/>
    <col min="5138" max="5138" width="8.140625" style="9" customWidth="1"/>
    <col min="5139" max="5139" width="8" style="9" customWidth="1"/>
    <col min="5140" max="5140" width="7.140625" style="9" customWidth="1"/>
    <col min="5141" max="5141" width="6.5703125" style="9" customWidth="1"/>
    <col min="5142" max="5142" width="4.5703125" style="9" customWidth="1"/>
    <col min="5143" max="5143" width="7.85546875" style="9" customWidth="1"/>
    <col min="5144" max="5144" width="8.140625" style="9" customWidth="1"/>
    <col min="5145" max="5148" width="4.5703125" style="9" customWidth="1"/>
    <col min="5149" max="5149" width="11.5703125" style="9"/>
    <col min="5150" max="5150" width="8.42578125" style="9" customWidth="1"/>
    <col min="5151" max="5151" width="5.42578125" style="9" customWidth="1"/>
    <col min="5152" max="5153" width="5.140625" style="9" customWidth="1"/>
    <col min="5154" max="5154" width="6.42578125" style="9" customWidth="1"/>
    <col min="5155" max="5155" width="11.5703125" style="9"/>
    <col min="5156" max="5156" width="8.42578125" style="9" customWidth="1"/>
    <col min="5157" max="5157" width="3.140625" style="9" customWidth="1"/>
    <col min="5158" max="5158" width="5.140625" style="9" customWidth="1"/>
    <col min="5159" max="5159" width="7.42578125" style="9" customWidth="1"/>
    <col min="5160" max="5160" width="4.5703125" style="9" customWidth="1"/>
    <col min="5161" max="5376" width="11.5703125" style="9"/>
    <col min="5377" max="5377" width="1.85546875" style="9" customWidth="1"/>
    <col min="5378" max="5378" width="8.140625" style="9" customWidth="1"/>
    <col min="5379" max="5380" width="4.5703125" style="9" customWidth="1"/>
    <col min="5381" max="5381" width="7.140625" style="9" customWidth="1"/>
    <col min="5382" max="5382" width="7.85546875" style="9" customWidth="1"/>
    <col min="5383" max="5383" width="4.5703125" style="9" customWidth="1"/>
    <col min="5384" max="5384" width="8.140625" style="9" customWidth="1"/>
    <col min="5385" max="5385" width="9.42578125" style="9" customWidth="1"/>
    <col min="5386" max="5386" width="7.140625" style="9" customWidth="1"/>
    <col min="5387" max="5388" width="8.5703125" style="9" customWidth="1"/>
    <col min="5389" max="5389" width="4.5703125" style="9" customWidth="1"/>
    <col min="5390" max="5390" width="7.42578125" style="9" customWidth="1"/>
    <col min="5391" max="5392" width="4.5703125" style="9" customWidth="1"/>
    <col min="5393" max="5393" width="7" style="9" customWidth="1"/>
    <col min="5394" max="5394" width="8.140625" style="9" customWidth="1"/>
    <col min="5395" max="5395" width="8" style="9" customWidth="1"/>
    <col min="5396" max="5396" width="7.140625" style="9" customWidth="1"/>
    <col min="5397" max="5397" width="6.5703125" style="9" customWidth="1"/>
    <col min="5398" max="5398" width="4.5703125" style="9" customWidth="1"/>
    <col min="5399" max="5399" width="7.85546875" style="9" customWidth="1"/>
    <col min="5400" max="5400" width="8.140625" style="9" customWidth="1"/>
    <col min="5401" max="5404" width="4.5703125" style="9" customWidth="1"/>
    <col min="5405" max="5405" width="11.5703125" style="9"/>
    <col min="5406" max="5406" width="8.42578125" style="9" customWidth="1"/>
    <col min="5407" max="5407" width="5.42578125" style="9" customWidth="1"/>
    <col min="5408" max="5409" width="5.140625" style="9" customWidth="1"/>
    <col min="5410" max="5410" width="6.42578125" style="9" customWidth="1"/>
    <col min="5411" max="5411" width="11.5703125" style="9"/>
    <col min="5412" max="5412" width="8.42578125" style="9" customWidth="1"/>
    <col min="5413" max="5413" width="3.140625" style="9" customWidth="1"/>
    <col min="5414" max="5414" width="5.140625" style="9" customWidth="1"/>
    <col min="5415" max="5415" width="7.42578125" style="9" customWidth="1"/>
    <col min="5416" max="5416" width="4.5703125" style="9" customWidth="1"/>
    <col min="5417" max="5632" width="11.5703125" style="9"/>
    <col min="5633" max="5633" width="1.85546875" style="9" customWidth="1"/>
    <col min="5634" max="5634" width="8.140625" style="9" customWidth="1"/>
    <col min="5635" max="5636" width="4.5703125" style="9" customWidth="1"/>
    <col min="5637" max="5637" width="7.140625" style="9" customWidth="1"/>
    <col min="5638" max="5638" width="7.85546875" style="9" customWidth="1"/>
    <col min="5639" max="5639" width="4.5703125" style="9" customWidth="1"/>
    <col min="5640" max="5640" width="8.140625" style="9" customWidth="1"/>
    <col min="5641" max="5641" width="9.42578125" style="9" customWidth="1"/>
    <col min="5642" max="5642" width="7.140625" style="9" customWidth="1"/>
    <col min="5643" max="5644" width="8.5703125" style="9" customWidth="1"/>
    <col min="5645" max="5645" width="4.5703125" style="9" customWidth="1"/>
    <col min="5646" max="5646" width="7.42578125" style="9" customWidth="1"/>
    <col min="5647" max="5648" width="4.5703125" style="9" customWidth="1"/>
    <col min="5649" max="5649" width="7" style="9" customWidth="1"/>
    <col min="5650" max="5650" width="8.140625" style="9" customWidth="1"/>
    <col min="5651" max="5651" width="8" style="9" customWidth="1"/>
    <col min="5652" max="5652" width="7.140625" style="9" customWidth="1"/>
    <col min="5653" max="5653" width="6.5703125" style="9" customWidth="1"/>
    <col min="5654" max="5654" width="4.5703125" style="9" customWidth="1"/>
    <col min="5655" max="5655" width="7.85546875" style="9" customWidth="1"/>
    <col min="5656" max="5656" width="8.140625" style="9" customWidth="1"/>
    <col min="5657" max="5660" width="4.5703125" style="9" customWidth="1"/>
    <col min="5661" max="5661" width="11.5703125" style="9"/>
    <col min="5662" max="5662" width="8.42578125" style="9" customWidth="1"/>
    <col min="5663" max="5663" width="5.42578125" style="9" customWidth="1"/>
    <col min="5664" max="5665" width="5.140625" style="9" customWidth="1"/>
    <col min="5666" max="5666" width="6.42578125" style="9" customWidth="1"/>
    <col min="5667" max="5667" width="11.5703125" style="9"/>
    <col min="5668" max="5668" width="8.42578125" style="9" customWidth="1"/>
    <col min="5669" max="5669" width="3.140625" style="9" customWidth="1"/>
    <col min="5670" max="5670" width="5.140625" style="9" customWidth="1"/>
    <col min="5671" max="5671" width="7.42578125" style="9" customWidth="1"/>
    <col min="5672" max="5672" width="4.5703125" style="9" customWidth="1"/>
    <col min="5673" max="5888" width="11.5703125" style="9"/>
    <col min="5889" max="5889" width="1.85546875" style="9" customWidth="1"/>
    <col min="5890" max="5890" width="8.140625" style="9" customWidth="1"/>
    <col min="5891" max="5892" width="4.5703125" style="9" customWidth="1"/>
    <col min="5893" max="5893" width="7.140625" style="9" customWidth="1"/>
    <col min="5894" max="5894" width="7.85546875" style="9" customWidth="1"/>
    <col min="5895" max="5895" width="4.5703125" style="9" customWidth="1"/>
    <col min="5896" max="5896" width="8.140625" style="9" customWidth="1"/>
    <col min="5897" max="5897" width="9.42578125" style="9" customWidth="1"/>
    <col min="5898" max="5898" width="7.140625" style="9" customWidth="1"/>
    <col min="5899" max="5900" width="8.5703125" style="9" customWidth="1"/>
    <col min="5901" max="5901" width="4.5703125" style="9" customWidth="1"/>
    <col min="5902" max="5902" width="7.42578125" style="9" customWidth="1"/>
    <col min="5903" max="5904" width="4.5703125" style="9" customWidth="1"/>
    <col min="5905" max="5905" width="7" style="9" customWidth="1"/>
    <col min="5906" max="5906" width="8.140625" style="9" customWidth="1"/>
    <col min="5907" max="5907" width="8" style="9" customWidth="1"/>
    <col min="5908" max="5908" width="7.140625" style="9" customWidth="1"/>
    <col min="5909" max="5909" width="6.5703125" style="9" customWidth="1"/>
    <col min="5910" max="5910" width="4.5703125" style="9" customWidth="1"/>
    <col min="5911" max="5911" width="7.85546875" style="9" customWidth="1"/>
    <col min="5912" max="5912" width="8.140625" style="9" customWidth="1"/>
    <col min="5913" max="5916" width="4.5703125" style="9" customWidth="1"/>
    <col min="5917" max="5917" width="11.5703125" style="9"/>
    <col min="5918" max="5918" width="8.42578125" style="9" customWidth="1"/>
    <col min="5919" max="5919" width="5.42578125" style="9" customWidth="1"/>
    <col min="5920" max="5921" width="5.140625" style="9" customWidth="1"/>
    <col min="5922" max="5922" width="6.42578125" style="9" customWidth="1"/>
    <col min="5923" max="5923" width="11.5703125" style="9"/>
    <col min="5924" max="5924" width="8.42578125" style="9" customWidth="1"/>
    <col min="5925" max="5925" width="3.140625" style="9" customWidth="1"/>
    <col min="5926" max="5926" width="5.140625" style="9" customWidth="1"/>
    <col min="5927" max="5927" width="7.42578125" style="9" customWidth="1"/>
    <col min="5928" max="5928" width="4.5703125" style="9" customWidth="1"/>
    <col min="5929" max="6144" width="11.5703125" style="9"/>
    <col min="6145" max="6145" width="1.85546875" style="9" customWidth="1"/>
    <col min="6146" max="6146" width="8.140625" style="9" customWidth="1"/>
    <col min="6147" max="6148" width="4.5703125" style="9" customWidth="1"/>
    <col min="6149" max="6149" width="7.140625" style="9" customWidth="1"/>
    <col min="6150" max="6150" width="7.85546875" style="9" customWidth="1"/>
    <col min="6151" max="6151" width="4.5703125" style="9" customWidth="1"/>
    <col min="6152" max="6152" width="8.140625" style="9" customWidth="1"/>
    <col min="6153" max="6153" width="9.42578125" style="9" customWidth="1"/>
    <col min="6154" max="6154" width="7.140625" style="9" customWidth="1"/>
    <col min="6155" max="6156" width="8.5703125" style="9" customWidth="1"/>
    <col min="6157" max="6157" width="4.5703125" style="9" customWidth="1"/>
    <col min="6158" max="6158" width="7.42578125" style="9" customWidth="1"/>
    <col min="6159" max="6160" width="4.5703125" style="9" customWidth="1"/>
    <col min="6161" max="6161" width="7" style="9" customWidth="1"/>
    <col min="6162" max="6162" width="8.140625" style="9" customWidth="1"/>
    <col min="6163" max="6163" width="8" style="9" customWidth="1"/>
    <col min="6164" max="6164" width="7.140625" style="9" customWidth="1"/>
    <col min="6165" max="6165" width="6.5703125" style="9" customWidth="1"/>
    <col min="6166" max="6166" width="4.5703125" style="9" customWidth="1"/>
    <col min="6167" max="6167" width="7.85546875" style="9" customWidth="1"/>
    <col min="6168" max="6168" width="8.140625" style="9" customWidth="1"/>
    <col min="6169" max="6172" width="4.5703125" style="9" customWidth="1"/>
    <col min="6173" max="6173" width="11.5703125" style="9"/>
    <col min="6174" max="6174" width="8.42578125" style="9" customWidth="1"/>
    <col min="6175" max="6175" width="5.42578125" style="9" customWidth="1"/>
    <col min="6176" max="6177" width="5.140625" style="9" customWidth="1"/>
    <col min="6178" max="6178" width="6.42578125" style="9" customWidth="1"/>
    <col min="6179" max="6179" width="11.5703125" style="9"/>
    <col min="6180" max="6180" width="8.42578125" style="9" customWidth="1"/>
    <col min="6181" max="6181" width="3.140625" style="9" customWidth="1"/>
    <col min="6182" max="6182" width="5.140625" style="9" customWidth="1"/>
    <col min="6183" max="6183" width="7.42578125" style="9" customWidth="1"/>
    <col min="6184" max="6184" width="4.5703125" style="9" customWidth="1"/>
    <col min="6185" max="6400" width="11.5703125" style="9"/>
    <col min="6401" max="6401" width="1.85546875" style="9" customWidth="1"/>
    <col min="6402" max="6402" width="8.140625" style="9" customWidth="1"/>
    <col min="6403" max="6404" width="4.5703125" style="9" customWidth="1"/>
    <col min="6405" max="6405" width="7.140625" style="9" customWidth="1"/>
    <col min="6406" max="6406" width="7.85546875" style="9" customWidth="1"/>
    <col min="6407" max="6407" width="4.5703125" style="9" customWidth="1"/>
    <col min="6408" max="6408" width="8.140625" style="9" customWidth="1"/>
    <col min="6409" max="6409" width="9.42578125" style="9" customWidth="1"/>
    <col min="6410" max="6410" width="7.140625" style="9" customWidth="1"/>
    <col min="6411" max="6412" width="8.5703125" style="9" customWidth="1"/>
    <col min="6413" max="6413" width="4.5703125" style="9" customWidth="1"/>
    <col min="6414" max="6414" width="7.42578125" style="9" customWidth="1"/>
    <col min="6415" max="6416" width="4.5703125" style="9" customWidth="1"/>
    <col min="6417" max="6417" width="7" style="9" customWidth="1"/>
    <col min="6418" max="6418" width="8.140625" style="9" customWidth="1"/>
    <col min="6419" max="6419" width="8" style="9" customWidth="1"/>
    <col min="6420" max="6420" width="7.140625" style="9" customWidth="1"/>
    <col min="6421" max="6421" width="6.5703125" style="9" customWidth="1"/>
    <col min="6422" max="6422" width="4.5703125" style="9" customWidth="1"/>
    <col min="6423" max="6423" width="7.85546875" style="9" customWidth="1"/>
    <col min="6424" max="6424" width="8.140625" style="9" customWidth="1"/>
    <col min="6425" max="6428" width="4.5703125" style="9" customWidth="1"/>
    <col min="6429" max="6429" width="11.5703125" style="9"/>
    <col min="6430" max="6430" width="8.42578125" style="9" customWidth="1"/>
    <col min="6431" max="6431" width="5.42578125" style="9" customWidth="1"/>
    <col min="6432" max="6433" width="5.140625" style="9" customWidth="1"/>
    <col min="6434" max="6434" width="6.42578125" style="9" customWidth="1"/>
    <col min="6435" max="6435" width="11.5703125" style="9"/>
    <col min="6436" max="6436" width="8.42578125" style="9" customWidth="1"/>
    <col min="6437" max="6437" width="3.140625" style="9" customWidth="1"/>
    <col min="6438" max="6438" width="5.140625" style="9" customWidth="1"/>
    <col min="6439" max="6439" width="7.42578125" style="9" customWidth="1"/>
    <col min="6440" max="6440" width="4.5703125" style="9" customWidth="1"/>
    <col min="6441" max="6656" width="11.5703125" style="9"/>
    <col min="6657" max="6657" width="1.85546875" style="9" customWidth="1"/>
    <col min="6658" max="6658" width="8.140625" style="9" customWidth="1"/>
    <col min="6659" max="6660" width="4.5703125" style="9" customWidth="1"/>
    <col min="6661" max="6661" width="7.140625" style="9" customWidth="1"/>
    <col min="6662" max="6662" width="7.85546875" style="9" customWidth="1"/>
    <col min="6663" max="6663" width="4.5703125" style="9" customWidth="1"/>
    <col min="6664" max="6664" width="8.140625" style="9" customWidth="1"/>
    <col min="6665" max="6665" width="9.42578125" style="9" customWidth="1"/>
    <col min="6666" max="6666" width="7.140625" style="9" customWidth="1"/>
    <col min="6667" max="6668" width="8.5703125" style="9" customWidth="1"/>
    <col min="6669" max="6669" width="4.5703125" style="9" customWidth="1"/>
    <col min="6670" max="6670" width="7.42578125" style="9" customWidth="1"/>
    <col min="6671" max="6672" width="4.5703125" style="9" customWidth="1"/>
    <col min="6673" max="6673" width="7" style="9" customWidth="1"/>
    <col min="6674" max="6674" width="8.140625" style="9" customWidth="1"/>
    <col min="6675" max="6675" width="8" style="9" customWidth="1"/>
    <col min="6676" max="6676" width="7.140625" style="9" customWidth="1"/>
    <col min="6677" max="6677" width="6.5703125" style="9" customWidth="1"/>
    <col min="6678" max="6678" width="4.5703125" style="9" customWidth="1"/>
    <col min="6679" max="6679" width="7.85546875" style="9" customWidth="1"/>
    <col min="6680" max="6680" width="8.140625" style="9" customWidth="1"/>
    <col min="6681" max="6684" width="4.5703125" style="9" customWidth="1"/>
    <col min="6685" max="6685" width="11.5703125" style="9"/>
    <col min="6686" max="6686" width="8.42578125" style="9" customWidth="1"/>
    <col min="6687" max="6687" width="5.42578125" style="9" customWidth="1"/>
    <col min="6688" max="6689" width="5.140625" style="9" customWidth="1"/>
    <col min="6690" max="6690" width="6.42578125" style="9" customWidth="1"/>
    <col min="6691" max="6691" width="11.5703125" style="9"/>
    <col min="6692" max="6692" width="8.42578125" style="9" customWidth="1"/>
    <col min="6693" max="6693" width="3.140625" style="9" customWidth="1"/>
    <col min="6694" max="6694" width="5.140625" style="9" customWidth="1"/>
    <col min="6695" max="6695" width="7.42578125" style="9" customWidth="1"/>
    <col min="6696" max="6696" width="4.5703125" style="9" customWidth="1"/>
    <col min="6697" max="6912" width="11.5703125" style="9"/>
    <col min="6913" max="6913" width="1.85546875" style="9" customWidth="1"/>
    <col min="6914" max="6914" width="8.140625" style="9" customWidth="1"/>
    <col min="6915" max="6916" width="4.5703125" style="9" customWidth="1"/>
    <col min="6917" max="6917" width="7.140625" style="9" customWidth="1"/>
    <col min="6918" max="6918" width="7.85546875" style="9" customWidth="1"/>
    <col min="6919" max="6919" width="4.5703125" style="9" customWidth="1"/>
    <col min="6920" max="6920" width="8.140625" style="9" customWidth="1"/>
    <col min="6921" max="6921" width="9.42578125" style="9" customWidth="1"/>
    <col min="6922" max="6922" width="7.140625" style="9" customWidth="1"/>
    <col min="6923" max="6924" width="8.5703125" style="9" customWidth="1"/>
    <col min="6925" max="6925" width="4.5703125" style="9" customWidth="1"/>
    <col min="6926" max="6926" width="7.42578125" style="9" customWidth="1"/>
    <col min="6927" max="6928" width="4.5703125" style="9" customWidth="1"/>
    <col min="6929" max="6929" width="7" style="9" customWidth="1"/>
    <col min="6930" max="6930" width="8.140625" style="9" customWidth="1"/>
    <col min="6931" max="6931" width="8" style="9" customWidth="1"/>
    <col min="6932" max="6932" width="7.140625" style="9" customWidth="1"/>
    <col min="6933" max="6933" width="6.5703125" style="9" customWidth="1"/>
    <col min="6934" max="6934" width="4.5703125" style="9" customWidth="1"/>
    <col min="6935" max="6935" width="7.85546875" style="9" customWidth="1"/>
    <col min="6936" max="6936" width="8.140625" style="9" customWidth="1"/>
    <col min="6937" max="6940" width="4.5703125" style="9" customWidth="1"/>
    <col min="6941" max="6941" width="11.5703125" style="9"/>
    <col min="6942" max="6942" width="8.42578125" style="9" customWidth="1"/>
    <col min="6943" max="6943" width="5.42578125" style="9" customWidth="1"/>
    <col min="6944" max="6945" width="5.140625" style="9" customWidth="1"/>
    <col min="6946" max="6946" width="6.42578125" style="9" customWidth="1"/>
    <col min="6947" max="6947" width="11.5703125" style="9"/>
    <col min="6948" max="6948" width="8.42578125" style="9" customWidth="1"/>
    <col min="6949" max="6949" width="3.140625" style="9" customWidth="1"/>
    <col min="6950" max="6950" width="5.140625" style="9" customWidth="1"/>
    <col min="6951" max="6951" width="7.42578125" style="9" customWidth="1"/>
    <col min="6952" max="6952" width="4.5703125" style="9" customWidth="1"/>
    <col min="6953" max="7168" width="11.5703125" style="9"/>
    <col min="7169" max="7169" width="1.85546875" style="9" customWidth="1"/>
    <col min="7170" max="7170" width="8.140625" style="9" customWidth="1"/>
    <col min="7171" max="7172" width="4.5703125" style="9" customWidth="1"/>
    <col min="7173" max="7173" width="7.140625" style="9" customWidth="1"/>
    <col min="7174" max="7174" width="7.85546875" style="9" customWidth="1"/>
    <col min="7175" max="7175" width="4.5703125" style="9" customWidth="1"/>
    <col min="7176" max="7176" width="8.140625" style="9" customWidth="1"/>
    <col min="7177" max="7177" width="9.42578125" style="9" customWidth="1"/>
    <col min="7178" max="7178" width="7.140625" style="9" customWidth="1"/>
    <col min="7179" max="7180" width="8.5703125" style="9" customWidth="1"/>
    <col min="7181" max="7181" width="4.5703125" style="9" customWidth="1"/>
    <col min="7182" max="7182" width="7.42578125" style="9" customWidth="1"/>
    <col min="7183" max="7184" width="4.5703125" style="9" customWidth="1"/>
    <col min="7185" max="7185" width="7" style="9" customWidth="1"/>
    <col min="7186" max="7186" width="8.140625" style="9" customWidth="1"/>
    <col min="7187" max="7187" width="8" style="9" customWidth="1"/>
    <col min="7188" max="7188" width="7.140625" style="9" customWidth="1"/>
    <col min="7189" max="7189" width="6.5703125" style="9" customWidth="1"/>
    <col min="7190" max="7190" width="4.5703125" style="9" customWidth="1"/>
    <col min="7191" max="7191" width="7.85546875" style="9" customWidth="1"/>
    <col min="7192" max="7192" width="8.140625" style="9" customWidth="1"/>
    <col min="7193" max="7196" width="4.5703125" style="9" customWidth="1"/>
    <col min="7197" max="7197" width="11.5703125" style="9"/>
    <col min="7198" max="7198" width="8.42578125" style="9" customWidth="1"/>
    <col min="7199" max="7199" width="5.42578125" style="9" customWidth="1"/>
    <col min="7200" max="7201" width="5.140625" style="9" customWidth="1"/>
    <col min="7202" max="7202" width="6.42578125" style="9" customWidth="1"/>
    <col min="7203" max="7203" width="11.5703125" style="9"/>
    <col min="7204" max="7204" width="8.42578125" style="9" customWidth="1"/>
    <col min="7205" max="7205" width="3.140625" style="9" customWidth="1"/>
    <col min="7206" max="7206" width="5.140625" style="9" customWidth="1"/>
    <col min="7207" max="7207" width="7.42578125" style="9" customWidth="1"/>
    <col min="7208" max="7208" width="4.5703125" style="9" customWidth="1"/>
    <col min="7209" max="7424" width="11.5703125" style="9"/>
    <col min="7425" max="7425" width="1.85546875" style="9" customWidth="1"/>
    <col min="7426" max="7426" width="8.140625" style="9" customWidth="1"/>
    <col min="7427" max="7428" width="4.5703125" style="9" customWidth="1"/>
    <col min="7429" max="7429" width="7.140625" style="9" customWidth="1"/>
    <col min="7430" max="7430" width="7.85546875" style="9" customWidth="1"/>
    <col min="7431" max="7431" width="4.5703125" style="9" customWidth="1"/>
    <col min="7432" max="7432" width="8.140625" style="9" customWidth="1"/>
    <col min="7433" max="7433" width="9.42578125" style="9" customWidth="1"/>
    <col min="7434" max="7434" width="7.140625" style="9" customWidth="1"/>
    <col min="7435" max="7436" width="8.5703125" style="9" customWidth="1"/>
    <col min="7437" max="7437" width="4.5703125" style="9" customWidth="1"/>
    <col min="7438" max="7438" width="7.42578125" style="9" customWidth="1"/>
    <col min="7439" max="7440" width="4.5703125" style="9" customWidth="1"/>
    <col min="7441" max="7441" width="7" style="9" customWidth="1"/>
    <col min="7442" max="7442" width="8.140625" style="9" customWidth="1"/>
    <col min="7443" max="7443" width="8" style="9" customWidth="1"/>
    <col min="7444" max="7444" width="7.140625" style="9" customWidth="1"/>
    <col min="7445" max="7445" width="6.5703125" style="9" customWidth="1"/>
    <col min="7446" max="7446" width="4.5703125" style="9" customWidth="1"/>
    <col min="7447" max="7447" width="7.85546875" style="9" customWidth="1"/>
    <col min="7448" max="7448" width="8.140625" style="9" customWidth="1"/>
    <col min="7449" max="7452" width="4.5703125" style="9" customWidth="1"/>
    <col min="7453" max="7453" width="11.5703125" style="9"/>
    <col min="7454" max="7454" width="8.42578125" style="9" customWidth="1"/>
    <col min="7455" max="7455" width="5.42578125" style="9" customWidth="1"/>
    <col min="7456" max="7457" width="5.140625" style="9" customWidth="1"/>
    <col min="7458" max="7458" width="6.42578125" style="9" customWidth="1"/>
    <col min="7459" max="7459" width="11.5703125" style="9"/>
    <col min="7460" max="7460" width="8.42578125" style="9" customWidth="1"/>
    <col min="7461" max="7461" width="3.140625" style="9" customWidth="1"/>
    <col min="7462" max="7462" width="5.140625" style="9" customWidth="1"/>
    <col min="7463" max="7463" width="7.42578125" style="9" customWidth="1"/>
    <col min="7464" max="7464" width="4.5703125" style="9" customWidth="1"/>
    <col min="7465" max="7680" width="11.5703125" style="9"/>
    <col min="7681" max="7681" width="1.85546875" style="9" customWidth="1"/>
    <col min="7682" max="7682" width="8.140625" style="9" customWidth="1"/>
    <col min="7683" max="7684" width="4.5703125" style="9" customWidth="1"/>
    <col min="7685" max="7685" width="7.140625" style="9" customWidth="1"/>
    <col min="7686" max="7686" width="7.85546875" style="9" customWidth="1"/>
    <col min="7687" max="7687" width="4.5703125" style="9" customWidth="1"/>
    <col min="7688" max="7688" width="8.140625" style="9" customWidth="1"/>
    <col min="7689" max="7689" width="9.42578125" style="9" customWidth="1"/>
    <col min="7690" max="7690" width="7.140625" style="9" customWidth="1"/>
    <col min="7691" max="7692" width="8.5703125" style="9" customWidth="1"/>
    <col min="7693" max="7693" width="4.5703125" style="9" customWidth="1"/>
    <col min="7694" max="7694" width="7.42578125" style="9" customWidth="1"/>
    <col min="7695" max="7696" width="4.5703125" style="9" customWidth="1"/>
    <col min="7697" max="7697" width="7" style="9" customWidth="1"/>
    <col min="7698" max="7698" width="8.140625" style="9" customWidth="1"/>
    <col min="7699" max="7699" width="8" style="9" customWidth="1"/>
    <col min="7700" max="7700" width="7.140625" style="9" customWidth="1"/>
    <col min="7701" max="7701" width="6.5703125" style="9" customWidth="1"/>
    <col min="7702" max="7702" width="4.5703125" style="9" customWidth="1"/>
    <col min="7703" max="7703" width="7.85546875" style="9" customWidth="1"/>
    <col min="7704" max="7704" width="8.140625" style="9" customWidth="1"/>
    <col min="7705" max="7708" width="4.5703125" style="9" customWidth="1"/>
    <col min="7709" max="7709" width="11.5703125" style="9"/>
    <col min="7710" max="7710" width="8.42578125" style="9" customWidth="1"/>
    <col min="7711" max="7711" width="5.42578125" style="9" customWidth="1"/>
    <col min="7712" max="7713" width="5.140625" style="9" customWidth="1"/>
    <col min="7714" max="7714" width="6.42578125" style="9" customWidth="1"/>
    <col min="7715" max="7715" width="11.5703125" style="9"/>
    <col min="7716" max="7716" width="8.42578125" style="9" customWidth="1"/>
    <col min="7717" max="7717" width="3.140625" style="9" customWidth="1"/>
    <col min="7718" max="7718" width="5.140625" style="9" customWidth="1"/>
    <col min="7719" max="7719" width="7.42578125" style="9" customWidth="1"/>
    <col min="7720" max="7720" width="4.5703125" style="9" customWidth="1"/>
    <col min="7721" max="7936" width="11.5703125" style="9"/>
    <col min="7937" max="7937" width="1.85546875" style="9" customWidth="1"/>
    <col min="7938" max="7938" width="8.140625" style="9" customWidth="1"/>
    <col min="7939" max="7940" width="4.5703125" style="9" customWidth="1"/>
    <col min="7941" max="7941" width="7.140625" style="9" customWidth="1"/>
    <col min="7942" max="7942" width="7.85546875" style="9" customWidth="1"/>
    <col min="7943" max="7943" width="4.5703125" style="9" customWidth="1"/>
    <col min="7944" max="7944" width="8.140625" style="9" customWidth="1"/>
    <col min="7945" max="7945" width="9.42578125" style="9" customWidth="1"/>
    <col min="7946" max="7946" width="7.140625" style="9" customWidth="1"/>
    <col min="7947" max="7948" width="8.5703125" style="9" customWidth="1"/>
    <col min="7949" max="7949" width="4.5703125" style="9" customWidth="1"/>
    <col min="7950" max="7950" width="7.42578125" style="9" customWidth="1"/>
    <col min="7951" max="7952" width="4.5703125" style="9" customWidth="1"/>
    <col min="7953" max="7953" width="7" style="9" customWidth="1"/>
    <col min="7954" max="7954" width="8.140625" style="9" customWidth="1"/>
    <col min="7955" max="7955" width="8" style="9" customWidth="1"/>
    <col min="7956" max="7956" width="7.140625" style="9" customWidth="1"/>
    <col min="7957" max="7957" width="6.5703125" style="9" customWidth="1"/>
    <col min="7958" max="7958" width="4.5703125" style="9" customWidth="1"/>
    <col min="7959" max="7959" width="7.85546875" style="9" customWidth="1"/>
    <col min="7960" max="7960" width="8.140625" style="9" customWidth="1"/>
    <col min="7961" max="7964" width="4.5703125" style="9" customWidth="1"/>
    <col min="7965" max="7965" width="11.5703125" style="9"/>
    <col min="7966" max="7966" width="8.42578125" style="9" customWidth="1"/>
    <col min="7967" max="7967" width="5.42578125" style="9" customWidth="1"/>
    <col min="7968" max="7969" width="5.140625" style="9" customWidth="1"/>
    <col min="7970" max="7970" width="6.42578125" style="9" customWidth="1"/>
    <col min="7971" max="7971" width="11.5703125" style="9"/>
    <col min="7972" max="7972" width="8.42578125" style="9" customWidth="1"/>
    <col min="7973" max="7973" width="3.140625" style="9" customWidth="1"/>
    <col min="7974" max="7974" width="5.140625" style="9" customWidth="1"/>
    <col min="7975" max="7975" width="7.42578125" style="9" customWidth="1"/>
    <col min="7976" max="7976" width="4.5703125" style="9" customWidth="1"/>
    <col min="7977" max="8192" width="11.5703125" style="9"/>
    <col min="8193" max="8193" width="1.85546875" style="9" customWidth="1"/>
    <col min="8194" max="8194" width="8.140625" style="9" customWidth="1"/>
    <col min="8195" max="8196" width="4.5703125" style="9" customWidth="1"/>
    <col min="8197" max="8197" width="7.140625" style="9" customWidth="1"/>
    <col min="8198" max="8198" width="7.85546875" style="9" customWidth="1"/>
    <col min="8199" max="8199" width="4.5703125" style="9" customWidth="1"/>
    <col min="8200" max="8200" width="8.140625" style="9" customWidth="1"/>
    <col min="8201" max="8201" width="9.42578125" style="9" customWidth="1"/>
    <col min="8202" max="8202" width="7.140625" style="9" customWidth="1"/>
    <col min="8203" max="8204" width="8.5703125" style="9" customWidth="1"/>
    <col min="8205" max="8205" width="4.5703125" style="9" customWidth="1"/>
    <col min="8206" max="8206" width="7.42578125" style="9" customWidth="1"/>
    <col min="8207" max="8208" width="4.5703125" style="9" customWidth="1"/>
    <col min="8209" max="8209" width="7" style="9" customWidth="1"/>
    <col min="8210" max="8210" width="8.140625" style="9" customWidth="1"/>
    <col min="8211" max="8211" width="8" style="9" customWidth="1"/>
    <col min="8212" max="8212" width="7.140625" style="9" customWidth="1"/>
    <col min="8213" max="8213" width="6.5703125" style="9" customWidth="1"/>
    <col min="8214" max="8214" width="4.5703125" style="9" customWidth="1"/>
    <col min="8215" max="8215" width="7.85546875" style="9" customWidth="1"/>
    <col min="8216" max="8216" width="8.140625" style="9" customWidth="1"/>
    <col min="8217" max="8220" width="4.5703125" style="9" customWidth="1"/>
    <col min="8221" max="8221" width="11.5703125" style="9"/>
    <col min="8222" max="8222" width="8.42578125" style="9" customWidth="1"/>
    <col min="8223" max="8223" width="5.42578125" style="9" customWidth="1"/>
    <col min="8224" max="8225" width="5.140625" style="9" customWidth="1"/>
    <col min="8226" max="8226" width="6.42578125" style="9" customWidth="1"/>
    <col min="8227" max="8227" width="11.5703125" style="9"/>
    <col min="8228" max="8228" width="8.42578125" style="9" customWidth="1"/>
    <col min="8229" max="8229" width="3.140625" style="9" customWidth="1"/>
    <col min="8230" max="8230" width="5.140625" style="9" customWidth="1"/>
    <col min="8231" max="8231" width="7.42578125" style="9" customWidth="1"/>
    <col min="8232" max="8232" width="4.5703125" style="9" customWidth="1"/>
    <col min="8233" max="8448" width="11.5703125" style="9"/>
    <col min="8449" max="8449" width="1.85546875" style="9" customWidth="1"/>
    <col min="8450" max="8450" width="8.140625" style="9" customWidth="1"/>
    <col min="8451" max="8452" width="4.5703125" style="9" customWidth="1"/>
    <col min="8453" max="8453" width="7.140625" style="9" customWidth="1"/>
    <col min="8454" max="8454" width="7.85546875" style="9" customWidth="1"/>
    <col min="8455" max="8455" width="4.5703125" style="9" customWidth="1"/>
    <col min="8456" max="8456" width="8.140625" style="9" customWidth="1"/>
    <col min="8457" max="8457" width="9.42578125" style="9" customWidth="1"/>
    <col min="8458" max="8458" width="7.140625" style="9" customWidth="1"/>
    <col min="8459" max="8460" width="8.5703125" style="9" customWidth="1"/>
    <col min="8461" max="8461" width="4.5703125" style="9" customWidth="1"/>
    <col min="8462" max="8462" width="7.42578125" style="9" customWidth="1"/>
    <col min="8463" max="8464" width="4.5703125" style="9" customWidth="1"/>
    <col min="8465" max="8465" width="7" style="9" customWidth="1"/>
    <col min="8466" max="8466" width="8.140625" style="9" customWidth="1"/>
    <col min="8467" max="8467" width="8" style="9" customWidth="1"/>
    <col min="8468" max="8468" width="7.140625" style="9" customWidth="1"/>
    <col min="8469" max="8469" width="6.5703125" style="9" customWidth="1"/>
    <col min="8470" max="8470" width="4.5703125" style="9" customWidth="1"/>
    <col min="8471" max="8471" width="7.85546875" style="9" customWidth="1"/>
    <col min="8472" max="8472" width="8.140625" style="9" customWidth="1"/>
    <col min="8473" max="8476" width="4.5703125" style="9" customWidth="1"/>
    <col min="8477" max="8477" width="11.5703125" style="9"/>
    <col min="8478" max="8478" width="8.42578125" style="9" customWidth="1"/>
    <col min="8479" max="8479" width="5.42578125" style="9" customWidth="1"/>
    <col min="8480" max="8481" width="5.140625" style="9" customWidth="1"/>
    <col min="8482" max="8482" width="6.42578125" style="9" customWidth="1"/>
    <col min="8483" max="8483" width="11.5703125" style="9"/>
    <col min="8484" max="8484" width="8.42578125" style="9" customWidth="1"/>
    <col min="8485" max="8485" width="3.140625" style="9" customWidth="1"/>
    <col min="8486" max="8486" width="5.140625" style="9" customWidth="1"/>
    <col min="8487" max="8487" width="7.42578125" style="9" customWidth="1"/>
    <col min="8488" max="8488" width="4.5703125" style="9" customWidth="1"/>
    <col min="8489" max="8704" width="11.5703125" style="9"/>
    <col min="8705" max="8705" width="1.85546875" style="9" customWidth="1"/>
    <col min="8706" max="8706" width="8.140625" style="9" customWidth="1"/>
    <col min="8707" max="8708" width="4.5703125" style="9" customWidth="1"/>
    <col min="8709" max="8709" width="7.140625" style="9" customWidth="1"/>
    <col min="8710" max="8710" width="7.85546875" style="9" customWidth="1"/>
    <col min="8711" max="8711" width="4.5703125" style="9" customWidth="1"/>
    <col min="8712" max="8712" width="8.140625" style="9" customWidth="1"/>
    <col min="8713" max="8713" width="9.42578125" style="9" customWidth="1"/>
    <col min="8714" max="8714" width="7.140625" style="9" customWidth="1"/>
    <col min="8715" max="8716" width="8.5703125" style="9" customWidth="1"/>
    <col min="8717" max="8717" width="4.5703125" style="9" customWidth="1"/>
    <col min="8718" max="8718" width="7.42578125" style="9" customWidth="1"/>
    <col min="8719" max="8720" width="4.5703125" style="9" customWidth="1"/>
    <col min="8721" max="8721" width="7" style="9" customWidth="1"/>
    <col min="8722" max="8722" width="8.140625" style="9" customWidth="1"/>
    <col min="8723" max="8723" width="8" style="9" customWidth="1"/>
    <col min="8724" max="8724" width="7.140625" style="9" customWidth="1"/>
    <col min="8725" max="8725" width="6.5703125" style="9" customWidth="1"/>
    <col min="8726" max="8726" width="4.5703125" style="9" customWidth="1"/>
    <col min="8727" max="8727" width="7.85546875" style="9" customWidth="1"/>
    <col min="8728" max="8728" width="8.140625" style="9" customWidth="1"/>
    <col min="8729" max="8732" width="4.5703125" style="9" customWidth="1"/>
    <col min="8733" max="8733" width="11.5703125" style="9"/>
    <col min="8734" max="8734" width="8.42578125" style="9" customWidth="1"/>
    <col min="8735" max="8735" width="5.42578125" style="9" customWidth="1"/>
    <col min="8736" max="8737" width="5.140625" style="9" customWidth="1"/>
    <col min="8738" max="8738" width="6.42578125" style="9" customWidth="1"/>
    <col min="8739" max="8739" width="11.5703125" style="9"/>
    <col min="8740" max="8740" width="8.42578125" style="9" customWidth="1"/>
    <col min="8741" max="8741" width="3.140625" style="9" customWidth="1"/>
    <col min="8742" max="8742" width="5.140625" style="9" customWidth="1"/>
    <col min="8743" max="8743" width="7.42578125" style="9" customWidth="1"/>
    <col min="8744" max="8744" width="4.5703125" style="9" customWidth="1"/>
    <col min="8745" max="8960" width="11.5703125" style="9"/>
    <col min="8961" max="8961" width="1.85546875" style="9" customWidth="1"/>
    <col min="8962" max="8962" width="8.140625" style="9" customWidth="1"/>
    <col min="8963" max="8964" width="4.5703125" style="9" customWidth="1"/>
    <col min="8965" max="8965" width="7.140625" style="9" customWidth="1"/>
    <col min="8966" max="8966" width="7.85546875" style="9" customWidth="1"/>
    <col min="8967" max="8967" width="4.5703125" style="9" customWidth="1"/>
    <col min="8968" max="8968" width="8.140625" style="9" customWidth="1"/>
    <col min="8969" max="8969" width="9.42578125" style="9" customWidth="1"/>
    <col min="8970" max="8970" width="7.140625" style="9" customWidth="1"/>
    <col min="8971" max="8972" width="8.5703125" style="9" customWidth="1"/>
    <col min="8973" max="8973" width="4.5703125" style="9" customWidth="1"/>
    <col min="8974" max="8974" width="7.42578125" style="9" customWidth="1"/>
    <col min="8975" max="8976" width="4.5703125" style="9" customWidth="1"/>
    <col min="8977" max="8977" width="7" style="9" customWidth="1"/>
    <col min="8978" max="8978" width="8.140625" style="9" customWidth="1"/>
    <col min="8979" max="8979" width="8" style="9" customWidth="1"/>
    <col min="8980" max="8980" width="7.140625" style="9" customWidth="1"/>
    <col min="8981" max="8981" width="6.5703125" style="9" customWidth="1"/>
    <col min="8982" max="8982" width="4.5703125" style="9" customWidth="1"/>
    <col min="8983" max="8983" width="7.85546875" style="9" customWidth="1"/>
    <col min="8984" max="8984" width="8.140625" style="9" customWidth="1"/>
    <col min="8985" max="8988" width="4.5703125" style="9" customWidth="1"/>
    <col min="8989" max="8989" width="11.5703125" style="9"/>
    <col min="8990" max="8990" width="8.42578125" style="9" customWidth="1"/>
    <col min="8991" max="8991" width="5.42578125" style="9" customWidth="1"/>
    <col min="8992" max="8993" width="5.140625" style="9" customWidth="1"/>
    <col min="8994" max="8994" width="6.42578125" style="9" customWidth="1"/>
    <col min="8995" max="8995" width="11.5703125" style="9"/>
    <col min="8996" max="8996" width="8.42578125" style="9" customWidth="1"/>
    <col min="8997" max="8997" width="3.140625" style="9" customWidth="1"/>
    <col min="8998" max="8998" width="5.140625" style="9" customWidth="1"/>
    <col min="8999" max="8999" width="7.42578125" style="9" customWidth="1"/>
    <col min="9000" max="9000" width="4.5703125" style="9" customWidth="1"/>
    <col min="9001" max="9216" width="11.5703125" style="9"/>
    <col min="9217" max="9217" width="1.85546875" style="9" customWidth="1"/>
    <col min="9218" max="9218" width="8.140625" style="9" customWidth="1"/>
    <col min="9219" max="9220" width="4.5703125" style="9" customWidth="1"/>
    <col min="9221" max="9221" width="7.140625" style="9" customWidth="1"/>
    <col min="9222" max="9222" width="7.85546875" style="9" customWidth="1"/>
    <col min="9223" max="9223" width="4.5703125" style="9" customWidth="1"/>
    <col min="9224" max="9224" width="8.140625" style="9" customWidth="1"/>
    <col min="9225" max="9225" width="9.42578125" style="9" customWidth="1"/>
    <col min="9226" max="9226" width="7.140625" style="9" customWidth="1"/>
    <col min="9227" max="9228" width="8.5703125" style="9" customWidth="1"/>
    <col min="9229" max="9229" width="4.5703125" style="9" customWidth="1"/>
    <col min="9230" max="9230" width="7.42578125" style="9" customWidth="1"/>
    <col min="9231" max="9232" width="4.5703125" style="9" customWidth="1"/>
    <col min="9233" max="9233" width="7" style="9" customWidth="1"/>
    <col min="9234" max="9234" width="8.140625" style="9" customWidth="1"/>
    <col min="9235" max="9235" width="8" style="9" customWidth="1"/>
    <col min="9236" max="9236" width="7.140625" style="9" customWidth="1"/>
    <col min="9237" max="9237" width="6.5703125" style="9" customWidth="1"/>
    <col min="9238" max="9238" width="4.5703125" style="9" customWidth="1"/>
    <col min="9239" max="9239" width="7.85546875" style="9" customWidth="1"/>
    <col min="9240" max="9240" width="8.140625" style="9" customWidth="1"/>
    <col min="9241" max="9244" width="4.5703125" style="9" customWidth="1"/>
    <col min="9245" max="9245" width="11.5703125" style="9"/>
    <col min="9246" max="9246" width="8.42578125" style="9" customWidth="1"/>
    <col min="9247" max="9247" width="5.42578125" style="9" customWidth="1"/>
    <col min="9248" max="9249" width="5.140625" style="9" customWidth="1"/>
    <col min="9250" max="9250" width="6.42578125" style="9" customWidth="1"/>
    <col min="9251" max="9251" width="11.5703125" style="9"/>
    <col min="9252" max="9252" width="8.42578125" style="9" customWidth="1"/>
    <col min="9253" max="9253" width="3.140625" style="9" customWidth="1"/>
    <col min="9254" max="9254" width="5.140625" style="9" customWidth="1"/>
    <col min="9255" max="9255" width="7.42578125" style="9" customWidth="1"/>
    <col min="9256" max="9256" width="4.5703125" style="9" customWidth="1"/>
    <col min="9257" max="9472" width="11.5703125" style="9"/>
    <col min="9473" max="9473" width="1.85546875" style="9" customWidth="1"/>
    <col min="9474" max="9474" width="8.140625" style="9" customWidth="1"/>
    <col min="9475" max="9476" width="4.5703125" style="9" customWidth="1"/>
    <col min="9477" max="9477" width="7.140625" style="9" customWidth="1"/>
    <col min="9478" max="9478" width="7.85546875" style="9" customWidth="1"/>
    <col min="9479" max="9479" width="4.5703125" style="9" customWidth="1"/>
    <col min="9480" max="9480" width="8.140625" style="9" customWidth="1"/>
    <col min="9481" max="9481" width="9.42578125" style="9" customWidth="1"/>
    <col min="9482" max="9482" width="7.140625" style="9" customWidth="1"/>
    <col min="9483" max="9484" width="8.5703125" style="9" customWidth="1"/>
    <col min="9485" max="9485" width="4.5703125" style="9" customWidth="1"/>
    <col min="9486" max="9486" width="7.42578125" style="9" customWidth="1"/>
    <col min="9487" max="9488" width="4.5703125" style="9" customWidth="1"/>
    <col min="9489" max="9489" width="7" style="9" customWidth="1"/>
    <col min="9490" max="9490" width="8.140625" style="9" customWidth="1"/>
    <col min="9491" max="9491" width="8" style="9" customWidth="1"/>
    <col min="9492" max="9492" width="7.140625" style="9" customWidth="1"/>
    <col min="9493" max="9493" width="6.5703125" style="9" customWidth="1"/>
    <col min="9494" max="9494" width="4.5703125" style="9" customWidth="1"/>
    <col min="9495" max="9495" width="7.85546875" style="9" customWidth="1"/>
    <col min="9496" max="9496" width="8.140625" style="9" customWidth="1"/>
    <col min="9497" max="9500" width="4.5703125" style="9" customWidth="1"/>
    <col min="9501" max="9501" width="11.5703125" style="9"/>
    <col min="9502" max="9502" width="8.42578125" style="9" customWidth="1"/>
    <col min="9503" max="9503" width="5.42578125" style="9" customWidth="1"/>
    <col min="9504" max="9505" width="5.140625" style="9" customWidth="1"/>
    <col min="9506" max="9506" width="6.42578125" style="9" customWidth="1"/>
    <col min="9507" max="9507" width="11.5703125" style="9"/>
    <col min="9508" max="9508" width="8.42578125" style="9" customWidth="1"/>
    <col min="9509" max="9509" width="3.140625" style="9" customWidth="1"/>
    <col min="9510" max="9510" width="5.140625" style="9" customWidth="1"/>
    <col min="9511" max="9511" width="7.42578125" style="9" customWidth="1"/>
    <col min="9512" max="9512" width="4.5703125" style="9" customWidth="1"/>
    <col min="9513" max="9728" width="11.5703125" style="9"/>
    <col min="9729" max="9729" width="1.85546875" style="9" customWidth="1"/>
    <col min="9730" max="9730" width="8.140625" style="9" customWidth="1"/>
    <col min="9731" max="9732" width="4.5703125" style="9" customWidth="1"/>
    <col min="9733" max="9733" width="7.140625" style="9" customWidth="1"/>
    <col min="9734" max="9734" width="7.85546875" style="9" customWidth="1"/>
    <col min="9735" max="9735" width="4.5703125" style="9" customWidth="1"/>
    <col min="9736" max="9736" width="8.140625" style="9" customWidth="1"/>
    <col min="9737" max="9737" width="9.42578125" style="9" customWidth="1"/>
    <col min="9738" max="9738" width="7.140625" style="9" customWidth="1"/>
    <col min="9739" max="9740" width="8.5703125" style="9" customWidth="1"/>
    <col min="9741" max="9741" width="4.5703125" style="9" customWidth="1"/>
    <col min="9742" max="9742" width="7.42578125" style="9" customWidth="1"/>
    <col min="9743" max="9744" width="4.5703125" style="9" customWidth="1"/>
    <col min="9745" max="9745" width="7" style="9" customWidth="1"/>
    <col min="9746" max="9746" width="8.140625" style="9" customWidth="1"/>
    <col min="9747" max="9747" width="8" style="9" customWidth="1"/>
    <col min="9748" max="9748" width="7.140625" style="9" customWidth="1"/>
    <col min="9749" max="9749" width="6.5703125" style="9" customWidth="1"/>
    <col min="9750" max="9750" width="4.5703125" style="9" customWidth="1"/>
    <col min="9751" max="9751" width="7.85546875" style="9" customWidth="1"/>
    <col min="9752" max="9752" width="8.140625" style="9" customWidth="1"/>
    <col min="9753" max="9756" width="4.5703125" style="9" customWidth="1"/>
    <col min="9757" max="9757" width="11.5703125" style="9"/>
    <col min="9758" max="9758" width="8.42578125" style="9" customWidth="1"/>
    <col min="9759" max="9759" width="5.42578125" style="9" customWidth="1"/>
    <col min="9760" max="9761" width="5.140625" style="9" customWidth="1"/>
    <col min="9762" max="9762" width="6.42578125" style="9" customWidth="1"/>
    <col min="9763" max="9763" width="11.5703125" style="9"/>
    <col min="9764" max="9764" width="8.42578125" style="9" customWidth="1"/>
    <col min="9765" max="9765" width="3.140625" style="9" customWidth="1"/>
    <col min="9766" max="9766" width="5.140625" style="9" customWidth="1"/>
    <col min="9767" max="9767" width="7.42578125" style="9" customWidth="1"/>
    <col min="9768" max="9768" width="4.5703125" style="9" customWidth="1"/>
    <col min="9769" max="9984" width="11.5703125" style="9"/>
    <col min="9985" max="9985" width="1.85546875" style="9" customWidth="1"/>
    <col min="9986" max="9986" width="8.140625" style="9" customWidth="1"/>
    <col min="9987" max="9988" width="4.5703125" style="9" customWidth="1"/>
    <col min="9989" max="9989" width="7.140625" style="9" customWidth="1"/>
    <col min="9990" max="9990" width="7.85546875" style="9" customWidth="1"/>
    <col min="9991" max="9991" width="4.5703125" style="9" customWidth="1"/>
    <col min="9992" max="9992" width="8.140625" style="9" customWidth="1"/>
    <col min="9993" max="9993" width="9.42578125" style="9" customWidth="1"/>
    <col min="9994" max="9994" width="7.140625" style="9" customWidth="1"/>
    <col min="9995" max="9996" width="8.5703125" style="9" customWidth="1"/>
    <col min="9997" max="9997" width="4.5703125" style="9" customWidth="1"/>
    <col min="9998" max="9998" width="7.42578125" style="9" customWidth="1"/>
    <col min="9999" max="10000" width="4.5703125" style="9" customWidth="1"/>
    <col min="10001" max="10001" width="7" style="9" customWidth="1"/>
    <col min="10002" max="10002" width="8.140625" style="9" customWidth="1"/>
    <col min="10003" max="10003" width="8" style="9" customWidth="1"/>
    <col min="10004" max="10004" width="7.140625" style="9" customWidth="1"/>
    <col min="10005" max="10005" width="6.5703125" style="9" customWidth="1"/>
    <col min="10006" max="10006" width="4.5703125" style="9" customWidth="1"/>
    <col min="10007" max="10007" width="7.85546875" style="9" customWidth="1"/>
    <col min="10008" max="10008" width="8.140625" style="9" customWidth="1"/>
    <col min="10009" max="10012" width="4.5703125" style="9" customWidth="1"/>
    <col min="10013" max="10013" width="11.5703125" style="9"/>
    <col min="10014" max="10014" width="8.42578125" style="9" customWidth="1"/>
    <col min="10015" max="10015" width="5.42578125" style="9" customWidth="1"/>
    <col min="10016" max="10017" width="5.140625" style="9" customWidth="1"/>
    <col min="10018" max="10018" width="6.42578125" style="9" customWidth="1"/>
    <col min="10019" max="10019" width="11.5703125" style="9"/>
    <col min="10020" max="10020" width="8.42578125" style="9" customWidth="1"/>
    <col min="10021" max="10021" width="3.140625" style="9" customWidth="1"/>
    <col min="10022" max="10022" width="5.140625" style="9" customWidth="1"/>
    <col min="10023" max="10023" width="7.42578125" style="9" customWidth="1"/>
    <col min="10024" max="10024" width="4.5703125" style="9" customWidth="1"/>
    <col min="10025" max="10240" width="11.5703125" style="9"/>
    <col min="10241" max="10241" width="1.85546875" style="9" customWidth="1"/>
    <col min="10242" max="10242" width="8.140625" style="9" customWidth="1"/>
    <col min="10243" max="10244" width="4.5703125" style="9" customWidth="1"/>
    <col min="10245" max="10245" width="7.140625" style="9" customWidth="1"/>
    <col min="10246" max="10246" width="7.85546875" style="9" customWidth="1"/>
    <col min="10247" max="10247" width="4.5703125" style="9" customWidth="1"/>
    <col min="10248" max="10248" width="8.140625" style="9" customWidth="1"/>
    <col min="10249" max="10249" width="9.42578125" style="9" customWidth="1"/>
    <col min="10250" max="10250" width="7.140625" style="9" customWidth="1"/>
    <col min="10251" max="10252" width="8.5703125" style="9" customWidth="1"/>
    <col min="10253" max="10253" width="4.5703125" style="9" customWidth="1"/>
    <col min="10254" max="10254" width="7.42578125" style="9" customWidth="1"/>
    <col min="10255" max="10256" width="4.5703125" style="9" customWidth="1"/>
    <col min="10257" max="10257" width="7" style="9" customWidth="1"/>
    <col min="10258" max="10258" width="8.140625" style="9" customWidth="1"/>
    <col min="10259" max="10259" width="8" style="9" customWidth="1"/>
    <col min="10260" max="10260" width="7.140625" style="9" customWidth="1"/>
    <col min="10261" max="10261" width="6.5703125" style="9" customWidth="1"/>
    <col min="10262" max="10262" width="4.5703125" style="9" customWidth="1"/>
    <col min="10263" max="10263" width="7.85546875" style="9" customWidth="1"/>
    <col min="10264" max="10264" width="8.140625" style="9" customWidth="1"/>
    <col min="10265" max="10268" width="4.5703125" style="9" customWidth="1"/>
    <col min="10269" max="10269" width="11.5703125" style="9"/>
    <col min="10270" max="10270" width="8.42578125" style="9" customWidth="1"/>
    <col min="10271" max="10271" width="5.42578125" style="9" customWidth="1"/>
    <col min="10272" max="10273" width="5.140625" style="9" customWidth="1"/>
    <col min="10274" max="10274" width="6.42578125" style="9" customWidth="1"/>
    <col min="10275" max="10275" width="11.5703125" style="9"/>
    <col min="10276" max="10276" width="8.42578125" style="9" customWidth="1"/>
    <col min="10277" max="10277" width="3.140625" style="9" customWidth="1"/>
    <col min="10278" max="10278" width="5.140625" style="9" customWidth="1"/>
    <col min="10279" max="10279" width="7.42578125" style="9" customWidth="1"/>
    <col min="10280" max="10280" width="4.5703125" style="9" customWidth="1"/>
    <col min="10281" max="10496" width="11.5703125" style="9"/>
    <col min="10497" max="10497" width="1.85546875" style="9" customWidth="1"/>
    <col min="10498" max="10498" width="8.140625" style="9" customWidth="1"/>
    <col min="10499" max="10500" width="4.5703125" style="9" customWidth="1"/>
    <col min="10501" max="10501" width="7.140625" style="9" customWidth="1"/>
    <col min="10502" max="10502" width="7.85546875" style="9" customWidth="1"/>
    <col min="10503" max="10503" width="4.5703125" style="9" customWidth="1"/>
    <col min="10504" max="10504" width="8.140625" style="9" customWidth="1"/>
    <col min="10505" max="10505" width="9.42578125" style="9" customWidth="1"/>
    <col min="10506" max="10506" width="7.140625" style="9" customWidth="1"/>
    <col min="10507" max="10508" width="8.5703125" style="9" customWidth="1"/>
    <col min="10509" max="10509" width="4.5703125" style="9" customWidth="1"/>
    <col min="10510" max="10510" width="7.42578125" style="9" customWidth="1"/>
    <col min="10511" max="10512" width="4.5703125" style="9" customWidth="1"/>
    <col min="10513" max="10513" width="7" style="9" customWidth="1"/>
    <col min="10514" max="10514" width="8.140625" style="9" customWidth="1"/>
    <col min="10515" max="10515" width="8" style="9" customWidth="1"/>
    <col min="10516" max="10516" width="7.140625" style="9" customWidth="1"/>
    <col min="10517" max="10517" width="6.5703125" style="9" customWidth="1"/>
    <col min="10518" max="10518" width="4.5703125" style="9" customWidth="1"/>
    <col min="10519" max="10519" width="7.85546875" style="9" customWidth="1"/>
    <col min="10520" max="10520" width="8.140625" style="9" customWidth="1"/>
    <col min="10521" max="10524" width="4.5703125" style="9" customWidth="1"/>
    <col min="10525" max="10525" width="11.5703125" style="9"/>
    <col min="10526" max="10526" width="8.42578125" style="9" customWidth="1"/>
    <col min="10527" max="10527" width="5.42578125" style="9" customWidth="1"/>
    <col min="10528" max="10529" width="5.140625" style="9" customWidth="1"/>
    <col min="10530" max="10530" width="6.42578125" style="9" customWidth="1"/>
    <col min="10531" max="10531" width="11.5703125" style="9"/>
    <col min="10532" max="10532" width="8.42578125" style="9" customWidth="1"/>
    <col min="10533" max="10533" width="3.140625" style="9" customWidth="1"/>
    <col min="10534" max="10534" width="5.140625" style="9" customWidth="1"/>
    <col min="10535" max="10535" width="7.42578125" style="9" customWidth="1"/>
    <col min="10536" max="10536" width="4.5703125" style="9" customWidth="1"/>
    <col min="10537" max="10752" width="11.5703125" style="9"/>
    <col min="10753" max="10753" width="1.85546875" style="9" customWidth="1"/>
    <col min="10754" max="10754" width="8.140625" style="9" customWidth="1"/>
    <col min="10755" max="10756" width="4.5703125" style="9" customWidth="1"/>
    <col min="10757" max="10757" width="7.140625" style="9" customWidth="1"/>
    <col min="10758" max="10758" width="7.85546875" style="9" customWidth="1"/>
    <col min="10759" max="10759" width="4.5703125" style="9" customWidth="1"/>
    <col min="10760" max="10760" width="8.140625" style="9" customWidth="1"/>
    <col min="10761" max="10761" width="9.42578125" style="9" customWidth="1"/>
    <col min="10762" max="10762" width="7.140625" style="9" customWidth="1"/>
    <col min="10763" max="10764" width="8.5703125" style="9" customWidth="1"/>
    <col min="10765" max="10765" width="4.5703125" style="9" customWidth="1"/>
    <col min="10766" max="10766" width="7.42578125" style="9" customWidth="1"/>
    <col min="10767" max="10768" width="4.5703125" style="9" customWidth="1"/>
    <col min="10769" max="10769" width="7" style="9" customWidth="1"/>
    <col min="10770" max="10770" width="8.140625" style="9" customWidth="1"/>
    <col min="10771" max="10771" width="8" style="9" customWidth="1"/>
    <col min="10772" max="10772" width="7.140625" style="9" customWidth="1"/>
    <col min="10773" max="10773" width="6.5703125" style="9" customWidth="1"/>
    <col min="10774" max="10774" width="4.5703125" style="9" customWidth="1"/>
    <col min="10775" max="10775" width="7.85546875" style="9" customWidth="1"/>
    <col min="10776" max="10776" width="8.140625" style="9" customWidth="1"/>
    <col min="10777" max="10780" width="4.5703125" style="9" customWidth="1"/>
    <col min="10781" max="10781" width="11.5703125" style="9"/>
    <col min="10782" max="10782" width="8.42578125" style="9" customWidth="1"/>
    <col min="10783" max="10783" width="5.42578125" style="9" customWidth="1"/>
    <col min="10784" max="10785" width="5.140625" style="9" customWidth="1"/>
    <col min="10786" max="10786" width="6.42578125" style="9" customWidth="1"/>
    <col min="10787" max="10787" width="11.5703125" style="9"/>
    <col min="10788" max="10788" width="8.42578125" style="9" customWidth="1"/>
    <col min="10789" max="10789" width="3.140625" style="9" customWidth="1"/>
    <col min="10790" max="10790" width="5.140625" style="9" customWidth="1"/>
    <col min="10791" max="10791" width="7.42578125" style="9" customWidth="1"/>
    <col min="10792" max="10792" width="4.5703125" style="9" customWidth="1"/>
    <col min="10793" max="11008" width="11.5703125" style="9"/>
    <col min="11009" max="11009" width="1.85546875" style="9" customWidth="1"/>
    <col min="11010" max="11010" width="8.140625" style="9" customWidth="1"/>
    <col min="11011" max="11012" width="4.5703125" style="9" customWidth="1"/>
    <col min="11013" max="11013" width="7.140625" style="9" customWidth="1"/>
    <col min="11014" max="11014" width="7.85546875" style="9" customWidth="1"/>
    <col min="11015" max="11015" width="4.5703125" style="9" customWidth="1"/>
    <col min="11016" max="11016" width="8.140625" style="9" customWidth="1"/>
    <col min="11017" max="11017" width="9.42578125" style="9" customWidth="1"/>
    <col min="11018" max="11018" width="7.140625" style="9" customWidth="1"/>
    <col min="11019" max="11020" width="8.5703125" style="9" customWidth="1"/>
    <col min="11021" max="11021" width="4.5703125" style="9" customWidth="1"/>
    <col min="11022" max="11022" width="7.42578125" style="9" customWidth="1"/>
    <col min="11023" max="11024" width="4.5703125" style="9" customWidth="1"/>
    <col min="11025" max="11025" width="7" style="9" customWidth="1"/>
    <col min="11026" max="11026" width="8.140625" style="9" customWidth="1"/>
    <col min="11027" max="11027" width="8" style="9" customWidth="1"/>
    <col min="11028" max="11028" width="7.140625" style="9" customWidth="1"/>
    <col min="11029" max="11029" width="6.5703125" style="9" customWidth="1"/>
    <col min="11030" max="11030" width="4.5703125" style="9" customWidth="1"/>
    <col min="11031" max="11031" width="7.85546875" style="9" customWidth="1"/>
    <col min="11032" max="11032" width="8.140625" style="9" customWidth="1"/>
    <col min="11033" max="11036" width="4.5703125" style="9" customWidth="1"/>
    <col min="11037" max="11037" width="11.5703125" style="9"/>
    <col min="11038" max="11038" width="8.42578125" style="9" customWidth="1"/>
    <col min="11039" max="11039" width="5.42578125" style="9" customWidth="1"/>
    <col min="11040" max="11041" width="5.140625" style="9" customWidth="1"/>
    <col min="11042" max="11042" width="6.42578125" style="9" customWidth="1"/>
    <col min="11043" max="11043" width="11.5703125" style="9"/>
    <col min="11044" max="11044" width="8.42578125" style="9" customWidth="1"/>
    <col min="11045" max="11045" width="3.140625" style="9" customWidth="1"/>
    <col min="11046" max="11046" width="5.140625" style="9" customWidth="1"/>
    <col min="11047" max="11047" width="7.42578125" style="9" customWidth="1"/>
    <col min="11048" max="11048" width="4.5703125" style="9" customWidth="1"/>
    <col min="11049" max="11264" width="11.5703125" style="9"/>
    <col min="11265" max="11265" width="1.85546875" style="9" customWidth="1"/>
    <col min="11266" max="11266" width="8.140625" style="9" customWidth="1"/>
    <col min="11267" max="11268" width="4.5703125" style="9" customWidth="1"/>
    <col min="11269" max="11269" width="7.140625" style="9" customWidth="1"/>
    <col min="11270" max="11270" width="7.85546875" style="9" customWidth="1"/>
    <col min="11271" max="11271" width="4.5703125" style="9" customWidth="1"/>
    <col min="11272" max="11272" width="8.140625" style="9" customWidth="1"/>
    <col min="11273" max="11273" width="9.42578125" style="9" customWidth="1"/>
    <col min="11274" max="11274" width="7.140625" style="9" customWidth="1"/>
    <col min="11275" max="11276" width="8.5703125" style="9" customWidth="1"/>
    <col min="11277" max="11277" width="4.5703125" style="9" customWidth="1"/>
    <col min="11278" max="11278" width="7.42578125" style="9" customWidth="1"/>
    <col min="11279" max="11280" width="4.5703125" style="9" customWidth="1"/>
    <col min="11281" max="11281" width="7" style="9" customWidth="1"/>
    <col min="11282" max="11282" width="8.140625" style="9" customWidth="1"/>
    <col min="11283" max="11283" width="8" style="9" customWidth="1"/>
    <col min="11284" max="11284" width="7.140625" style="9" customWidth="1"/>
    <col min="11285" max="11285" width="6.5703125" style="9" customWidth="1"/>
    <col min="11286" max="11286" width="4.5703125" style="9" customWidth="1"/>
    <col min="11287" max="11287" width="7.85546875" style="9" customWidth="1"/>
    <col min="11288" max="11288" width="8.140625" style="9" customWidth="1"/>
    <col min="11289" max="11292" width="4.5703125" style="9" customWidth="1"/>
    <col min="11293" max="11293" width="11.5703125" style="9"/>
    <col min="11294" max="11294" width="8.42578125" style="9" customWidth="1"/>
    <col min="11295" max="11295" width="5.42578125" style="9" customWidth="1"/>
    <col min="11296" max="11297" width="5.140625" style="9" customWidth="1"/>
    <col min="11298" max="11298" width="6.42578125" style="9" customWidth="1"/>
    <col min="11299" max="11299" width="11.5703125" style="9"/>
    <col min="11300" max="11300" width="8.42578125" style="9" customWidth="1"/>
    <col min="11301" max="11301" width="3.140625" style="9" customWidth="1"/>
    <col min="11302" max="11302" width="5.140625" style="9" customWidth="1"/>
    <col min="11303" max="11303" width="7.42578125" style="9" customWidth="1"/>
    <col min="11304" max="11304" width="4.5703125" style="9" customWidth="1"/>
    <col min="11305" max="11520" width="11.5703125" style="9"/>
    <col min="11521" max="11521" width="1.85546875" style="9" customWidth="1"/>
    <col min="11522" max="11522" width="8.140625" style="9" customWidth="1"/>
    <col min="11523" max="11524" width="4.5703125" style="9" customWidth="1"/>
    <col min="11525" max="11525" width="7.140625" style="9" customWidth="1"/>
    <col min="11526" max="11526" width="7.85546875" style="9" customWidth="1"/>
    <col min="11527" max="11527" width="4.5703125" style="9" customWidth="1"/>
    <col min="11528" max="11528" width="8.140625" style="9" customWidth="1"/>
    <col min="11529" max="11529" width="9.42578125" style="9" customWidth="1"/>
    <col min="11530" max="11530" width="7.140625" style="9" customWidth="1"/>
    <col min="11531" max="11532" width="8.5703125" style="9" customWidth="1"/>
    <col min="11533" max="11533" width="4.5703125" style="9" customWidth="1"/>
    <col min="11534" max="11534" width="7.42578125" style="9" customWidth="1"/>
    <col min="11535" max="11536" width="4.5703125" style="9" customWidth="1"/>
    <col min="11537" max="11537" width="7" style="9" customWidth="1"/>
    <col min="11538" max="11538" width="8.140625" style="9" customWidth="1"/>
    <col min="11539" max="11539" width="8" style="9" customWidth="1"/>
    <col min="11540" max="11540" width="7.140625" style="9" customWidth="1"/>
    <col min="11541" max="11541" width="6.5703125" style="9" customWidth="1"/>
    <col min="11542" max="11542" width="4.5703125" style="9" customWidth="1"/>
    <col min="11543" max="11543" width="7.85546875" style="9" customWidth="1"/>
    <col min="11544" max="11544" width="8.140625" style="9" customWidth="1"/>
    <col min="11545" max="11548" width="4.5703125" style="9" customWidth="1"/>
    <col min="11549" max="11549" width="11.5703125" style="9"/>
    <col min="11550" max="11550" width="8.42578125" style="9" customWidth="1"/>
    <col min="11551" max="11551" width="5.42578125" style="9" customWidth="1"/>
    <col min="11552" max="11553" width="5.140625" style="9" customWidth="1"/>
    <col min="11554" max="11554" width="6.42578125" style="9" customWidth="1"/>
    <col min="11555" max="11555" width="11.5703125" style="9"/>
    <col min="11556" max="11556" width="8.42578125" style="9" customWidth="1"/>
    <col min="11557" max="11557" width="3.140625" style="9" customWidth="1"/>
    <col min="11558" max="11558" width="5.140625" style="9" customWidth="1"/>
    <col min="11559" max="11559" width="7.42578125" style="9" customWidth="1"/>
    <col min="11560" max="11560" width="4.5703125" style="9" customWidth="1"/>
    <col min="11561" max="11776" width="11.5703125" style="9"/>
    <col min="11777" max="11777" width="1.85546875" style="9" customWidth="1"/>
    <col min="11778" max="11778" width="8.140625" style="9" customWidth="1"/>
    <col min="11779" max="11780" width="4.5703125" style="9" customWidth="1"/>
    <col min="11781" max="11781" width="7.140625" style="9" customWidth="1"/>
    <col min="11782" max="11782" width="7.85546875" style="9" customWidth="1"/>
    <col min="11783" max="11783" width="4.5703125" style="9" customWidth="1"/>
    <col min="11784" max="11784" width="8.140625" style="9" customWidth="1"/>
    <col min="11785" max="11785" width="9.42578125" style="9" customWidth="1"/>
    <col min="11786" max="11786" width="7.140625" style="9" customWidth="1"/>
    <col min="11787" max="11788" width="8.5703125" style="9" customWidth="1"/>
    <col min="11789" max="11789" width="4.5703125" style="9" customWidth="1"/>
    <col min="11790" max="11790" width="7.42578125" style="9" customWidth="1"/>
    <col min="11791" max="11792" width="4.5703125" style="9" customWidth="1"/>
    <col min="11793" max="11793" width="7" style="9" customWidth="1"/>
    <col min="11794" max="11794" width="8.140625" style="9" customWidth="1"/>
    <col min="11795" max="11795" width="8" style="9" customWidth="1"/>
    <col min="11796" max="11796" width="7.140625" style="9" customWidth="1"/>
    <col min="11797" max="11797" width="6.5703125" style="9" customWidth="1"/>
    <col min="11798" max="11798" width="4.5703125" style="9" customWidth="1"/>
    <col min="11799" max="11799" width="7.85546875" style="9" customWidth="1"/>
    <col min="11800" max="11800" width="8.140625" style="9" customWidth="1"/>
    <col min="11801" max="11804" width="4.5703125" style="9" customWidth="1"/>
    <col min="11805" max="11805" width="11.5703125" style="9"/>
    <col min="11806" max="11806" width="8.42578125" style="9" customWidth="1"/>
    <col min="11807" max="11807" width="5.42578125" style="9" customWidth="1"/>
    <col min="11808" max="11809" width="5.140625" style="9" customWidth="1"/>
    <col min="11810" max="11810" width="6.42578125" style="9" customWidth="1"/>
    <col min="11811" max="11811" width="11.5703125" style="9"/>
    <col min="11812" max="11812" width="8.42578125" style="9" customWidth="1"/>
    <col min="11813" max="11813" width="3.140625" style="9" customWidth="1"/>
    <col min="11814" max="11814" width="5.140625" style="9" customWidth="1"/>
    <col min="11815" max="11815" width="7.42578125" style="9" customWidth="1"/>
    <col min="11816" max="11816" width="4.5703125" style="9" customWidth="1"/>
    <col min="11817" max="12032" width="11.5703125" style="9"/>
    <col min="12033" max="12033" width="1.85546875" style="9" customWidth="1"/>
    <col min="12034" max="12034" width="8.140625" style="9" customWidth="1"/>
    <col min="12035" max="12036" width="4.5703125" style="9" customWidth="1"/>
    <col min="12037" max="12037" width="7.140625" style="9" customWidth="1"/>
    <col min="12038" max="12038" width="7.85546875" style="9" customWidth="1"/>
    <col min="12039" max="12039" width="4.5703125" style="9" customWidth="1"/>
    <col min="12040" max="12040" width="8.140625" style="9" customWidth="1"/>
    <col min="12041" max="12041" width="9.42578125" style="9" customWidth="1"/>
    <col min="12042" max="12042" width="7.140625" style="9" customWidth="1"/>
    <col min="12043" max="12044" width="8.5703125" style="9" customWidth="1"/>
    <col min="12045" max="12045" width="4.5703125" style="9" customWidth="1"/>
    <col min="12046" max="12046" width="7.42578125" style="9" customWidth="1"/>
    <col min="12047" max="12048" width="4.5703125" style="9" customWidth="1"/>
    <col min="12049" max="12049" width="7" style="9" customWidth="1"/>
    <col min="12050" max="12050" width="8.140625" style="9" customWidth="1"/>
    <col min="12051" max="12051" width="8" style="9" customWidth="1"/>
    <col min="12052" max="12052" width="7.140625" style="9" customWidth="1"/>
    <col min="12053" max="12053" width="6.5703125" style="9" customWidth="1"/>
    <col min="12054" max="12054" width="4.5703125" style="9" customWidth="1"/>
    <col min="12055" max="12055" width="7.85546875" style="9" customWidth="1"/>
    <col min="12056" max="12056" width="8.140625" style="9" customWidth="1"/>
    <col min="12057" max="12060" width="4.5703125" style="9" customWidth="1"/>
    <col min="12061" max="12061" width="11.5703125" style="9"/>
    <col min="12062" max="12062" width="8.42578125" style="9" customWidth="1"/>
    <col min="12063" max="12063" width="5.42578125" style="9" customWidth="1"/>
    <col min="12064" max="12065" width="5.140625" style="9" customWidth="1"/>
    <col min="12066" max="12066" width="6.42578125" style="9" customWidth="1"/>
    <col min="12067" max="12067" width="11.5703125" style="9"/>
    <col min="12068" max="12068" width="8.42578125" style="9" customWidth="1"/>
    <col min="12069" max="12069" width="3.140625" style="9" customWidth="1"/>
    <col min="12070" max="12070" width="5.140625" style="9" customWidth="1"/>
    <col min="12071" max="12071" width="7.42578125" style="9" customWidth="1"/>
    <col min="12072" max="12072" width="4.5703125" style="9" customWidth="1"/>
    <col min="12073" max="12288" width="11.5703125" style="9"/>
    <col min="12289" max="12289" width="1.85546875" style="9" customWidth="1"/>
    <col min="12290" max="12290" width="8.140625" style="9" customWidth="1"/>
    <col min="12291" max="12292" width="4.5703125" style="9" customWidth="1"/>
    <col min="12293" max="12293" width="7.140625" style="9" customWidth="1"/>
    <col min="12294" max="12294" width="7.85546875" style="9" customWidth="1"/>
    <col min="12295" max="12295" width="4.5703125" style="9" customWidth="1"/>
    <col min="12296" max="12296" width="8.140625" style="9" customWidth="1"/>
    <col min="12297" max="12297" width="9.42578125" style="9" customWidth="1"/>
    <col min="12298" max="12298" width="7.140625" style="9" customWidth="1"/>
    <col min="12299" max="12300" width="8.5703125" style="9" customWidth="1"/>
    <col min="12301" max="12301" width="4.5703125" style="9" customWidth="1"/>
    <col min="12302" max="12302" width="7.42578125" style="9" customWidth="1"/>
    <col min="12303" max="12304" width="4.5703125" style="9" customWidth="1"/>
    <col min="12305" max="12305" width="7" style="9" customWidth="1"/>
    <col min="12306" max="12306" width="8.140625" style="9" customWidth="1"/>
    <col min="12307" max="12307" width="8" style="9" customWidth="1"/>
    <col min="12308" max="12308" width="7.140625" style="9" customWidth="1"/>
    <col min="12309" max="12309" width="6.5703125" style="9" customWidth="1"/>
    <col min="12310" max="12310" width="4.5703125" style="9" customWidth="1"/>
    <col min="12311" max="12311" width="7.85546875" style="9" customWidth="1"/>
    <col min="12312" max="12312" width="8.140625" style="9" customWidth="1"/>
    <col min="12313" max="12316" width="4.5703125" style="9" customWidth="1"/>
    <col min="12317" max="12317" width="11.5703125" style="9"/>
    <col min="12318" max="12318" width="8.42578125" style="9" customWidth="1"/>
    <col min="12319" max="12319" width="5.42578125" style="9" customWidth="1"/>
    <col min="12320" max="12321" width="5.140625" style="9" customWidth="1"/>
    <col min="12322" max="12322" width="6.42578125" style="9" customWidth="1"/>
    <col min="12323" max="12323" width="11.5703125" style="9"/>
    <col min="12324" max="12324" width="8.42578125" style="9" customWidth="1"/>
    <col min="12325" max="12325" width="3.140625" style="9" customWidth="1"/>
    <col min="12326" max="12326" width="5.140625" style="9" customWidth="1"/>
    <col min="12327" max="12327" width="7.42578125" style="9" customWidth="1"/>
    <col min="12328" max="12328" width="4.5703125" style="9" customWidth="1"/>
    <col min="12329" max="12544" width="11.5703125" style="9"/>
    <col min="12545" max="12545" width="1.85546875" style="9" customWidth="1"/>
    <col min="12546" max="12546" width="8.140625" style="9" customWidth="1"/>
    <col min="12547" max="12548" width="4.5703125" style="9" customWidth="1"/>
    <col min="12549" max="12549" width="7.140625" style="9" customWidth="1"/>
    <col min="12550" max="12550" width="7.85546875" style="9" customWidth="1"/>
    <col min="12551" max="12551" width="4.5703125" style="9" customWidth="1"/>
    <col min="12552" max="12552" width="8.140625" style="9" customWidth="1"/>
    <col min="12553" max="12553" width="9.42578125" style="9" customWidth="1"/>
    <col min="12554" max="12554" width="7.140625" style="9" customWidth="1"/>
    <col min="12555" max="12556" width="8.5703125" style="9" customWidth="1"/>
    <col min="12557" max="12557" width="4.5703125" style="9" customWidth="1"/>
    <col min="12558" max="12558" width="7.42578125" style="9" customWidth="1"/>
    <col min="12559" max="12560" width="4.5703125" style="9" customWidth="1"/>
    <col min="12561" max="12561" width="7" style="9" customWidth="1"/>
    <col min="12562" max="12562" width="8.140625" style="9" customWidth="1"/>
    <col min="12563" max="12563" width="8" style="9" customWidth="1"/>
    <col min="12564" max="12564" width="7.140625" style="9" customWidth="1"/>
    <col min="12565" max="12565" width="6.5703125" style="9" customWidth="1"/>
    <col min="12566" max="12566" width="4.5703125" style="9" customWidth="1"/>
    <col min="12567" max="12567" width="7.85546875" style="9" customWidth="1"/>
    <col min="12568" max="12568" width="8.140625" style="9" customWidth="1"/>
    <col min="12569" max="12572" width="4.5703125" style="9" customWidth="1"/>
    <col min="12573" max="12573" width="11.5703125" style="9"/>
    <col min="12574" max="12574" width="8.42578125" style="9" customWidth="1"/>
    <col min="12575" max="12575" width="5.42578125" style="9" customWidth="1"/>
    <col min="12576" max="12577" width="5.140625" style="9" customWidth="1"/>
    <col min="12578" max="12578" width="6.42578125" style="9" customWidth="1"/>
    <col min="12579" max="12579" width="11.5703125" style="9"/>
    <col min="12580" max="12580" width="8.42578125" style="9" customWidth="1"/>
    <col min="12581" max="12581" width="3.140625" style="9" customWidth="1"/>
    <col min="12582" max="12582" width="5.140625" style="9" customWidth="1"/>
    <col min="12583" max="12583" width="7.42578125" style="9" customWidth="1"/>
    <col min="12584" max="12584" width="4.5703125" style="9" customWidth="1"/>
    <col min="12585" max="12800" width="11.5703125" style="9"/>
    <col min="12801" max="12801" width="1.85546875" style="9" customWidth="1"/>
    <col min="12802" max="12802" width="8.140625" style="9" customWidth="1"/>
    <col min="12803" max="12804" width="4.5703125" style="9" customWidth="1"/>
    <col min="12805" max="12805" width="7.140625" style="9" customWidth="1"/>
    <col min="12806" max="12806" width="7.85546875" style="9" customWidth="1"/>
    <col min="12807" max="12807" width="4.5703125" style="9" customWidth="1"/>
    <col min="12808" max="12808" width="8.140625" style="9" customWidth="1"/>
    <col min="12809" max="12809" width="9.42578125" style="9" customWidth="1"/>
    <col min="12810" max="12810" width="7.140625" style="9" customWidth="1"/>
    <col min="12811" max="12812" width="8.5703125" style="9" customWidth="1"/>
    <col min="12813" max="12813" width="4.5703125" style="9" customWidth="1"/>
    <col min="12814" max="12814" width="7.42578125" style="9" customWidth="1"/>
    <col min="12815" max="12816" width="4.5703125" style="9" customWidth="1"/>
    <col min="12817" max="12817" width="7" style="9" customWidth="1"/>
    <col min="12818" max="12818" width="8.140625" style="9" customWidth="1"/>
    <col min="12819" max="12819" width="8" style="9" customWidth="1"/>
    <col min="12820" max="12820" width="7.140625" style="9" customWidth="1"/>
    <col min="12821" max="12821" width="6.5703125" style="9" customWidth="1"/>
    <col min="12822" max="12822" width="4.5703125" style="9" customWidth="1"/>
    <col min="12823" max="12823" width="7.85546875" style="9" customWidth="1"/>
    <col min="12824" max="12824" width="8.140625" style="9" customWidth="1"/>
    <col min="12825" max="12828" width="4.5703125" style="9" customWidth="1"/>
    <col min="12829" max="12829" width="11.5703125" style="9"/>
    <col min="12830" max="12830" width="8.42578125" style="9" customWidth="1"/>
    <col min="12831" max="12831" width="5.42578125" style="9" customWidth="1"/>
    <col min="12832" max="12833" width="5.140625" style="9" customWidth="1"/>
    <col min="12834" max="12834" width="6.42578125" style="9" customWidth="1"/>
    <col min="12835" max="12835" width="11.5703125" style="9"/>
    <col min="12836" max="12836" width="8.42578125" style="9" customWidth="1"/>
    <col min="12837" max="12837" width="3.140625" style="9" customWidth="1"/>
    <col min="12838" max="12838" width="5.140625" style="9" customWidth="1"/>
    <col min="12839" max="12839" width="7.42578125" style="9" customWidth="1"/>
    <col min="12840" max="12840" width="4.5703125" style="9" customWidth="1"/>
    <col min="12841" max="13056" width="11.5703125" style="9"/>
    <col min="13057" max="13057" width="1.85546875" style="9" customWidth="1"/>
    <col min="13058" max="13058" width="8.140625" style="9" customWidth="1"/>
    <col min="13059" max="13060" width="4.5703125" style="9" customWidth="1"/>
    <col min="13061" max="13061" width="7.140625" style="9" customWidth="1"/>
    <col min="13062" max="13062" width="7.85546875" style="9" customWidth="1"/>
    <col min="13063" max="13063" width="4.5703125" style="9" customWidth="1"/>
    <col min="13064" max="13064" width="8.140625" style="9" customWidth="1"/>
    <col min="13065" max="13065" width="9.42578125" style="9" customWidth="1"/>
    <col min="13066" max="13066" width="7.140625" style="9" customWidth="1"/>
    <col min="13067" max="13068" width="8.5703125" style="9" customWidth="1"/>
    <col min="13069" max="13069" width="4.5703125" style="9" customWidth="1"/>
    <col min="13070" max="13070" width="7.42578125" style="9" customWidth="1"/>
    <col min="13071" max="13072" width="4.5703125" style="9" customWidth="1"/>
    <col min="13073" max="13073" width="7" style="9" customWidth="1"/>
    <col min="13074" max="13074" width="8.140625" style="9" customWidth="1"/>
    <col min="13075" max="13075" width="8" style="9" customWidth="1"/>
    <col min="13076" max="13076" width="7.140625" style="9" customWidth="1"/>
    <col min="13077" max="13077" width="6.5703125" style="9" customWidth="1"/>
    <col min="13078" max="13078" width="4.5703125" style="9" customWidth="1"/>
    <col min="13079" max="13079" width="7.85546875" style="9" customWidth="1"/>
    <col min="13080" max="13080" width="8.140625" style="9" customWidth="1"/>
    <col min="13081" max="13084" width="4.5703125" style="9" customWidth="1"/>
    <col min="13085" max="13085" width="11.5703125" style="9"/>
    <col min="13086" max="13086" width="8.42578125" style="9" customWidth="1"/>
    <col min="13087" max="13087" width="5.42578125" style="9" customWidth="1"/>
    <col min="13088" max="13089" width="5.140625" style="9" customWidth="1"/>
    <col min="13090" max="13090" width="6.42578125" style="9" customWidth="1"/>
    <col min="13091" max="13091" width="11.5703125" style="9"/>
    <col min="13092" max="13092" width="8.42578125" style="9" customWidth="1"/>
    <col min="13093" max="13093" width="3.140625" style="9" customWidth="1"/>
    <col min="13094" max="13094" width="5.140625" style="9" customWidth="1"/>
    <col min="13095" max="13095" width="7.42578125" style="9" customWidth="1"/>
    <col min="13096" max="13096" width="4.5703125" style="9" customWidth="1"/>
    <col min="13097" max="13312" width="11.5703125" style="9"/>
    <col min="13313" max="13313" width="1.85546875" style="9" customWidth="1"/>
    <col min="13314" max="13314" width="8.140625" style="9" customWidth="1"/>
    <col min="13315" max="13316" width="4.5703125" style="9" customWidth="1"/>
    <col min="13317" max="13317" width="7.140625" style="9" customWidth="1"/>
    <col min="13318" max="13318" width="7.85546875" style="9" customWidth="1"/>
    <col min="13319" max="13319" width="4.5703125" style="9" customWidth="1"/>
    <col min="13320" max="13320" width="8.140625" style="9" customWidth="1"/>
    <col min="13321" max="13321" width="9.42578125" style="9" customWidth="1"/>
    <col min="13322" max="13322" width="7.140625" style="9" customWidth="1"/>
    <col min="13323" max="13324" width="8.5703125" style="9" customWidth="1"/>
    <col min="13325" max="13325" width="4.5703125" style="9" customWidth="1"/>
    <col min="13326" max="13326" width="7.42578125" style="9" customWidth="1"/>
    <col min="13327" max="13328" width="4.5703125" style="9" customWidth="1"/>
    <col min="13329" max="13329" width="7" style="9" customWidth="1"/>
    <col min="13330" max="13330" width="8.140625" style="9" customWidth="1"/>
    <col min="13331" max="13331" width="8" style="9" customWidth="1"/>
    <col min="13332" max="13332" width="7.140625" style="9" customWidth="1"/>
    <col min="13333" max="13333" width="6.5703125" style="9" customWidth="1"/>
    <col min="13334" max="13334" width="4.5703125" style="9" customWidth="1"/>
    <col min="13335" max="13335" width="7.85546875" style="9" customWidth="1"/>
    <col min="13336" max="13336" width="8.140625" style="9" customWidth="1"/>
    <col min="13337" max="13340" width="4.5703125" style="9" customWidth="1"/>
    <col min="13341" max="13341" width="11.5703125" style="9"/>
    <col min="13342" max="13342" width="8.42578125" style="9" customWidth="1"/>
    <col min="13343" max="13343" width="5.42578125" style="9" customWidth="1"/>
    <col min="13344" max="13345" width="5.140625" style="9" customWidth="1"/>
    <col min="13346" max="13346" width="6.42578125" style="9" customWidth="1"/>
    <col min="13347" max="13347" width="11.5703125" style="9"/>
    <col min="13348" max="13348" width="8.42578125" style="9" customWidth="1"/>
    <col min="13349" max="13349" width="3.140625" style="9" customWidth="1"/>
    <col min="13350" max="13350" width="5.140625" style="9" customWidth="1"/>
    <col min="13351" max="13351" width="7.42578125" style="9" customWidth="1"/>
    <col min="13352" max="13352" width="4.5703125" style="9" customWidth="1"/>
    <col min="13353" max="13568" width="11.5703125" style="9"/>
    <col min="13569" max="13569" width="1.85546875" style="9" customWidth="1"/>
    <col min="13570" max="13570" width="8.140625" style="9" customWidth="1"/>
    <col min="13571" max="13572" width="4.5703125" style="9" customWidth="1"/>
    <col min="13573" max="13573" width="7.140625" style="9" customWidth="1"/>
    <col min="13574" max="13574" width="7.85546875" style="9" customWidth="1"/>
    <col min="13575" max="13575" width="4.5703125" style="9" customWidth="1"/>
    <col min="13576" max="13576" width="8.140625" style="9" customWidth="1"/>
    <col min="13577" max="13577" width="9.42578125" style="9" customWidth="1"/>
    <col min="13578" max="13578" width="7.140625" style="9" customWidth="1"/>
    <col min="13579" max="13580" width="8.5703125" style="9" customWidth="1"/>
    <col min="13581" max="13581" width="4.5703125" style="9" customWidth="1"/>
    <col min="13582" max="13582" width="7.42578125" style="9" customWidth="1"/>
    <col min="13583" max="13584" width="4.5703125" style="9" customWidth="1"/>
    <col min="13585" max="13585" width="7" style="9" customWidth="1"/>
    <col min="13586" max="13586" width="8.140625" style="9" customWidth="1"/>
    <col min="13587" max="13587" width="8" style="9" customWidth="1"/>
    <col min="13588" max="13588" width="7.140625" style="9" customWidth="1"/>
    <col min="13589" max="13589" width="6.5703125" style="9" customWidth="1"/>
    <col min="13590" max="13590" width="4.5703125" style="9" customWidth="1"/>
    <col min="13591" max="13591" width="7.85546875" style="9" customWidth="1"/>
    <col min="13592" max="13592" width="8.140625" style="9" customWidth="1"/>
    <col min="13593" max="13596" width="4.5703125" style="9" customWidth="1"/>
    <col min="13597" max="13597" width="11.5703125" style="9"/>
    <col min="13598" max="13598" width="8.42578125" style="9" customWidth="1"/>
    <col min="13599" max="13599" width="5.42578125" style="9" customWidth="1"/>
    <col min="13600" max="13601" width="5.140625" style="9" customWidth="1"/>
    <col min="13602" max="13602" width="6.42578125" style="9" customWidth="1"/>
    <col min="13603" max="13603" width="11.5703125" style="9"/>
    <col min="13604" max="13604" width="8.42578125" style="9" customWidth="1"/>
    <col min="13605" max="13605" width="3.140625" style="9" customWidth="1"/>
    <col min="13606" max="13606" width="5.140625" style="9" customWidth="1"/>
    <col min="13607" max="13607" width="7.42578125" style="9" customWidth="1"/>
    <col min="13608" max="13608" width="4.5703125" style="9" customWidth="1"/>
    <col min="13609" max="13824" width="11.5703125" style="9"/>
    <col min="13825" max="13825" width="1.85546875" style="9" customWidth="1"/>
    <col min="13826" max="13826" width="8.140625" style="9" customWidth="1"/>
    <col min="13827" max="13828" width="4.5703125" style="9" customWidth="1"/>
    <col min="13829" max="13829" width="7.140625" style="9" customWidth="1"/>
    <col min="13830" max="13830" width="7.85546875" style="9" customWidth="1"/>
    <col min="13831" max="13831" width="4.5703125" style="9" customWidth="1"/>
    <col min="13832" max="13832" width="8.140625" style="9" customWidth="1"/>
    <col min="13833" max="13833" width="9.42578125" style="9" customWidth="1"/>
    <col min="13834" max="13834" width="7.140625" style="9" customWidth="1"/>
    <col min="13835" max="13836" width="8.5703125" style="9" customWidth="1"/>
    <col min="13837" max="13837" width="4.5703125" style="9" customWidth="1"/>
    <col min="13838" max="13838" width="7.42578125" style="9" customWidth="1"/>
    <col min="13839" max="13840" width="4.5703125" style="9" customWidth="1"/>
    <col min="13841" max="13841" width="7" style="9" customWidth="1"/>
    <col min="13842" max="13842" width="8.140625" style="9" customWidth="1"/>
    <col min="13843" max="13843" width="8" style="9" customWidth="1"/>
    <col min="13844" max="13844" width="7.140625" style="9" customWidth="1"/>
    <col min="13845" max="13845" width="6.5703125" style="9" customWidth="1"/>
    <col min="13846" max="13846" width="4.5703125" style="9" customWidth="1"/>
    <col min="13847" max="13847" width="7.85546875" style="9" customWidth="1"/>
    <col min="13848" max="13848" width="8.140625" style="9" customWidth="1"/>
    <col min="13849" max="13852" width="4.5703125" style="9" customWidth="1"/>
    <col min="13853" max="13853" width="11.5703125" style="9"/>
    <col min="13854" max="13854" width="8.42578125" style="9" customWidth="1"/>
    <col min="13855" max="13855" width="5.42578125" style="9" customWidth="1"/>
    <col min="13856" max="13857" width="5.140625" style="9" customWidth="1"/>
    <col min="13858" max="13858" width="6.42578125" style="9" customWidth="1"/>
    <col min="13859" max="13859" width="11.5703125" style="9"/>
    <col min="13860" max="13860" width="8.42578125" style="9" customWidth="1"/>
    <col min="13861" max="13861" width="3.140625" style="9" customWidth="1"/>
    <col min="13862" max="13862" width="5.140625" style="9" customWidth="1"/>
    <col min="13863" max="13863" width="7.42578125" style="9" customWidth="1"/>
    <col min="13864" max="13864" width="4.5703125" style="9" customWidth="1"/>
    <col min="13865" max="14080" width="11.5703125" style="9"/>
    <col min="14081" max="14081" width="1.85546875" style="9" customWidth="1"/>
    <col min="14082" max="14082" width="8.140625" style="9" customWidth="1"/>
    <col min="14083" max="14084" width="4.5703125" style="9" customWidth="1"/>
    <col min="14085" max="14085" width="7.140625" style="9" customWidth="1"/>
    <col min="14086" max="14086" width="7.85546875" style="9" customWidth="1"/>
    <col min="14087" max="14087" width="4.5703125" style="9" customWidth="1"/>
    <col min="14088" max="14088" width="8.140625" style="9" customWidth="1"/>
    <col min="14089" max="14089" width="9.42578125" style="9" customWidth="1"/>
    <col min="14090" max="14090" width="7.140625" style="9" customWidth="1"/>
    <col min="14091" max="14092" width="8.5703125" style="9" customWidth="1"/>
    <col min="14093" max="14093" width="4.5703125" style="9" customWidth="1"/>
    <col min="14094" max="14094" width="7.42578125" style="9" customWidth="1"/>
    <col min="14095" max="14096" width="4.5703125" style="9" customWidth="1"/>
    <col min="14097" max="14097" width="7" style="9" customWidth="1"/>
    <col min="14098" max="14098" width="8.140625" style="9" customWidth="1"/>
    <col min="14099" max="14099" width="8" style="9" customWidth="1"/>
    <col min="14100" max="14100" width="7.140625" style="9" customWidth="1"/>
    <col min="14101" max="14101" width="6.5703125" style="9" customWidth="1"/>
    <col min="14102" max="14102" width="4.5703125" style="9" customWidth="1"/>
    <col min="14103" max="14103" width="7.85546875" style="9" customWidth="1"/>
    <col min="14104" max="14104" width="8.140625" style="9" customWidth="1"/>
    <col min="14105" max="14108" width="4.5703125" style="9" customWidth="1"/>
    <col min="14109" max="14109" width="11.5703125" style="9"/>
    <col min="14110" max="14110" width="8.42578125" style="9" customWidth="1"/>
    <col min="14111" max="14111" width="5.42578125" style="9" customWidth="1"/>
    <col min="14112" max="14113" width="5.140625" style="9" customWidth="1"/>
    <col min="14114" max="14114" width="6.42578125" style="9" customWidth="1"/>
    <col min="14115" max="14115" width="11.5703125" style="9"/>
    <col min="14116" max="14116" width="8.42578125" style="9" customWidth="1"/>
    <col min="14117" max="14117" width="3.140625" style="9" customWidth="1"/>
    <col min="14118" max="14118" width="5.140625" style="9" customWidth="1"/>
    <col min="14119" max="14119" width="7.42578125" style="9" customWidth="1"/>
    <col min="14120" max="14120" width="4.5703125" style="9" customWidth="1"/>
    <col min="14121" max="14336" width="11.5703125" style="9"/>
    <col min="14337" max="14337" width="1.85546875" style="9" customWidth="1"/>
    <col min="14338" max="14338" width="8.140625" style="9" customWidth="1"/>
    <col min="14339" max="14340" width="4.5703125" style="9" customWidth="1"/>
    <col min="14341" max="14341" width="7.140625" style="9" customWidth="1"/>
    <col min="14342" max="14342" width="7.85546875" style="9" customWidth="1"/>
    <col min="14343" max="14343" width="4.5703125" style="9" customWidth="1"/>
    <col min="14344" max="14344" width="8.140625" style="9" customWidth="1"/>
    <col min="14345" max="14345" width="9.42578125" style="9" customWidth="1"/>
    <col min="14346" max="14346" width="7.140625" style="9" customWidth="1"/>
    <col min="14347" max="14348" width="8.5703125" style="9" customWidth="1"/>
    <col min="14349" max="14349" width="4.5703125" style="9" customWidth="1"/>
    <col min="14350" max="14350" width="7.42578125" style="9" customWidth="1"/>
    <col min="14351" max="14352" width="4.5703125" style="9" customWidth="1"/>
    <col min="14353" max="14353" width="7" style="9" customWidth="1"/>
    <col min="14354" max="14354" width="8.140625" style="9" customWidth="1"/>
    <col min="14355" max="14355" width="8" style="9" customWidth="1"/>
    <col min="14356" max="14356" width="7.140625" style="9" customWidth="1"/>
    <col min="14357" max="14357" width="6.5703125" style="9" customWidth="1"/>
    <col min="14358" max="14358" width="4.5703125" style="9" customWidth="1"/>
    <col min="14359" max="14359" width="7.85546875" style="9" customWidth="1"/>
    <col min="14360" max="14360" width="8.140625" style="9" customWidth="1"/>
    <col min="14361" max="14364" width="4.5703125" style="9" customWidth="1"/>
    <col min="14365" max="14365" width="11.5703125" style="9"/>
    <col min="14366" max="14366" width="8.42578125" style="9" customWidth="1"/>
    <col min="14367" max="14367" width="5.42578125" style="9" customWidth="1"/>
    <col min="14368" max="14369" width="5.140625" style="9" customWidth="1"/>
    <col min="14370" max="14370" width="6.42578125" style="9" customWidth="1"/>
    <col min="14371" max="14371" width="11.5703125" style="9"/>
    <col min="14372" max="14372" width="8.42578125" style="9" customWidth="1"/>
    <col min="14373" max="14373" width="3.140625" style="9" customWidth="1"/>
    <col min="14374" max="14374" width="5.140625" style="9" customWidth="1"/>
    <col min="14375" max="14375" width="7.42578125" style="9" customWidth="1"/>
    <col min="14376" max="14376" width="4.5703125" style="9" customWidth="1"/>
    <col min="14377" max="14592" width="11.5703125" style="9"/>
    <col min="14593" max="14593" width="1.85546875" style="9" customWidth="1"/>
    <col min="14594" max="14594" width="8.140625" style="9" customWidth="1"/>
    <col min="14595" max="14596" width="4.5703125" style="9" customWidth="1"/>
    <col min="14597" max="14597" width="7.140625" style="9" customWidth="1"/>
    <col min="14598" max="14598" width="7.85546875" style="9" customWidth="1"/>
    <col min="14599" max="14599" width="4.5703125" style="9" customWidth="1"/>
    <col min="14600" max="14600" width="8.140625" style="9" customWidth="1"/>
    <col min="14601" max="14601" width="9.42578125" style="9" customWidth="1"/>
    <col min="14602" max="14602" width="7.140625" style="9" customWidth="1"/>
    <col min="14603" max="14604" width="8.5703125" style="9" customWidth="1"/>
    <col min="14605" max="14605" width="4.5703125" style="9" customWidth="1"/>
    <col min="14606" max="14606" width="7.42578125" style="9" customWidth="1"/>
    <col min="14607" max="14608" width="4.5703125" style="9" customWidth="1"/>
    <col min="14609" max="14609" width="7" style="9" customWidth="1"/>
    <col min="14610" max="14610" width="8.140625" style="9" customWidth="1"/>
    <col min="14611" max="14611" width="8" style="9" customWidth="1"/>
    <col min="14612" max="14612" width="7.140625" style="9" customWidth="1"/>
    <col min="14613" max="14613" width="6.5703125" style="9" customWidth="1"/>
    <col min="14614" max="14614" width="4.5703125" style="9" customWidth="1"/>
    <col min="14615" max="14615" width="7.85546875" style="9" customWidth="1"/>
    <col min="14616" max="14616" width="8.140625" style="9" customWidth="1"/>
    <col min="14617" max="14620" width="4.5703125" style="9" customWidth="1"/>
    <col min="14621" max="14621" width="11.5703125" style="9"/>
    <col min="14622" max="14622" width="8.42578125" style="9" customWidth="1"/>
    <col min="14623" max="14623" width="5.42578125" style="9" customWidth="1"/>
    <col min="14624" max="14625" width="5.140625" style="9" customWidth="1"/>
    <col min="14626" max="14626" width="6.42578125" style="9" customWidth="1"/>
    <col min="14627" max="14627" width="11.5703125" style="9"/>
    <col min="14628" max="14628" width="8.42578125" style="9" customWidth="1"/>
    <col min="14629" max="14629" width="3.140625" style="9" customWidth="1"/>
    <col min="14630" max="14630" width="5.140625" style="9" customWidth="1"/>
    <col min="14631" max="14631" width="7.42578125" style="9" customWidth="1"/>
    <col min="14632" max="14632" width="4.5703125" style="9" customWidth="1"/>
    <col min="14633" max="14848" width="11.5703125" style="9"/>
    <col min="14849" max="14849" width="1.85546875" style="9" customWidth="1"/>
    <col min="14850" max="14850" width="8.140625" style="9" customWidth="1"/>
    <col min="14851" max="14852" width="4.5703125" style="9" customWidth="1"/>
    <col min="14853" max="14853" width="7.140625" style="9" customWidth="1"/>
    <col min="14854" max="14854" width="7.85546875" style="9" customWidth="1"/>
    <col min="14855" max="14855" width="4.5703125" style="9" customWidth="1"/>
    <col min="14856" max="14856" width="8.140625" style="9" customWidth="1"/>
    <col min="14857" max="14857" width="9.42578125" style="9" customWidth="1"/>
    <col min="14858" max="14858" width="7.140625" style="9" customWidth="1"/>
    <col min="14859" max="14860" width="8.5703125" style="9" customWidth="1"/>
    <col min="14861" max="14861" width="4.5703125" style="9" customWidth="1"/>
    <col min="14862" max="14862" width="7.42578125" style="9" customWidth="1"/>
    <col min="14863" max="14864" width="4.5703125" style="9" customWidth="1"/>
    <col min="14865" max="14865" width="7" style="9" customWidth="1"/>
    <col min="14866" max="14866" width="8.140625" style="9" customWidth="1"/>
    <col min="14867" max="14867" width="8" style="9" customWidth="1"/>
    <col min="14868" max="14868" width="7.140625" style="9" customWidth="1"/>
    <col min="14869" max="14869" width="6.5703125" style="9" customWidth="1"/>
    <col min="14870" max="14870" width="4.5703125" style="9" customWidth="1"/>
    <col min="14871" max="14871" width="7.85546875" style="9" customWidth="1"/>
    <col min="14872" max="14872" width="8.140625" style="9" customWidth="1"/>
    <col min="14873" max="14876" width="4.5703125" style="9" customWidth="1"/>
    <col min="14877" max="14877" width="11.5703125" style="9"/>
    <col min="14878" max="14878" width="8.42578125" style="9" customWidth="1"/>
    <col min="14879" max="14879" width="5.42578125" style="9" customWidth="1"/>
    <col min="14880" max="14881" width="5.140625" style="9" customWidth="1"/>
    <col min="14882" max="14882" width="6.42578125" style="9" customWidth="1"/>
    <col min="14883" max="14883" width="11.5703125" style="9"/>
    <col min="14884" max="14884" width="8.42578125" style="9" customWidth="1"/>
    <col min="14885" max="14885" width="3.140625" style="9" customWidth="1"/>
    <col min="14886" max="14886" width="5.140625" style="9" customWidth="1"/>
    <col min="14887" max="14887" width="7.42578125" style="9" customWidth="1"/>
    <col min="14888" max="14888" width="4.5703125" style="9" customWidth="1"/>
    <col min="14889" max="15104" width="11.5703125" style="9"/>
    <col min="15105" max="15105" width="1.85546875" style="9" customWidth="1"/>
    <col min="15106" max="15106" width="8.140625" style="9" customWidth="1"/>
    <col min="15107" max="15108" width="4.5703125" style="9" customWidth="1"/>
    <col min="15109" max="15109" width="7.140625" style="9" customWidth="1"/>
    <col min="15110" max="15110" width="7.85546875" style="9" customWidth="1"/>
    <col min="15111" max="15111" width="4.5703125" style="9" customWidth="1"/>
    <col min="15112" max="15112" width="8.140625" style="9" customWidth="1"/>
    <col min="15113" max="15113" width="9.42578125" style="9" customWidth="1"/>
    <col min="15114" max="15114" width="7.140625" style="9" customWidth="1"/>
    <col min="15115" max="15116" width="8.5703125" style="9" customWidth="1"/>
    <col min="15117" max="15117" width="4.5703125" style="9" customWidth="1"/>
    <col min="15118" max="15118" width="7.42578125" style="9" customWidth="1"/>
    <col min="15119" max="15120" width="4.5703125" style="9" customWidth="1"/>
    <col min="15121" max="15121" width="7" style="9" customWidth="1"/>
    <col min="15122" max="15122" width="8.140625" style="9" customWidth="1"/>
    <col min="15123" max="15123" width="8" style="9" customWidth="1"/>
    <col min="15124" max="15124" width="7.140625" style="9" customWidth="1"/>
    <col min="15125" max="15125" width="6.5703125" style="9" customWidth="1"/>
    <col min="15126" max="15126" width="4.5703125" style="9" customWidth="1"/>
    <col min="15127" max="15127" width="7.85546875" style="9" customWidth="1"/>
    <col min="15128" max="15128" width="8.140625" style="9" customWidth="1"/>
    <col min="15129" max="15132" width="4.5703125" style="9" customWidth="1"/>
    <col min="15133" max="15133" width="11.5703125" style="9"/>
    <col min="15134" max="15134" width="8.42578125" style="9" customWidth="1"/>
    <col min="15135" max="15135" width="5.42578125" style="9" customWidth="1"/>
    <col min="15136" max="15137" width="5.140625" style="9" customWidth="1"/>
    <col min="15138" max="15138" width="6.42578125" style="9" customWidth="1"/>
    <col min="15139" max="15139" width="11.5703125" style="9"/>
    <col min="15140" max="15140" width="8.42578125" style="9" customWidth="1"/>
    <col min="15141" max="15141" width="3.140625" style="9" customWidth="1"/>
    <col min="15142" max="15142" width="5.140625" style="9" customWidth="1"/>
    <col min="15143" max="15143" width="7.42578125" style="9" customWidth="1"/>
    <col min="15144" max="15144" width="4.5703125" style="9" customWidth="1"/>
    <col min="15145" max="15360" width="11.5703125" style="9"/>
    <col min="15361" max="15361" width="1.85546875" style="9" customWidth="1"/>
    <col min="15362" max="15362" width="8.140625" style="9" customWidth="1"/>
    <col min="15363" max="15364" width="4.5703125" style="9" customWidth="1"/>
    <col min="15365" max="15365" width="7.140625" style="9" customWidth="1"/>
    <col min="15366" max="15366" width="7.85546875" style="9" customWidth="1"/>
    <col min="15367" max="15367" width="4.5703125" style="9" customWidth="1"/>
    <col min="15368" max="15368" width="8.140625" style="9" customWidth="1"/>
    <col min="15369" max="15369" width="9.42578125" style="9" customWidth="1"/>
    <col min="15370" max="15370" width="7.140625" style="9" customWidth="1"/>
    <col min="15371" max="15372" width="8.5703125" style="9" customWidth="1"/>
    <col min="15373" max="15373" width="4.5703125" style="9" customWidth="1"/>
    <col min="15374" max="15374" width="7.42578125" style="9" customWidth="1"/>
    <col min="15375" max="15376" width="4.5703125" style="9" customWidth="1"/>
    <col min="15377" max="15377" width="7" style="9" customWidth="1"/>
    <col min="15378" max="15378" width="8.140625" style="9" customWidth="1"/>
    <col min="15379" max="15379" width="8" style="9" customWidth="1"/>
    <col min="15380" max="15380" width="7.140625" style="9" customWidth="1"/>
    <col min="15381" max="15381" width="6.5703125" style="9" customWidth="1"/>
    <col min="15382" max="15382" width="4.5703125" style="9" customWidth="1"/>
    <col min="15383" max="15383" width="7.85546875" style="9" customWidth="1"/>
    <col min="15384" max="15384" width="8.140625" style="9" customWidth="1"/>
    <col min="15385" max="15388" width="4.5703125" style="9" customWidth="1"/>
    <col min="15389" max="15389" width="11.5703125" style="9"/>
    <col min="15390" max="15390" width="8.42578125" style="9" customWidth="1"/>
    <col min="15391" max="15391" width="5.42578125" style="9" customWidth="1"/>
    <col min="15392" max="15393" width="5.140625" style="9" customWidth="1"/>
    <col min="15394" max="15394" width="6.42578125" style="9" customWidth="1"/>
    <col min="15395" max="15395" width="11.5703125" style="9"/>
    <col min="15396" max="15396" width="8.42578125" style="9" customWidth="1"/>
    <col min="15397" max="15397" width="3.140625" style="9" customWidth="1"/>
    <col min="15398" max="15398" width="5.140625" style="9" customWidth="1"/>
    <col min="15399" max="15399" width="7.42578125" style="9" customWidth="1"/>
    <col min="15400" max="15400" width="4.5703125" style="9" customWidth="1"/>
    <col min="15401" max="15616" width="11.5703125" style="9"/>
    <col min="15617" max="15617" width="1.85546875" style="9" customWidth="1"/>
    <col min="15618" max="15618" width="8.140625" style="9" customWidth="1"/>
    <col min="15619" max="15620" width="4.5703125" style="9" customWidth="1"/>
    <col min="15621" max="15621" width="7.140625" style="9" customWidth="1"/>
    <col min="15622" max="15622" width="7.85546875" style="9" customWidth="1"/>
    <col min="15623" max="15623" width="4.5703125" style="9" customWidth="1"/>
    <col min="15624" max="15624" width="8.140625" style="9" customWidth="1"/>
    <col min="15625" max="15625" width="9.42578125" style="9" customWidth="1"/>
    <col min="15626" max="15626" width="7.140625" style="9" customWidth="1"/>
    <col min="15627" max="15628" width="8.5703125" style="9" customWidth="1"/>
    <col min="15629" max="15629" width="4.5703125" style="9" customWidth="1"/>
    <col min="15630" max="15630" width="7.42578125" style="9" customWidth="1"/>
    <col min="15631" max="15632" width="4.5703125" style="9" customWidth="1"/>
    <col min="15633" max="15633" width="7" style="9" customWidth="1"/>
    <col min="15634" max="15634" width="8.140625" style="9" customWidth="1"/>
    <col min="15635" max="15635" width="8" style="9" customWidth="1"/>
    <col min="15636" max="15636" width="7.140625" style="9" customWidth="1"/>
    <col min="15637" max="15637" width="6.5703125" style="9" customWidth="1"/>
    <col min="15638" max="15638" width="4.5703125" style="9" customWidth="1"/>
    <col min="15639" max="15639" width="7.85546875" style="9" customWidth="1"/>
    <col min="15640" max="15640" width="8.140625" style="9" customWidth="1"/>
    <col min="15641" max="15644" width="4.5703125" style="9" customWidth="1"/>
    <col min="15645" max="15645" width="11.5703125" style="9"/>
    <col min="15646" max="15646" width="8.42578125" style="9" customWidth="1"/>
    <col min="15647" max="15647" width="5.42578125" style="9" customWidth="1"/>
    <col min="15648" max="15649" width="5.140625" style="9" customWidth="1"/>
    <col min="15650" max="15650" width="6.42578125" style="9" customWidth="1"/>
    <col min="15651" max="15651" width="11.5703125" style="9"/>
    <col min="15652" max="15652" width="8.42578125" style="9" customWidth="1"/>
    <col min="15653" max="15653" width="3.140625" style="9" customWidth="1"/>
    <col min="15654" max="15654" width="5.140625" style="9" customWidth="1"/>
    <col min="15655" max="15655" width="7.42578125" style="9" customWidth="1"/>
    <col min="15656" max="15656" width="4.5703125" style="9" customWidth="1"/>
    <col min="15657" max="15872" width="11.5703125" style="9"/>
    <col min="15873" max="15873" width="1.85546875" style="9" customWidth="1"/>
    <col min="15874" max="15874" width="8.140625" style="9" customWidth="1"/>
    <col min="15875" max="15876" width="4.5703125" style="9" customWidth="1"/>
    <col min="15877" max="15877" width="7.140625" style="9" customWidth="1"/>
    <col min="15878" max="15878" width="7.85546875" style="9" customWidth="1"/>
    <col min="15879" max="15879" width="4.5703125" style="9" customWidth="1"/>
    <col min="15880" max="15880" width="8.140625" style="9" customWidth="1"/>
    <col min="15881" max="15881" width="9.42578125" style="9" customWidth="1"/>
    <col min="15882" max="15882" width="7.140625" style="9" customWidth="1"/>
    <col min="15883" max="15884" width="8.5703125" style="9" customWidth="1"/>
    <col min="15885" max="15885" width="4.5703125" style="9" customWidth="1"/>
    <col min="15886" max="15886" width="7.42578125" style="9" customWidth="1"/>
    <col min="15887" max="15888" width="4.5703125" style="9" customWidth="1"/>
    <col min="15889" max="15889" width="7" style="9" customWidth="1"/>
    <col min="15890" max="15890" width="8.140625" style="9" customWidth="1"/>
    <col min="15891" max="15891" width="8" style="9" customWidth="1"/>
    <col min="15892" max="15892" width="7.140625" style="9" customWidth="1"/>
    <col min="15893" max="15893" width="6.5703125" style="9" customWidth="1"/>
    <col min="15894" max="15894" width="4.5703125" style="9" customWidth="1"/>
    <col min="15895" max="15895" width="7.85546875" style="9" customWidth="1"/>
    <col min="15896" max="15896" width="8.140625" style="9" customWidth="1"/>
    <col min="15897" max="15900" width="4.5703125" style="9" customWidth="1"/>
    <col min="15901" max="15901" width="11.5703125" style="9"/>
    <col min="15902" max="15902" width="8.42578125" style="9" customWidth="1"/>
    <col min="15903" max="15903" width="5.42578125" style="9" customWidth="1"/>
    <col min="15904" max="15905" width="5.140625" style="9" customWidth="1"/>
    <col min="15906" max="15906" width="6.42578125" style="9" customWidth="1"/>
    <col min="15907" max="15907" width="11.5703125" style="9"/>
    <col min="15908" max="15908" width="8.42578125" style="9" customWidth="1"/>
    <col min="15909" max="15909" width="3.140625" style="9" customWidth="1"/>
    <col min="15910" max="15910" width="5.140625" style="9" customWidth="1"/>
    <col min="15911" max="15911" width="7.42578125" style="9" customWidth="1"/>
    <col min="15912" max="15912" width="4.5703125" style="9" customWidth="1"/>
    <col min="15913" max="16128" width="11.5703125" style="9"/>
    <col min="16129" max="16129" width="1.85546875" style="9" customWidth="1"/>
    <col min="16130" max="16130" width="8.140625" style="9" customWidth="1"/>
    <col min="16131" max="16132" width="4.5703125" style="9" customWidth="1"/>
    <col min="16133" max="16133" width="7.140625" style="9" customWidth="1"/>
    <col min="16134" max="16134" width="7.85546875" style="9" customWidth="1"/>
    <col min="16135" max="16135" width="4.5703125" style="9" customWidth="1"/>
    <col min="16136" max="16136" width="8.140625" style="9" customWidth="1"/>
    <col min="16137" max="16137" width="9.42578125" style="9" customWidth="1"/>
    <col min="16138" max="16138" width="7.140625" style="9" customWidth="1"/>
    <col min="16139" max="16140" width="8.5703125" style="9" customWidth="1"/>
    <col min="16141" max="16141" width="4.5703125" style="9" customWidth="1"/>
    <col min="16142" max="16142" width="7.42578125" style="9" customWidth="1"/>
    <col min="16143" max="16144" width="4.5703125" style="9" customWidth="1"/>
    <col min="16145" max="16145" width="7" style="9" customWidth="1"/>
    <col min="16146" max="16146" width="8.140625" style="9" customWidth="1"/>
    <col min="16147" max="16147" width="8" style="9" customWidth="1"/>
    <col min="16148" max="16148" width="7.140625" style="9" customWidth="1"/>
    <col min="16149" max="16149" width="6.5703125" style="9" customWidth="1"/>
    <col min="16150" max="16150" width="4.5703125" style="9" customWidth="1"/>
    <col min="16151" max="16151" width="7.85546875" style="9" customWidth="1"/>
    <col min="16152" max="16152" width="8.140625" style="9" customWidth="1"/>
    <col min="16153" max="16156" width="4.5703125" style="9" customWidth="1"/>
    <col min="16157" max="16157" width="11.5703125" style="9"/>
    <col min="16158" max="16158" width="8.42578125" style="9" customWidth="1"/>
    <col min="16159" max="16159" width="5.42578125" style="9" customWidth="1"/>
    <col min="16160" max="16161" width="5.140625" style="9" customWidth="1"/>
    <col min="16162" max="16162" width="6.42578125" style="9" customWidth="1"/>
    <col min="16163" max="16163" width="11.5703125" style="9"/>
    <col min="16164" max="16164" width="8.42578125" style="9" customWidth="1"/>
    <col min="16165" max="16165" width="3.140625" style="9" customWidth="1"/>
    <col min="16166" max="16166" width="5.140625" style="9" customWidth="1"/>
    <col min="16167" max="16167" width="7.42578125" style="9" customWidth="1"/>
    <col min="16168" max="16168" width="4.5703125" style="9" customWidth="1"/>
    <col min="16169" max="16384" width="11.5703125" style="9"/>
  </cols>
  <sheetData>
    <row r="1" spans="3:23" ht="15.75" thickBot="1"/>
    <row r="2" spans="3:23">
      <c r="C2" s="661" t="s">
        <v>104</v>
      </c>
      <c r="D2" s="662"/>
      <c r="E2" s="662"/>
      <c r="F2" s="662"/>
      <c r="G2" s="662"/>
      <c r="H2" s="662"/>
      <c r="I2" s="662"/>
      <c r="J2" s="662"/>
      <c r="K2" s="662"/>
      <c r="L2" s="662"/>
      <c r="M2" s="662"/>
      <c r="N2" s="662"/>
      <c r="O2" s="662"/>
      <c r="P2" s="663"/>
    </row>
    <row r="3" spans="3:23" ht="15.75" thickBot="1">
      <c r="C3" s="664"/>
      <c r="D3" s="665"/>
      <c r="E3" s="665"/>
      <c r="F3" s="665"/>
      <c r="G3" s="665"/>
      <c r="H3" s="665"/>
      <c r="I3" s="665"/>
      <c r="J3" s="665"/>
      <c r="K3" s="665"/>
      <c r="L3" s="665"/>
      <c r="M3" s="665"/>
      <c r="N3" s="665"/>
      <c r="O3" s="665"/>
      <c r="P3" s="666"/>
    </row>
    <row r="4" spans="3:23" ht="27" customHeight="1">
      <c r="C4" s="682" t="s">
        <v>101</v>
      </c>
      <c r="D4" s="683"/>
      <c r="E4" s="683"/>
      <c r="F4" s="683"/>
      <c r="G4" s="683"/>
      <c r="H4" s="683"/>
      <c r="I4" s="683"/>
      <c r="J4" s="10">
        <v>1698</v>
      </c>
      <c r="K4" s="684">
        <v>809566338</v>
      </c>
      <c r="L4" s="684"/>
      <c r="M4" s="684"/>
      <c r="N4" s="684"/>
      <c r="O4" s="684"/>
      <c r="P4" s="27" t="s">
        <v>76</v>
      </c>
      <c r="U4" s="9">
        <v>809566337.8670001</v>
      </c>
    </row>
    <row r="5" spans="3:23" ht="27" customHeight="1">
      <c r="C5" s="685" t="s">
        <v>105</v>
      </c>
      <c r="D5" s="686"/>
      <c r="E5" s="686"/>
      <c r="F5" s="686"/>
      <c r="G5" s="686"/>
      <c r="H5" s="686"/>
      <c r="I5" s="686"/>
      <c r="J5" s="12">
        <v>1717</v>
      </c>
      <c r="K5" s="675"/>
      <c r="L5" s="675"/>
      <c r="M5" s="675"/>
      <c r="N5" s="675"/>
      <c r="O5" s="675"/>
      <c r="P5" s="28" t="s">
        <v>78</v>
      </c>
    </row>
    <row r="6" spans="3:23" ht="27" customHeight="1">
      <c r="C6" s="659" t="s">
        <v>106</v>
      </c>
      <c r="D6" s="660"/>
      <c r="E6" s="660"/>
      <c r="F6" s="660"/>
      <c r="G6" s="660"/>
      <c r="H6" s="660"/>
      <c r="I6" s="660"/>
      <c r="J6" s="12">
        <v>1692</v>
      </c>
      <c r="K6" s="681"/>
      <c r="L6" s="681"/>
      <c r="M6" s="681"/>
      <c r="N6" s="681"/>
      <c r="O6" s="681"/>
      <c r="P6" s="29" t="s">
        <v>76</v>
      </c>
    </row>
    <row r="7" spans="3:23" ht="27" customHeight="1">
      <c r="C7" s="659" t="s">
        <v>90</v>
      </c>
      <c r="D7" s="660"/>
      <c r="E7" s="660"/>
      <c r="F7" s="660"/>
      <c r="G7" s="660"/>
      <c r="H7" s="660"/>
      <c r="I7" s="660"/>
      <c r="J7" s="12">
        <v>1699</v>
      </c>
      <c r="K7" s="675">
        <v>492558.33600000001</v>
      </c>
      <c r="L7" s="675"/>
      <c r="M7" s="675"/>
      <c r="N7" s="675"/>
      <c r="O7" s="675"/>
      <c r="P7" s="29" t="s">
        <v>76</v>
      </c>
    </row>
    <row r="8" spans="3:23" ht="27" customHeight="1">
      <c r="C8" s="678" t="s">
        <v>107</v>
      </c>
      <c r="D8" s="679"/>
      <c r="E8" s="679"/>
      <c r="F8" s="679"/>
      <c r="G8" s="679"/>
      <c r="H8" s="679"/>
      <c r="I8" s="679"/>
      <c r="J8" s="30">
        <v>1718</v>
      </c>
      <c r="K8" s="680">
        <v>810058896.33599997</v>
      </c>
      <c r="L8" s="680"/>
      <c r="M8" s="680"/>
      <c r="N8" s="680"/>
      <c r="O8" s="680"/>
      <c r="P8" s="31" t="s">
        <v>102</v>
      </c>
      <c r="R8" s="32"/>
    </row>
    <row r="9" spans="3:23" ht="27" customHeight="1">
      <c r="C9" s="659" t="s">
        <v>108</v>
      </c>
      <c r="D9" s="660"/>
      <c r="E9" s="660"/>
      <c r="F9" s="660"/>
      <c r="G9" s="660"/>
      <c r="H9" s="660"/>
      <c r="I9" s="660"/>
      <c r="J9" s="12">
        <v>1693</v>
      </c>
      <c r="K9" s="681">
        <v>475061473</v>
      </c>
      <c r="L9" s="681"/>
      <c r="M9" s="681"/>
      <c r="N9" s="681"/>
      <c r="O9" s="681"/>
      <c r="P9" s="28" t="s">
        <v>78</v>
      </c>
      <c r="R9" s="671">
        <v>475061473</v>
      </c>
      <c r="S9" s="671"/>
    </row>
    <row r="10" spans="3:23" ht="27" customHeight="1">
      <c r="C10" s="672" t="s">
        <v>109</v>
      </c>
      <c r="D10" s="673"/>
      <c r="E10" s="673"/>
      <c r="F10" s="673"/>
      <c r="G10" s="673"/>
      <c r="H10" s="673"/>
      <c r="I10" s="674"/>
      <c r="J10" s="12">
        <v>844</v>
      </c>
      <c r="K10" s="675">
        <v>14023309.572272001</v>
      </c>
      <c r="L10" s="675"/>
      <c r="M10" s="675"/>
      <c r="N10" s="675"/>
      <c r="O10" s="675"/>
      <c r="P10" s="28" t="s">
        <v>78</v>
      </c>
    </row>
    <row r="11" spans="3:23" ht="45.6" customHeight="1">
      <c r="C11" s="672" t="s">
        <v>110</v>
      </c>
      <c r="D11" s="673"/>
      <c r="E11" s="673"/>
      <c r="F11" s="673"/>
      <c r="G11" s="673"/>
      <c r="H11" s="673"/>
      <c r="I11" s="674"/>
      <c r="J11" s="12">
        <v>982</v>
      </c>
      <c r="K11" s="675"/>
      <c r="L11" s="675"/>
      <c r="M11" s="675"/>
      <c r="N11" s="675"/>
      <c r="O11" s="675"/>
      <c r="P11" s="28" t="s">
        <v>78</v>
      </c>
      <c r="U11" s="33"/>
    </row>
    <row r="12" spans="3:23" ht="43.7" customHeight="1" thickBot="1">
      <c r="C12" s="676" t="s">
        <v>111</v>
      </c>
      <c r="D12" s="677"/>
      <c r="E12" s="677"/>
      <c r="F12" s="677"/>
      <c r="G12" s="677"/>
      <c r="H12" s="677"/>
      <c r="I12" s="677"/>
      <c r="J12" s="34">
        <v>1198</v>
      </c>
      <c r="K12" s="675"/>
      <c r="L12" s="675"/>
      <c r="M12" s="675"/>
      <c r="N12" s="675"/>
      <c r="O12" s="675"/>
      <c r="P12" s="35" t="s">
        <v>78</v>
      </c>
    </row>
    <row r="13" spans="3:23" ht="27" customHeight="1" thickBot="1">
      <c r="C13" s="647" t="s">
        <v>112</v>
      </c>
      <c r="D13" s="648"/>
      <c r="E13" s="648"/>
      <c r="F13" s="648"/>
      <c r="G13" s="648"/>
      <c r="H13" s="648"/>
      <c r="I13" s="648"/>
      <c r="J13" s="36">
        <v>1199</v>
      </c>
      <c r="K13" s="670">
        <v>320974112.76372796</v>
      </c>
      <c r="L13" s="670"/>
      <c r="M13" s="670"/>
      <c r="N13" s="670"/>
      <c r="O13" s="670"/>
      <c r="P13" s="37" t="s">
        <v>102</v>
      </c>
      <c r="R13" s="26" t="s">
        <v>113</v>
      </c>
      <c r="S13" s="38"/>
      <c r="U13" s="9">
        <f>+K13</f>
        <v>320974112.76372796</v>
      </c>
      <c r="W13" s="9">
        <v>320974114</v>
      </c>
    </row>
  </sheetData>
  <mergeCells count="22">
    <mergeCell ref="C6:I6"/>
    <mergeCell ref="K6:O6"/>
    <mergeCell ref="C2:P3"/>
    <mergeCell ref="C4:I4"/>
    <mergeCell ref="K4:O4"/>
    <mergeCell ref="C5:I5"/>
    <mergeCell ref="K5:O5"/>
    <mergeCell ref="C7:I7"/>
    <mergeCell ref="K7:O7"/>
    <mergeCell ref="C8:I8"/>
    <mergeCell ref="K8:O8"/>
    <mergeCell ref="C9:I9"/>
    <mergeCell ref="K9:O9"/>
    <mergeCell ref="C13:I13"/>
    <mergeCell ref="K13:O13"/>
    <mergeCell ref="R9:S9"/>
    <mergeCell ref="C10:I10"/>
    <mergeCell ref="K10:O10"/>
    <mergeCell ref="C11:I11"/>
    <mergeCell ref="K11:O11"/>
    <mergeCell ref="C12:I12"/>
    <mergeCell ref="K12:O12"/>
  </mergeCells>
  <hyperlinks>
    <hyperlink ref="C2:P3" location="'Indice F22'!A1" display="RECUADRO Nº 13: DETERMINACIÓN DEL RAI RÉGIMEN DEL ARTÍCULO 14 LETRA A) LIR"/>
  </hyperlinks>
  <pageMargins left="0.70866141732283472" right="0.70866141732283472" top="0.74803149606299213" bottom="0.74803149606299213" header="0.31496062992125984" footer="0.31496062992125984"/>
  <pageSetup scale="6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W25"/>
  <sheetViews>
    <sheetView showGridLines="0" topLeftCell="A13" zoomScaleNormal="100" workbookViewId="0">
      <selection activeCell="L5" sqref="L5:P19"/>
    </sheetView>
  </sheetViews>
  <sheetFormatPr baseColWidth="10" defaultColWidth="11.5703125" defaultRowHeight="15"/>
  <cols>
    <col min="1" max="1" width="1.85546875" style="9" customWidth="1"/>
    <col min="2" max="2" width="4.5703125" style="9" customWidth="1"/>
    <col min="3" max="3" width="8" style="9" customWidth="1"/>
    <col min="4" max="4" width="8.42578125" style="9" customWidth="1"/>
    <col min="5" max="7" width="4.5703125" style="9" customWidth="1"/>
    <col min="8" max="8" width="7.140625" style="9" customWidth="1"/>
    <col min="9" max="9" width="7.42578125" style="9" customWidth="1"/>
    <col min="10" max="10" width="7.85546875" style="9" customWidth="1"/>
    <col min="11" max="11" width="8.42578125" style="9" customWidth="1"/>
    <col min="12" max="12" width="4.5703125" style="9" customWidth="1"/>
    <col min="13" max="13" width="7.85546875" style="9" customWidth="1"/>
    <col min="14" max="14" width="7.42578125" style="9" customWidth="1"/>
    <col min="15" max="15" width="8.140625" style="9" customWidth="1"/>
    <col min="16" max="16" width="7.85546875" style="9" customWidth="1"/>
    <col min="17" max="17" width="4.5703125" style="163" customWidth="1"/>
    <col min="18" max="18" width="6" style="9" customWidth="1"/>
    <col min="19" max="19" width="9.140625" style="26" customWidth="1"/>
    <col min="20" max="20" width="7" style="9" customWidth="1"/>
    <col min="21" max="21" width="8.42578125" style="9" customWidth="1"/>
    <col min="22" max="22" width="14.85546875" style="9" customWidth="1"/>
    <col min="23" max="25" width="4.5703125" style="9" customWidth="1"/>
    <col min="26" max="26" width="7.140625" style="9" customWidth="1"/>
    <col min="27" max="27" width="8.5703125" style="9" customWidth="1"/>
    <col min="28" max="31" width="4.5703125" style="9" customWidth="1"/>
    <col min="32" max="33" width="11.5703125" style="9"/>
    <col min="34" max="34" width="7.140625" style="9" customWidth="1"/>
    <col min="35" max="35" width="7.42578125" style="9" customWidth="1"/>
    <col min="36" max="36" width="6.5703125" style="9" customWidth="1"/>
    <col min="37" max="37" width="8.140625" style="9" customWidth="1"/>
    <col min="38" max="38" width="9.140625" style="9" customWidth="1"/>
    <col min="39" max="39" width="11.5703125" style="9"/>
    <col min="40" max="40" width="4.42578125" style="9" customWidth="1"/>
    <col min="41" max="41" width="4.85546875" style="9" customWidth="1"/>
    <col min="42" max="42" width="3.5703125" style="9" customWidth="1"/>
    <col min="43" max="43" width="4.42578125" style="9" customWidth="1"/>
    <col min="44" max="256" width="11.5703125" style="9"/>
    <col min="257" max="257" width="1.85546875" style="9" customWidth="1"/>
    <col min="258" max="258" width="4.5703125" style="9" customWidth="1"/>
    <col min="259" max="259" width="8" style="9" customWidth="1"/>
    <col min="260" max="260" width="8.42578125" style="9" customWidth="1"/>
    <col min="261" max="263" width="4.5703125" style="9" customWidth="1"/>
    <col min="264" max="264" width="7.140625" style="9" customWidth="1"/>
    <col min="265" max="265" width="7.42578125" style="9" customWidth="1"/>
    <col min="266" max="266" width="7.85546875" style="9" customWidth="1"/>
    <col min="267" max="267" width="8.42578125" style="9" customWidth="1"/>
    <col min="268" max="268" width="4.5703125" style="9" customWidth="1"/>
    <col min="269" max="269" width="7.85546875" style="9" customWidth="1"/>
    <col min="270" max="270" width="7.42578125" style="9" customWidth="1"/>
    <col min="271" max="271" width="8.140625" style="9" customWidth="1"/>
    <col min="272" max="272" width="7.85546875" style="9" customWidth="1"/>
    <col min="273" max="273" width="4.5703125" style="9" customWidth="1"/>
    <col min="274" max="274" width="6" style="9" customWidth="1"/>
    <col min="275" max="275" width="9.140625" style="9" customWidth="1"/>
    <col min="276" max="276" width="7" style="9" customWidth="1"/>
    <col min="277" max="277" width="8.42578125" style="9" customWidth="1"/>
    <col min="278" max="278" width="9" style="9" customWidth="1"/>
    <col min="279" max="281" width="4.5703125" style="9" customWidth="1"/>
    <col min="282" max="282" width="7.140625" style="9" customWidth="1"/>
    <col min="283" max="283" width="8.5703125" style="9" customWidth="1"/>
    <col min="284" max="287" width="4.5703125" style="9" customWidth="1"/>
    <col min="288" max="289" width="11.5703125" style="9"/>
    <col min="290" max="290" width="7.140625" style="9" customWidth="1"/>
    <col min="291" max="291" width="7.42578125" style="9" customWidth="1"/>
    <col min="292" max="292" width="6.5703125" style="9" customWidth="1"/>
    <col min="293" max="293" width="8.140625" style="9" customWidth="1"/>
    <col min="294" max="294" width="9.140625" style="9" customWidth="1"/>
    <col min="295" max="295" width="11.5703125" style="9"/>
    <col min="296" max="296" width="4.42578125" style="9" customWidth="1"/>
    <col min="297" max="297" width="4.85546875" style="9" customWidth="1"/>
    <col min="298" max="298" width="3.5703125" style="9" customWidth="1"/>
    <col min="299" max="299" width="4.42578125" style="9" customWidth="1"/>
    <col min="300" max="512" width="11.5703125" style="9"/>
    <col min="513" max="513" width="1.85546875" style="9" customWidth="1"/>
    <col min="514" max="514" width="4.5703125" style="9" customWidth="1"/>
    <col min="515" max="515" width="8" style="9" customWidth="1"/>
    <col min="516" max="516" width="8.42578125" style="9" customWidth="1"/>
    <col min="517" max="519" width="4.5703125" style="9" customWidth="1"/>
    <col min="520" max="520" width="7.140625" style="9" customWidth="1"/>
    <col min="521" max="521" width="7.42578125" style="9" customWidth="1"/>
    <col min="522" max="522" width="7.85546875" style="9" customWidth="1"/>
    <col min="523" max="523" width="8.42578125" style="9" customWidth="1"/>
    <col min="524" max="524" width="4.5703125" style="9" customWidth="1"/>
    <col min="525" max="525" width="7.85546875" style="9" customWidth="1"/>
    <col min="526" max="526" width="7.42578125" style="9" customWidth="1"/>
    <col min="527" max="527" width="8.140625" style="9" customWidth="1"/>
    <col min="528" max="528" width="7.85546875" style="9" customWidth="1"/>
    <col min="529" max="529" width="4.5703125" style="9" customWidth="1"/>
    <col min="530" max="530" width="6" style="9" customWidth="1"/>
    <col min="531" max="531" width="9.140625" style="9" customWidth="1"/>
    <col min="532" max="532" width="7" style="9" customWidth="1"/>
    <col min="533" max="533" width="8.42578125" style="9" customWidth="1"/>
    <col min="534" max="534" width="9" style="9" customWidth="1"/>
    <col min="535" max="537" width="4.5703125" style="9" customWidth="1"/>
    <col min="538" max="538" width="7.140625" style="9" customWidth="1"/>
    <col min="539" max="539" width="8.5703125" style="9" customWidth="1"/>
    <col min="540" max="543" width="4.5703125" style="9" customWidth="1"/>
    <col min="544" max="545" width="11.5703125" style="9"/>
    <col min="546" max="546" width="7.140625" style="9" customWidth="1"/>
    <col min="547" max="547" width="7.42578125" style="9" customWidth="1"/>
    <col min="548" max="548" width="6.5703125" style="9" customWidth="1"/>
    <col min="549" max="549" width="8.140625" style="9" customWidth="1"/>
    <col min="550" max="550" width="9.140625" style="9" customWidth="1"/>
    <col min="551" max="551" width="11.5703125" style="9"/>
    <col min="552" max="552" width="4.42578125" style="9" customWidth="1"/>
    <col min="553" max="553" width="4.85546875" style="9" customWidth="1"/>
    <col min="554" max="554" width="3.5703125" style="9" customWidth="1"/>
    <col min="555" max="555" width="4.42578125" style="9" customWidth="1"/>
    <col min="556" max="768" width="11.5703125" style="9"/>
    <col min="769" max="769" width="1.85546875" style="9" customWidth="1"/>
    <col min="770" max="770" width="4.5703125" style="9" customWidth="1"/>
    <col min="771" max="771" width="8" style="9" customWidth="1"/>
    <col min="772" max="772" width="8.42578125" style="9" customWidth="1"/>
    <col min="773" max="775" width="4.5703125" style="9" customWidth="1"/>
    <col min="776" max="776" width="7.140625" style="9" customWidth="1"/>
    <col min="777" max="777" width="7.42578125" style="9" customWidth="1"/>
    <col min="778" max="778" width="7.85546875" style="9" customWidth="1"/>
    <col min="779" max="779" width="8.42578125" style="9" customWidth="1"/>
    <col min="780" max="780" width="4.5703125" style="9" customWidth="1"/>
    <col min="781" max="781" width="7.85546875" style="9" customWidth="1"/>
    <col min="782" max="782" width="7.42578125" style="9" customWidth="1"/>
    <col min="783" max="783" width="8.140625" style="9" customWidth="1"/>
    <col min="784" max="784" width="7.85546875" style="9" customWidth="1"/>
    <col min="785" max="785" width="4.5703125" style="9" customWidth="1"/>
    <col min="786" max="786" width="6" style="9" customWidth="1"/>
    <col min="787" max="787" width="9.140625" style="9" customWidth="1"/>
    <col min="788" max="788" width="7" style="9" customWidth="1"/>
    <col min="789" max="789" width="8.42578125" style="9" customWidth="1"/>
    <col min="790" max="790" width="9" style="9" customWidth="1"/>
    <col min="791" max="793" width="4.5703125" style="9" customWidth="1"/>
    <col min="794" max="794" width="7.140625" style="9" customWidth="1"/>
    <col min="795" max="795" width="8.5703125" style="9" customWidth="1"/>
    <col min="796" max="799" width="4.5703125" style="9" customWidth="1"/>
    <col min="800" max="801" width="11.5703125" style="9"/>
    <col min="802" max="802" width="7.140625" style="9" customWidth="1"/>
    <col min="803" max="803" width="7.42578125" style="9" customWidth="1"/>
    <col min="804" max="804" width="6.5703125" style="9" customWidth="1"/>
    <col min="805" max="805" width="8.140625" style="9" customWidth="1"/>
    <col min="806" max="806" width="9.140625" style="9" customWidth="1"/>
    <col min="807" max="807" width="11.5703125" style="9"/>
    <col min="808" max="808" width="4.42578125" style="9" customWidth="1"/>
    <col min="809" max="809" width="4.85546875" style="9" customWidth="1"/>
    <col min="810" max="810" width="3.5703125" style="9" customWidth="1"/>
    <col min="811" max="811" width="4.42578125" style="9" customWidth="1"/>
    <col min="812" max="1024" width="11.5703125" style="9"/>
    <col min="1025" max="1025" width="1.85546875" style="9" customWidth="1"/>
    <col min="1026" max="1026" width="4.5703125" style="9" customWidth="1"/>
    <col min="1027" max="1027" width="8" style="9" customWidth="1"/>
    <col min="1028" max="1028" width="8.42578125" style="9" customWidth="1"/>
    <col min="1029" max="1031" width="4.5703125" style="9" customWidth="1"/>
    <col min="1032" max="1032" width="7.140625" style="9" customWidth="1"/>
    <col min="1033" max="1033" width="7.42578125" style="9" customWidth="1"/>
    <col min="1034" max="1034" width="7.85546875" style="9" customWidth="1"/>
    <col min="1035" max="1035" width="8.42578125" style="9" customWidth="1"/>
    <col min="1036" max="1036" width="4.5703125" style="9" customWidth="1"/>
    <col min="1037" max="1037" width="7.85546875" style="9" customWidth="1"/>
    <col min="1038" max="1038" width="7.42578125" style="9" customWidth="1"/>
    <col min="1039" max="1039" width="8.140625" style="9" customWidth="1"/>
    <col min="1040" max="1040" width="7.85546875" style="9" customWidth="1"/>
    <col min="1041" max="1041" width="4.5703125" style="9" customWidth="1"/>
    <col min="1042" max="1042" width="6" style="9" customWidth="1"/>
    <col min="1043" max="1043" width="9.140625" style="9" customWidth="1"/>
    <col min="1044" max="1044" width="7" style="9" customWidth="1"/>
    <col min="1045" max="1045" width="8.42578125" style="9" customWidth="1"/>
    <col min="1046" max="1046" width="9" style="9" customWidth="1"/>
    <col min="1047" max="1049" width="4.5703125" style="9" customWidth="1"/>
    <col min="1050" max="1050" width="7.140625" style="9" customWidth="1"/>
    <col min="1051" max="1051" width="8.5703125" style="9" customWidth="1"/>
    <col min="1052" max="1055" width="4.5703125" style="9" customWidth="1"/>
    <col min="1056" max="1057" width="11.5703125" style="9"/>
    <col min="1058" max="1058" width="7.140625" style="9" customWidth="1"/>
    <col min="1059" max="1059" width="7.42578125" style="9" customWidth="1"/>
    <col min="1060" max="1060" width="6.5703125" style="9" customWidth="1"/>
    <col min="1061" max="1061" width="8.140625" style="9" customWidth="1"/>
    <col min="1062" max="1062" width="9.140625" style="9" customWidth="1"/>
    <col min="1063" max="1063" width="11.5703125" style="9"/>
    <col min="1064" max="1064" width="4.42578125" style="9" customWidth="1"/>
    <col min="1065" max="1065" width="4.85546875" style="9" customWidth="1"/>
    <col min="1066" max="1066" width="3.5703125" style="9" customWidth="1"/>
    <col min="1067" max="1067" width="4.42578125" style="9" customWidth="1"/>
    <col min="1068" max="1280" width="11.5703125" style="9"/>
    <col min="1281" max="1281" width="1.85546875" style="9" customWidth="1"/>
    <col min="1282" max="1282" width="4.5703125" style="9" customWidth="1"/>
    <col min="1283" max="1283" width="8" style="9" customWidth="1"/>
    <col min="1284" max="1284" width="8.42578125" style="9" customWidth="1"/>
    <col min="1285" max="1287" width="4.5703125" style="9" customWidth="1"/>
    <col min="1288" max="1288" width="7.140625" style="9" customWidth="1"/>
    <col min="1289" max="1289" width="7.42578125" style="9" customWidth="1"/>
    <col min="1290" max="1290" width="7.85546875" style="9" customWidth="1"/>
    <col min="1291" max="1291" width="8.42578125" style="9" customWidth="1"/>
    <col min="1292" max="1292" width="4.5703125" style="9" customWidth="1"/>
    <col min="1293" max="1293" width="7.85546875" style="9" customWidth="1"/>
    <col min="1294" max="1294" width="7.42578125" style="9" customWidth="1"/>
    <col min="1295" max="1295" width="8.140625" style="9" customWidth="1"/>
    <col min="1296" max="1296" width="7.85546875" style="9" customWidth="1"/>
    <col min="1297" max="1297" width="4.5703125" style="9" customWidth="1"/>
    <col min="1298" max="1298" width="6" style="9" customWidth="1"/>
    <col min="1299" max="1299" width="9.140625" style="9" customWidth="1"/>
    <col min="1300" max="1300" width="7" style="9" customWidth="1"/>
    <col min="1301" max="1301" width="8.42578125" style="9" customWidth="1"/>
    <col min="1302" max="1302" width="9" style="9" customWidth="1"/>
    <col min="1303" max="1305" width="4.5703125" style="9" customWidth="1"/>
    <col min="1306" max="1306" width="7.140625" style="9" customWidth="1"/>
    <col min="1307" max="1307" width="8.5703125" style="9" customWidth="1"/>
    <col min="1308" max="1311" width="4.5703125" style="9" customWidth="1"/>
    <col min="1312" max="1313" width="11.5703125" style="9"/>
    <col min="1314" max="1314" width="7.140625" style="9" customWidth="1"/>
    <col min="1315" max="1315" width="7.42578125" style="9" customWidth="1"/>
    <col min="1316" max="1316" width="6.5703125" style="9" customWidth="1"/>
    <col min="1317" max="1317" width="8.140625" style="9" customWidth="1"/>
    <col min="1318" max="1318" width="9.140625" style="9" customWidth="1"/>
    <col min="1319" max="1319" width="11.5703125" style="9"/>
    <col min="1320" max="1320" width="4.42578125" style="9" customWidth="1"/>
    <col min="1321" max="1321" width="4.85546875" style="9" customWidth="1"/>
    <col min="1322" max="1322" width="3.5703125" style="9" customWidth="1"/>
    <col min="1323" max="1323" width="4.42578125" style="9" customWidth="1"/>
    <col min="1324" max="1536" width="11.5703125" style="9"/>
    <col min="1537" max="1537" width="1.85546875" style="9" customWidth="1"/>
    <col min="1538" max="1538" width="4.5703125" style="9" customWidth="1"/>
    <col min="1539" max="1539" width="8" style="9" customWidth="1"/>
    <col min="1540" max="1540" width="8.42578125" style="9" customWidth="1"/>
    <col min="1541" max="1543" width="4.5703125" style="9" customWidth="1"/>
    <col min="1544" max="1544" width="7.140625" style="9" customWidth="1"/>
    <col min="1545" max="1545" width="7.42578125" style="9" customWidth="1"/>
    <col min="1546" max="1546" width="7.85546875" style="9" customWidth="1"/>
    <col min="1547" max="1547" width="8.42578125" style="9" customWidth="1"/>
    <col min="1548" max="1548" width="4.5703125" style="9" customWidth="1"/>
    <col min="1549" max="1549" width="7.85546875" style="9" customWidth="1"/>
    <col min="1550" max="1550" width="7.42578125" style="9" customWidth="1"/>
    <col min="1551" max="1551" width="8.140625" style="9" customWidth="1"/>
    <col min="1552" max="1552" width="7.85546875" style="9" customWidth="1"/>
    <col min="1553" max="1553" width="4.5703125" style="9" customWidth="1"/>
    <col min="1554" max="1554" width="6" style="9" customWidth="1"/>
    <col min="1555" max="1555" width="9.140625" style="9" customWidth="1"/>
    <col min="1556" max="1556" width="7" style="9" customWidth="1"/>
    <col min="1557" max="1557" width="8.42578125" style="9" customWidth="1"/>
    <col min="1558" max="1558" width="9" style="9" customWidth="1"/>
    <col min="1559" max="1561" width="4.5703125" style="9" customWidth="1"/>
    <col min="1562" max="1562" width="7.140625" style="9" customWidth="1"/>
    <col min="1563" max="1563" width="8.5703125" style="9" customWidth="1"/>
    <col min="1564" max="1567" width="4.5703125" style="9" customWidth="1"/>
    <col min="1568" max="1569" width="11.5703125" style="9"/>
    <col min="1570" max="1570" width="7.140625" style="9" customWidth="1"/>
    <col min="1571" max="1571" width="7.42578125" style="9" customWidth="1"/>
    <col min="1572" max="1572" width="6.5703125" style="9" customWidth="1"/>
    <col min="1573" max="1573" width="8.140625" style="9" customWidth="1"/>
    <col min="1574" max="1574" width="9.140625" style="9" customWidth="1"/>
    <col min="1575" max="1575" width="11.5703125" style="9"/>
    <col min="1576" max="1576" width="4.42578125" style="9" customWidth="1"/>
    <col min="1577" max="1577" width="4.85546875" style="9" customWidth="1"/>
    <col min="1578" max="1578" width="3.5703125" style="9" customWidth="1"/>
    <col min="1579" max="1579" width="4.42578125" style="9" customWidth="1"/>
    <col min="1580" max="1792" width="11.5703125" style="9"/>
    <col min="1793" max="1793" width="1.85546875" style="9" customWidth="1"/>
    <col min="1794" max="1794" width="4.5703125" style="9" customWidth="1"/>
    <col min="1795" max="1795" width="8" style="9" customWidth="1"/>
    <col min="1796" max="1796" width="8.42578125" style="9" customWidth="1"/>
    <col min="1797" max="1799" width="4.5703125" style="9" customWidth="1"/>
    <col min="1800" max="1800" width="7.140625" style="9" customWidth="1"/>
    <col min="1801" max="1801" width="7.42578125" style="9" customWidth="1"/>
    <col min="1802" max="1802" width="7.85546875" style="9" customWidth="1"/>
    <col min="1803" max="1803" width="8.42578125" style="9" customWidth="1"/>
    <col min="1804" max="1804" width="4.5703125" style="9" customWidth="1"/>
    <col min="1805" max="1805" width="7.85546875" style="9" customWidth="1"/>
    <col min="1806" max="1806" width="7.42578125" style="9" customWidth="1"/>
    <col min="1807" max="1807" width="8.140625" style="9" customWidth="1"/>
    <col min="1808" max="1808" width="7.85546875" style="9" customWidth="1"/>
    <col min="1809" max="1809" width="4.5703125" style="9" customWidth="1"/>
    <col min="1810" max="1810" width="6" style="9" customWidth="1"/>
    <col min="1811" max="1811" width="9.140625" style="9" customWidth="1"/>
    <col min="1812" max="1812" width="7" style="9" customWidth="1"/>
    <col min="1813" max="1813" width="8.42578125" style="9" customWidth="1"/>
    <col min="1814" max="1814" width="9" style="9" customWidth="1"/>
    <col min="1815" max="1817" width="4.5703125" style="9" customWidth="1"/>
    <col min="1818" max="1818" width="7.140625" style="9" customWidth="1"/>
    <col min="1819" max="1819" width="8.5703125" style="9" customWidth="1"/>
    <col min="1820" max="1823" width="4.5703125" style="9" customWidth="1"/>
    <col min="1824" max="1825" width="11.5703125" style="9"/>
    <col min="1826" max="1826" width="7.140625" style="9" customWidth="1"/>
    <col min="1827" max="1827" width="7.42578125" style="9" customWidth="1"/>
    <col min="1828" max="1828" width="6.5703125" style="9" customWidth="1"/>
    <col min="1829" max="1829" width="8.140625" style="9" customWidth="1"/>
    <col min="1830" max="1830" width="9.140625" style="9" customWidth="1"/>
    <col min="1831" max="1831" width="11.5703125" style="9"/>
    <col min="1832" max="1832" width="4.42578125" style="9" customWidth="1"/>
    <col min="1833" max="1833" width="4.85546875" style="9" customWidth="1"/>
    <col min="1834" max="1834" width="3.5703125" style="9" customWidth="1"/>
    <col min="1835" max="1835" width="4.42578125" style="9" customWidth="1"/>
    <col min="1836" max="2048" width="11.5703125" style="9"/>
    <col min="2049" max="2049" width="1.85546875" style="9" customWidth="1"/>
    <col min="2050" max="2050" width="4.5703125" style="9" customWidth="1"/>
    <col min="2051" max="2051" width="8" style="9" customWidth="1"/>
    <col min="2052" max="2052" width="8.42578125" style="9" customWidth="1"/>
    <col min="2053" max="2055" width="4.5703125" style="9" customWidth="1"/>
    <col min="2056" max="2056" width="7.140625" style="9" customWidth="1"/>
    <col min="2057" max="2057" width="7.42578125" style="9" customWidth="1"/>
    <col min="2058" max="2058" width="7.85546875" style="9" customWidth="1"/>
    <col min="2059" max="2059" width="8.42578125" style="9" customWidth="1"/>
    <col min="2060" max="2060" width="4.5703125" style="9" customWidth="1"/>
    <col min="2061" max="2061" width="7.85546875" style="9" customWidth="1"/>
    <col min="2062" max="2062" width="7.42578125" style="9" customWidth="1"/>
    <col min="2063" max="2063" width="8.140625" style="9" customWidth="1"/>
    <col min="2064" max="2064" width="7.85546875" style="9" customWidth="1"/>
    <col min="2065" max="2065" width="4.5703125" style="9" customWidth="1"/>
    <col min="2066" max="2066" width="6" style="9" customWidth="1"/>
    <col min="2067" max="2067" width="9.140625" style="9" customWidth="1"/>
    <col min="2068" max="2068" width="7" style="9" customWidth="1"/>
    <col min="2069" max="2069" width="8.42578125" style="9" customWidth="1"/>
    <col min="2070" max="2070" width="9" style="9" customWidth="1"/>
    <col min="2071" max="2073" width="4.5703125" style="9" customWidth="1"/>
    <col min="2074" max="2074" width="7.140625" style="9" customWidth="1"/>
    <col min="2075" max="2075" width="8.5703125" style="9" customWidth="1"/>
    <col min="2076" max="2079" width="4.5703125" style="9" customWidth="1"/>
    <col min="2080" max="2081" width="11.5703125" style="9"/>
    <col min="2082" max="2082" width="7.140625" style="9" customWidth="1"/>
    <col min="2083" max="2083" width="7.42578125" style="9" customWidth="1"/>
    <col min="2084" max="2084" width="6.5703125" style="9" customWidth="1"/>
    <col min="2085" max="2085" width="8.140625" style="9" customWidth="1"/>
    <col min="2086" max="2086" width="9.140625" style="9" customWidth="1"/>
    <col min="2087" max="2087" width="11.5703125" style="9"/>
    <col min="2088" max="2088" width="4.42578125" style="9" customWidth="1"/>
    <col min="2089" max="2089" width="4.85546875" style="9" customWidth="1"/>
    <col min="2090" max="2090" width="3.5703125" style="9" customWidth="1"/>
    <col min="2091" max="2091" width="4.42578125" style="9" customWidth="1"/>
    <col min="2092" max="2304" width="11.5703125" style="9"/>
    <col min="2305" max="2305" width="1.85546875" style="9" customWidth="1"/>
    <col min="2306" max="2306" width="4.5703125" style="9" customWidth="1"/>
    <col min="2307" max="2307" width="8" style="9" customWidth="1"/>
    <col min="2308" max="2308" width="8.42578125" style="9" customWidth="1"/>
    <col min="2309" max="2311" width="4.5703125" style="9" customWidth="1"/>
    <col min="2312" max="2312" width="7.140625" style="9" customWidth="1"/>
    <col min="2313" max="2313" width="7.42578125" style="9" customWidth="1"/>
    <col min="2314" max="2314" width="7.85546875" style="9" customWidth="1"/>
    <col min="2315" max="2315" width="8.42578125" style="9" customWidth="1"/>
    <col min="2316" max="2316" width="4.5703125" style="9" customWidth="1"/>
    <col min="2317" max="2317" width="7.85546875" style="9" customWidth="1"/>
    <col min="2318" max="2318" width="7.42578125" style="9" customWidth="1"/>
    <col min="2319" max="2319" width="8.140625" style="9" customWidth="1"/>
    <col min="2320" max="2320" width="7.85546875" style="9" customWidth="1"/>
    <col min="2321" max="2321" width="4.5703125" style="9" customWidth="1"/>
    <col min="2322" max="2322" width="6" style="9" customWidth="1"/>
    <col min="2323" max="2323" width="9.140625" style="9" customWidth="1"/>
    <col min="2324" max="2324" width="7" style="9" customWidth="1"/>
    <col min="2325" max="2325" width="8.42578125" style="9" customWidth="1"/>
    <col min="2326" max="2326" width="9" style="9" customWidth="1"/>
    <col min="2327" max="2329" width="4.5703125" style="9" customWidth="1"/>
    <col min="2330" max="2330" width="7.140625" style="9" customWidth="1"/>
    <col min="2331" max="2331" width="8.5703125" style="9" customWidth="1"/>
    <col min="2332" max="2335" width="4.5703125" style="9" customWidth="1"/>
    <col min="2336" max="2337" width="11.5703125" style="9"/>
    <col min="2338" max="2338" width="7.140625" style="9" customWidth="1"/>
    <col min="2339" max="2339" width="7.42578125" style="9" customWidth="1"/>
    <col min="2340" max="2340" width="6.5703125" style="9" customWidth="1"/>
    <col min="2341" max="2341" width="8.140625" style="9" customWidth="1"/>
    <col min="2342" max="2342" width="9.140625" style="9" customWidth="1"/>
    <col min="2343" max="2343" width="11.5703125" style="9"/>
    <col min="2344" max="2344" width="4.42578125" style="9" customWidth="1"/>
    <col min="2345" max="2345" width="4.85546875" style="9" customWidth="1"/>
    <col min="2346" max="2346" width="3.5703125" style="9" customWidth="1"/>
    <col min="2347" max="2347" width="4.42578125" style="9" customWidth="1"/>
    <col min="2348" max="2560" width="11.5703125" style="9"/>
    <col min="2561" max="2561" width="1.85546875" style="9" customWidth="1"/>
    <col min="2562" max="2562" width="4.5703125" style="9" customWidth="1"/>
    <col min="2563" max="2563" width="8" style="9" customWidth="1"/>
    <col min="2564" max="2564" width="8.42578125" style="9" customWidth="1"/>
    <col min="2565" max="2567" width="4.5703125" style="9" customWidth="1"/>
    <col min="2568" max="2568" width="7.140625" style="9" customWidth="1"/>
    <col min="2569" max="2569" width="7.42578125" style="9" customWidth="1"/>
    <col min="2570" max="2570" width="7.85546875" style="9" customWidth="1"/>
    <col min="2571" max="2571" width="8.42578125" style="9" customWidth="1"/>
    <col min="2572" max="2572" width="4.5703125" style="9" customWidth="1"/>
    <col min="2573" max="2573" width="7.85546875" style="9" customWidth="1"/>
    <col min="2574" max="2574" width="7.42578125" style="9" customWidth="1"/>
    <col min="2575" max="2575" width="8.140625" style="9" customWidth="1"/>
    <col min="2576" max="2576" width="7.85546875" style="9" customWidth="1"/>
    <col min="2577" max="2577" width="4.5703125" style="9" customWidth="1"/>
    <col min="2578" max="2578" width="6" style="9" customWidth="1"/>
    <col min="2579" max="2579" width="9.140625" style="9" customWidth="1"/>
    <col min="2580" max="2580" width="7" style="9" customWidth="1"/>
    <col min="2581" max="2581" width="8.42578125" style="9" customWidth="1"/>
    <col min="2582" max="2582" width="9" style="9" customWidth="1"/>
    <col min="2583" max="2585" width="4.5703125" style="9" customWidth="1"/>
    <col min="2586" max="2586" width="7.140625" style="9" customWidth="1"/>
    <col min="2587" max="2587" width="8.5703125" style="9" customWidth="1"/>
    <col min="2588" max="2591" width="4.5703125" style="9" customWidth="1"/>
    <col min="2592" max="2593" width="11.5703125" style="9"/>
    <col min="2594" max="2594" width="7.140625" style="9" customWidth="1"/>
    <col min="2595" max="2595" width="7.42578125" style="9" customWidth="1"/>
    <col min="2596" max="2596" width="6.5703125" style="9" customWidth="1"/>
    <col min="2597" max="2597" width="8.140625" style="9" customWidth="1"/>
    <col min="2598" max="2598" width="9.140625" style="9" customWidth="1"/>
    <col min="2599" max="2599" width="11.5703125" style="9"/>
    <col min="2600" max="2600" width="4.42578125" style="9" customWidth="1"/>
    <col min="2601" max="2601" width="4.85546875" style="9" customWidth="1"/>
    <col min="2602" max="2602" width="3.5703125" style="9" customWidth="1"/>
    <col min="2603" max="2603" width="4.42578125" style="9" customWidth="1"/>
    <col min="2604" max="2816" width="11.5703125" style="9"/>
    <col min="2817" max="2817" width="1.85546875" style="9" customWidth="1"/>
    <col min="2818" max="2818" width="4.5703125" style="9" customWidth="1"/>
    <col min="2819" max="2819" width="8" style="9" customWidth="1"/>
    <col min="2820" max="2820" width="8.42578125" style="9" customWidth="1"/>
    <col min="2821" max="2823" width="4.5703125" style="9" customWidth="1"/>
    <col min="2824" max="2824" width="7.140625" style="9" customWidth="1"/>
    <col min="2825" max="2825" width="7.42578125" style="9" customWidth="1"/>
    <col min="2826" max="2826" width="7.85546875" style="9" customWidth="1"/>
    <col min="2827" max="2827" width="8.42578125" style="9" customWidth="1"/>
    <col min="2828" max="2828" width="4.5703125" style="9" customWidth="1"/>
    <col min="2829" max="2829" width="7.85546875" style="9" customWidth="1"/>
    <col min="2830" max="2830" width="7.42578125" style="9" customWidth="1"/>
    <col min="2831" max="2831" width="8.140625" style="9" customWidth="1"/>
    <col min="2832" max="2832" width="7.85546875" style="9" customWidth="1"/>
    <col min="2833" max="2833" width="4.5703125" style="9" customWidth="1"/>
    <col min="2834" max="2834" width="6" style="9" customWidth="1"/>
    <col min="2835" max="2835" width="9.140625" style="9" customWidth="1"/>
    <col min="2836" max="2836" width="7" style="9" customWidth="1"/>
    <col min="2837" max="2837" width="8.42578125" style="9" customWidth="1"/>
    <col min="2838" max="2838" width="9" style="9" customWidth="1"/>
    <col min="2839" max="2841" width="4.5703125" style="9" customWidth="1"/>
    <col min="2842" max="2842" width="7.140625" style="9" customWidth="1"/>
    <col min="2843" max="2843" width="8.5703125" style="9" customWidth="1"/>
    <col min="2844" max="2847" width="4.5703125" style="9" customWidth="1"/>
    <col min="2848" max="2849" width="11.5703125" style="9"/>
    <col min="2850" max="2850" width="7.140625" style="9" customWidth="1"/>
    <col min="2851" max="2851" width="7.42578125" style="9" customWidth="1"/>
    <col min="2852" max="2852" width="6.5703125" style="9" customWidth="1"/>
    <col min="2853" max="2853" width="8.140625" style="9" customWidth="1"/>
    <col min="2854" max="2854" width="9.140625" style="9" customWidth="1"/>
    <col min="2855" max="2855" width="11.5703125" style="9"/>
    <col min="2856" max="2856" width="4.42578125" style="9" customWidth="1"/>
    <col min="2857" max="2857" width="4.85546875" style="9" customWidth="1"/>
    <col min="2858" max="2858" width="3.5703125" style="9" customWidth="1"/>
    <col min="2859" max="2859" width="4.42578125" style="9" customWidth="1"/>
    <col min="2860" max="3072" width="11.5703125" style="9"/>
    <col min="3073" max="3073" width="1.85546875" style="9" customWidth="1"/>
    <col min="3074" max="3074" width="4.5703125" style="9" customWidth="1"/>
    <col min="3075" max="3075" width="8" style="9" customWidth="1"/>
    <col min="3076" max="3076" width="8.42578125" style="9" customWidth="1"/>
    <col min="3077" max="3079" width="4.5703125" style="9" customWidth="1"/>
    <col min="3080" max="3080" width="7.140625" style="9" customWidth="1"/>
    <col min="3081" max="3081" width="7.42578125" style="9" customWidth="1"/>
    <col min="3082" max="3082" width="7.85546875" style="9" customWidth="1"/>
    <col min="3083" max="3083" width="8.42578125" style="9" customWidth="1"/>
    <col min="3084" max="3084" width="4.5703125" style="9" customWidth="1"/>
    <col min="3085" max="3085" width="7.85546875" style="9" customWidth="1"/>
    <col min="3086" max="3086" width="7.42578125" style="9" customWidth="1"/>
    <col min="3087" max="3087" width="8.140625" style="9" customWidth="1"/>
    <col min="3088" max="3088" width="7.85546875" style="9" customWidth="1"/>
    <col min="3089" max="3089" width="4.5703125" style="9" customWidth="1"/>
    <col min="3090" max="3090" width="6" style="9" customWidth="1"/>
    <col min="3091" max="3091" width="9.140625" style="9" customWidth="1"/>
    <col min="3092" max="3092" width="7" style="9" customWidth="1"/>
    <col min="3093" max="3093" width="8.42578125" style="9" customWidth="1"/>
    <col min="3094" max="3094" width="9" style="9" customWidth="1"/>
    <col min="3095" max="3097" width="4.5703125" style="9" customWidth="1"/>
    <col min="3098" max="3098" width="7.140625" style="9" customWidth="1"/>
    <col min="3099" max="3099" width="8.5703125" style="9" customWidth="1"/>
    <col min="3100" max="3103" width="4.5703125" style="9" customWidth="1"/>
    <col min="3104" max="3105" width="11.5703125" style="9"/>
    <col min="3106" max="3106" width="7.140625" style="9" customWidth="1"/>
    <col min="3107" max="3107" width="7.42578125" style="9" customWidth="1"/>
    <col min="3108" max="3108" width="6.5703125" style="9" customWidth="1"/>
    <col min="3109" max="3109" width="8.140625" style="9" customWidth="1"/>
    <col min="3110" max="3110" width="9.140625" style="9" customWidth="1"/>
    <col min="3111" max="3111" width="11.5703125" style="9"/>
    <col min="3112" max="3112" width="4.42578125" style="9" customWidth="1"/>
    <col min="3113" max="3113" width="4.85546875" style="9" customWidth="1"/>
    <col min="3114" max="3114" width="3.5703125" style="9" customWidth="1"/>
    <col min="3115" max="3115" width="4.42578125" style="9" customWidth="1"/>
    <col min="3116" max="3328" width="11.5703125" style="9"/>
    <col min="3329" max="3329" width="1.85546875" style="9" customWidth="1"/>
    <col min="3330" max="3330" width="4.5703125" style="9" customWidth="1"/>
    <col min="3331" max="3331" width="8" style="9" customWidth="1"/>
    <col min="3332" max="3332" width="8.42578125" style="9" customWidth="1"/>
    <col min="3333" max="3335" width="4.5703125" style="9" customWidth="1"/>
    <col min="3336" max="3336" width="7.140625" style="9" customWidth="1"/>
    <col min="3337" max="3337" width="7.42578125" style="9" customWidth="1"/>
    <col min="3338" max="3338" width="7.85546875" style="9" customWidth="1"/>
    <col min="3339" max="3339" width="8.42578125" style="9" customWidth="1"/>
    <col min="3340" max="3340" width="4.5703125" style="9" customWidth="1"/>
    <col min="3341" max="3341" width="7.85546875" style="9" customWidth="1"/>
    <col min="3342" max="3342" width="7.42578125" style="9" customWidth="1"/>
    <col min="3343" max="3343" width="8.140625" style="9" customWidth="1"/>
    <col min="3344" max="3344" width="7.85546875" style="9" customWidth="1"/>
    <col min="3345" max="3345" width="4.5703125" style="9" customWidth="1"/>
    <col min="3346" max="3346" width="6" style="9" customWidth="1"/>
    <col min="3347" max="3347" width="9.140625" style="9" customWidth="1"/>
    <col min="3348" max="3348" width="7" style="9" customWidth="1"/>
    <col min="3349" max="3349" width="8.42578125" style="9" customWidth="1"/>
    <col min="3350" max="3350" width="9" style="9" customWidth="1"/>
    <col min="3351" max="3353" width="4.5703125" style="9" customWidth="1"/>
    <col min="3354" max="3354" width="7.140625" style="9" customWidth="1"/>
    <col min="3355" max="3355" width="8.5703125" style="9" customWidth="1"/>
    <col min="3356" max="3359" width="4.5703125" style="9" customWidth="1"/>
    <col min="3360" max="3361" width="11.5703125" style="9"/>
    <col min="3362" max="3362" width="7.140625" style="9" customWidth="1"/>
    <col min="3363" max="3363" width="7.42578125" style="9" customWidth="1"/>
    <col min="3364" max="3364" width="6.5703125" style="9" customWidth="1"/>
    <col min="3365" max="3365" width="8.140625" style="9" customWidth="1"/>
    <col min="3366" max="3366" width="9.140625" style="9" customWidth="1"/>
    <col min="3367" max="3367" width="11.5703125" style="9"/>
    <col min="3368" max="3368" width="4.42578125" style="9" customWidth="1"/>
    <col min="3369" max="3369" width="4.85546875" style="9" customWidth="1"/>
    <col min="3370" max="3370" width="3.5703125" style="9" customWidth="1"/>
    <col min="3371" max="3371" width="4.42578125" style="9" customWidth="1"/>
    <col min="3372" max="3584" width="11.5703125" style="9"/>
    <col min="3585" max="3585" width="1.85546875" style="9" customWidth="1"/>
    <col min="3586" max="3586" width="4.5703125" style="9" customWidth="1"/>
    <col min="3587" max="3587" width="8" style="9" customWidth="1"/>
    <col min="3588" max="3588" width="8.42578125" style="9" customWidth="1"/>
    <col min="3589" max="3591" width="4.5703125" style="9" customWidth="1"/>
    <col min="3592" max="3592" width="7.140625" style="9" customWidth="1"/>
    <col min="3593" max="3593" width="7.42578125" style="9" customWidth="1"/>
    <col min="3594" max="3594" width="7.85546875" style="9" customWidth="1"/>
    <col min="3595" max="3595" width="8.42578125" style="9" customWidth="1"/>
    <col min="3596" max="3596" width="4.5703125" style="9" customWidth="1"/>
    <col min="3597" max="3597" width="7.85546875" style="9" customWidth="1"/>
    <col min="3598" max="3598" width="7.42578125" style="9" customWidth="1"/>
    <col min="3599" max="3599" width="8.140625" style="9" customWidth="1"/>
    <col min="3600" max="3600" width="7.85546875" style="9" customWidth="1"/>
    <col min="3601" max="3601" width="4.5703125" style="9" customWidth="1"/>
    <col min="3602" max="3602" width="6" style="9" customWidth="1"/>
    <col min="3603" max="3603" width="9.140625" style="9" customWidth="1"/>
    <col min="3604" max="3604" width="7" style="9" customWidth="1"/>
    <col min="3605" max="3605" width="8.42578125" style="9" customWidth="1"/>
    <col min="3606" max="3606" width="9" style="9" customWidth="1"/>
    <col min="3607" max="3609" width="4.5703125" style="9" customWidth="1"/>
    <col min="3610" max="3610" width="7.140625" style="9" customWidth="1"/>
    <col min="3611" max="3611" width="8.5703125" style="9" customWidth="1"/>
    <col min="3612" max="3615" width="4.5703125" style="9" customWidth="1"/>
    <col min="3616" max="3617" width="11.5703125" style="9"/>
    <col min="3618" max="3618" width="7.140625" style="9" customWidth="1"/>
    <col min="3619" max="3619" width="7.42578125" style="9" customWidth="1"/>
    <col min="3620" max="3620" width="6.5703125" style="9" customWidth="1"/>
    <col min="3621" max="3621" width="8.140625" style="9" customWidth="1"/>
    <col min="3622" max="3622" width="9.140625" style="9" customWidth="1"/>
    <col min="3623" max="3623" width="11.5703125" style="9"/>
    <col min="3624" max="3624" width="4.42578125" style="9" customWidth="1"/>
    <col min="3625" max="3625" width="4.85546875" style="9" customWidth="1"/>
    <col min="3626" max="3626" width="3.5703125" style="9" customWidth="1"/>
    <col min="3627" max="3627" width="4.42578125" style="9" customWidth="1"/>
    <col min="3628" max="3840" width="11.5703125" style="9"/>
    <col min="3841" max="3841" width="1.85546875" style="9" customWidth="1"/>
    <col min="3842" max="3842" width="4.5703125" style="9" customWidth="1"/>
    <col min="3843" max="3843" width="8" style="9" customWidth="1"/>
    <col min="3844" max="3844" width="8.42578125" style="9" customWidth="1"/>
    <col min="3845" max="3847" width="4.5703125" style="9" customWidth="1"/>
    <col min="3848" max="3848" width="7.140625" style="9" customWidth="1"/>
    <col min="3849" max="3849" width="7.42578125" style="9" customWidth="1"/>
    <col min="3850" max="3850" width="7.85546875" style="9" customWidth="1"/>
    <col min="3851" max="3851" width="8.42578125" style="9" customWidth="1"/>
    <col min="3852" max="3852" width="4.5703125" style="9" customWidth="1"/>
    <col min="3853" max="3853" width="7.85546875" style="9" customWidth="1"/>
    <col min="3854" max="3854" width="7.42578125" style="9" customWidth="1"/>
    <col min="3855" max="3855" width="8.140625" style="9" customWidth="1"/>
    <col min="3856" max="3856" width="7.85546875" style="9" customWidth="1"/>
    <col min="3857" max="3857" width="4.5703125" style="9" customWidth="1"/>
    <col min="3858" max="3858" width="6" style="9" customWidth="1"/>
    <col min="3859" max="3859" width="9.140625" style="9" customWidth="1"/>
    <col min="3860" max="3860" width="7" style="9" customWidth="1"/>
    <col min="3861" max="3861" width="8.42578125" style="9" customWidth="1"/>
    <col min="3862" max="3862" width="9" style="9" customWidth="1"/>
    <col min="3863" max="3865" width="4.5703125" style="9" customWidth="1"/>
    <col min="3866" max="3866" width="7.140625" style="9" customWidth="1"/>
    <col min="3867" max="3867" width="8.5703125" style="9" customWidth="1"/>
    <col min="3868" max="3871" width="4.5703125" style="9" customWidth="1"/>
    <col min="3872" max="3873" width="11.5703125" style="9"/>
    <col min="3874" max="3874" width="7.140625" style="9" customWidth="1"/>
    <col min="3875" max="3875" width="7.42578125" style="9" customWidth="1"/>
    <col min="3876" max="3876" width="6.5703125" style="9" customWidth="1"/>
    <col min="3877" max="3877" width="8.140625" style="9" customWidth="1"/>
    <col min="3878" max="3878" width="9.140625" style="9" customWidth="1"/>
    <col min="3879" max="3879" width="11.5703125" style="9"/>
    <col min="3880" max="3880" width="4.42578125" style="9" customWidth="1"/>
    <col min="3881" max="3881" width="4.85546875" style="9" customWidth="1"/>
    <col min="3882" max="3882" width="3.5703125" style="9" customWidth="1"/>
    <col min="3883" max="3883" width="4.42578125" style="9" customWidth="1"/>
    <col min="3884" max="4096" width="11.5703125" style="9"/>
    <col min="4097" max="4097" width="1.85546875" style="9" customWidth="1"/>
    <col min="4098" max="4098" width="4.5703125" style="9" customWidth="1"/>
    <col min="4099" max="4099" width="8" style="9" customWidth="1"/>
    <col min="4100" max="4100" width="8.42578125" style="9" customWidth="1"/>
    <col min="4101" max="4103" width="4.5703125" style="9" customWidth="1"/>
    <col min="4104" max="4104" width="7.140625" style="9" customWidth="1"/>
    <col min="4105" max="4105" width="7.42578125" style="9" customWidth="1"/>
    <col min="4106" max="4106" width="7.85546875" style="9" customWidth="1"/>
    <col min="4107" max="4107" width="8.42578125" style="9" customWidth="1"/>
    <col min="4108" max="4108" width="4.5703125" style="9" customWidth="1"/>
    <col min="4109" max="4109" width="7.85546875" style="9" customWidth="1"/>
    <col min="4110" max="4110" width="7.42578125" style="9" customWidth="1"/>
    <col min="4111" max="4111" width="8.140625" style="9" customWidth="1"/>
    <col min="4112" max="4112" width="7.85546875" style="9" customWidth="1"/>
    <col min="4113" max="4113" width="4.5703125" style="9" customWidth="1"/>
    <col min="4114" max="4114" width="6" style="9" customWidth="1"/>
    <col min="4115" max="4115" width="9.140625" style="9" customWidth="1"/>
    <col min="4116" max="4116" width="7" style="9" customWidth="1"/>
    <col min="4117" max="4117" width="8.42578125" style="9" customWidth="1"/>
    <col min="4118" max="4118" width="9" style="9" customWidth="1"/>
    <col min="4119" max="4121" width="4.5703125" style="9" customWidth="1"/>
    <col min="4122" max="4122" width="7.140625" style="9" customWidth="1"/>
    <col min="4123" max="4123" width="8.5703125" style="9" customWidth="1"/>
    <col min="4124" max="4127" width="4.5703125" style="9" customWidth="1"/>
    <col min="4128" max="4129" width="11.5703125" style="9"/>
    <col min="4130" max="4130" width="7.140625" style="9" customWidth="1"/>
    <col min="4131" max="4131" width="7.42578125" style="9" customWidth="1"/>
    <col min="4132" max="4132" width="6.5703125" style="9" customWidth="1"/>
    <col min="4133" max="4133" width="8.140625" style="9" customWidth="1"/>
    <col min="4134" max="4134" width="9.140625" style="9" customWidth="1"/>
    <col min="4135" max="4135" width="11.5703125" style="9"/>
    <col min="4136" max="4136" width="4.42578125" style="9" customWidth="1"/>
    <col min="4137" max="4137" width="4.85546875" style="9" customWidth="1"/>
    <col min="4138" max="4138" width="3.5703125" style="9" customWidth="1"/>
    <col min="4139" max="4139" width="4.42578125" style="9" customWidth="1"/>
    <col min="4140" max="4352" width="11.5703125" style="9"/>
    <col min="4353" max="4353" width="1.85546875" style="9" customWidth="1"/>
    <col min="4354" max="4354" width="4.5703125" style="9" customWidth="1"/>
    <col min="4355" max="4355" width="8" style="9" customWidth="1"/>
    <col min="4356" max="4356" width="8.42578125" style="9" customWidth="1"/>
    <col min="4357" max="4359" width="4.5703125" style="9" customWidth="1"/>
    <col min="4360" max="4360" width="7.140625" style="9" customWidth="1"/>
    <col min="4361" max="4361" width="7.42578125" style="9" customWidth="1"/>
    <col min="4362" max="4362" width="7.85546875" style="9" customWidth="1"/>
    <col min="4363" max="4363" width="8.42578125" style="9" customWidth="1"/>
    <col min="4364" max="4364" width="4.5703125" style="9" customWidth="1"/>
    <col min="4365" max="4365" width="7.85546875" style="9" customWidth="1"/>
    <col min="4366" max="4366" width="7.42578125" style="9" customWidth="1"/>
    <col min="4367" max="4367" width="8.140625" style="9" customWidth="1"/>
    <col min="4368" max="4368" width="7.85546875" style="9" customWidth="1"/>
    <col min="4369" max="4369" width="4.5703125" style="9" customWidth="1"/>
    <col min="4370" max="4370" width="6" style="9" customWidth="1"/>
    <col min="4371" max="4371" width="9.140625" style="9" customWidth="1"/>
    <col min="4372" max="4372" width="7" style="9" customWidth="1"/>
    <col min="4373" max="4373" width="8.42578125" style="9" customWidth="1"/>
    <col min="4374" max="4374" width="9" style="9" customWidth="1"/>
    <col min="4375" max="4377" width="4.5703125" style="9" customWidth="1"/>
    <col min="4378" max="4378" width="7.140625" style="9" customWidth="1"/>
    <col min="4379" max="4379" width="8.5703125" style="9" customWidth="1"/>
    <col min="4380" max="4383" width="4.5703125" style="9" customWidth="1"/>
    <col min="4384" max="4385" width="11.5703125" style="9"/>
    <col min="4386" max="4386" width="7.140625" style="9" customWidth="1"/>
    <col min="4387" max="4387" width="7.42578125" style="9" customWidth="1"/>
    <col min="4388" max="4388" width="6.5703125" style="9" customWidth="1"/>
    <col min="4389" max="4389" width="8.140625" style="9" customWidth="1"/>
    <col min="4390" max="4390" width="9.140625" style="9" customWidth="1"/>
    <col min="4391" max="4391" width="11.5703125" style="9"/>
    <col min="4392" max="4392" width="4.42578125" style="9" customWidth="1"/>
    <col min="4393" max="4393" width="4.85546875" style="9" customWidth="1"/>
    <col min="4394" max="4394" width="3.5703125" style="9" customWidth="1"/>
    <col min="4395" max="4395" width="4.42578125" style="9" customWidth="1"/>
    <col min="4396" max="4608" width="11.5703125" style="9"/>
    <col min="4609" max="4609" width="1.85546875" style="9" customWidth="1"/>
    <col min="4610" max="4610" width="4.5703125" style="9" customWidth="1"/>
    <col min="4611" max="4611" width="8" style="9" customWidth="1"/>
    <col min="4612" max="4612" width="8.42578125" style="9" customWidth="1"/>
    <col min="4613" max="4615" width="4.5703125" style="9" customWidth="1"/>
    <col min="4616" max="4616" width="7.140625" style="9" customWidth="1"/>
    <col min="4617" max="4617" width="7.42578125" style="9" customWidth="1"/>
    <col min="4618" max="4618" width="7.85546875" style="9" customWidth="1"/>
    <col min="4619" max="4619" width="8.42578125" style="9" customWidth="1"/>
    <col min="4620" max="4620" width="4.5703125" style="9" customWidth="1"/>
    <col min="4621" max="4621" width="7.85546875" style="9" customWidth="1"/>
    <col min="4622" max="4622" width="7.42578125" style="9" customWidth="1"/>
    <col min="4623" max="4623" width="8.140625" style="9" customWidth="1"/>
    <col min="4624" max="4624" width="7.85546875" style="9" customWidth="1"/>
    <col min="4625" max="4625" width="4.5703125" style="9" customWidth="1"/>
    <col min="4626" max="4626" width="6" style="9" customWidth="1"/>
    <col min="4627" max="4627" width="9.140625" style="9" customWidth="1"/>
    <col min="4628" max="4628" width="7" style="9" customWidth="1"/>
    <col min="4629" max="4629" width="8.42578125" style="9" customWidth="1"/>
    <col min="4630" max="4630" width="9" style="9" customWidth="1"/>
    <col min="4631" max="4633" width="4.5703125" style="9" customWidth="1"/>
    <col min="4634" max="4634" width="7.140625" style="9" customWidth="1"/>
    <col min="4635" max="4635" width="8.5703125" style="9" customWidth="1"/>
    <col min="4636" max="4639" width="4.5703125" style="9" customWidth="1"/>
    <col min="4640" max="4641" width="11.5703125" style="9"/>
    <col min="4642" max="4642" width="7.140625" style="9" customWidth="1"/>
    <col min="4643" max="4643" width="7.42578125" style="9" customWidth="1"/>
    <col min="4644" max="4644" width="6.5703125" style="9" customWidth="1"/>
    <col min="4645" max="4645" width="8.140625" style="9" customWidth="1"/>
    <col min="4646" max="4646" width="9.140625" style="9" customWidth="1"/>
    <col min="4647" max="4647" width="11.5703125" style="9"/>
    <col min="4648" max="4648" width="4.42578125" style="9" customWidth="1"/>
    <col min="4649" max="4649" width="4.85546875" style="9" customWidth="1"/>
    <col min="4650" max="4650" width="3.5703125" style="9" customWidth="1"/>
    <col min="4651" max="4651" width="4.42578125" style="9" customWidth="1"/>
    <col min="4652" max="4864" width="11.5703125" style="9"/>
    <col min="4865" max="4865" width="1.85546875" style="9" customWidth="1"/>
    <col min="4866" max="4866" width="4.5703125" style="9" customWidth="1"/>
    <col min="4867" max="4867" width="8" style="9" customWidth="1"/>
    <col min="4868" max="4868" width="8.42578125" style="9" customWidth="1"/>
    <col min="4869" max="4871" width="4.5703125" style="9" customWidth="1"/>
    <col min="4872" max="4872" width="7.140625" style="9" customWidth="1"/>
    <col min="4873" max="4873" width="7.42578125" style="9" customWidth="1"/>
    <col min="4874" max="4874" width="7.85546875" style="9" customWidth="1"/>
    <col min="4875" max="4875" width="8.42578125" style="9" customWidth="1"/>
    <col min="4876" max="4876" width="4.5703125" style="9" customWidth="1"/>
    <col min="4877" max="4877" width="7.85546875" style="9" customWidth="1"/>
    <col min="4878" max="4878" width="7.42578125" style="9" customWidth="1"/>
    <col min="4879" max="4879" width="8.140625" style="9" customWidth="1"/>
    <col min="4880" max="4880" width="7.85546875" style="9" customWidth="1"/>
    <col min="4881" max="4881" width="4.5703125" style="9" customWidth="1"/>
    <col min="4882" max="4882" width="6" style="9" customWidth="1"/>
    <col min="4883" max="4883" width="9.140625" style="9" customWidth="1"/>
    <col min="4884" max="4884" width="7" style="9" customWidth="1"/>
    <col min="4885" max="4885" width="8.42578125" style="9" customWidth="1"/>
    <col min="4886" max="4886" width="9" style="9" customWidth="1"/>
    <col min="4887" max="4889" width="4.5703125" style="9" customWidth="1"/>
    <col min="4890" max="4890" width="7.140625" style="9" customWidth="1"/>
    <col min="4891" max="4891" width="8.5703125" style="9" customWidth="1"/>
    <col min="4892" max="4895" width="4.5703125" style="9" customWidth="1"/>
    <col min="4896" max="4897" width="11.5703125" style="9"/>
    <col min="4898" max="4898" width="7.140625" style="9" customWidth="1"/>
    <col min="4899" max="4899" width="7.42578125" style="9" customWidth="1"/>
    <col min="4900" max="4900" width="6.5703125" style="9" customWidth="1"/>
    <col min="4901" max="4901" width="8.140625" style="9" customWidth="1"/>
    <col min="4902" max="4902" width="9.140625" style="9" customWidth="1"/>
    <col min="4903" max="4903" width="11.5703125" style="9"/>
    <col min="4904" max="4904" width="4.42578125" style="9" customWidth="1"/>
    <col min="4905" max="4905" width="4.85546875" style="9" customWidth="1"/>
    <col min="4906" max="4906" width="3.5703125" style="9" customWidth="1"/>
    <col min="4907" max="4907" width="4.42578125" style="9" customWidth="1"/>
    <col min="4908" max="5120" width="11.5703125" style="9"/>
    <col min="5121" max="5121" width="1.85546875" style="9" customWidth="1"/>
    <col min="5122" max="5122" width="4.5703125" style="9" customWidth="1"/>
    <col min="5123" max="5123" width="8" style="9" customWidth="1"/>
    <col min="5124" max="5124" width="8.42578125" style="9" customWidth="1"/>
    <col min="5125" max="5127" width="4.5703125" style="9" customWidth="1"/>
    <col min="5128" max="5128" width="7.140625" style="9" customWidth="1"/>
    <col min="5129" max="5129" width="7.42578125" style="9" customWidth="1"/>
    <col min="5130" max="5130" width="7.85546875" style="9" customWidth="1"/>
    <col min="5131" max="5131" width="8.42578125" style="9" customWidth="1"/>
    <col min="5132" max="5132" width="4.5703125" style="9" customWidth="1"/>
    <col min="5133" max="5133" width="7.85546875" style="9" customWidth="1"/>
    <col min="5134" max="5134" width="7.42578125" style="9" customWidth="1"/>
    <col min="5135" max="5135" width="8.140625" style="9" customWidth="1"/>
    <col min="5136" max="5136" width="7.85546875" style="9" customWidth="1"/>
    <col min="5137" max="5137" width="4.5703125" style="9" customWidth="1"/>
    <col min="5138" max="5138" width="6" style="9" customWidth="1"/>
    <col min="5139" max="5139" width="9.140625" style="9" customWidth="1"/>
    <col min="5140" max="5140" width="7" style="9" customWidth="1"/>
    <col min="5141" max="5141" width="8.42578125" style="9" customWidth="1"/>
    <col min="5142" max="5142" width="9" style="9" customWidth="1"/>
    <col min="5143" max="5145" width="4.5703125" style="9" customWidth="1"/>
    <col min="5146" max="5146" width="7.140625" style="9" customWidth="1"/>
    <col min="5147" max="5147" width="8.5703125" style="9" customWidth="1"/>
    <col min="5148" max="5151" width="4.5703125" style="9" customWidth="1"/>
    <col min="5152" max="5153" width="11.5703125" style="9"/>
    <col min="5154" max="5154" width="7.140625" style="9" customWidth="1"/>
    <col min="5155" max="5155" width="7.42578125" style="9" customWidth="1"/>
    <col min="5156" max="5156" width="6.5703125" style="9" customWidth="1"/>
    <col min="5157" max="5157" width="8.140625" style="9" customWidth="1"/>
    <col min="5158" max="5158" width="9.140625" style="9" customWidth="1"/>
    <col min="5159" max="5159" width="11.5703125" style="9"/>
    <col min="5160" max="5160" width="4.42578125" style="9" customWidth="1"/>
    <col min="5161" max="5161" width="4.85546875" style="9" customWidth="1"/>
    <col min="5162" max="5162" width="3.5703125" style="9" customWidth="1"/>
    <col min="5163" max="5163" width="4.42578125" style="9" customWidth="1"/>
    <col min="5164" max="5376" width="11.5703125" style="9"/>
    <col min="5377" max="5377" width="1.85546875" style="9" customWidth="1"/>
    <col min="5378" max="5378" width="4.5703125" style="9" customWidth="1"/>
    <col min="5379" max="5379" width="8" style="9" customWidth="1"/>
    <col min="5380" max="5380" width="8.42578125" style="9" customWidth="1"/>
    <col min="5381" max="5383" width="4.5703125" style="9" customWidth="1"/>
    <col min="5384" max="5384" width="7.140625" style="9" customWidth="1"/>
    <col min="5385" max="5385" width="7.42578125" style="9" customWidth="1"/>
    <col min="5386" max="5386" width="7.85546875" style="9" customWidth="1"/>
    <col min="5387" max="5387" width="8.42578125" style="9" customWidth="1"/>
    <col min="5388" max="5388" width="4.5703125" style="9" customWidth="1"/>
    <col min="5389" max="5389" width="7.85546875" style="9" customWidth="1"/>
    <col min="5390" max="5390" width="7.42578125" style="9" customWidth="1"/>
    <col min="5391" max="5391" width="8.140625" style="9" customWidth="1"/>
    <col min="5392" max="5392" width="7.85546875" style="9" customWidth="1"/>
    <col min="5393" max="5393" width="4.5703125" style="9" customWidth="1"/>
    <col min="5394" max="5394" width="6" style="9" customWidth="1"/>
    <col min="5395" max="5395" width="9.140625" style="9" customWidth="1"/>
    <col min="5396" max="5396" width="7" style="9" customWidth="1"/>
    <col min="5397" max="5397" width="8.42578125" style="9" customWidth="1"/>
    <col min="5398" max="5398" width="9" style="9" customWidth="1"/>
    <col min="5399" max="5401" width="4.5703125" style="9" customWidth="1"/>
    <col min="5402" max="5402" width="7.140625" style="9" customWidth="1"/>
    <col min="5403" max="5403" width="8.5703125" style="9" customWidth="1"/>
    <col min="5404" max="5407" width="4.5703125" style="9" customWidth="1"/>
    <col min="5408" max="5409" width="11.5703125" style="9"/>
    <col min="5410" max="5410" width="7.140625" style="9" customWidth="1"/>
    <col min="5411" max="5411" width="7.42578125" style="9" customWidth="1"/>
    <col min="5412" max="5412" width="6.5703125" style="9" customWidth="1"/>
    <col min="5413" max="5413" width="8.140625" style="9" customWidth="1"/>
    <col min="5414" max="5414" width="9.140625" style="9" customWidth="1"/>
    <col min="5415" max="5415" width="11.5703125" style="9"/>
    <col min="5416" max="5416" width="4.42578125" style="9" customWidth="1"/>
    <col min="5417" max="5417" width="4.85546875" style="9" customWidth="1"/>
    <col min="5418" max="5418" width="3.5703125" style="9" customWidth="1"/>
    <col min="5419" max="5419" width="4.42578125" style="9" customWidth="1"/>
    <col min="5420" max="5632" width="11.5703125" style="9"/>
    <col min="5633" max="5633" width="1.85546875" style="9" customWidth="1"/>
    <col min="5634" max="5634" width="4.5703125" style="9" customWidth="1"/>
    <col min="5635" max="5635" width="8" style="9" customWidth="1"/>
    <col min="5636" max="5636" width="8.42578125" style="9" customWidth="1"/>
    <col min="5637" max="5639" width="4.5703125" style="9" customWidth="1"/>
    <col min="5640" max="5640" width="7.140625" style="9" customWidth="1"/>
    <col min="5641" max="5641" width="7.42578125" style="9" customWidth="1"/>
    <col min="5642" max="5642" width="7.85546875" style="9" customWidth="1"/>
    <col min="5643" max="5643" width="8.42578125" style="9" customWidth="1"/>
    <col min="5644" max="5644" width="4.5703125" style="9" customWidth="1"/>
    <col min="5645" max="5645" width="7.85546875" style="9" customWidth="1"/>
    <col min="5646" max="5646" width="7.42578125" style="9" customWidth="1"/>
    <col min="5647" max="5647" width="8.140625" style="9" customWidth="1"/>
    <col min="5648" max="5648" width="7.85546875" style="9" customWidth="1"/>
    <col min="5649" max="5649" width="4.5703125" style="9" customWidth="1"/>
    <col min="5650" max="5650" width="6" style="9" customWidth="1"/>
    <col min="5651" max="5651" width="9.140625" style="9" customWidth="1"/>
    <col min="5652" max="5652" width="7" style="9" customWidth="1"/>
    <col min="5653" max="5653" width="8.42578125" style="9" customWidth="1"/>
    <col min="5654" max="5654" width="9" style="9" customWidth="1"/>
    <col min="5655" max="5657" width="4.5703125" style="9" customWidth="1"/>
    <col min="5658" max="5658" width="7.140625" style="9" customWidth="1"/>
    <col min="5659" max="5659" width="8.5703125" style="9" customWidth="1"/>
    <col min="5660" max="5663" width="4.5703125" style="9" customWidth="1"/>
    <col min="5664" max="5665" width="11.5703125" style="9"/>
    <col min="5666" max="5666" width="7.140625" style="9" customWidth="1"/>
    <col min="5667" max="5667" width="7.42578125" style="9" customWidth="1"/>
    <col min="5668" max="5668" width="6.5703125" style="9" customWidth="1"/>
    <col min="5669" max="5669" width="8.140625" style="9" customWidth="1"/>
    <col min="5670" max="5670" width="9.140625" style="9" customWidth="1"/>
    <col min="5671" max="5671" width="11.5703125" style="9"/>
    <col min="5672" max="5672" width="4.42578125" style="9" customWidth="1"/>
    <col min="5673" max="5673" width="4.85546875" style="9" customWidth="1"/>
    <col min="5674" max="5674" width="3.5703125" style="9" customWidth="1"/>
    <col min="5675" max="5675" width="4.42578125" style="9" customWidth="1"/>
    <col min="5676" max="5888" width="11.5703125" style="9"/>
    <col min="5889" max="5889" width="1.85546875" style="9" customWidth="1"/>
    <col min="5890" max="5890" width="4.5703125" style="9" customWidth="1"/>
    <col min="5891" max="5891" width="8" style="9" customWidth="1"/>
    <col min="5892" max="5892" width="8.42578125" style="9" customWidth="1"/>
    <col min="5893" max="5895" width="4.5703125" style="9" customWidth="1"/>
    <col min="5896" max="5896" width="7.140625" style="9" customWidth="1"/>
    <col min="5897" max="5897" width="7.42578125" style="9" customWidth="1"/>
    <col min="5898" max="5898" width="7.85546875" style="9" customWidth="1"/>
    <col min="5899" max="5899" width="8.42578125" style="9" customWidth="1"/>
    <col min="5900" max="5900" width="4.5703125" style="9" customWidth="1"/>
    <col min="5901" max="5901" width="7.85546875" style="9" customWidth="1"/>
    <col min="5902" max="5902" width="7.42578125" style="9" customWidth="1"/>
    <col min="5903" max="5903" width="8.140625" style="9" customWidth="1"/>
    <col min="5904" max="5904" width="7.85546875" style="9" customWidth="1"/>
    <col min="5905" max="5905" width="4.5703125" style="9" customWidth="1"/>
    <col min="5906" max="5906" width="6" style="9" customWidth="1"/>
    <col min="5907" max="5907" width="9.140625" style="9" customWidth="1"/>
    <col min="5908" max="5908" width="7" style="9" customWidth="1"/>
    <col min="5909" max="5909" width="8.42578125" style="9" customWidth="1"/>
    <col min="5910" max="5910" width="9" style="9" customWidth="1"/>
    <col min="5911" max="5913" width="4.5703125" style="9" customWidth="1"/>
    <col min="5914" max="5914" width="7.140625" style="9" customWidth="1"/>
    <col min="5915" max="5915" width="8.5703125" style="9" customWidth="1"/>
    <col min="5916" max="5919" width="4.5703125" style="9" customWidth="1"/>
    <col min="5920" max="5921" width="11.5703125" style="9"/>
    <col min="5922" max="5922" width="7.140625" style="9" customWidth="1"/>
    <col min="5923" max="5923" width="7.42578125" style="9" customWidth="1"/>
    <col min="5924" max="5924" width="6.5703125" style="9" customWidth="1"/>
    <col min="5925" max="5925" width="8.140625" style="9" customWidth="1"/>
    <col min="5926" max="5926" width="9.140625" style="9" customWidth="1"/>
    <col min="5927" max="5927" width="11.5703125" style="9"/>
    <col min="5928" max="5928" width="4.42578125" style="9" customWidth="1"/>
    <col min="5929" max="5929" width="4.85546875" style="9" customWidth="1"/>
    <col min="5930" max="5930" width="3.5703125" style="9" customWidth="1"/>
    <col min="5931" max="5931" width="4.42578125" style="9" customWidth="1"/>
    <col min="5932" max="6144" width="11.5703125" style="9"/>
    <col min="6145" max="6145" width="1.85546875" style="9" customWidth="1"/>
    <col min="6146" max="6146" width="4.5703125" style="9" customWidth="1"/>
    <col min="6147" max="6147" width="8" style="9" customWidth="1"/>
    <col min="6148" max="6148" width="8.42578125" style="9" customWidth="1"/>
    <col min="6149" max="6151" width="4.5703125" style="9" customWidth="1"/>
    <col min="6152" max="6152" width="7.140625" style="9" customWidth="1"/>
    <col min="6153" max="6153" width="7.42578125" style="9" customWidth="1"/>
    <col min="6154" max="6154" width="7.85546875" style="9" customWidth="1"/>
    <col min="6155" max="6155" width="8.42578125" style="9" customWidth="1"/>
    <col min="6156" max="6156" width="4.5703125" style="9" customWidth="1"/>
    <col min="6157" max="6157" width="7.85546875" style="9" customWidth="1"/>
    <col min="6158" max="6158" width="7.42578125" style="9" customWidth="1"/>
    <col min="6159" max="6159" width="8.140625" style="9" customWidth="1"/>
    <col min="6160" max="6160" width="7.85546875" style="9" customWidth="1"/>
    <col min="6161" max="6161" width="4.5703125" style="9" customWidth="1"/>
    <col min="6162" max="6162" width="6" style="9" customWidth="1"/>
    <col min="6163" max="6163" width="9.140625" style="9" customWidth="1"/>
    <col min="6164" max="6164" width="7" style="9" customWidth="1"/>
    <col min="6165" max="6165" width="8.42578125" style="9" customWidth="1"/>
    <col min="6166" max="6166" width="9" style="9" customWidth="1"/>
    <col min="6167" max="6169" width="4.5703125" style="9" customWidth="1"/>
    <col min="6170" max="6170" width="7.140625" style="9" customWidth="1"/>
    <col min="6171" max="6171" width="8.5703125" style="9" customWidth="1"/>
    <col min="6172" max="6175" width="4.5703125" style="9" customWidth="1"/>
    <col min="6176" max="6177" width="11.5703125" style="9"/>
    <col min="6178" max="6178" width="7.140625" style="9" customWidth="1"/>
    <col min="6179" max="6179" width="7.42578125" style="9" customWidth="1"/>
    <col min="6180" max="6180" width="6.5703125" style="9" customWidth="1"/>
    <col min="6181" max="6181" width="8.140625" style="9" customWidth="1"/>
    <col min="6182" max="6182" width="9.140625" style="9" customWidth="1"/>
    <col min="6183" max="6183" width="11.5703125" style="9"/>
    <col min="6184" max="6184" width="4.42578125" style="9" customWidth="1"/>
    <col min="6185" max="6185" width="4.85546875" style="9" customWidth="1"/>
    <col min="6186" max="6186" width="3.5703125" style="9" customWidth="1"/>
    <col min="6187" max="6187" width="4.42578125" style="9" customWidth="1"/>
    <col min="6188" max="6400" width="11.5703125" style="9"/>
    <col min="6401" max="6401" width="1.85546875" style="9" customWidth="1"/>
    <col min="6402" max="6402" width="4.5703125" style="9" customWidth="1"/>
    <col min="6403" max="6403" width="8" style="9" customWidth="1"/>
    <col min="6404" max="6404" width="8.42578125" style="9" customWidth="1"/>
    <col min="6405" max="6407" width="4.5703125" style="9" customWidth="1"/>
    <col min="6408" max="6408" width="7.140625" style="9" customWidth="1"/>
    <col min="6409" max="6409" width="7.42578125" style="9" customWidth="1"/>
    <col min="6410" max="6410" width="7.85546875" style="9" customWidth="1"/>
    <col min="6411" max="6411" width="8.42578125" style="9" customWidth="1"/>
    <col min="6412" max="6412" width="4.5703125" style="9" customWidth="1"/>
    <col min="6413" max="6413" width="7.85546875" style="9" customWidth="1"/>
    <col min="6414" max="6414" width="7.42578125" style="9" customWidth="1"/>
    <col min="6415" max="6415" width="8.140625" style="9" customWidth="1"/>
    <col min="6416" max="6416" width="7.85546875" style="9" customWidth="1"/>
    <col min="6417" max="6417" width="4.5703125" style="9" customWidth="1"/>
    <col min="6418" max="6418" width="6" style="9" customWidth="1"/>
    <col min="6419" max="6419" width="9.140625" style="9" customWidth="1"/>
    <col min="6420" max="6420" width="7" style="9" customWidth="1"/>
    <col min="6421" max="6421" width="8.42578125" style="9" customWidth="1"/>
    <col min="6422" max="6422" width="9" style="9" customWidth="1"/>
    <col min="6423" max="6425" width="4.5703125" style="9" customWidth="1"/>
    <col min="6426" max="6426" width="7.140625" style="9" customWidth="1"/>
    <col min="6427" max="6427" width="8.5703125" style="9" customWidth="1"/>
    <col min="6428" max="6431" width="4.5703125" style="9" customWidth="1"/>
    <col min="6432" max="6433" width="11.5703125" style="9"/>
    <col min="6434" max="6434" width="7.140625" style="9" customWidth="1"/>
    <col min="6435" max="6435" width="7.42578125" style="9" customWidth="1"/>
    <col min="6436" max="6436" width="6.5703125" style="9" customWidth="1"/>
    <col min="6437" max="6437" width="8.140625" style="9" customWidth="1"/>
    <col min="6438" max="6438" width="9.140625" style="9" customWidth="1"/>
    <col min="6439" max="6439" width="11.5703125" style="9"/>
    <col min="6440" max="6440" width="4.42578125" style="9" customWidth="1"/>
    <col min="6441" max="6441" width="4.85546875" style="9" customWidth="1"/>
    <col min="6442" max="6442" width="3.5703125" style="9" customWidth="1"/>
    <col min="6443" max="6443" width="4.42578125" style="9" customWidth="1"/>
    <col min="6444" max="6656" width="11.5703125" style="9"/>
    <col min="6657" max="6657" width="1.85546875" style="9" customWidth="1"/>
    <col min="6658" max="6658" width="4.5703125" style="9" customWidth="1"/>
    <col min="6659" max="6659" width="8" style="9" customWidth="1"/>
    <col min="6660" max="6660" width="8.42578125" style="9" customWidth="1"/>
    <col min="6661" max="6663" width="4.5703125" style="9" customWidth="1"/>
    <col min="6664" max="6664" width="7.140625" style="9" customWidth="1"/>
    <col min="6665" max="6665" width="7.42578125" style="9" customWidth="1"/>
    <col min="6666" max="6666" width="7.85546875" style="9" customWidth="1"/>
    <col min="6667" max="6667" width="8.42578125" style="9" customWidth="1"/>
    <col min="6668" max="6668" width="4.5703125" style="9" customWidth="1"/>
    <col min="6669" max="6669" width="7.85546875" style="9" customWidth="1"/>
    <col min="6670" max="6670" width="7.42578125" style="9" customWidth="1"/>
    <col min="6671" max="6671" width="8.140625" style="9" customWidth="1"/>
    <col min="6672" max="6672" width="7.85546875" style="9" customWidth="1"/>
    <col min="6673" max="6673" width="4.5703125" style="9" customWidth="1"/>
    <col min="6674" max="6674" width="6" style="9" customWidth="1"/>
    <col min="6675" max="6675" width="9.140625" style="9" customWidth="1"/>
    <col min="6676" max="6676" width="7" style="9" customWidth="1"/>
    <col min="6677" max="6677" width="8.42578125" style="9" customWidth="1"/>
    <col min="6678" max="6678" width="9" style="9" customWidth="1"/>
    <col min="6679" max="6681" width="4.5703125" style="9" customWidth="1"/>
    <col min="6682" max="6682" width="7.140625" style="9" customWidth="1"/>
    <col min="6683" max="6683" width="8.5703125" style="9" customWidth="1"/>
    <col min="6684" max="6687" width="4.5703125" style="9" customWidth="1"/>
    <col min="6688" max="6689" width="11.5703125" style="9"/>
    <col min="6690" max="6690" width="7.140625" style="9" customWidth="1"/>
    <col min="6691" max="6691" width="7.42578125" style="9" customWidth="1"/>
    <col min="6692" max="6692" width="6.5703125" style="9" customWidth="1"/>
    <col min="6693" max="6693" width="8.140625" style="9" customWidth="1"/>
    <col min="6694" max="6694" width="9.140625" style="9" customWidth="1"/>
    <col min="6695" max="6695" width="11.5703125" style="9"/>
    <col min="6696" max="6696" width="4.42578125" style="9" customWidth="1"/>
    <col min="6697" max="6697" width="4.85546875" style="9" customWidth="1"/>
    <col min="6698" max="6698" width="3.5703125" style="9" customWidth="1"/>
    <col min="6699" max="6699" width="4.42578125" style="9" customWidth="1"/>
    <col min="6700" max="6912" width="11.5703125" style="9"/>
    <col min="6913" max="6913" width="1.85546875" style="9" customWidth="1"/>
    <col min="6914" max="6914" width="4.5703125" style="9" customWidth="1"/>
    <col min="6915" max="6915" width="8" style="9" customWidth="1"/>
    <col min="6916" max="6916" width="8.42578125" style="9" customWidth="1"/>
    <col min="6917" max="6919" width="4.5703125" style="9" customWidth="1"/>
    <col min="6920" max="6920" width="7.140625" style="9" customWidth="1"/>
    <col min="6921" max="6921" width="7.42578125" style="9" customWidth="1"/>
    <col min="6922" max="6922" width="7.85546875" style="9" customWidth="1"/>
    <col min="6923" max="6923" width="8.42578125" style="9" customWidth="1"/>
    <col min="6924" max="6924" width="4.5703125" style="9" customWidth="1"/>
    <col min="6925" max="6925" width="7.85546875" style="9" customWidth="1"/>
    <col min="6926" max="6926" width="7.42578125" style="9" customWidth="1"/>
    <col min="6927" max="6927" width="8.140625" style="9" customWidth="1"/>
    <col min="6928" max="6928" width="7.85546875" style="9" customWidth="1"/>
    <col min="6929" max="6929" width="4.5703125" style="9" customWidth="1"/>
    <col min="6930" max="6930" width="6" style="9" customWidth="1"/>
    <col min="6931" max="6931" width="9.140625" style="9" customWidth="1"/>
    <col min="6932" max="6932" width="7" style="9" customWidth="1"/>
    <col min="6933" max="6933" width="8.42578125" style="9" customWidth="1"/>
    <col min="6934" max="6934" width="9" style="9" customWidth="1"/>
    <col min="6935" max="6937" width="4.5703125" style="9" customWidth="1"/>
    <col min="6938" max="6938" width="7.140625" style="9" customWidth="1"/>
    <col min="6939" max="6939" width="8.5703125" style="9" customWidth="1"/>
    <col min="6940" max="6943" width="4.5703125" style="9" customWidth="1"/>
    <col min="6944" max="6945" width="11.5703125" style="9"/>
    <col min="6946" max="6946" width="7.140625" style="9" customWidth="1"/>
    <col min="6947" max="6947" width="7.42578125" style="9" customWidth="1"/>
    <col min="6948" max="6948" width="6.5703125" style="9" customWidth="1"/>
    <col min="6949" max="6949" width="8.140625" style="9" customWidth="1"/>
    <col min="6950" max="6950" width="9.140625" style="9" customWidth="1"/>
    <col min="6951" max="6951" width="11.5703125" style="9"/>
    <col min="6952" max="6952" width="4.42578125" style="9" customWidth="1"/>
    <col min="6953" max="6953" width="4.85546875" style="9" customWidth="1"/>
    <col min="6954" max="6954" width="3.5703125" style="9" customWidth="1"/>
    <col min="6955" max="6955" width="4.42578125" style="9" customWidth="1"/>
    <col min="6956" max="7168" width="11.5703125" style="9"/>
    <col min="7169" max="7169" width="1.85546875" style="9" customWidth="1"/>
    <col min="7170" max="7170" width="4.5703125" style="9" customWidth="1"/>
    <col min="7171" max="7171" width="8" style="9" customWidth="1"/>
    <col min="7172" max="7172" width="8.42578125" style="9" customWidth="1"/>
    <col min="7173" max="7175" width="4.5703125" style="9" customWidth="1"/>
    <col min="7176" max="7176" width="7.140625" style="9" customWidth="1"/>
    <col min="7177" max="7177" width="7.42578125" style="9" customWidth="1"/>
    <col min="7178" max="7178" width="7.85546875" style="9" customWidth="1"/>
    <col min="7179" max="7179" width="8.42578125" style="9" customWidth="1"/>
    <col min="7180" max="7180" width="4.5703125" style="9" customWidth="1"/>
    <col min="7181" max="7181" width="7.85546875" style="9" customWidth="1"/>
    <col min="7182" max="7182" width="7.42578125" style="9" customWidth="1"/>
    <col min="7183" max="7183" width="8.140625" style="9" customWidth="1"/>
    <col min="7184" max="7184" width="7.85546875" style="9" customWidth="1"/>
    <col min="7185" max="7185" width="4.5703125" style="9" customWidth="1"/>
    <col min="7186" max="7186" width="6" style="9" customWidth="1"/>
    <col min="7187" max="7187" width="9.140625" style="9" customWidth="1"/>
    <col min="7188" max="7188" width="7" style="9" customWidth="1"/>
    <col min="7189" max="7189" width="8.42578125" style="9" customWidth="1"/>
    <col min="7190" max="7190" width="9" style="9" customWidth="1"/>
    <col min="7191" max="7193" width="4.5703125" style="9" customWidth="1"/>
    <col min="7194" max="7194" width="7.140625" style="9" customWidth="1"/>
    <col min="7195" max="7195" width="8.5703125" style="9" customWidth="1"/>
    <col min="7196" max="7199" width="4.5703125" style="9" customWidth="1"/>
    <col min="7200" max="7201" width="11.5703125" style="9"/>
    <col min="7202" max="7202" width="7.140625" style="9" customWidth="1"/>
    <col min="7203" max="7203" width="7.42578125" style="9" customWidth="1"/>
    <col min="7204" max="7204" width="6.5703125" style="9" customWidth="1"/>
    <col min="7205" max="7205" width="8.140625" style="9" customWidth="1"/>
    <col min="7206" max="7206" width="9.140625" style="9" customWidth="1"/>
    <col min="7207" max="7207" width="11.5703125" style="9"/>
    <col min="7208" max="7208" width="4.42578125" style="9" customWidth="1"/>
    <col min="7209" max="7209" width="4.85546875" style="9" customWidth="1"/>
    <col min="7210" max="7210" width="3.5703125" style="9" customWidth="1"/>
    <col min="7211" max="7211" width="4.42578125" style="9" customWidth="1"/>
    <col min="7212" max="7424" width="11.5703125" style="9"/>
    <col min="7425" max="7425" width="1.85546875" style="9" customWidth="1"/>
    <col min="7426" max="7426" width="4.5703125" style="9" customWidth="1"/>
    <col min="7427" max="7427" width="8" style="9" customWidth="1"/>
    <col min="7428" max="7428" width="8.42578125" style="9" customWidth="1"/>
    <col min="7429" max="7431" width="4.5703125" style="9" customWidth="1"/>
    <col min="7432" max="7432" width="7.140625" style="9" customWidth="1"/>
    <col min="7433" max="7433" width="7.42578125" style="9" customWidth="1"/>
    <col min="7434" max="7434" width="7.85546875" style="9" customWidth="1"/>
    <col min="7435" max="7435" width="8.42578125" style="9" customWidth="1"/>
    <col min="7436" max="7436" width="4.5703125" style="9" customWidth="1"/>
    <col min="7437" max="7437" width="7.85546875" style="9" customWidth="1"/>
    <col min="7438" max="7438" width="7.42578125" style="9" customWidth="1"/>
    <col min="7439" max="7439" width="8.140625" style="9" customWidth="1"/>
    <col min="7440" max="7440" width="7.85546875" style="9" customWidth="1"/>
    <col min="7441" max="7441" width="4.5703125" style="9" customWidth="1"/>
    <col min="7442" max="7442" width="6" style="9" customWidth="1"/>
    <col min="7443" max="7443" width="9.140625" style="9" customWidth="1"/>
    <col min="7444" max="7444" width="7" style="9" customWidth="1"/>
    <col min="7445" max="7445" width="8.42578125" style="9" customWidth="1"/>
    <col min="7446" max="7446" width="9" style="9" customWidth="1"/>
    <col min="7447" max="7449" width="4.5703125" style="9" customWidth="1"/>
    <col min="7450" max="7450" width="7.140625" style="9" customWidth="1"/>
    <col min="7451" max="7451" width="8.5703125" style="9" customWidth="1"/>
    <col min="7452" max="7455" width="4.5703125" style="9" customWidth="1"/>
    <col min="7456" max="7457" width="11.5703125" style="9"/>
    <col min="7458" max="7458" width="7.140625" style="9" customWidth="1"/>
    <col min="7459" max="7459" width="7.42578125" style="9" customWidth="1"/>
    <col min="7460" max="7460" width="6.5703125" style="9" customWidth="1"/>
    <col min="7461" max="7461" width="8.140625" style="9" customWidth="1"/>
    <col min="7462" max="7462" width="9.140625" style="9" customWidth="1"/>
    <col min="7463" max="7463" width="11.5703125" style="9"/>
    <col min="7464" max="7464" width="4.42578125" style="9" customWidth="1"/>
    <col min="7465" max="7465" width="4.85546875" style="9" customWidth="1"/>
    <col min="7466" max="7466" width="3.5703125" style="9" customWidth="1"/>
    <col min="7467" max="7467" width="4.42578125" style="9" customWidth="1"/>
    <col min="7468" max="7680" width="11.5703125" style="9"/>
    <col min="7681" max="7681" width="1.85546875" style="9" customWidth="1"/>
    <col min="7682" max="7682" width="4.5703125" style="9" customWidth="1"/>
    <col min="7683" max="7683" width="8" style="9" customWidth="1"/>
    <col min="7684" max="7684" width="8.42578125" style="9" customWidth="1"/>
    <col min="7685" max="7687" width="4.5703125" style="9" customWidth="1"/>
    <col min="7688" max="7688" width="7.140625" style="9" customWidth="1"/>
    <col min="7689" max="7689" width="7.42578125" style="9" customWidth="1"/>
    <col min="7690" max="7690" width="7.85546875" style="9" customWidth="1"/>
    <col min="7691" max="7691" width="8.42578125" style="9" customWidth="1"/>
    <col min="7692" max="7692" width="4.5703125" style="9" customWidth="1"/>
    <col min="7693" max="7693" width="7.85546875" style="9" customWidth="1"/>
    <col min="7694" max="7694" width="7.42578125" style="9" customWidth="1"/>
    <col min="7695" max="7695" width="8.140625" style="9" customWidth="1"/>
    <col min="7696" max="7696" width="7.85546875" style="9" customWidth="1"/>
    <col min="7697" max="7697" width="4.5703125" style="9" customWidth="1"/>
    <col min="7698" max="7698" width="6" style="9" customWidth="1"/>
    <col min="7699" max="7699" width="9.140625" style="9" customWidth="1"/>
    <col min="7700" max="7700" width="7" style="9" customWidth="1"/>
    <col min="7701" max="7701" width="8.42578125" style="9" customWidth="1"/>
    <col min="7702" max="7702" width="9" style="9" customWidth="1"/>
    <col min="7703" max="7705" width="4.5703125" style="9" customWidth="1"/>
    <col min="7706" max="7706" width="7.140625" style="9" customWidth="1"/>
    <col min="7707" max="7707" width="8.5703125" style="9" customWidth="1"/>
    <col min="7708" max="7711" width="4.5703125" style="9" customWidth="1"/>
    <col min="7712" max="7713" width="11.5703125" style="9"/>
    <col min="7714" max="7714" width="7.140625" style="9" customWidth="1"/>
    <col min="7715" max="7715" width="7.42578125" style="9" customWidth="1"/>
    <col min="7716" max="7716" width="6.5703125" style="9" customWidth="1"/>
    <col min="7717" max="7717" width="8.140625" style="9" customWidth="1"/>
    <col min="7718" max="7718" width="9.140625" style="9" customWidth="1"/>
    <col min="7719" max="7719" width="11.5703125" style="9"/>
    <col min="7720" max="7720" width="4.42578125" style="9" customWidth="1"/>
    <col min="7721" max="7721" width="4.85546875" style="9" customWidth="1"/>
    <col min="7722" max="7722" width="3.5703125" style="9" customWidth="1"/>
    <col min="7723" max="7723" width="4.42578125" style="9" customWidth="1"/>
    <col min="7724" max="7936" width="11.5703125" style="9"/>
    <col min="7937" max="7937" width="1.85546875" style="9" customWidth="1"/>
    <col min="7938" max="7938" width="4.5703125" style="9" customWidth="1"/>
    <col min="7939" max="7939" width="8" style="9" customWidth="1"/>
    <col min="7940" max="7940" width="8.42578125" style="9" customWidth="1"/>
    <col min="7941" max="7943" width="4.5703125" style="9" customWidth="1"/>
    <col min="7944" max="7944" width="7.140625" style="9" customWidth="1"/>
    <col min="7945" max="7945" width="7.42578125" style="9" customWidth="1"/>
    <col min="7946" max="7946" width="7.85546875" style="9" customWidth="1"/>
    <col min="7947" max="7947" width="8.42578125" style="9" customWidth="1"/>
    <col min="7948" max="7948" width="4.5703125" style="9" customWidth="1"/>
    <col min="7949" max="7949" width="7.85546875" style="9" customWidth="1"/>
    <col min="7950" max="7950" width="7.42578125" style="9" customWidth="1"/>
    <col min="7951" max="7951" width="8.140625" style="9" customWidth="1"/>
    <col min="7952" max="7952" width="7.85546875" style="9" customWidth="1"/>
    <col min="7953" max="7953" width="4.5703125" style="9" customWidth="1"/>
    <col min="7954" max="7954" width="6" style="9" customWidth="1"/>
    <col min="7955" max="7955" width="9.140625" style="9" customWidth="1"/>
    <col min="7956" max="7956" width="7" style="9" customWidth="1"/>
    <col min="7957" max="7957" width="8.42578125" style="9" customWidth="1"/>
    <col min="7958" max="7958" width="9" style="9" customWidth="1"/>
    <col min="7959" max="7961" width="4.5703125" style="9" customWidth="1"/>
    <col min="7962" max="7962" width="7.140625" style="9" customWidth="1"/>
    <col min="7963" max="7963" width="8.5703125" style="9" customWidth="1"/>
    <col min="7964" max="7967" width="4.5703125" style="9" customWidth="1"/>
    <col min="7968" max="7969" width="11.5703125" style="9"/>
    <col min="7970" max="7970" width="7.140625" style="9" customWidth="1"/>
    <col min="7971" max="7971" width="7.42578125" style="9" customWidth="1"/>
    <col min="7972" max="7972" width="6.5703125" style="9" customWidth="1"/>
    <col min="7973" max="7973" width="8.140625" style="9" customWidth="1"/>
    <col min="7974" max="7974" width="9.140625" style="9" customWidth="1"/>
    <col min="7975" max="7975" width="11.5703125" style="9"/>
    <col min="7976" max="7976" width="4.42578125" style="9" customWidth="1"/>
    <col min="7977" max="7977" width="4.85546875" style="9" customWidth="1"/>
    <col min="7978" max="7978" width="3.5703125" style="9" customWidth="1"/>
    <col min="7979" max="7979" width="4.42578125" style="9" customWidth="1"/>
    <col min="7980" max="8192" width="11.5703125" style="9"/>
    <col min="8193" max="8193" width="1.85546875" style="9" customWidth="1"/>
    <col min="8194" max="8194" width="4.5703125" style="9" customWidth="1"/>
    <col min="8195" max="8195" width="8" style="9" customWidth="1"/>
    <col min="8196" max="8196" width="8.42578125" style="9" customWidth="1"/>
    <col min="8197" max="8199" width="4.5703125" style="9" customWidth="1"/>
    <col min="8200" max="8200" width="7.140625" style="9" customWidth="1"/>
    <col min="8201" max="8201" width="7.42578125" style="9" customWidth="1"/>
    <col min="8202" max="8202" width="7.85546875" style="9" customWidth="1"/>
    <col min="8203" max="8203" width="8.42578125" style="9" customWidth="1"/>
    <col min="8204" max="8204" width="4.5703125" style="9" customWidth="1"/>
    <col min="8205" max="8205" width="7.85546875" style="9" customWidth="1"/>
    <col min="8206" max="8206" width="7.42578125" style="9" customWidth="1"/>
    <col min="8207" max="8207" width="8.140625" style="9" customWidth="1"/>
    <col min="8208" max="8208" width="7.85546875" style="9" customWidth="1"/>
    <col min="8209" max="8209" width="4.5703125" style="9" customWidth="1"/>
    <col min="8210" max="8210" width="6" style="9" customWidth="1"/>
    <col min="8211" max="8211" width="9.140625" style="9" customWidth="1"/>
    <col min="8212" max="8212" width="7" style="9" customWidth="1"/>
    <col min="8213" max="8213" width="8.42578125" style="9" customWidth="1"/>
    <col min="8214" max="8214" width="9" style="9" customWidth="1"/>
    <col min="8215" max="8217" width="4.5703125" style="9" customWidth="1"/>
    <col min="8218" max="8218" width="7.140625" style="9" customWidth="1"/>
    <col min="8219" max="8219" width="8.5703125" style="9" customWidth="1"/>
    <col min="8220" max="8223" width="4.5703125" style="9" customWidth="1"/>
    <col min="8224" max="8225" width="11.5703125" style="9"/>
    <col min="8226" max="8226" width="7.140625" style="9" customWidth="1"/>
    <col min="8227" max="8227" width="7.42578125" style="9" customWidth="1"/>
    <col min="8228" max="8228" width="6.5703125" style="9" customWidth="1"/>
    <col min="8229" max="8229" width="8.140625" style="9" customWidth="1"/>
    <col min="8230" max="8230" width="9.140625" style="9" customWidth="1"/>
    <col min="8231" max="8231" width="11.5703125" style="9"/>
    <col min="8232" max="8232" width="4.42578125" style="9" customWidth="1"/>
    <col min="8233" max="8233" width="4.85546875" style="9" customWidth="1"/>
    <col min="8234" max="8234" width="3.5703125" style="9" customWidth="1"/>
    <col min="8235" max="8235" width="4.42578125" style="9" customWidth="1"/>
    <col min="8236" max="8448" width="11.5703125" style="9"/>
    <col min="8449" max="8449" width="1.85546875" style="9" customWidth="1"/>
    <col min="8450" max="8450" width="4.5703125" style="9" customWidth="1"/>
    <col min="8451" max="8451" width="8" style="9" customWidth="1"/>
    <col min="8452" max="8452" width="8.42578125" style="9" customWidth="1"/>
    <col min="8453" max="8455" width="4.5703125" style="9" customWidth="1"/>
    <col min="8456" max="8456" width="7.140625" style="9" customWidth="1"/>
    <col min="8457" max="8457" width="7.42578125" style="9" customWidth="1"/>
    <col min="8458" max="8458" width="7.85546875" style="9" customWidth="1"/>
    <col min="8459" max="8459" width="8.42578125" style="9" customWidth="1"/>
    <col min="8460" max="8460" width="4.5703125" style="9" customWidth="1"/>
    <col min="8461" max="8461" width="7.85546875" style="9" customWidth="1"/>
    <col min="8462" max="8462" width="7.42578125" style="9" customWidth="1"/>
    <col min="8463" max="8463" width="8.140625" style="9" customWidth="1"/>
    <col min="8464" max="8464" width="7.85546875" style="9" customWidth="1"/>
    <col min="8465" max="8465" width="4.5703125" style="9" customWidth="1"/>
    <col min="8466" max="8466" width="6" style="9" customWidth="1"/>
    <col min="8467" max="8467" width="9.140625" style="9" customWidth="1"/>
    <col min="8468" max="8468" width="7" style="9" customWidth="1"/>
    <col min="8469" max="8469" width="8.42578125" style="9" customWidth="1"/>
    <col min="8470" max="8470" width="9" style="9" customWidth="1"/>
    <col min="8471" max="8473" width="4.5703125" style="9" customWidth="1"/>
    <col min="8474" max="8474" width="7.140625" style="9" customWidth="1"/>
    <col min="8475" max="8475" width="8.5703125" style="9" customWidth="1"/>
    <col min="8476" max="8479" width="4.5703125" style="9" customWidth="1"/>
    <col min="8480" max="8481" width="11.5703125" style="9"/>
    <col min="8482" max="8482" width="7.140625" style="9" customWidth="1"/>
    <col min="8483" max="8483" width="7.42578125" style="9" customWidth="1"/>
    <col min="8484" max="8484" width="6.5703125" style="9" customWidth="1"/>
    <col min="8485" max="8485" width="8.140625" style="9" customWidth="1"/>
    <col min="8486" max="8486" width="9.140625" style="9" customWidth="1"/>
    <col min="8487" max="8487" width="11.5703125" style="9"/>
    <col min="8488" max="8488" width="4.42578125" style="9" customWidth="1"/>
    <col min="8489" max="8489" width="4.85546875" style="9" customWidth="1"/>
    <col min="8490" max="8490" width="3.5703125" style="9" customWidth="1"/>
    <col min="8491" max="8491" width="4.42578125" style="9" customWidth="1"/>
    <col min="8492" max="8704" width="11.5703125" style="9"/>
    <col min="8705" max="8705" width="1.85546875" style="9" customWidth="1"/>
    <col min="8706" max="8706" width="4.5703125" style="9" customWidth="1"/>
    <col min="8707" max="8707" width="8" style="9" customWidth="1"/>
    <col min="8708" max="8708" width="8.42578125" style="9" customWidth="1"/>
    <col min="8709" max="8711" width="4.5703125" style="9" customWidth="1"/>
    <col min="8712" max="8712" width="7.140625" style="9" customWidth="1"/>
    <col min="8713" max="8713" width="7.42578125" style="9" customWidth="1"/>
    <col min="8714" max="8714" width="7.85546875" style="9" customWidth="1"/>
    <col min="8715" max="8715" width="8.42578125" style="9" customWidth="1"/>
    <col min="8716" max="8716" width="4.5703125" style="9" customWidth="1"/>
    <col min="8717" max="8717" width="7.85546875" style="9" customWidth="1"/>
    <col min="8718" max="8718" width="7.42578125" style="9" customWidth="1"/>
    <col min="8719" max="8719" width="8.140625" style="9" customWidth="1"/>
    <col min="8720" max="8720" width="7.85546875" style="9" customWidth="1"/>
    <col min="8721" max="8721" width="4.5703125" style="9" customWidth="1"/>
    <col min="8722" max="8722" width="6" style="9" customWidth="1"/>
    <col min="8723" max="8723" width="9.140625" style="9" customWidth="1"/>
    <col min="8724" max="8724" width="7" style="9" customWidth="1"/>
    <col min="8725" max="8725" width="8.42578125" style="9" customWidth="1"/>
    <col min="8726" max="8726" width="9" style="9" customWidth="1"/>
    <col min="8727" max="8729" width="4.5703125" style="9" customWidth="1"/>
    <col min="8730" max="8730" width="7.140625" style="9" customWidth="1"/>
    <col min="8731" max="8731" width="8.5703125" style="9" customWidth="1"/>
    <col min="8732" max="8735" width="4.5703125" style="9" customWidth="1"/>
    <col min="8736" max="8737" width="11.5703125" style="9"/>
    <col min="8738" max="8738" width="7.140625" style="9" customWidth="1"/>
    <col min="8739" max="8739" width="7.42578125" style="9" customWidth="1"/>
    <col min="8740" max="8740" width="6.5703125" style="9" customWidth="1"/>
    <col min="8741" max="8741" width="8.140625" style="9" customWidth="1"/>
    <col min="8742" max="8742" width="9.140625" style="9" customWidth="1"/>
    <col min="8743" max="8743" width="11.5703125" style="9"/>
    <col min="8744" max="8744" width="4.42578125" style="9" customWidth="1"/>
    <col min="8745" max="8745" width="4.85546875" style="9" customWidth="1"/>
    <col min="8746" max="8746" width="3.5703125" style="9" customWidth="1"/>
    <col min="8747" max="8747" width="4.42578125" style="9" customWidth="1"/>
    <col min="8748" max="8960" width="11.5703125" style="9"/>
    <col min="8961" max="8961" width="1.85546875" style="9" customWidth="1"/>
    <col min="8962" max="8962" width="4.5703125" style="9" customWidth="1"/>
    <col min="8963" max="8963" width="8" style="9" customWidth="1"/>
    <col min="8964" max="8964" width="8.42578125" style="9" customWidth="1"/>
    <col min="8965" max="8967" width="4.5703125" style="9" customWidth="1"/>
    <col min="8968" max="8968" width="7.140625" style="9" customWidth="1"/>
    <col min="8969" max="8969" width="7.42578125" style="9" customWidth="1"/>
    <col min="8970" max="8970" width="7.85546875" style="9" customWidth="1"/>
    <col min="8971" max="8971" width="8.42578125" style="9" customWidth="1"/>
    <col min="8972" max="8972" width="4.5703125" style="9" customWidth="1"/>
    <col min="8973" max="8973" width="7.85546875" style="9" customWidth="1"/>
    <col min="8974" max="8974" width="7.42578125" style="9" customWidth="1"/>
    <col min="8975" max="8975" width="8.140625" style="9" customWidth="1"/>
    <col min="8976" max="8976" width="7.85546875" style="9" customWidth="1"/>
    <col min="8977" max="8977" width="4.5703125" style="9" customWidth="1"/>
    <col min="8978" max="8978" width="6" style="9" customWidth="1"/>
    <col min="8979" max="8979" width="9.140625" style="9" customWidth="1"/>
    <col min="8980" max="8980" width="7" style="9" customWidth="1"/>
    <col min="8981" max="8981" width="8.42578125" style="9" customWidth="1"/>
    <col min="8982" max="8982" width="9" style="9" customWidth="1"/>
    <col min="8983" max="8985" width="4.5703125" style="9" customWidth="1"/>
    <col min="8986" max="8986" width="7.140625" style="9" customWidth="1"/>
    <col min="8987" max="8987" width="8.5703125" style="9" customWidth="1"/>
    <col min="8988" max="8991" width="4.5703125" style="9" customWidth="1"/>
    <col min="8992" max="8993" width="11.5703125" style="9"/>
    <col min="8994" max="8994" width="7.140625" style="9" customWidth="1"/>
    <col min="8995" max="8995" width="7.42578125" style="9" customWidth="1"/>
    <col min="8996" max="8996" width="6.5703125" style="9" customWidth="1"/>
    <col min="8997" max="8997" width="8.140625" style="9" customWidth="1"/>
    <col min="8998" max="8998" width="9.140625" style="9" customWidth="1"/>
    <col min="8999" max="8999" width="11.5703125" style="9"/>
    <col min="9000" max="9000" width="4.42578125" style="9" customWidth="1"/>
    <col min="9001" max="9001" width="4.85546875" style="9" customWidth="1"/>
    <col min="9002" max="9002" width="3.5703125" style="9" customWidth="1"/>
    <col min="9003" max="9003" width="4.42578125" style="9" customWidth="1"/>
    <col min="9004" max="9216" width="11.5703125" style="9"/>
    <col min="9217" max="9217" width="1.85546875" style="9" customWidth="1"/>
    <col min="9218" max="9218" width="4.5703125" style="9" customWidth="1"/>
    <col min="9219" max="9219" width="8" style="9" customWidth="1"/>
    <col min="9220" max="9220" width="8.42578125" style="9" customWidth="1"/>
    <col min="9221" max="9223" width="4.5703125" style="9" customWidth="1"/>
    <col min="9224" max="9224" width="7.140625" style="9" customWidth="1"/>
    <col min="9225" max="9225" width="7.42578125" style="9" customWidth="1"/>
    <col min="9226" max="9226" width="7.85546875" style="9" customWidth="1"/>
    <col min="9227" max="9227" width="8.42578125" style="9" customWidth="1"/>
    <col min="9228" max="9228" width="4.5703125" style="9" customWidth="1"/>
    <col min="9229" max="9229" width="7.85546875" style="9" customWidth="1"/>
    <col min="9230" max="9230" width="7.42578125" style="9" customWidth="1"/>
    <col min="9231" max="9231" width="8.140625" style="9" customWidth="1"/>
    <col min="9232" max="9232" width="7.85546875" style="9" customWidth="1"/>
    <col min="9233" max="9233" width="4.5703125" style="9" customWidth="1"/>
    <col min="9234" max="9234" width="6" style="9" customWidth="1"/>
    <col min="9235" max="9235" width="9.140625" style="9" customWidth="1"/>
    <col min="9236" max="9236" width="7" style="9" customWidth="1"/>
    <col min="9237" max="9237" width="8.42578125" style="9" customWidth="1"/>
    <col min="9238" max="9238" width="9" style="9" customWidth="1"/>
    <col min="9239" max="9241" width="4.5703125" style="9" customWidth="1"/>
    <col min="9242" max="9242" width="7.140625" style="9" customWidth="1"/>
    <col min="9243" max="9243" width="8.5703125" style="9" customWidth="1"/>
    <col min="9244" max="9247" width="4.5703125" style="9" customWidth="1"/>
    <col min="9248" max="9249" width="11.5703125" style="9"/>
    <col min="9250" max="9250" width="7.140625" style="9" customWidth="1"/>
    <col min="9251" max="9251" width="7.42578125" style="9" customWidth="1"/>
    <col min="9252" max="9252" width="6.5703125" style="9" customWidth="1"/>
    <col min="9253" max="9253" width="8.140625" style="9" customWidth="1"/>
    <col min="9254" max="9254" width="9.140625" style="9" customWidth="1"/>
    <col min="9255" max="9255" width="11.5703125" style="9"/>
    <col min="9256" max="9256" width="4.42578125" style="9" customWidth="1"/>
    <col min="9257" max="9257" width="4.85546875" style="9" customWidth="1"/>
    <col min="9258" max="9258" width="3.5703125" style="9" customWidth="1"/>
    <col min="9259" max="9259" width="4.42578125" style="9" customWidth="1"/>
    <col min="9260" max="9472" width="11.5703125" style="9"/>
    <col min="9473" max="9473" width="1.85546875" style="9" customWidth="1"/>
    <col min="9474" max="9474" width="4.5703125" style="9" customWidth="1"/>
    <col min="9475" max="9475" width="8" style="9" customWidth="1"/>
    <col min="9476" max="9476" width="8.42578125" style="9" customWidth="1"/>
    <col min="9477" max="9479" width="4.5703125" style="9" customWidth="1"/>
    <col min="9480" max="9480" width="7.140625" style="9" customWidth="1"/>
    <col min="9481" max="9481" width="7.42578125" style="9" customWidth="1"/>
    <col min="9482" max="9482" width="7.85546875" style="9" customWidth="1"/>
    <col min="9483" max="9483" width="8.42578125" style="9" customWidth="1"/>
    <col min="9484" max="9484" width="4.5703125" style="9" customWidth="1"/>
    <col min="9485" max="9485" width="7.85546875" style="9" customWidth="1"/>
    <col min="9486" max="9486" width="7.42578125" style="9" customWidth="1"/>
    <col min="9487" max="9487" width="8.140625" style="9" customWidth="1"/>
    <col min="9488" max="9488" width="7.85546875" style="9" customWidth="1"/>
    <col min="9489" max="9489" width="4.5703125" style="9" customWidth="1"/>
    <col min="9490" max="9490" width="6" style="9" customWidth="1"/>
    <col min="9491" max="9491" width="9.140625" style="9" customWidth="1"/>
    <col min="9492" max="9492" width="7" style="9" customWidth="1"/>
    <col min="9493" max="9493" width="8.42578125" style="9" customWidth="1"/>
    <col min="9494" max="9494" width="9" style="9" customWidth="1"/>
    <col min="9495" max="9497" width="4.5703125" style="9" customWidth="1"/>
    <col min="9498" max="9498" width="7.140625" style="9" customWidth="1"/>
    <col min="9499" max="9499" width="8.5703125" style="9" customWidth="1"/>
    <col min="9500" max="9503" width="4.5703125" style="9" customWidth="1"/>
    <col min="9504" max="9505" width="11.5703125" style="9"/>
    <col min="9506" max="9506" width="7.140625" style="9" customWidth="1"/>
    <col min="9507" max="9507" width="7.42578125" style="9" customWidth="1"/>
    <col min="9508" max="9508" width="6.5703125" style="9" customWidth="1"/>
    <col min="9509" max="9509" width="8.140625" style="9" customWidth="1"/>
    <col min="9510" max="9510" width="9.140625" style="9" customWidth="1"/>
    <col min="9511" max="9511" width="11.5703125" style="9"/>
    <col min="9512" max="9512" width="4.42578125" style="9" customWidth="1"/>
    <col min="9513" max="9513" width="4.85546875" style="9" customWidth="1"/>
    <col min="9514" max="9514" width="3.5703125" style="9" customWidth="1"/>
    <col min="9515" max="9515" width="4.42578125" style="9" customWidth="1"/>
    <col min="9516" max="9728" width="11.5703125" style="9"/>
    <col min="9729" max="9729" width="1.85546875" style="9" customWidth="1"/>
    <col min="9730" max="9730" width="4.5703125" style="9" customWidth="1"/>
    <col min="9731" max="9731" width="8" style="9" customWidth="1"/>
    <col min="9732" max="9732" width="8.42578125" style="9" customWidth="1"/>
    <col min="9733" max="9735" width="4.5703125" style="9" customWidth="1"/>
    <col min="9736" max="9736" width="7.140625" style="9" customWidth="1"/>
    <col min="9737" max="9737" width="7.42578125" style="9" customWidth="1"/>
    <col min="9738" max="9738" width="7.85546875" style="9" customWidth="1"/>
    <col min="9739" max="9739" width="8.42578125" style="9" customWidth="1"/>
    <col min="9740" max="9740" width="4.5703125" style="9" customWidth="1"/>
    <col min="9741" max="9741" width="7.85546875" style="9" customWidth="1"/>
    <col min="9742" max="9742" width="7.42578125" style="9" customWidth="1"/>
    <col min="9743" max="9743" width="8.140625" style="9" customWidth="1"/>
    <col min="9744" max="9744" width="7.85546875" style="9" customWidth="1"/>
    <col min="9745" max="9745" width="4.5703125" style="9" customWidth="1"/>
    <col min="9746" max="9746" width="6" style="9" customWidth="1"/>
    <col min="9747" max="9747" width="9.140625" style="9" customWidth="1"/>
    <col min="9748" max="9748" width="7" style="9" customWidth="1"/>
    <col min="9749" max="9749" width="8.42578125" style="9" customWidth="1"/>
    <col min="9750" max="9750" width="9" style="9" customWidth="1"/>
    <col min="9751" max="9753" width="4.5703125" style="9" customWidth="1"/>
    <col min="9754" max="9754" width="7.140625" style="9" customWidth="1"/>
    <col min="9755" max="9755" width="8.5703125" style="9" customWidth="1"/>
    <col min="9756" max="9759" width="4.5703125" style="9" customWidth="1"/>
    <col min="9760" max="9761" width="11.5703125" style="9"/>
    <col min="9762" max="9762" width="7.140625" style="9" customWidth="1"/>
    <col min="9763" max="9763" width="7.42578125" style="9" customWidth="1"/>
    <col min="9764" max="9764" width="6.5703125" style="9" customWidth="1"/>
    <col min="9765" max="9765" width="8.140625" style="9" customWidth="1"/>
    <col min="9766" max="9766" width="9.140625" style="9" customWidth="1"/>
    <col min="9767" max="9767" width="11.5703125" style="9"/>
    <col min="9768" max="9768" width="4.42578125" style="9" customWidth="1"/>
    <col min="9769" max="9769" width="4.85546875" style="9" customWidth="1"/>
    <col min="9770" max="9770" width="3.5703125" style="9" customWidth="1"/>
    <col min="9771" max="9771" width="4.42578125" style="9" customWidth="1"/>
    <col min="9772" max="9984" width="11.5703125" style="9"/>
    <col min="9985" max="9985" width="1.85546875" style="9" customWidth="1"/>
    <col min="9986" max="9986" width="4.5703125" style="9" customWidth="1"/>
    <col min="9987" max="9987" width="8" style="9" customWidth="1"/>
    <col min="9988" max="9988" width="8.42578125" style="9" customWidth="1"/>
    <col min="9989" max="9991" width="4.5703125" style="9" customWidth="1"/>
    <col min="9992" max="9992" width="7.140625" style="9" customWidth="1"/>
    <col min="9993" max="9993" width="7.42578125" style="9" customWidth="1"/>
    <col min="9994" max="9994" width="7.85546875" style="9" customWidth="1"/>
    <col min="9995" max="9995" width="8.42578125" style="9" customWidth="1"/>
    <col min="9996" max="9996" width="4.5703125" style="9" customWidth="1"/>
    <col min="9997" max="9997" width="7.85546875" style="9" customWidth="1"/>
    <col min="9998" max="9998" width="7.42578125" style="9" customWidth="1"/>
    <col min="9999" max="9999" width="8.140625" style="9" customWidth="1"/>
    <col min="10000" max="10000" width="7.85546875" style="9" customWidth="1"/>
    <col min="10001" max="10001" width="4.5703125" style="9" customWidth="1"/>
    <col min="10002" max="10002" width="6" style="9" customWidth="1"/>
    <col min="10003" max="10003" width="9.140625" style="9" customWidth="1"/>
    <col min="10004" max="10004" width="7" style="9" customWidth="1"/>
    <col min="10005" max="10005" width="8.42578125" style="9" customWidth="1"/>
    <col min="10006" max="10006" width="9" style="9" customWidth="1"/>
    <col min="10007" max="10009" width="4.5703125" style="9" customWidth="1"/>
    <col min="10010" max="10010" width="7.140625" style="9" customWidth="1"/>
    <col min="10011" max="10011" width="8.5703125" style="9" customWidth="1"/>
    <col min="10012" max="10015" width="4.5703125" style="9" customWidth="1"/>
    <col min="10016" max="10017" width="11.5703125" style="9"/>
    <col min="10018" max="10018" width="7.140625" style="9" customWidth="1"/>
    <col min="10019" max="10019" width="7.42578125" style="9" customWidth="1"/>
    <col min="10020" max="10020" width="6.5703125" style="9" customWidth="1"/>
    <col min="10021" max="10021" width="8.140625" style="9" customWidth="1"/>
    <col min="10022" max="10022" width="9.140625" style="9" customWidth="1"/>
    <col min="10023" max="10023" width="11.5703125" style="9"/>
    <col min="10024" max="10024" width="4.42578125" style="9" customWidth="1"/>
    <col min="10025" max="10025" width="4.85546875" style="9" customWidth="1"/>
    <col min="10026" max="10026" width="3.5703125" style="9" customWidth="1"/>
    <col min="10027" max="10027" width="4.42578125" style="9" customWidth="1"/>
    <col min="10028" max="10240" width="11.5703125" style="9"/>
    <col min="10241" max="10241" width="1.85546875" style="9" customWidth="1"/>
    <col min="10242" max="10242" width="4.5703125" style="9" customWidth="1"/>
    <col min="10243" max="10243" width="8" style="9" customWidth="1"/>
    <col min="10244" max="10244" width="8.42578125" style="9" customWidth="1"/>
    <col min="10245" max="10247" width="4.5703125" style="9" customWidth="1"/>
    <col min="10248" max="10248" width="7.140625" style="9" customWidth="1"/>
    <col min="10249" max="10249" width="7.42578125" style="9" customWidth="1"/>
    <col min="10250" max="10250" width="7.85546875" style="9" customWidth="1"/>
    <col min="10251" max="10251" width="8.42578125" style="9" customWidth="1"/>
    <col min="10252" max="10252" width="4.5703125" style="9" customWidth="1"/>
    <col min="10253" max="10253" width="7.85546875" style="9" customWidth="1"/>
    <col min="10254" max="10254" width="7.42578125" style="9" customWidth="1"/>
    <col min="10255" max="10255" width="8.140625" style="9" customWidth="1"/>
    <col min="10256" max="10256" width="7.85546875" style="9" customWidth="1"/>
    <col min="10257" max="10257" width="4.5703125" style="9" customWidth="1"/>
    <col min="10258" max="10258" width="6" style="9" customWidth="1"/>
    <col min="10259" max="10259" width="9.140625" style="9" customWidth="1"/>
    <col min="10260" max="10260" width="7" style="9" customWidth="1"/>
    <col min="10261" max="10261" width="8.42578125" style="9" customWidth="1"/>
    <col min="10262" max="10262" width="9" style="9" customWidth="1"/>
    <col min="10263" max="10265" width="4.5703125" style="9" customWidth="1"/>
    <col min="10266" max="10266" width="7.140625" style="9" customWidth="1"/>
    <col min="10267" max="10267" width="8.5703125" style="9" customWidth="1"/>
    <col min="10268" max="10271" width="4.5703125" style="9" customWidth="1"/>
    <col min="10272" max="10273" width="11.5703125" style="9"/>
    <col min="10274" max="10274" width="7.140625" style="9" customWidth="1"/>
    <col min="10275" max="10275" width="7.42578125" style="9" customWidth="1"/>
    <col min="10276" max="10276" width="6.5703125" style="9" customWidth="1"/>
    <col min="10277" max="10277" width="8.140625" style="9" customWidth="1"/>
    <col min="10278" max="10278" width="9.140625" style="9" customWidth="1"/>
    <col min="10279" max="10279" width="11.5703125" style="9"/>
    <col min="10280" max="10280" width="4.42578125" style="9" customWidth="1"/>
    <col min="10281" max="10281" width="4.85546875" style="9" customWidth="1"/>
    <col min="10282" max="10282" width="3.5703125" style="9" customWidth="1"/>
    <col min="10283" max="10283" width="4.42578125" style="9" customWidth="1"/>
    <col min="10284" max="10496" width="11.5703125" style="9"/>
    <col min="10497" max="10497" width="1.85546875" style="9" customWidth="1"/>
    <col min="10498" max="10498" width="4.5703125" style="9" customWidth="1"/>
    <col min="10499" max="10499" width="8" style="9" customWidth="1"/>
    <col min="10500" max="10500" width="8.42578125" style="9" customWidth="1"/>
    <col min="10501" max="10503" width="4.5703125" style="9" customWidth="1"/>
    <col min="10504" max="10504" width="7.140625" style="9" customWidth="1"/>
    <col min="10505" max="10505" width="7.42578125" style="9" customWidth="1"/>
    <col min="10506" max="10506" width="7.85546875" style="9" customWidth="1"/>
    <col min="10507" max="10507" width="8.42578125" style="9" customWidth="1"/>
    <col min="10508" max="10508" width="4.5703125" style="9" customWidth="1"/>
    <col min="10509" max="10509" width="7.85546875" style="9" customWidth="1"/>
    <col min="10510" max="10510" width="7.42578125" style="9" customWidth="1"/>
    <col min="10511" max="10511" width="8.140625" style="9" customWidth="1"/>
    <col min="10512" max="10512" width="7.85546875" style="9" customWidth="1"/>
    <col min="10513" max="10513" width="4.5703125" style="9" customWidth="1"/>
    <col min="10514" max="10514" width="6" style="9" customWidth="1"/>
    <col min="10515" max="10515" width="9.140625" style="9" customWidth="1"/>
    <col min="10516" max="10516" width="7" style="9" customWidth="1"/>
    <col min="10517" max="10517" width="8.42578125" style="9" customWidth="1"/>
    <col min="10518" max="10518" width="9" style="9" customWidth="1"/>
    <col min="10519" max="10521" width="4.5703125" style="9" customWidth="1"/>
    <col min="10522" max="10522" width="7.140625" style="9" customWidth="1"/>
    <col min="10523" max="10523" width="8.5703125" style="9" customWidth="1"/>
    <col min="10524" max="10527" width="4.5703125" style="9" customWidth="1"/>
    <col min="10528" max="10529" width="11.5703125" style="9"/>
    <col min="10530" max="10530" width="7.140625" style="9" customWidth="1"/>
    <col min="10531" max="10531" width="7.42578125" style="9" customWidth="1"/>
    <col min="10532" max="10532" width="6.5703125" style="9" customWidth="1"/>
    <col min="10533" max="10533" width="8.140625" style="9" customWidth="1"/>
    <col min="10534" max="10534" width="9.140625" style="9" customWidth="1"/>
    <col min="10535" max="10535" width="11.5703125" style="9"/>
    <col min="10536" max="10536" width="4.42578125" style="9" customWidth="1"/>
    <col min="10537" max="10537" width="4.85546875" style="9" customWidth="1"/>
    <col min="10538" max="10538" width="3.5703125" style="9" customWidth="1"/>
    <col min="10539" max="10539" width="4.42578125" style="9" customWidth="1"/>
    <col min="10540" max="10752" width="11.5703125" style="9"/>
    <col min="10753" max="10753" width="1.85546875" style="9" customWidth="1"/>
    <col min="10754" max="10754" width="4.5703125" style="9" customWidth="1"/>
    <col min="10755" max="10755" width="8" style="9" customWidth="1"/>
    <col min="10756" max="10756" width="8.42578125" style="9" customWidth="1"/>
    <col min="10757" max="10759" width="4.5703125" style="9" customWidth="1"/>
    <col min="10760" max="10760" width="7.140625" style="9" customWidth="1"/>
    <col min="10761" max="10761" width="7.42578125" style="9" customWidth="1"/>
    <col min="10762" max="10762" width="7.85546875" style="9" customWidth="1"/>
    <col min="10763" max="10763" width="8.42578125" style="9" customWidth="1"/>
    <col min="10764" max="10764" width="4.5703125" style="9" customWidth="1"/>
    <col min="10765" max="10765" width="7.85546875" style="9" customWidth="1"/>
    <col min="10766" max="10766" width="7.42578125" style="9" customWidth="1"/>
    <col min="10767" max="10767" width="8.140625" style="9" customWidth="1"/>
    <col min="10768" max="10768" width="7.85546875" style="9" customWidth="1"/>
    <col min="10769" max="10769" width="4.5703125" style="9" customWidth="1"/>
    <col min="10770" max="10770" width="6" style="9" customWidth="1"/>
    <col min="10771" max="10771" width="9.140625" style="9" customWidth="1"/>
    <col min="10772" max="10772" width="7" style="9" customWidth="1"/>
    <col min="10773" max="10773" width="8.42578125" style="9" customWidth="1"/>
    <col min="10774" max="10774" width="9" style="9" customWidth="1"/>
    <col min="10775" max="10777" width="4.5703125" style="9" customWidth="1"/>
    <col min="10778" max="10778" width="7.140625" style="9" customWidth="1"/>
    <col min="10779" max="10779" width="8.5703125" style="9" customWidth="1"/>
    <col min="10780" max="10783" width="4.5703125" style="9" customWidth="1"/>
    <col min="10784" max="10785" width="11.5703125" style="9"/>
    <col min="10786" max="10786" width="7.140625" style="9" customWidth="1"/>
    <col min="10787" max="10787" width="7.42578125" style="9" customWidth="1"/>
    <col min="10788" max="10788" width="6.5703125" style="9" customWidth="1"/>
    <col min="10789" max="10789" width="8.140625" style="9" customWidth="1"/>
    <col min="10790" max="10790" width="9.140625" style="9" customWidth="1"/>
    <col min="10791" max="10791" width="11.5703125" style="9"/>
    <col min="10792" max="10792" width="4.42578125" style="9" customWidth="1"/>
    <col min="10793" max="10793" width="4.85546875" style="9" customWidth="1"/>
    <col min="10794" max="10794" width="3.5703125" style="9" customWidth="1"/>
    <col min="10795" max="10795" width="4.42578125" style="9" customWidth="1"/>
    <col min="10796" max="11008" width="11.5703125" style="9"/>
    <col min="11009" max="11009" width="1.85546875" style="9" customWidth="1"/>
    <col min="11010" max="11010" width="4.5703125" style="9" customWidth="1"/>
    <col min="11011" max="11011" width="8" style="9" customWidth="1"/>
    <col min="11012" max="11012" width="8.42578125" style="9" customWidth="1"/>
    <col min="11013" max="11015" width="4.5703125" style="9" customWidth="1"/>
    <col min="11016" max="11016" width="7.140625" style="9" customWidth="1"/>
    <col min="11017" max="11017" width="7.42578125" style="9" customWidth="1"/>
    <col min="11018" max="11018" width="7.85546875" style="9" customWidth="1"/>
    <col min="11019" max="11019" width="8.42578125" style="9" customWidth="1"/>
    <col min="11020" max="11020" width="4.5703125" style="9" customWidth="1"/>
    <col min="11021" max="11021" width="7.85546875" style="9" customWidth="1"/>
    <col min="11022" max="11022" width="7.42578125" style="9" customWidth="1"/>
    <col min="11023" max="11023" width="8.140625" style="9" customWidth="1"/>
    <col min="11024" max="11024" width="7.85546875" style="9" customWidth="1"/>
    <col min="11025" max="11025" width="4.5703125" style="9" customWidth="1"/>
    <col min="11026" max="11026" width="6" style="9" customWidth="1"/>
    <col min="11027" max="11027" width="9.140625" style="9" customWidth="1"/>
    <col min="11028" max="11028" width="7" style="9" customWidth="1"/>
    <col min="11029" max="11029" width="8.42578125" style="9" customWidth="1"/>
    <col min="11030" max="11030" width="9" style="9" customWidth="1"/>
    <col min="11031" max="11033" width="4.5703125" style="9" customWidth="1"/>
    <col min="11034" max="11034" width="7.140625" style="9" customWidth="1"/>
    <col min="11035" max="11035" width="8.5703125" style="9" customWidth="1"/>
    <col min="11036" max="11039" width="4.5703125" style="9" customWidth="1"/>
    <col min="11040" max="11041" width="11.5703125" style="9"/>
    <col min="11042" max="11042" width="7.140625" style="9" customWidth="1"/>
    <col min="11043" max="11043" width="7.42578125" style="9" customWidth="1"/>
    <col min="11044" max="11044" width="6.5703125" style="9" customWidth="1"/>
    <col min="11045" max="11045" width="8.140625" style="9" customWidth="1"/>
    <col min="11046" max="11046" width="9.140625" style="9" customWidth="1"/>
    <col min="11047" max="11047" width="11.5703125" style="9"/>
    <col min="11048" max="11048" width="4.42578125" style="9" customWidth="1"/>
    <col min="11049" max="11049" width="4.85546875" style="9" customWidth="1"/>
    <col min="11050" max="11050" width="3.5703125" style="9" customWidth="1"/>
    <col min="11051" max="11051" width="4.42578125" style="9" customWidth="1"/>
    <col min="11052" max="11264" width="11.5703125" style="9"/>
    <col min="11265" max="11265" width="1.85546875" style="9" customWidth="1"/>
    <col min="11266" max="11266" width="4.5703125" style="9" customWidth="1"/>
    <col min="11267" max="11267" width="8" style="9" customWidth="1"/>
    <col min="11268" max="11268" width="8.42578125" style="9" customWidth="1"/>
    <col min="11269" max="11271" width="4.5703125" style="9" customWidth="1"/>
    <col min="11272" max="11272" width="7.140625" style="9" customWidth="1"/>
    <col min="11273" max="11273" width="7.42578125" style="9" customWidth="1"/>
    <col min="11274" max="11274" width="7.85546875" style="9" customWidth="1"/>
    <col min="11275" max="11275" width="8.42578125" style="9" customWidth="1"/>
    <col min="11276" max="11276" width="4.5703125" style="9" customWidth="1"/>
    <col min="11277" max="11277" width="7.85546875" style="9" customWidth="1"/>
    <col min="11278" max="11278" width="7.42578125" style="9" customWidth="1"/>
    <col min="11279" max="11279" width="8.140625" style="9" customWidth="1"/>
    <col min="11280" max="11280" width="7.85546875" style="9" customWidth="1"/>
    <col min="11281" max="11281" width="4.5703125" style="9" customWidth="1"/>
    <col min="11282" max="11282" width="6" style="9" customWidth="1"/>
    <col min="11283" max="11283" width="9.140625" style="9" customWidth="1"/>
    <col min="11284" max="11284" width="7" style="9" customWidth="1"/>
    <col min="11285" max="11285" width="8.42578125" style="9" customWidth="1"/>
    <col min="11286" max="11286" width="9" style="9" customWidth="1"/>
    <col min="11287" max="11289" width="4.5703125" style="9" customWidth="1"/>
    <col min="11290" max="11290" width="7.140625" style="9" customWidth="1"/>
    <col min="11291" max="11291" width="8.5703125" style="9" customWidth="1"/>
    <col min="11292" max="11295" width="4.5703125" style="9" customWidth="1"/>
    <col min="11296" max="11297" width="11.5703125" style="9"/>
    <col min="11298" max="11298" width="7.140625" style="9" customWidth="1"/>
    <col min="11299" max="11299" width="7.42578125" style="9" customWidth="1"/>
    <col min="11300" max="11300" width="6.5703125" style="9" customWidth="1"/>
    <col min="11301" max="11301" width="8.140625" style="9" customWidth="1"/>
    <col min="11302" max="11302" width="9.140625" style="9" customWidth="1"/>
    <col min="11303" max="11303" width="11.5703125" style="9"/>
    <col min="11304" max="11304" width="4.42578125" style="9" customWidth="1"/>
    <col min="11305" max="11305" width="4.85546875" style="9" customWidth="1"/>
    <col min="11306" max="11306" width="3.5703125" style="9" customWidth="1"/>
    <col min="11307" max="11307" width="4.42578125" style="9" customWidth="1"/>
    <col min="11308" max="11520" width="11.5703125" style="9"/>
    <col min="11521" max="11521" width="1.85546875" style="9" customWidth="1"/>
    <col min="11522" max="11522" width="4.5703125" style="9" customWidth="1"/>
    <col min="11523" max="11523" width="8" style="9" customWidth="1"/>
    <col min="11524" max="11524" width="8.42578125" style="9" customWidth="1"/>
    <col min="11525" max="11527" width="4.5703125" style="9" customWidth="1"/>
    <col min="11528" max="11528" width="7.140625" style="9" customWidth="1"/>
    <col min="11529" max="11529" width="7.42578125" style="9" customWidth="1"/>
    <col min="11530" max="11530" width="7.85546875" style="9" customWidth="1"/>
    <col min="11531" max="11531" width="8.42578125" style="9" customWidth="1"/>
    <col min="11532" max="11532" width="4.5703125" style="9" customWidth="1"/>
    <col min="11533" max="11533" width="7.85546875" style="9" customWidth="1"/>
    <col min="11534" max="11534" width="7.42578125" style="9" customWidth="1"/>
    <col min="11535" max="11535" width="8.140625" style="9" customWidth="1"/>
    <col min="11536" max="11536" width="7.85546875" style="9" customWidth="1"/>
    <col min="11537" max="11537" width="4.5703125" style="9" customWidth="1"/>
    <col min="11538" max="11538" width="6" style="9" customWidth="1"/>
    <col min="11539" max="11539" width="9.140625" style="9" customWidth="1"/>
    <col min="11540" max="11540" width="7" style="9" customWidth="1"/>
    <col min="11541" max="11541" width="8.42578125" style="9" customWidth="1"/>
    <col min="11542" max="11542" width="9" style="9" customWidth="1"/>
    <col min="11543" max="11545" width="4.5703125" style="9" customWidth="1"/>
    <col min="11546" max="11546" width="7.140625" style="9" customWidth="1"/>
    <col min="11547" max="11547" width="8.5703125" style="9" customWidth="1"/>
    <col min="11548" max="11551" width="4.5703125" style="9" customWidth="1"/>
    <col min="11552" max="11553" width="11.5703125" style="9"/>
    <col min="11554" max="11554" width="7.140625" style="9" customWidth="1"/>
    <col min="11555" max="11555" width="7.42578125" style="9" customWidth="1"/>
    <col min="11556" max="11556" width="6.5703125" style="9" customWidth="1"/>
    <col min="11557" max="11557" width="8.140625" style="9" customWidth="1"/>
    <col min="11558" max="11558" width="9.140625" style="9" customWidth="1"/>
    <col min="11559" max="11559" width="11.5703125" style="9"/>
    <col min="11560" max="11560" width="4.42578125" style="9" customWidth="1"/>
    <col min="11561" max="11561" width="4.85546875" style="9" customWidth="1"/>
    <col min="11562" max="11562" width="3.5703125" style="9" customWidth="1"/>
    <col min="11563" max="11563" width="4.42578125" style="9" customWidth="1"/>
    <col min="11564" max="11776" width="11.5703125" style="9"/>
    <col min="11777" max="11777" width="1.85546875" style="9" customWidth="1"/>
    <col min="11778" max="11778" width="4.5703125" style="9" customWidth="1"/>
    <col min="11779" max="11779" width="8" style="9" customWidth="1"/>
    <col min="11780" max="11780" width="8.42578125" style="9" customWidth="1"/>
    <col min="11781" max="11783" width="4.5703125" style="9" customWidth="1"/>
    <col min="11784" max="11784" width="7.140625" style="9" customWidth="1"/>
    <col min="11785" max="11785" width="7.42578125" style="9" customWidth="1"/>
    <col min="11786" max="11786" width="7.85546875" style="9" customWidth="1"/>
    <col min="11787" max="11787" width="8.42578125" style="9" customWidth="1"/>
    <col min="11788" max="11788" width="4.5703125" style="9" customWidth="1"/>
    <col min="11789" max="11789" width="7.85546875" style="9" customWidth="1"/>
    <col min="11790" max="11790" width="7.42578125" style="9" customWidth="1"/>
    <col min="11791" max="11791" width="8.140625" style="9" customWidth="1"/>
    <col min="11792" max="11792" width="7.85546875" style="9" customWidth="1"/>
    <col min="11793" max="11793" width="4.5703125" style="9" customWidth="1"/>
    <col min="11794" max="11794" width="6" style="9" customWidth="1"/>
    <col min="11795" max="11795" width="9.140625" style="9" customWidth="1"/>
    <col min="11796" max="11796" width="7" style="9" customWidth="1"/>
    <col min="11797" max="11797" width="8.42578125" style="9" customWidth="1"/>
    <col min="11798" max="11798" width="9" style="9" customWidth="1"/>
    <col min="11799" max="11801" width="4.5703125" style="9" customWidth="1"/>
    <col min="11802" max="11802" width="7.140625" style="9" customWidth="1"/>
    <col min="11803" max="11803" width="8.5703125" style="9" customWidth="1"/>
    <col min="11804" max="11807" width="4.5703125" style="9" customWidth="1"/>
    <col min="11808" max="11809" width="11.5703125" style="9"/>
    <col min="11810" max="11810" width="7.140625" style="9" customWidth="1"/>
    <col min="11811" max="11811" width="7.42578125" style="9" customWidth="1"/>
    <col min="11812" max="11812" width="6.5703125" style="9" customWidth="1"/>
    <col min="11813" max="11813" width="8.140625" style="9" customWidth="1"/>
    <col min="11814" max="11814" width="9.140625" style="9" customWidth="1"/>
    <col min="11815" max="11815" width="11.5703125" style="9"/>
    <col min="11816" max="11816" width="4.42578125" style="9" customWidth="1"/>
    <col min="11817" max="11817" width="4.85546875" style="9" customWidth="1"/>
    <col min="11818" max="11818" width="3.5703125" style="9" customWidth="1"/>
    <col min="11819" max="11819" width="4.42578125" style="9" customWidth="1"/>
    <col min="11820" max="12032" width="11.5703125" style="9"/>
    <col min="12033" max="12033" width="1.85546875" style="9" customWidth="1"/>
    <col min="12034" max="12034" width="4.5703125" style="9" customWidth="1"/>
    <col min="12035" max="12035" width="8" style="9" customWidth="1"/>
    <col min="12036" max="12036" width="8.42578125" style="9" customWidth="1"/>
    <col min="12037" max="12039" width="4.5703125" style="9" customWidth="1"/>
    <col min="12040" max="12040" width="7.140625" style="9" customWidth="1"/>
    <col min="12041" max="12041" width="7.42578125" style="9" customWidth="1"/>
    <col min="12042" max="12042" width="7.85546875" style="9" customWidth="1"/>
    <col min="12043" max="12043" width="8.42578125" style="9" customWidth="1"/>
    <col min="12044" max="12044" width="4.5703125" style="9" customWidth="1"/>
    <col min="12045" max="12045" width="7.85546875" style="9" customWidth="1"/>
    <col min="12046" max="12046" width="7.42578125" style="9" customWidth="1"/>
    <col min="12047" max="12047" width="8.140625" style="9" customWidth="1"/>
    <col min="12048" max="12048" width="7.85546875" style="9" customWidth="1"/>
    <col min="12049" max="12049" width="4.5703125" style="9" customWidth="1"/>
    <col min="12050" max="12050" width="6" style="9" customWidth="1"/>
    <col min="12051" max="12051" width="9.140625" style="9" customWidth="1"/>
    <col min="12052" max="12052" width="7" style="9" customWidth="1"/>
    <col min="12053" max="12053" width="8.42578125" style="9" customWidth="1"/>
    <col min="12054" max="12054" width="9" style="9" customWidth="1"/>
    <col min="12055" max="12057" width="4.5703125" style="9" customWidth="1"/>
    <col min="12058" max="12058" width="7.140625" style="9" customWidth="1"/>
    <col min="12059" max="12059" width="8.5703125" style="9" customWidth="1"/>
    <col min="12060" max="12063" width="4.5703125" style="9" customWidth="1"/>
    <col min="12064" max="12065" width="11.5703125" style="9"/>
    <col min="12066" max="12066" width="7.140625" style="9" customWidth="1"/>
    <col min="12067" max="12067" width="7.42578125" style="9" customWidth="1"/>
    <col min="12068" max="12068" width="6.5703125" style="9" customWidth="1"/>
    <col min="12069" max="12069" width="8.140625" style="9" customWidth="1"/>
    <col min="12070" max="12070" width="9.140625" style="9" customWidth="1"/>
    <col min="12071" max="12071" width="11.5703125" style="9"/>
    <col min="12072" max="12072" width="4.42578125" style="9" customWidth="1"/>
    <col min="12073" max="12073" width="4.85546875" style="9" customWidth="1"/>
    <col min="12074" max="12074" width="3.5703125" style="9" customWidth="1"/>
    <col min="12075" max="12075" width="4.42578125" style="9" customWidth="1"/>
    <col min="12076" max="12288" width="11.5703125" style="9"/>
    <col min="12289" max="12289" width="1.85546875" style="9" customWidth="1"/>
    <col min="12290" max="12290" width="4.5703125" style="9" customWidth="1"/>
    <col min="12291" max="12291" width="8" style="9" customWidth="1"/>
    <col min="12292" max="12292" width="8.42578125" style="9" customWidth="1"/>
    <col min="12293" max="12295" width="4.5703125" style="9" customWidth="1"/>
    <col min="12296" max="12296" width="7.140625" style="9" customWidth="1"/>
    <col min="12297" max="12297" width="7.42578125" style="9" customWidth="1"/>
    <col min="12298" max="12298" width="7.85546875" style="9" customWidth="1"/>
    <col min="12299" max="12299" width="8.42578125" style="9" customWidth="1"/>
    <col min="12300" max="12300" width="4.5703125" style="9" customWidth="1"/>
    <col min="12301" max="12301" width="7.85546875" style="9" customWidth="1"/>
    <col min="12302" max="12302" width="7.42578125" style="9" customWidth="1"/>
    <col min="12303" max="12303" width="8.140625" style="9" customWidth="1"/>
    <col min="12304" max="12304" width="7.85546875" style="9" customWidth="1"/>
    <col min="12305" max="12305" width="4.5703125" style="9" customWidth="1"/>
    <col min="12306" max="12306" width="6" style="9" customWidth="1"/>
    <col min="12307" max="12307" width="9.140625" style="9" customWidth="1"/>
    <col min="12308" max="12308" width="7" style="9" customWidth="1"/>
    <col min="12309" max="12309" width="8.42578125" style="9" customWidth="1"/>
    <col min="12310" max="12310" width="9" style="9" customWidth="1"/>
    <col min="12311" max="12313" width="4.5703125" style="9" customWidth="1"/>
    <col min="12314" max="12314" width="7.140625" style="9" customWidth="1"/>
    <col min="12315" max="12315" width="8.5703125" style="9" customWidth="1"/>
    <col min="12316" max="12319" width="4.5703125" style="9" customWidth="1"/>
    <col min="12320" max="12321" width="11.5703125" style="9"/>
    <col min="12322" max="12322" width="7.140625" style="9" customWidth="1"/>
    <col min="12323" max="12323" width="7.42578125" style="9" customWidth="1"/>
    <col min="12324" max="12324" width="6.5703125" style="9" customWidth="1"/>
    <col min="12325" max="12325" width="8.140625" style="9" customWidth="1"/>
    <col min="12326" max="12326" width="9.140625" style="9" customWidth="1"/>
    <col min="12327" max="12327" width="11.5703125" style="9"/>
    <col min="12328" max="12328" width="4.42578125" style="9" customWidth="1"/>
    <col min="12329" max="12329" width="4.85546875" style="9" customWidth="1"/>
    <col min="12330" max="12330" width="3.5703125" style="9" customWidth="1"/>
    <col min="12331" max="12331" width="4.42578125" style="9" customWidth="1"/>
    <col min="12332" max="12544" width="11.5703125" style="9"/>
    <col min="12545" max="12545" width="1.85546875" style="9" customWidth="1"/>
    <col min="12546" max="12546" width="4.5703125" style="9" customWidth="1"/>
    <col min="12547" max="12547" width="8" style="9" customWidth="1"/>
    <col min="12548" max="12548" width="8.42578125" style="9" customWidth="1"/>
    <col min="12549" max="12551" width="4.5703125" style="9" customWidth="1"/>
    <col min="12552" max="12552" width="7.140625" style="9" customWidth="1"/>
    <col min="12553" max="12553" width="7.42578125" style="9" customWidth="1"/>
    <col min="12554" max="12554" width="7.85546875" style="9" customWidth="1"/>
    <col min="12555" max="12555" width="8.42578125" style="9" customWidth="1"/>
    <col min="12556" max="12556" width="4.5703125" style="9" customWidth="1"/>
    <col min="12557" max="12557" width="7.85546875" style="9" customWidth="1"/>
    <col min="12558" max="12558" width="7.42578125" style="9" customWidth="1"/>
    <col min="12559" max="12559" width="8.140625" style="9" customWidth="1"/>
    <col min="12560" max="12560" width="7.85546875" style="9" customWidth="1"/>
    <col min="12561" max="12561" width="4.5703125" style="9" customWidth="1"/>
    <col min="12562" max="12562" width="6" style="9" customWidth="1"/>
    <col min="12563" max="12563" width="9.140625" style="9" customWidth="1"/>
    <col min="12564" max="12564" width="7" style="9" customWidth="1"/>
    <col min="12565" max="12565" width="8.42578125" style="9" customWidth="1"/>
    <col min="12566" max="12566" width="9" style="9" customWidth="1"/>
    <col min="12567" max="12569" width="4.5703125" style="9" customWidth="1"/>
    <col min="12570" max="12570" width="7.140625" style="9" customWidth="1"/>
    <col min="12571" max="12571" width="8.5703125" style="9" customWidth="1"/>
    <col min="12572" max="12575" width="4.5703125" style="9" customWidth="1"/>
    <col min="12576" max="12577" width="11.5703125" style="9"/>
    <col min="12578" max="12578" width="7.140625" style="9" customWidth="1"/>
    <col min="12579" max="12579" width="7.42578125" style="9" customWidth="1"/>
    <col min="12580" max="12580" width="6.5703125" style="9" customWidth="1"/>
    <col min="12581" max="12581" width="8.140625" style="9" customWidth="1"/>
    <col min="12582" max="12582" width="9.140625" style="9" customWidth="1"/>
    <col min="12583" max="12583" width="11.5703125" style="9"/>
    <col min="12584" max="12584" width="4.42578125" style="9" customWidth="1"/>
    <col min="12585" max="12585" width="4.85546875" style="9" customWidth="1"/>
    <col min="12586" max="12586" width="3.5703125" style="9" customWidth="1"/>
    <col min="12587" max="12587" width="4.42578125" style="9" customWidth="1"/>
    <col min="12588" max="12800" width="11.5703125" style="9"/>
    <col min="12801" max="12801" width="1.85546875" style="9" customWidth="1"/>
    <col min="12802" max="12802" width="4.5703125" style="9" customWidth="1"/>
    <col min="12803" max="12803" width="8" style="9" customWidth="1"/>
    <col min="12804" max="12804" width="8.42578125" style="9" customWidth="1"/>
    <col min="12805" max="12807" width="4.5703125" style="9" customWidth="1"/>
    <col min="12808" max="12808" width="7.140625" style="9" customWidth="1"/>
    <col min="12809" max="12809" width="7.42578125" style="9" customWidth="1"/>
    <col min="12810" max="12810" width="7.85546875" style="9" customWidth="1"/>
    <col min="12811" max="12811" width="8.42578125" style="9" customWidth="1"/>
    <col min="12812" max="12812" width="4.5703125" style="9" customWidth="1"/>
    <col min="12813" max="12813" width="7.85546875" style="9" customWidth="1"/>
    <col min="12814" max="12814" width="7.42578125" style="9" customWidth="1"/>
    <col min="12815" max="12815" width="8.140625" style="9" customWidth="1"/>
    <col min="12816" max="12816" width="7.85546875" style="9" customWidth="1"/>
    <col min="12817" max="12817" width="4.5703125" style="9" customWidth="1"/>
    <col min="12818" max="12818" width="6" style="9" customWidth="1"/>
    <col min="12819" max="12819" width="9.140625" style="9" customWidth="1"/>
    <col min="12820" max="12820" width="7" style="9" customWidth="1"/>
    <col min="12821" max="12821" width="8.42578125" style="9" customWidth="1"/>
    <col min="12822" max="12822" width="9" style="9" customWidth="1"/>
    <col min="12823" max="12825" width="4.5703125" style="9" customWidth="1"/>
    <col min="12826" max="12826" width="7.140625" style="9" customWidth="1"/>
    <col min="12827" max="12827" width="8.5703125" style="9" customWidth="1"/>
    <col min="12828" max="12831" width="4.5703125" style="9" customWidth="1"/>
    <col min="12832" max="12833" width="11.5703125" style="9"/>
    <col min="12834" max="12834" width="7.140625" style="9" customWidth="1"/>
    <col min="12835" max="12835" width="7.42578125" style="9" customWidth="1"/>
    <col min="12836" max="12836" width="6.5703125" style="9" customWidth="1"/>
    <col min="12837" max="12837" width="8.140625" style="9" customWidth="1"/>
    <col min="12838" max="12838" width="9.140625" style="9" customWidth="1"/>
    <col min="12839" max="12839" width="11.5703125" style="9"/>
    <col min="12840" max="12840" width="4.42578125" style="9" customWidth="1"/>
    <col min="12841" max="12841" width="4.85546875" style="9" customWidth="1"/>
    <col min="12842" max="12842" width="3.5703125" style="9" customWidth="1"/>
    <col min="12843" max="12843" width="4.42578125" style="9" customWidth="1"/>
    <col min="12844" max="13056" width="11.5703125" style="9"/>
    <col min="13057" max="13057" width="1.85546875" style="9" customWidth="1"/>
    <col min="13058" max="13058" width="4.5703125" style="9" customWidth="1"/>
    <col min="13059" max="13059" width="8" style="9" customWidth="1"/>
    <col min="13060" max="13060" width="8.42578125" style="9" customWidth="1"/>
    <col min="13061" max="13063" width="4.5703125" style="9" customWidth="1"/>
    <col min="13064" max="13064" width="7.140625" style="9" customWidth="1"/>
    <col min="13065" max="13065" width="7.42578125" style="9" customWidth="1"/>
    <col min="13066" max="13066" width="7.85546875" style="9" customWidth="1"/>
    <col min="13067" max="13067" width="8.42578125" style="9" customWidth="1"/>
    <col min="13068" max="13068" width="4.5703125" style="9" customWidth="1"/>
    <col min="13069" max="13069" width="7.85546875" style="9" customWidth="1"/>
    <col min="13070" max="13070" width="7.42578125" style="9" customWidth="1"/>
    <col min="13071" max="13071" width="8.140625" style="9" customWidth="1"/>
    <col min="13072" max="13072" width="7.85546875" style="9" customWidth="1"/>
    <col min="13073" max="13073" width="4.5703125" style="9" customWidth="1"/>
    <col min="13074" max="13074" width="6" style="9" customWidth="1"/>
    <col min="13075" max="13075" width="9.140625" style="9" customWidth="1"/>
    <col min="13076" max="13076" width="7" style="9" customWidth="1"/>
    <col min="13077" max="13077" width="8.42578125" style="9" customWidth="1"/>
    <col min="13078" max="13078" width="9" style="9" customWidth="1"/>
    <col min="13079" max="13081" width="4.5703125" style="9" customWidth="1"/>
    <col min="13082" max="13082" width="7.140625" style="9" customWidth="1"/>
    <col min="13083" max="13083" width="8.5703125" style="9" customWidth="1"/>
    <col min="13084" max="13087" width="4.5703125" style="9" customWidth="1"/>
    <col min="13088" max="13089" width="11.5703125" style="9"/>
    <col min="13090" max="13090" width="7.140625" style="9" customWidth="1"/>
    <col min="13091" max="13091" width="7.42578125" style="9" customWidth="1"/>
    <col min="13092" max="13092" width="6.5703125" style="9" customWidth="1"/>
    <col min="13093" max="13093" width="8.140625" style="9" customWidth="1"/>
    <col min="13094" max="13094" width="9.140625" style="9" customWidth="1"/>
    <col min="13095" max="13095" width="11.5703125" style="9"/>
    <col min="13096" max="13096" width="4.42578125" style="9" customWidth="1"/>
    <col min="13097" max="13097" width="4.85546875" style="9" customWidth="1"/>
    <col min="13098" max="13098" width="3.5703125" style="9" customWidth="1"/>
    <col min="13099" max="13099" width="4.42578125" style="9" customWidth="1"/>
    <col min="13100" max="13312" width="11.5703125" style="9"/>
    <col min="13313" max="13313" width="1.85546875" style="9" customWidth="1"/>
    <col min="13314" max="13314" width="4.5703125" style="9" customWidth="1"/>
    <col min="13315" max="13315" width="8" style="9" customWidth="1"/>
    <col min="13316" max="13316" width="8.42578125" style="9" customWidth="1"/>
    <col min="13317" max="13319" width="4.5703125" style="9" customWidth="1"/>
    <col min="13320" max="13320" width="7.140625" style="9" customWidth="1"/>
    <col min="13321" max="13321" width="7.42578125" style="9" customWidth="1"/>
    <col min="13322" max="13322" width="7.85546875" style="9" customWidth="1"/>
    <col min="13323" max="13323" width="8.42578125" style="9" customWidth="1"/>
    <col min="13324" max="13324" width="4.5703125" style="9" customWidth="1"/>
    <col min="13325" max="13325" width="7.85546875" style="9" customWidth="1"/>
    <col min="13326" max="13326" width="7.42578125" style="9" customWidth="1"/>
    <col min="13327" max="13327" width="8.140625" style="9" customWidth="1"/>
    <col min="13328" max="13328" width="7.85546875" style="9" customWidth="1"/>
    <col min="13329" max="13329" width="4.5703125" style="9" customWidth="1"/>
    <col min="13330" max="13330" width="6" style="9" customWidth="1"/>
    <col min="13331" max="13331" width="9.140625" style="9" customWidth="1"/>
    <col min="13332" max="13332" width="7" style="9" customWidth="1"/>
    <col min="13333" max="13333" width="8.42578125" style="9" customWidth="1"/>
    <col min="13334" max="13334" width="9" style="9" customWidth="1"/>
    <col min="13335" max="13337" width="4.5703125" style="9" customWidth="1"/>
    <col min="13338" max="13338" width="7.140625" style="9" customWidth="1"/>
    <col min="13339" max="13339" width="8.5703125" style="9" customWidth="1"/>
    <col min="13340" max="13343" width="4.5703125" style="9" customWidth="1"/>
    <col min="13344" max="13345" width="11.5703125" style="9"/>
    <col min="13346" max="13346" width="7.140625" style="9" customWidth="1"/>
    <col min="13347" max="13347" width="7.42578125" style="9" customWidth="1"/>
    <col min="13348" max="13348" width="6.5703125" style="9" customWidth="1"/>
    <col min="13349" max="13349" width="8.140625" style="9" customWidth="1"/>
    <col min="13350" max="13350" width="9.140625" style="9" customWidth="1"/>
    <col min="13351" max="13351" width="11.5703125" style="9"/>
    <col min="13352" max="13352" width="4.42578125" style="9" customWidth="1"/>
    <col min="13353" max="13353" width="4.85546875" style="9" customWidth="1"/>
    <col min="13354" max="13354" width="3.5703125" style="9" customWidth="1"/>
    <col min="13355" max="13355" width="4.42578125" style="9" customWidth="1"/>
    <col min="13356" max="13568" width="11.5703125" style="9"/>
    <col min="13569" max="13569" width="1.85546875" style="9" customWidth="1"/>
    <col min="13570" max="13570" width="4.5703125" style="9" customWidth="1"/>
    <col min="13571" max="13571" width="8" style="9" customWidth="1"/>
    <col min="13572" max="13572" width="8.42578125" style="9" customWidth="1"/>
    <col min="13573" max="13575" width="4.5703125" style="9" customWidth="1"/>
    <col min="13576" max="13576" width="7.140625" style="9" customWidth="1"/>
    <col min="13577" max="13577" width="7.42578125" style="9" customWidth="1"/>
    <col min="13578" max="13578" width="7.85546875" style="9" customWidth="1"/>
    <col min="13579" max="13579" width="8.42578125" style="9" customWidth="1"/>
    <col min="13580" max="13580" width="4.5703125" style="9" customWidth="1"/>
    <col min="13581" max="13581" width="7.85546875" style="9" customWidth="1"/>
    <col min="13582" max="13582" width="7.42578125" style="9" customWidth="1"/>
    <col min="13583" max="13583" width="8.140625" style="9" customWidth="1"/>
    <col min="13584" max="13584" width="7.85546875" style="9" customWidth="1"/>
    <col min="13585" max="13585" width="4.5703125" style="9" customWidth="1"/>
    <col min="13586" max="13586" width="6" style="9" customWidth="1"/>
    <col min="13587" max="13587" width="9.140625" style="9" customWidth="1"/>
    <col min="13588" max="13588" width="7" style="9" customWidth="1"/>
    <col min="13589" max="13589" width="8.42578125" style="9" customWidth="1"/>
    <col min="13590" max="13590" width="9" style="9" customWidth="1"/>
    <col min="13591" max="13593" width="4.5703125" style="9" customWidth="1"/>
    <col min="13594" max="13594" width="7.140625" style="9" customWidth="1"/>
    <col min="13595" max="13595" width="8.5703125" style="9" customWidth="1"/>
    <col min="13596" max="13599" width="4.5703125" style="9" customWidth="1"/>
    <col min="13600" max="13601" width="11.5703125" style="9"/>
    <col min="13602" max="13602" width="7.140625" style="9" customWidth="1"/>
    <col min="13603" max="13603" width="7.42578125" style="9" customWidth="1"/>
    <col min="13604" max="13604" width="6.5703125" style="9" customWidth="1"/>
    <col min="13605" max="13605" width="8.140625" style="9" customWidth="1"/>
    <col min="13606" max="13606" width="9.140625" style="9" customWidth="1"/>
    <col min="13607" max="13607" width="11.5703125" style="9"/>
    <col min="13608" max="13608" width="4.42578125" style="9" customWidth="1"/>
    <col min="13609" max="13609" width="4.85546875" style="9" customWidth="1"/>
    <col min="13610" max="13610" width="3.5703125" style="9" customWidth="1"/>
    <col min="13611" max="13611" width="4.42578125" style="9" customWidth="1"/>
    <col min="13612" max="13824" width="11.5703125" style="9"/>
    <col min="13825" max="13825" width="1.85546875" style="9" customWidth="1"/>
    <col min="13826" max="13826" width="4.5703125" style="9" customWidth="1"/>
    <col min="13827" max="13827" width="8" style="9" customWidth="1"/>
    <col min="13828" max="13828" width="8.42578125" style="9" customWidth="1"/>
    <col min="13829" max="13831" width="4.5703125" style="9" customWidth="1"/>
    <col min="13832" max="13832" width="7.140625" style="9" customWidth="1"/>
    <col min="13833" max="13833" width="7.42578125" style="9" customWidth="1"/>
    <col min="13834" max="13834" width="7.85546875" style="9" customWidth="1"/>
    <col min="13835" max="13835" width="8.42578125" style="9" customWidth="1"/>
    <col min="13836" max="13836" width="4.5703125" style="9" customWidth="1"/>
    <col min="13837" max="13837" width="7.85546875" style="9" customWidth="1"/>
    <col min="13838" max="13838" width="7.42578125" style="9" customWidth="1"/>
    <col min="13839" max="13839" width="8.140625" style="9" customWidth="1"/>
    <col min="13840" max="13840" width="7.85546875" style="9" customWidth="1"/>
    <col min="13841" max="13841" width="4.5703125" style="9" customWidth="1"/>
    <col min="13842" max="13842" width="6" style="9" customWidth="1"/>
    <col min="13843" max="13843" width="9.140625" style="9" customWidth="1"/>
    <col min="13844" max="13844" width="7" style="9" customWidth="1"/>
    <col min="13845" max="13845" width="8.42578125" style="9" customWidth="1"/>
    <col min="13846" max="13846" width="9" style="9" customWidth="1"/>
    <col min="13847" max="13849" width="4.5703125" style="9" customWidth="1"/>
    <col min="13850" max="13850" width="7.140625" style="9" customWidth="1"/>
    <col min="13851" max="13851" width="8.5703125" style="9" customWidth="1"/>
    <col min="13852" max="13855" width="4.5703125" style="9" customWidth="1"/>
    <col min="13856" max="13857" width="11.5703125" style="9"/>
    <col min="13858" max="13858" width="7.140625" style="9" customWidth="1"/>
    <col min="13859" max="13859" width="7.42578125" style="9" customWidth="1"/>
    <col min="13860" max="13860" width="6.5703125" style="9" customWidth="1"/>
    <col min="13861" max="13861" width="8.140625" style="9" customWidth="1"/>
    <col min="13862" max="13862" width="9.140625" style="9" customWidth="1"/>
    <col min="13863" max="13863" width="11.5703125" style="9"/>
    <col min="13864" max="13864" width="4.42578125" style="9" customWidth="1"/>
    <col min="13865" max="13865" width="4.85546875" style="9" customWidth="1"/>
    <col min="13866" max="13866" width="3.5703125" style="9" customWidth="1"/>
    <col min="13867" max="13867" width="4.42578125" style="9" customWidth="1"/>
    <col min="13868" max="14080" width="11.5703125" style="9"/>
    <col min="14081" max="14081" width="1.85546875" style="9" customWidth="1"/>
    <col min="14082" max="14082" width="4.5703125" style="9" customWidth="1"/>
    <col min="14083" max="14083" width="8" style="9" customWidth="1"/>
    <col min="14084" max="14084" width="8.42578125" style="9" customWidth="1"/>
    <col min="14085" max="14087" width="4.5703125" style="9" customWidth="1"/>
    <col min="14088" max="14088" width="7.140625" style="9" customWidth="1"/>
    <col min="14089" max="14089" width="7.42578125" style="9" customWidth="1"/>
    <col min="14090" max="14090" width="7.85546875" style="9" customWidth="1"/>
    <col min="14091" max="14091" width="8.42578125" style="9" customWidth="1"/>
    <col min="14092" max="14092" width="4.5703125" style="9" customWidth="1"/>
    <col min="14093" max="14093" width="7.85546875" style="9" customWidth="1"/>
    <col min="14094" max="14094" width="7.42578125" style="9" customWidth="1"/>
    <col min="14095" max="14095" width="8.140625" style="9" customWidth="1"/>
    <col min="14096" max="14096" width="7.85546875" style="9" customWidth="1"/>
    <col min="14097" max="14097" width="4.5703125" style="9" customWidth="1"/>
    <col min="14098" max="14098" width="6" style="9" customWidth="1"/>
    <col min="14099" max="14099" width="9.140625" style="9" customWidth="1"/>
    <col min="14100" max="14100" width="7" style="9" customWidth="1"/>
    <col min="14101" max="14101" width="8.42578125" style="9" customWidth="1"/>
    <col min="14102" max="14102" width="9" style="9" customWidth="1"/>
    <col min="14103" max="14105" width="4.5703125" style="9" customWidth="1"/>
    <col min="14106" max="14106" width="7.140625" style="9" customWidth="1"/>
    <col min="14107" max="14107" width="8.5703125" style="9" customWidth="1"/>
    <col min="14108" max="14111" width="4.5703125" style="9" customWidth="1"/>
    <col min="14112" max="14113" width="11.5703125" style="9"/>
    <col min="14114" max="14114" width="7.140625" style="9" customWidth="1"/>
    <col min="14115" max="14115" width="7.42578125" style="9" customWidth="1"/>
    <col min="14116" max="14116" width="6.5703125" style="9" customWidth="1"/>
    <col min="14117" max="14117" width="8.140625" style="9" customWidth="1"/>
    <col min="14118" max="14118" width="9.140625" style="9" customWidth="1"/>
    <col min="14119" max="14119" width="11.5703125" style="9"/>
    <col min="14120" max="14120" width="4.42578125" style="9" customWidth="1"/>
    <col min="14121" max="14121" width="4.85546875" style="9" customWidth="1"/>
    <col min="14122" max="14122" width="3.5703125" style="9" customWidth="1"/>
    <col min="14123" max="14123" width="4.42578125" style="9" customWidth="1"/>
    <col min="14124" max="14336" width="11.5703125" style="9"/>
    <col min="14337" max="14337" width="1.85546875" style="9" customWidth="1"/>
    <col min="14338" max="14338" width="4.5703125" style="9" customWidth="1"/>
    <col min="14339" max="14339" width="8" style="9" customWidth="1"/>
    <col min="14340" max="14340" width="8.42578125" style="9" customWidth="1"/>
    <col min="14341" max="14343" width="4.5703125" style="9" customWidth="1"/>
    <col min="14344" max="14344" width="7.140625" style="9" customWidth="1"/>
    <col min="14345" max="14345" width="7.42578125" style="9" customWidth="1"/>
    <col min="14346" max="14346" width="7.85546875" style="9" customWidth="1"/>
    <col min="14347" max="14347" width="8.42578125" style="9" customWidth="1"/>
    <col min="14348" max="14348" width="4.5703125" style="9" customWidth="1"/>
    <col min="14349" max="14349" width="7.85546875" style="9" customWidth="1"/>
    <col min="14350" max="14350" width="7.42578125" style="9" customWidth="1"/>
    <col min="14351" max="14351" width="8.140625" style="9" customWidth="1"/>
    <col min="14352" max="14352" width="7.85546875" style="9" customWidth="1"/>
    <col min="14353" max="14353" width="4.5703125" style="9" customWidth="1"/>
    <col min="14354" max="14354" width="6" style="9" customWidth="1"/>
    <col min="14355" max="14355" width="9.140625" style="9" customWidth="1"/>
    <col min="14356" max="14356" width="7" style="9" customWidth="1"/>
    <col min="14357" max="14357" width="8.42578125" style="9" customWidth="1"/>
    <col min="14358" max="14358" width="9" style="9" customWidth="1"/>
    <col min="14359" max="14361" width="4.5703125" style="9" customWidth="1"/>
    <col min="14362" max="14362" width="7.140625" style="9" customWidth="1"/>
    <col min="14363" max="14363" width="8.5703125" style="9" customWidth="1"/>
    <col min="14364" max="14367" width="4.5703125" style="9" customWidth="1"/>
    <col min="14368" max="14369" width="11.5703125" style="9"/>
    <col min="14370" max="14370" width="7.140625" style="9" customWidth="1"/>
    <col min="14371" max="14371" width="7.42578125" style="9" customWidth="1"/>
    <col min="14372" max="14372" width="6.5703125" style="9" customWidth="1"/>
    <col min="14373" max="14373" width="8.140625" style="9" customWidth="1"/>
    <col min="14374" max="14374" width="9.140625" style="9" customWidth="1"/>
    <col min="14375" max="14375" width="11.5703125" style="9"/>
    <col min="14376" max="14376" width="4.42578125" style="9" customWidth="1"/>
    <col min="14377" max="14377" width="4.85546875" style="9" customWidth="1"/>
    <col min="14378" max="14378" width="3.5703125" style="9" customWidth="1"/>
    <col min="14379" max="14379" width="4.42578125" style="9" customWidth="1"/>
    <col min="14380" max="14592" width="11.5703125" style="9"/>
    <col min="14593" max="14593" width="1.85546875" style="9" customWidth="1"/>
    <col min="14594" max="14594" width="4.5703125" style="9" customWidth="1"/>
    <col min="14595" max="14595" width="8" style="9" customWidth="1"/>
    <col min="14596" max="14596" width="8.42578125" style="9" customWidth="1"/>
    <col min="14597" max="14599" width="4.5703125" style="9" customWidth="1"/>
    <col min="14600" max="14600" width="7.140625" style="9" customWidth="1"/>
    <col min="14601" max="14601" width="7.42578125" style="9" customWidth="1"/>
    <col min="14602" max="14602" width="7.85546875" style="9" customWidth="1"/>
    <col min="14603" max="14603" width="8.42578125" style="9" customWidth="1"/>
    <col min="14604" max="14604" width="4.5703125" style="9" customWidth="1"/>
    <col min="14605" max="14605" width="7.85546875" style="9" customWidth="1"/>
    <col min="14606" max="14606" width="7.42578125" style="9" customWidth="1"/>
    <col min="14607" max="14607" width="8.140625" style="9" customWidth="1"/>
    <col min="14608" max="14608" width="7.85546875" style="9" customWidth="1"/>
    <col min="14609" max="14609" width="4.5703125" style="9" customWidth="1"/>
    <col min="14610" max="14610" width="6" style="9" customWidth="1"/>
    <col min="14611" max="14611" width="9.140625" style="9" customWidth="1"/>
    <col min="14612" max="14612" width="7" style="9" customWidth="1"/>
    <col min="14613" max="14613" width="8.42578125" style="9" customWidth="1"/>
    <col min="14614" max="14614" width="9" style="9" customWidth="1"/>
    <col min="14615" max="14617" width="4.5703125" style="9" customWidth="1"/>
    <col min="14618" max="14618" width="7.140625" style="9" customWidth="1"/>
    <col min="14619" max="14619" width="8.5703125" style="9" customWidth="1"/>
    <col min="14620" max="14623" width="4.5703125" style="9" customWidth="1"/>
    <col min="14624" max="14625" width="11.5703125" style="9"/>
    <col min="14626" max="14626" width="7.140625" style="9" customWidth="1"/>
    <col min="14627" max="14627" width="7.42578125" style="9" customWidth="1"/>
    <col min="14628" max="14628" width="6.5703125" style="9" customWidth="1"/>
    <col min="14629" max="14629" width="8.140625" style="9" customWidth="1"/>
    <col min="14630" max="14630" width="9.140625" style="9" customWidth="1"/>
    <col min="14631" max="14631" width="11.5703125" style="9"/>
    <col min="14632" max="14632" width="4.42578125" style="9" customWidth="1"/>
    <col min="14633" max="14633" width="4.85546875" style="9" customWidth="1"/>
    <col min="14634" max="14634" width="3.5703125" style="9" customWidth="1"/>
    <col min="14635" max="14635" width="4.42578125" style="9" customWidth="1"/>
    <col min="14636" max="14848" width="11.5703125" style="9"/>
    <col min="14849" max="14849" width="1.85546875" style="9" customWidth="1"/>
    <col min="14850" max="14850" width="4.5703125" style="9" customWidth="1"/>
    <col min="14851" max="14851" width="8" style="9" customWidth="1"/>
    <col min="14852" max="14852" width="8.42578125" style="9" customWidth="1"/>
    <col min="14853" max="14855" width="4.5703125" style="9" customWidth="1"/>
    <col min="14856" max="14856" width="7.140625" style="9" customWidth="1"/>
    <col min="14857" max="14857" width="7.42578125" style="9" customWidth="1"/>
    <col min="14858" max="14858" width="7.85546875" style="9" customWidth="1"/>
    <col min="14859" max="14859" width="8.42578125" style="9" customWidth="1"/>
    <col min="14860" max="14860" width="4.5703125" style="9" customWidth="1"/>
    <col min="14861" max="14861" width="7.85546875" style="9" customWidth="1"/>
    <col min="14862" max="14862" width="7.42578125" style="9" customWidth="1"/>
    <col min="14863" max="14863" width="8.140625" style="9" customWidth="1"/>
    <col min="14864" max="14864" width="7.85546875" style="9" customWidth="1"/>
    <col min="14865" max="14865" width="4.5703125" style="9" customWidth="1"/>
    <col min="14866" max="14866" width="6" style="9" customWidth="1"/>
    <col min="14867" max="14867" width="9.140625" style="9" customWidth="1"/>
    <col min="14868" max="14868" width="7" style="9" customWidth="1"/>
    <col min="14869" max="14869" width="8.42578125" style="9" customWidth="1"/>
    <col min="14870" max="14870" width="9" style="9" customWidth="1"/>
    <col min="14871" max="14873" width="4.5703125" style="9" customWidth="1"/>
    <col min="14874" max="14874" width="7.140625" style="9" customWidth="1"/>
    <col min="14875" max="14875" width="8.5703125" style="9" customWidth="1"/>
    <col min="14876" max="14879" width="4.5703125" style="9" customWidth="1"/>
    <col min="14880" max="14881" width="11.5703125" style="9"/>
    <col min="14882" max="14882" width="7.140625" style="9" customWidth="1"/>
    <col min="14883" max="14883" width="7.42578125" style="9" customWidth="1"/>
    <col min="14884" max="14884" width="6.5703125" style="9" customWidth="1"/>
    <col min="14885" max="14885" width="8.140625" style="9" customWidth="1"/>
    <col min="14886" max="14886" width="9.140625" style="9" customWidth="1"/>
    <col min="14887" max="14887" width="11.5703125" style="9"/>
    <col min="14888" max="14888" width="4.42578125" style="9" customWidth="1"/>
    <col min="14889" max="14889" width="4.85546875" style="9" customWidth="1"/>
    <col min="14890" max="14890" width="3.5703125" style="9" customWidth="1"/>
    <col min="14891" max="14891" width="4.42578125" style="9" customWidth="1"/>
    <col min="14892" max="15104" width="11.5703125" style="9"/>
    <col min="15105" max="15105" width="1.85546875" style="9" customWidth="1"/>
    <col min="15106" max="15106" width="4.5703125" style="9" customWidth="1"/>
    <col min="15107" max="15107" width="8" style="9" customWidth="1"/>
    <col min="15108" max="15108" width="8.42578125" style="9" customWidth="1"/>
    <col min="15109" max="15111" width="4.5703125" style="9" customWidth="1"/>
    <col min="15112" max="15112" width="7.140625" style="9" customWidth="1"/>
    <col min="15113" max="15113" width="7.42578125" style="9" customWidth="1"/>
    <col min="15114" max="15114" width="7.85546875" style="9" customWidth="1"/>
    <col min="15115" max="15115" width="8.42578125" style="9" customWidth="1"/>
    <col min="15116" max="15116" width="4.5703125" style="9" customWidth="1"/>
    <col min="15117" max="15117" width="7.85546875" style="9" customWidth="1"/>
    <col min="15118" max="15118" width="7.42578125" style="9" customWidth="1"/>
    <col min="15119" max="15119" width="8.140625" style="9" customWidth="1"/>
    <col min="15120" max="15120" width="7.85546875" style="9" customWidth="1"/>
    <col min="15121" max="15121" width="4.5703125" style="9" customWidth="1"/>
    <col min="15122" max="15122" width="6" style="9" customWidth="1"/>
    <col min="15123" max="15123" width="9.140625" style="9" customWidth="1"/>
    <col min="15124" max="15124" width="7" style="9" customWidth="1"/>
    <col min="15125" max="15125" width="8.42578125" style="9" customWidth="1"/>
    <col min="15126" max="15126" width="9" style="9" customWidth="1"/>
    <col min="15127" max="15129" width="4.5703125" style="9" customWidth="1"/>
    <col min="15130" max="15130" width="7.140625" style="9" customWidth="1"/>
    <col min="15131" max="15131" width="8.5703125" style="9" customWidth="1"/>
    <col min="15132" max="15135" width="4.5703125" style="9" customWidth="1"/>
    <col min="15136" max="15137" width="11.5703125" style="9"/>
    <col min="15138" max="15138" width="7.140625" style="9" customWidth="1"/>
    <col min="15139" max="15139" width="7.42578125" style="9" customWidth="1"/>
    <col min="15140" max="15140" width="6.5703125" style="9" customWidth="1"/>
    <col min="15141" max="15141" width="8.140625" style="9" customWidth="1"/>
    <col min="15142" max="15142" width="9.140625" style="9" customWidth="1"/>
    <col min="15143" max="15143" width="11.5703125" style="9"/>
    <col min="15144" max="15144" width="4.42578125" style="9" customWidth="1"/>
    <col min="15145" max="15145" width="4.85546875" style="9" customWidth="1"/>
    <col min="15146" max="15146" width="3.5703125" style="9" customWidth="1"/>
    <col min="15147" max="15147" width="4.42578125" style="9" customWidth="1"/>
    <col min="15148" max="15360" width="11.5703125" style="9"/>
    <col min="15361" max="15361" width="1.85546875" style="9" customWidth="1"/>
    <col min="15362" max="15362" width="4.5703125" style="9" customWidth="1"/>
    <col min="15363" max="15363" width="8" style="9" customWidth="1"/>
    <col min="15364" max="15364" width="8.42578125" style="9" customWidth="1"/>
    <col min="15365" max="15367" width="4.5703125" style="9" customWidth="1"/>
    <col min="15368" max="15368" width="7.140625" style="9" customWidth="1"/>
    <col min="15369" max="15369" width="7.42578125" style="9" customWidth="1"/>
    <col min="15370" max="15370" width="7.85546875" style="9" customWidth="1"/>
    <col min="15371" max="15371" width="8.42578125" style="9" customWidth="1"/>
    <col min="15372" max="15372" width="4.5703125" style="9" customWidth="1"/>
    <col min="15373" max="15373" width="7.85546875" style="9" customWidth="1"/>
    <col min="15374" max="15374" width="7.42578125" style="9" customWidth="1"/>
    <col min="15375" max="15375" width="8.140625" style="9" customWidth="1"/>
    <col min="15376" max="15376" width="7.85546875" style="9" customWidth="1"/>
    <col min="15377" max="15377" width="4.5703125" style="9" customWidth="1"/>
    <col min="15378" max="15378" width="6" style="9" customWidth="1"/>
    <col min="15379" max="15379" width="9.140625" style="9" customWidth="1"/>
    <col min="15380" max="15380" width="7" style="9" customWidth="1"/>
    <col min="15381" max="15381" width="8.42578125" style="9" customWidth="1"/>
    <col min="15382" max="15382" width="9" style="9" customWidth="1"/>
    <col min="15383" max="15385" width="4.5703125" style="9" customWidth="1"/>
    <col min="15386" max="15386" width="7.140625" style="9" customWidth="1"/>
    <col min="15387" max="15387" width="8.5703125" style="9" customWidth="1"/>
    <col min="15388" max="15391" width="4.5703125" style="9" customWidth="1"/>
    <col min="15392" max="15393" width="11.5703125" style="9"/>
    <col min="15394" max="15394" width="7.140625" style="9" customWidth="1"/>
    <col min="15395" max="15395" width="7.42578125" style="9" customWidth="1"/>
    <col min="15396" max="15396" width="6.5703125" style="9" customWidth="1"/>
    <col min="15397" max="15397" width="8.140625" style="9" customWidth="1"/>
    <col min="15398" max="15398" width="9.140625" style="9" customWidth="1"/>
    <col min="15399" max="15399" width="11.5703125" style="9"/>
    <col min="15400" max="15400" width="4.42578125" style="9" customWidth="1"/>
    <col min="15401" max="15401" width="4.85546875" style="9" customWidth="1"/>
    <col min="15402" max="15402" width="3.5703125" style="9" customWidth="1"/>
    <col min="15403" max="15403" width="4.42578125" style="9" customWidth="1"/>
    <col min="15404" max="15616" width="11.5703125" style="9"/>
    <col min="15617" max="15617" width="1.85546875" style="9" customWidth="1"/>
    <col min="15618" max="15618" width="4.5703125" style="9" customWidth="1"/>
    <col min="15619" max="15619" width="8" style="9" customWidth="1"/>
    <col min="15620" max="15620" width="8.42578125" style="9" customWidth="1"/>
    <col min="15621" max="15623" width="4.5703125" style="9" customWidth="1"/>
    <col min="15624" max="15624" width="7.140625" style="9" customWidth="1"/>
    <col min="15625" max="15625" width="7.42578125" style="9" customWidth="1"/>
    <col min="15626" max="15626" width="7.85546875" style="9" customWidth="1"/>
    <col min="15627" max="15627" width="8.42578125" style="9" customWidth="1"/>
    <col min="15628" max="15628" width="4.5703125" style="9" customWidth="1"/>
    <col min="15629" max="15629" width="7.85546875" style="9" customWidth="1"/>
    <col min="15630" max="15630" width="7.42578125" style="9" customWidth="1"/>
    <col min="15631" max="15631" width="8.140625" style="9" customWidth="1"/>
    <col min="15632" max="15632" width="7.85546875" style="9" customWidth="1"/>
    <col min="15633" max="15633" width="4.5703125" style="9" customWidth="1"/>
    <col min="15634" max="15634" width="6" style="9" customWidth="1"/>
    <col min="15635" max="15635" width="9.140625" style="9" customWidth="1"/>
    <col min="15636" max="15636" width="7" style="9" customWidth="1"/>
    <col min="15637" max="15637" width="8.42578125" style="9" customWidth="1"/>
    <col min="15638" max="15638" width="9" style="9" customWidth="1"/>
    <col min="15639" max="15641" width="4.5703125" style="9" customWidth="1"/>
    <col min="15642" max="15642" width="7.140625" style="9" customWidth="1"/>
    <col min="15643" max="15643" width="8.5703125" style="9" customWidth="1"/>
    <col min="15644" max="15647" width="4.5703125" style="9" customWidth="1"/>
    <col min="15648" max="15649" width="11.5703125" style="9"/>
    <col min="15650" max="15650" width="7.140625" style="9" customWidth="1"/>
    <col min="15651" max="15651" width="7.42578125" style="9" customWidth="1"/>
    <col min="15652" max="15652" width="6.5703125" style="9" customWidth="1"/>
    <col min="15653" max="15653" width="8.140625" style="9" customWidth="1"/>
    <col min="15654" max="15654" width="9.140625" style="9" customWidth="1"/>
    <col min="15655" max="15655" width="11.5703125" style="9"/>
    <col min="15656" max="15656" width="4.42578125" style="9" customWidth="1"/>
    <col min="15657" max="15657" width="4.85546875" style="9" customWidth="1"/>
    <col min="15658" max="15658" width="3.5703125" style="9" customWidth="1"/>
    <col min="15659" max="15659" width="4.42578125" style="9" customWidth="1"/>
    <col min="15660" max="15872" width="11.5703125" style="9"/>
    <col min="15873" max="15873" width="1.85546875" style="9" customWidth="1"/>
    <col min="15874" max="15874" width="4.5703125" style="9" customWidth="1"/>
    <col min="15875" max="15875" width="8" style="9" customWidth="1"/>
    <col min="15876" max="15876" width="8.42578125" style="9" customWidth="1"/>
    <col min="15877" max="15879" width="4.5703125" style="9" customWidth="1"/>
    <col min="15880" max="15880" width="7.140625" style="9" customWidth="1"/>
    <col min="15881" max="15881" width="7.42578125" style="9" customWidth="1"/>
    <col min="15882" max="15882" width="7.85546875" style="9" customWidth="1"/>
    <col min="15883" max="15883" width="8.42578125" style="9" customWidth="1"/>
    <col min="15884" max="15884" width="4.5703125" style="9" customWidth="1"/>
    <col min="15885" max="15885" width="7.85546875" style="9" customWidth="1"/>
    <col min="15886" max="15886" width="7.42578125" style="9" customWidth="1"/>
    <col min="15887" max="15887" width="8.140625" style="9" customWidth="1"/>
    <col min="15888" max="15888" width="7.85546875" style="9" customWidth="1"/>
    <col min="15889" max="15889" width="4.5703125" style="9" customWidth="1"/>
    <col min="15890" max="15890" width="6" style="9" customWidth="1"/>
    <col min="15891" max="15891" width="9.140625" style="9" customWidth="1"/>
    <col min="15892" max="15892" width="7" style="9" customWidth="1"/>
    <col min="15893" max="15893" width="8.42578125" style="9" customWidth="1"/>
    <col min="15894" max="15894" width="9" style="9" customWidth="1"/>
    <col min="15895" max="15897" width="4.5703125" style="9" customWidth="1"/>
    <col min="15898" max="15898" width="7.140625" style="9" customWidth="1"/>
    <col min="15899" max="15899" width="8.5703125" style="9" customWidth="1"/>
    <col min="15900" max="15903" width="4.5703125" style="9" customWidth="1"/>
    <col min="15904" max="15905" width="11.5703125" style="9"/>
    <col min="15906" max="15906" width="7.140625" style="9" customWidth="1"/>
    <col min="15907" max="15907" width="7.42578125" style="9" customWidth="1"/>
    <col min="15908" max="15908" width="6.5703125" style="9" customWidth="1"/>
    <col min="15909" max="15909" width="8.140625" style="9" customWidth="1"/>
    <col min="15910" max="15910" width="9.140625" style="9" customWidth="1"/>
    <col min="15911" max="15911" width="11.5703125" style="9"/>
    <col min="15912" max="15912" width="4.42578125" style="9" customWidth="1"/>
    <col min="15913" max="15913" width="4.85546875" style="9" customWidth="1"/>
    <col min="15914" max="15914" width="3.5703125" style="9" customWidth="1"/>
    <col min="15915" max="15915" width="4.42578125" style="9" customWidth="1"/>
    <col min="15916" max="16128" width="11.5703125" style="9"/>
    <col min="16129" max="16129" width="1.85546875" style="9" customWidth="1"/>
    <col min="16130" max="16130" width="4.5703125" style="9" customWidth="1"/>
    <col min="16131" max="16131" width="8" style="9" customWidth="1"/>
    <col min="16132" max="16132" width="8.42578125" style="9" customWidth="1"/>
    <col min="16133" max="16135" width="4.5703125" style="9" customWidth="1"/>
    <col min="16136" max="16136" width="7.140625" style="9" customWidth="1"/>
    <col min="16137" max="16137" width="7.42578125" style="9" customWidth="1"/>
    <col min="16138" max="16138" width="7.85546875" style="9" customWidth="1"/>
    <col min="16139" max="16139" width="8.42578125" style="9" customWidth="1"/>
    <col min="16140" max="16140" width="4.5703125" style="9" customWidth="1"/>
    <col min="16141" max="16141" width="7.85546875" style="9" customWidth="1"/>
    <col min="16142" max="16142" width="7.42578125" style="9" customWidth="1"/>
    <col min="16143" max="16143" width="8.140625" style="9" customWidth="1"/>
    <col min="16144" max="16144" width="7.85546875" style="9" customWidth="1"/>
    <col min="16145" max="16145" width="4.5703125" style="9" customWidth="1"/>
    <col min="16146" max="16146" width="6" style="9" customWidth="1"/>
    <col min="16147" max="16147" width="9.140625" style="9" customWidth="1"/>
    <col min="16148" max="16148" width="7" style="9" customWidth="1"/>
    <col min="16149" max="16149" width="8.42578125" style="9" customWidth="1"/>
    <col min="16150" max="16150" width="9" style="9" customWidth="1"/>
    <col min="16151" max="16153" width="4.5703125" style="9" customWidth="1"/>
    <col min="16154" max="16154" width="7.140625" style="9" customWidth="1"/>
    <col min="16155" max="16155" width="8.5703125" style="9" customWidth="1"/>
    <col min="16156" max="16159" width="4.5703125" style="9" customWidth="1"/>
    <col min="16160" max="16161" width="11.5703125" style="9"/>
    <col min="16162" max="16162" width="7.140625" style="9" customWidth="1"/>
    <col min="16163" max="16163" width="7.42578125" style="9" customWidth="1"/>
    <col min="16164" max="16164" width="6.5703125" style="9" customWidth="1"/>
    <col min="16165" max="16165" width="8.140625" style="9" customWidth="1"/>
    <col min="16166" max="16166" width="9.140625" style="9" customWidth="1"/>
    <col min="16167" max="16167" width="11.5703125" style="9"/>
    <col min="16168" max="16168" width="4.42578125" style="9" customWidth="1"/>
    <col min="16169" max="16169" width="4.85546875" style="9" customWidth="1"/>
    <col min="16170" max="16170" width="3.5703125" style="9" customWidth="1"/>
    <col min="16171" max="16171" width="4.42578125" style="9" customWidth="1"/>
    <col min="16172" max="16384" width="11.5703125" style="9"/>
  </cols>
  <sheetData>
    <row r="1" spans="3:23" ht="15.75" thickBot="1"/>
    <row r="2" spans="3:23">
      <c r="C2" s="661" t="s">
        <v>267</v>
      </c>
      <c r="D2" s="698"/>
      <c r="E2" s="698"/>
      <c r="F2" s="698"/>
      <c r="G2" s="698"/>
      <c r="H2" s="698"/>
      <c r="I2" s="698"/>
      <c r="J2" s="698"/>
      <c r="K2" s="698"/>
      <c r="L2" s="698"/>
      <c r="M2" s="698"/>
      <c r="N2" s="698"/>
      <c r="O2" s="698"/>
      <c r="P2" s="698"/>
      <c r="Q2" s="699"/>
    </row>
    <row r="3" spans="3:23" ht="28.7" customHeight="1" thickBot="1">
      <c r="C3" s="700"/>
      <c r="D3" s="701"/>
      <c r="E3" s="701"/>
      <c r="F3" s="701"/>
      <c r="G3" s="701"/>
      <c r="H3" s="701"/>
      <c r="I3" s="701"/>
      <c r="J3" s="701"/>
      <c r="K3" s="701"/>
      <c r="L3" s="701"/>
      <c r="M3" s="701"/>
      <c r="N3" s="701"/>
      <c r="O3" s="701"/>
      <c r="P3" s="701"/>
      <c r="Q3" s="702"/>
    </row>
    <row r="4" spans="3:23" ht="27" customHeight="1">
      <c r="C4" s="164" t="s">
        <v>268</v>
      </c>
      <c r="D4" s="165"/>
      <c r="E4" s="165"/>
      <c r="F4" s="165"/>
      <c r="G4" s="165"/>
      <c r="H4" s="165"/>
      <c r="I4" s="165"/>
      <c r="J4" s="165"/>
      <c r="K4" s="166">
        <v>1445</v>
      </c>
      <c r="L4" s="703"/>
      <c r="M4" s="703"/>
      <c r="N4" s="703"/>
      <c r="O4" s="703"/>
      <c r="P4" s="703"/>
      <c r="Q4" s="167" t="s">
        <v>76</v>
      </c>
      <c r="S4" s="26" t="s">
        <v>269</v>
      </c>
      <c r="V4" s="26"/>
      <c r="W4" s="26"/>
    </row>
    <row r="5" spans="3:23" ht="27" customHeight="1">
      <c r="C5" s="168" t="s">
        <v>270</v>
      </c>
      <c r="D5" s="169"/>
      <c r="E5" s="169"/>
      <c r="F5" s="169"/>
      <c r="G5" s="169"/>
      <c r="H5" s="169"/>
      <c r="I5" s="169"/>
      <c r="J5" s="169"/>
      <c r="K5" s="170">
        <v>1446</v>
      </c>
      <c r="L5" s="704">
        <v>13164967</v>
      </c>
      <c r="M5" s="704"/>
      <c r="N5" s="704"/>
      <c r="O5" s="704"/>
      <c r="P5" s="704"/>
      <c r="Q5" s="171" t="s">
        <v>78</v>
      </c>
      <c r="S5" s="26" t="s">
        <v>269</v>
      </c>
      <c r="V5" s="26"/>
    </row>
    <row r="6" spans="3:23" ht="27" customHeight="1">
      <c r="C6" s="168" t="s">
        <v>271</v>
      </c>
      <c r="D6" s="169"/>
      <c r="E6" s="169"/>
      <c r="F6" s="169"/>
      <c r="G6" s="169"/>
      <c r="H6" s="169"/>
      <c r="I6" s="169"/>
      <c r="J6" s="169"/>
      <c r="K6" s="170">
        <v>1374</v>
      </c>
      <c r="L6" s="704"/>
      <c r="M6" s="704"/>
      <c r="N6" s="704"/>
      <c r="O6" s="704"/>
      <c r="P6" s="704"/>
      <c r="Q6" s="172" t="s">
        <v>76</v>
      </c>
      <c r="S6" s="26" t="s">
        <v>272</v>
      </c>
    </row>
    <row r="7" spans="3:23" ht="27" customHeight="1">
      <c r="C7" s="173" t="s">
        <v>273</v>
      </c>
      <c r="D7" s="174"/>
      <c r="E7" s="174"/>
      <c r="F7" s="174"/>
      <c r="G7" s="174"/>
      <c r="H7" s="174"/>
      <c r="I7" s="174"/>
      <c r="J7" s="174"/>
      <c r="K7" s="175">
        <v>1375</v>
      </c>
      <c r="L7" s="705"/>
      <c r="M7" s="705"/>
      <c r="N7" s="705"/>
      <c r="O7" s="705"/>
      <c r="P7" s="705"/>
      <c r="Q7" s="176" t="s">
        <v>76</v>
      </c>
    </row>
    <row r="8" spans="3:23" ht="27" customHeight="1">
      <c r="C8" s="706" t="s">
        <v>274</v>
      </c>
      <c r="D8" s="707"/>
      <c r="E8" s="707"/>
      <c r="F8" s="707"/>
      <c r="G8" s="707"/>
      <c r="H8" s="707"/>
      <c r="I8" s="707"/>
      <c r="J8" s="708"/>
      <c r="K8" s="170">
        <v>1376</v>
      </c>
      <c r="L8" s="709"/>
      <c r="M8" s="709"/>
      <c r="N8" s="709"/>
      <c r="O8" s="709"/>
      <c r="P8" s="709"/>
      <c r="Q8" s="177" t="s">
        <v>78</v>
      </c>
    </row>
    <row r="9" spans="3:23" ht="27" customHeight="1">
      <c r="C9" s="710" t="s">
        <v>275</v>
      </c>
      <c r="D9" s="711"/>
      <c r="E9" s="711"/>
      <c r="F9" s="711"/>
      <c r="G9" s="711"/>
      <c r="H9" s="711"/>
      <c r="I9" s="711"/>
      <c r="J9" s="712"/>
      <c r="K9" s="175">
        <v>1705</v>
      </c>
      <c r="L9" s="705"/>
      <c r="M9" s="705"/>
      <c r="N9" s="705"/>
      <c r="O9" s="705"/>
      <c r="P9" s="705"/>
      <c r="Q9" s="176" t="s">
        <v>76</v>
      </c>
      <c r="S9" s="26" t="s">
        <v>276</v>
      </c>
      <c r="U9" s="9" t="s">
        <v>277</v>
      </c>
    </row>
    <row r="10" spans="3:23" ht="27" customHeight="1">
      <c r="C10" s="706" t="s">
        <v>83</v>
      </c>
      <c r="D10" s="707"/>
      <c r="E10" s="707"/>
      <c r="F10" s="707"/>
      <c r="G10" s="707"/>
      <c r="H10" s="707"/>
      <c r="I10" s="707"/>
      <c r="J10" s="708"/>
      <c r="K10" s="170">
        <v>1706</v>
      </c>
      <c r="L10" s="709">
        <v>26929298.621848762</v>
      </c>
      <c r="M10" s="709"/>
      <c r="N10" s="709"/>
      <c r="O10" s="709"/>
      <c r="P10" s="709"/>
      <c r="Q10" s="177" t="s">
        <v>78</v>
      </c>
      <c r="S10" s="26" t="s">
        <v>278</v>
      </c>
    </row>
    <row r="11" spans="3:23" ht="27" customHeight="1">
      <c r="C11" s="168" t="s">
        <v>279</v>
      </c>
      <c r="D11" s="169"/>
      <c r="E11" s="169"/>
      <c r="F11" s="169"/>
      <c r="G11" s="169"/>
      <c r="H11" s="169"/>
      <c r="I11" s="169"/>
      <c r="J11" s="169"/>
      <c r="K11" s="170">
        <v>1707</v>
      </c>
      <c r="L11" s="704">
        <v>16157301</v>
      </c>
      <c r="M11" s="704"/>
      <c r="N11" s="704"/>
      <c r="O11" s="704"/>
      <c r="P11" s="704"/>
      <c r="Q11" s="172" t="s">
        <v>76</v>
      </c>
      <c r="S11" s="26" t="s">
        <v>280</v>
      </c>
    </row>
    <row r="12" spans="3:23" ht="27" customHeight="1">
      <c r="C12" s="692" t="s">
        <v>86</v>
      </c>
      <c r="D12" s="693"/>
      <c r="E12" s="693"/>
      <c r="F12" s="693"/>
      <c r="G12" s="693"/>
      <c r="H12" s="693"/>
      <c r="I12" s="693"/>
      <c r="J12" s="693"/>
      <c r="K12" s="178">
        <v>1377</v>
      </c>
      <c r="L12" s="691"/>
      <c r="M12" s="691"/>
      <c r="N12" s="691"/>
      <c r="O12" s="691"/>
      <c r="P12" s="691"/>
      <c r="Q12" s="179" t="s">
        <v>76</v>
      </c>
    </row>
    <row r="13" spans="3:23" ht="27" customHeight="1">
      <c r="C13" s="695" t="s">
        <v>87</v>
      </c>
      <c r="D13" s="696"/>
      <c r="E13" s="696"/>
      <c r="F13" s="696"/>
      <c r="G13" s="696"/>
      <c r="H13" s="696"/>
      <c r="I13" s="696"/>
      <c r="J13" s="697"/>
      <c r="K13" s="178">
        <v>1378</v>
      </c>
      <c r="L13" s="691"/>
      <c r="M13" s="691"/>
      <c r="N13" s="691"/>
      <c r="O13" s="691"/>
      <c r="P13" s="691"/>
      <c r="Q13" s="180" t="s">
        <v>78</v>
      </c>
    </row>
    <row r="14" spans="3:23" ht="27" customHeight="1">
      <c r="C14" s="695" t="s">
        <v>88</v>
      </c>
      <c r="D14" s="696"/>
      <c r="E14" s="696"/>
      <c r="F14" s="696"/>
      <c r="G14" s="696"/>
      <c r="H14" s="696"/>
      <c r="I14" s="696"/>
      <c r="J14" s="697"/>
      <c r="K14" s="178">
        <v>1726</v>
      </c>
      <c r="L14" s="691">
        <v>0</v>
      </c>
      <c r="M14" s="691"/>
      <c r="N14" s="691"/>
      <c r="O14" s="691"/>
      <c r="P14" s="691"/>
      <c r="Q14" s="179" t="s">
        <v>76</v>
      </c>
    </row>
    <row r="15" spans="3:23" ht="27" customHeight="1">
      <c r="C15" s="692" t="s">
        <v>89</v>
      </c>
      <c r="D15" s="693"/>
      <c r="E15" s="693"/>
      <c r="F15" s="693"/>
      <c r="G15" s="693"/>
      <c r="H15" s="693"/>
      <c r="I15" s="693"/>
      <c r="J15" s="693"/>
      <c r="K15" s="178">
        <v>1591</v>
      </c>
      <c r="L15" s="691"/>
      <c r="M15" s="691"/>
      <c r="N15" s="691"/>
      <c r="O15" s="691"/>
      <c r="P15" s="691"/>
      <c r="Q15" s="180" t="s">
        <v>78</v>
      </c>
    </row>
    <row r="16" spans="3:23" ht="27" customHeight="1">
      <c r="C16" s="692" t="s">
        <v>281</v>
      </c>
      <c r="D16" s="693"/>
      <c r="E16" s="693"/>
      <c r="F16" s="693"/>
      <c r="G16" s="693"/>
      <c r="H16" s="693"/>
      <c r="I16" s="693"/>
      <c r="J16" s="694"/>
      <c r="K16" s="178">
        <v>1479</v>
      </c>
      <c r="L16" s="691">
        <v>7000000</v>
      </c>
      <c r="M16" s="691"/>
      <c r="N16" s="691"/>
      <c r="O16" s="691"/>
      <c r="P16" s="691"/>
      <c r="Q16" s="180" t="s">
        <v>78</v>
      </c>
    </row>
    <row r="17" spans="3:22" ht="27" customHeight="1">
      <c r="C17" s="692" t="s">
        <v>282</v>
      </c>
      <c r="D17" s="693"/>
      <c r="E17" s="693"/>
      <c r="F17" s="693"/>
      <c r="G17" s="693"/>
      <c r="H17" s="693"/>
      <c r="I17" s="693"/>
      <c r="J17" s="693"/>
      <c r="K17" s="178">
        <v>1708</v>
      </c>
      <c r="L17" s="691">
        <v>0</v>
      </c>
      <c r="M17" s="691"/>
      <c r="N17" s="691"/>
      <c r="O17" s="691"/>
      <c r="P17" s="691"/>
      <c r="Q17" s="180" t="s">
        <v>78</v>
      </c>
    </row>
    <row r="18" spans="3:22" ht="27" customHeight="1">
      <c r="C18" s="692" t="s">
        <v>283</v>
      </c>
      <c r="D18" s="693"/>
      <c r="E18" s="693"/>
      <c r="F18" s="693"/>
      <c r="G18" s="693"/>
      <c r="H18" s="693"/>
      <c r="I18" s="693"/>
      <c r="J18" s="693"/>
      <c r="K18" s="178">
        <v>1709</v>
      </c>
      <c r="L18" s="691"/>
      <c r="M18" s="691"/>
      <c r="N18" s="691"/>
      <c r="O18" s="691"/>
      <c r="P18" s="691"/>
      <c r="Q18" s="180" t="s">
        <v>78</v>
      </c>
    </row>
    <row r="19" spans="3:22" ht="27" customHeight="1">
      <c r="C19" s="695" t="s">
        <v>95</v>
      </c>
      <c r="D19" s="696"/>
      <c r="E19" s="696"/>
      <c r="F19" s="696"/>
      <c r="G19" s="696"/>
      <c r="H19" s="696"/>
      <c r="I19" s="696"/>
      <c r="J19" s="697"/>
      <c r="K19" s="178">
        <v>1379</v>
      </c>
      <c r="L19" s="691"/>
      <c r="M19" s="691"/>
      <c r="N19" s="691"/>
      <c r="O19" s="691"/>
      <c r="P19" s="691"/>
      <c r="Q19" s="180" t="s">
        <v>78</v>
      </c>
    </row>
    <row r="20" spans="3:22" ht="27" customHeight="1">
      <c r="C20" s="181" t="s">
        <v>96</v>
      </c>
      <c r="D20" s="182"/>
      <c r="E20" s="182"/>
      <c r="F20" s="182"/>
      <c r="G20" s="182"/>
      <c r="H20" s="182"/>
      <c r="I20" s="182"/>
      <c r="J20" s="182"/>
      <c r="K20" s="178">
        <v>1710</v>
      </c>
      <c r="L20" s="691">
        <v>0</v>
      </c>
      <c r="M20" s="691"/>
      <c r="N20" s="691"/>
      <c r="O20" s="691"/>
      <c r="P20" s="691"/>
      <c r="Q20" s="179" t="s">
        <v>76</v>
      </c>
    </row>
    <row r="21" spans="3:22" ht="27" customHeight="1">
      <c r="C21" s="695" t="s">
        <v>284</v>
      </c>
      <c r="D21" s="696"/>
      <c r="E21" s="696"/>
      <c r="F21" s="696"/>
      <c r="G21" s="696"/>
      <c r="H21" s="696"/>
      <c r="I21" s="696"/>
      <c r="J21" s="697"/>
      <c r="K21" s="178">
        <v>1711</v>
      </c>
      <c r="L21" s="691">
        <v>0</v>
      </c>
      <c r="M21" s="691"/>
      <c r="N21" s="691"/>
      <c r="O21" s="691"/>
      <c r="P21" s="691"/>
      <c r="Q21" s="179" t="s">
        <v>76</v>
      </c>
    </row>
    <row r="22" spans="3:22" ht="27" customHeight="1">
      <c r="C22" s="183" t="s">
        <v>98</v>
      </c>
      <c r="D22" s="182"/>
      <c r="E22" s="182"/>
      <c r="F22" s="182"/>
      <c r="G22" s="182"/>
      <c r="H22" s="182"/>
      <c r="I22" s="182"/>
      <c r="J22" s="182"/>
      <c r="K22" s="178">
        <v>1380</v>
      </c>
      <c r="L22" s="691"/>
      <c r="M22" s="691"/>
      <c r="N22" s="691"/>
      <c r="O22" s="691"/>
      <c r="P22" s="691"/>
      <c r="Q22" s="179" t="s">
        <v>76</v>
      </c>
    </row>
    <row r="23" spans="3:22" ht="27" customHeight="1" thickBot="1">
      <c r="C23" s="184" t="s">
        <v>100</v>
      </c>
      <c r="D23" s="185"/>
      <c r="E23" s="185"/>
      <c r="F23" s="185"/>
      <c r="G23" s="185"/>
      <c r="H23" s="185"/>
      <c r="I23" s="185"/>
      <c r="J23" s="185"/>
      <c r="K23" s="186">
        <v>1381</v>
      </c>
      <c r="L23" s="687"/>
      <c r="M23" s="687"/>
      <c r="N23" s="687"/>
      <c r="O23" s="687"/>
      <c r="P23" s="687"/>
      <c r="Q23" s="187" t="s">
        <v>78</v>
      </c>
    </row>
    <row r="24" spans="3:22" ht="27" customHeight="1" thickBot="1">
      <c r="C24" s="688" t="s">
        <v>285</v>
      </c>
      <c r="D24" s="689"/>
      <c r="E24" s="689"/>
      <c r="F24" s="689"/>
      <c r="G24" s="689"/>
      <c r="H24" s="689"/>
      <c r="I24" s="689"/>
      <c r="J24" s="690"/>
      <c r="K24" s="22">
        <v>1545</v>
      </c>
      <c r="L24" s="650"/>
      <c r="M24" s="650"/>
      <c r="N24" s="650"/>
      <c r="O24" s="650"/>
      <c r="P24" s="650"/>
      <c r="Q24" s="188" t="s">
        <v>102</v>
      </c>
      <c r="V24" s="9">
        <f>+L24</f>
        <v>0</v>
      </c>
    </row>
    <row r="25" spans="3:22" ht="27" customHeight="1" thickBot="1">
      <c r="C25" s="688" t="s">
        <v>286</v>
      </c>
      <c r="D25" s="689"/>
      <c r="E25" s="689"/>
      <c r="F25" s="689"/>
      <c r="G25" s="689"/>
      <c r="H25" s="689"/>
      <c r="I25" s="689"/>
      <c r="J25" s="690"/>
      <c r="K25" s="22">
        <v>1546</v>
      </c>
      <c r="L25" s="650">
        <v>30936964.621848762</v>
      </c>
      <c r="M25" s="650"/>
      <c r="N25" s="650"/>
      <c r="O25" s="650"/>
      <c r="P25" s="650"/>
      <c r="Q25" s="188" t="s">
        <v>102</v>
      </c>
      <c r="V25" s="9">
        <f>+L25</f>
        <v>30936964.621848762</v>
      </c>
    </row>
  </sheetData>
  <mergeCells count="37">
    <mergeCell ref="C12:J12"/>
    <mergeCell ref="L12:P12"/>
    <mergeCell ref="C2:Q3"/>
    <mergeCell ref="L4:P4"/>
    <mergeCell ref="L5:P5"/>
    <mergeCell ref="L6:P6"/>
    <mergeCell ref="L7:P7"/>
    <mergeCell ref="C8:J8"/>
    <mergeCell ref="L8:P8"/>
    <mergeCell ref="C9:J9"/>
    <mergeCell ref="L9:P9"/>
    <mergeCell ref="C10:J10"/>
    <mergeCell ref="L10:P10"/>
    <mergeCell ref="L11:P11"/>
    <mergeCell ref="C13:J13"/>
    <mergeCell ref="L13:P13"/>
    <mergeCell ref="C14:J14"/>
    <mergeCell ref="L14:P14"/>
    <mergeCell ref="C15:J15"/>
    <mergeCell ref="L15:P15"/>
    <mergeCell ref="L22:P22"/>
    <mergeCell ref="C16:J16"/>
    <mergeCell ref="L16:P16"/>
    <mergeCell ref="C17:J17"/>
    <mergeCell ref="L17:P17"/>
    <mergeCell ref="C18:J18"/>
    <mergeCell ref="L18:P18"/>
    <mergeCell ref="C19:J19"/>
    <mergeCell ref="L19:P19"/>
    <mergeCell ref="L20:P20"/>
    <mergeCell ref="C21:J21"/>
    <mergeCell ref="L21:P21"/>
    <mergeCell ref="L23:P23"/>
    <mergeCell ref="C24:J24"/>
    <mergeCell ref="L24:P24"/>
    <mergeCell ref="C25:J25"/>
    <mergeCell ref="L25:P25"/>
  </mergeCells>
  <hyperlinks>
    <hyperlink ref="C2:Q3" location="'Indice F22'!A1" display="'Indice F22'!A1"/>
  </hyperlinks>
  <pageMargins left="0.79" right="0.23622047244094491" top="0.74803149606299213" bottom="0.74803149606299213" header="0.31496062992125984" footer="0.31496062992125984"/>
  <pageSetup scale="8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U13"/>
  <sheetViews>
    <sheetView showGridLines="0" zoomScaleNormal="100" workbookViewId="0">
      <selection activeCell="T13" sqref="T13"/>
    </sheetView>
  </sheetViews>
  <sheetFormatPr baseColWidth="10" defaultColWidth="11.5703125" defaultRowHeight="14.25"/>
  <cols>
    <col min="1" max="1" width="1.85546875" style="9" customWidth="1"/>
    <col min="2" max="2" width="4.5703125" style="9" customWidth="1"/>
    <col min="3" max="3" width="8" style="9" customWidth="1"/>
    <col min="4" max="4" width="8.42578125" style="9" customWidth="1"/>
    <col min="5" max="7" width="4.5703125" style="9" customWidth="1"/>
    <col min="8" max="8" width="7.140625" style="9" customWidth="1"/>
    <col min="9" max="9" width="7.42578125" style="9" customWidth="1"/>
    <col min="10" max="10" width="7.85546875" style="9" customWidth="1"/>
    <col min="11" max="11" width="8.42578125" style="9" customWidth="1"/>
    <col min="12" max="12" width="4.5703125" style="9" customWidth="1"/>
    <col min="13" max="13" width="7.85546875" style="9" customWidth="1"/>
    <col min="14" max="14" width="7.42578125" style="9" customWidth="1"/>
    <col min="15" max="15" width="8.140625" style="9" customWidth="1"/>
    <col min="16" max="16" width="7.85546875" style="9" customWidth="1"/>
    <col min="17" max="17" width="4.5703125" style="9" customWidth="1"/>
    <col min="18" max="18" width="4.85546875" style="9" customWidth="1"/>
    <col min="19" max="19" width="9.140625" style="9" customWidth="1"/>
    <col min="20" max="20" width="7" style="9" customWidth="1"/>
    <col min="21" max="21" width="25.85546875" style="9" customWidth="1"/>
    <col min="22" max="22" width="9" style="9" customWidth="1"/>
    <col min="23" max="25" width="4.5703125" style="9" customWidth="1"/>
    <col min="26" max="26" width="7.140625" style="9" customWidth="1"/>
    <col min="27" max="27" width="8.5703125" style="9" customWidth="1"/>
    <col min="28" max="31" width="4.5703125" style="9" customWidth="1"/>
    <col min="32" max="33" width="11.5703125" style="9"/>
    <col min="34" max="34" width="7.140625" style="9" customWidth="1"/>
    <col min="35" max="35" width="7.42578125" style="9" customWidth="1"/>
    <col min="36" max="36" width="6.5703125" style="9" customWidth="1"/>
    <col min="37" max="37" width="8.140625" style="9" customWidth="1"/>
    <col min="38" max="38" width="9.140625" style="9" customWidth="1"/>
    <col min="39" max="39" width="11.5703125" style="9"/>
    <col min="40" max="40" width="4.42578125" style="9" customWidth="1"/>
    <col min="41" max="41" width="4.85546875" style="9" customWidth="1"/>
    <col min="42" max="42" width="3.5703125" style="9" customWidth="1"/>
    <col min="43" max="43" width="4.42578125" style="9" customWidth="1"/>
    <col min="44" max="256" width="11.5703125" style="9"/>
    <col min="257" max="257" width="1.85546875" style="9" customWidth="1"/>
    <col min="258" max="258" width="4.5703125" style="9" customWidth="1"/>
    <col min="259" max="259" width="8" style="9" customWidth="1"/>
    <col min="260" max="260" width="8.42578125" style="9" customWidth="1"/>
    <col min="261" max="263" width="4.5703125" style="9" customWidth="1"/>
    <col min="264" max="264" width="7.140625" style="9" customWidth="1"/>
    <col min="265" max="265" width="7.42578125" style="9" customWidth="1"/>
    <col min="266" max="266" width="7.85546875" style="9" customWidth="1"/>
    <col min="267" max="267" width="8.42578125" style="9" customWidth="1"/>
    <col min="268" max="268" width="4.5703125" style="9" customWidth="1"/>
    <col min="269" max="269" width="7.85546875" style="9" customWidth="1"/>
    <col min="270" max="270" width="7.42578125" style="9" customWidth="1"/>
    <col min="271" max="271" width="8.140625" style="9" customWidth="1"/>
    <col min="272" max="272" width="7.85546875" style="9" customWidth="1"/>
    <col min="273" max="273" width="4.5703125" style="9" customWidth="1"/>
    <col min="274" max="274" width="4.85546875" style="9" customWidth="1"/>
    <col min="275" max="275" width="9.140625" style="9" customWidth="1"/>
    <col min="276" max="276" width="7" style="9" customWidth="1"/>
    <col min="277" max="277" width="8.42578125" style="9" customWidth="1"/>
    <col min="278" max="278" width="9" style="9" customWidth="1"/>
    <col min="279" max="281" width="4.5703125" style="9" customWidth="1"/>
    <col min="282" max="282" width="7.140625" style="9" customWidth="1"/>
    <col min="283" max="283" width="8.5703125" style="9" customWidth="1"/>
    <col min="284" max="287" width="4.5703125" style="9" customWidth="1"/>
    <col min="288" max="289" width="11.5703125" style="9"/>
    <col min="290" max="290" width="7.140625" style="9" customWidth="1"/>
    <col min="291" max="291" width="7.42578125" style="9" customWidth="1"/>
    <col min="292" max="292" width="6.5703125" style="9" customWidth="1"/>
    <col min="293" max="293" width="8.140625" style="9" customWidth="1"/>
    <col min="294" max="294" width="9.140625" style="9" customWidth="1"/>
    <col min="295" max="295" width="11.5703125" style="9"/>
    <col min="296" max="296" width="4.42578125" style="9" customWidth="1"/>
    <col min="297" max="297" width="4.85546875" style="9" customWidth="1"/>
    <col min="298" max="298" width="3.5703125" style="9" customWidth="1"/>
    <col min="299" max="299" width="4.42578125" style="9" customWidth="1"/>
    <col min="300" max="512" width="11.5703125" style="9"/>
    <col min="513" max="513" width="1.85546875" style="9" customWidth="1"/>
    <col min="514" max="514" width="4.5703125" style="9" customWidth="1"/>
    <col min="515" max="515" width="8" style="9" customWidth="1"/>
    <col min="516" max="516" width="8.42578125" style="9" customWidth="1"/>
    <col min="517" max="519" width="4.5703125" style="9" customWidth="1"/>
    <col min="520" max="520" width="7.140625" style="9" customWidth="1"/>
    <col min="521" max="521" width="7.42578125" style="9" customWidth="1"/>
    <col min="522" max="522" width="7.85546875" style="9" customWidth="1"/>
    <col min="523" max="523" width="8.42578125" style="9" customWidth="1"/>
    <col min="524" max="524" width="4.5703125" style="9" customWidth="1"/>
    <col min="525" max="525" width="7.85546875" style="9" customWidth="1"/>
    <col min="526" max="526" width="7.42578125" style="9" customWidth="1"/>
    <col min="527" max="527" width="8.140625" style="9" customWidth="1"/>
    <col min="528" max="528" width="7.85546875" style="9" customWidth="1"/>
    <col min="529" max="529" width="4.5703125" style="9" customWidth="1"/>
    <col min="530" max="530" width="4.85546875" style="9" customWidth="1"/>
    <col min="531" max="531" width="9.140625" style="9" customWidth="1"/>
    <col min="532" max="532" width="7" style="9" customWidth="1"/>
    <col min="533" max="533" width="8.42578125" style="9" customWidth="1"/>
    <col min="534" max="534" width="9" style="9" customWidth="1"/>
    <col min="535" max="537" width="4.5703125" style="9" customWidth="1"/>
    <col min="538" max="538" width="7.140625" style="9" customWidth="1"/>
    <col min="539" max="539" width="8.5703125" style="9" customWidth="1"/>
    <col min="540" max="543" width="4.5703125" style="9" customWidth="1"/>
    <col min="544" max="545" width="11.5703125" style="9"/>
    <col min="546" max="546" width="7.140625" style="9" customWidth="1"/>
    <col min="547" max="547" width="7.42578125" style="9" customWidth="1"/>
    <col min="548" max="548" width="6.5703125" style="9" customWidth="1"/>
    <col min="549" max="549" width="8.140625" style="9" customWidth="1"/>
    <col min="550" max="550" width="9.140625" style="9" customWidth="1"/>
    <col min="551" max="551" width="11.5703125" style="9"/>
    <col min="552" max="552" width="4.42578125" style="9" customWidth="1"/>
    <col min="553" max="553" width="4.85546875" style="9" customWidth="1"/>
    <col min="554" max="554" width="3.5703125" style="9" customWidth="1"/>
    <col min="555" max="555" width="4.42578125" style="9" customWidth="1"/>
    <col min="556" max="768" width="11.5703125" style="9"/>
    <col min="769" max="769" width="1.85546875" style="9" customWidth="1"/>
    <col min="770" max="770" width="4.5703125" style="9" customWidth="1"/>
    <col min="771" max="771" width="8" style="9" customWidth="1"/>
    <col min="772" max="772" width="8.42578125" style="9" customWidth="1"/>
    <col min="773" max="775" width="4.5703125" style="9" customWidth="1"/>
    <col min="776" max="776" width="7.140625" style="9" customWidth="1"/>
    <col min="777" max="777" width="7.42578125" style="9" customWidth="1"/>
    <col min="778" max="778" width="7.85546875" style="9" customWidth="1"/>
    <col min="779" max="779" width="8.42578125" style="9" customWidth="1"/>
    <col min="780" max="780" width="4.5703125" style="9" customWidth="1"/>
    <col min="781" max="781" width="7.85546875" style="9" customWidth="1"/>
    <col min="782" max="782" width="7.42578125" style="9" customWidth="1"/>
    <col min="783" max="783" width="8.140625" style="9" customWidth="1"/>
    <col min="784" max="784" width="7.85546875" style="9" customWidth="1"/>
    <col min="785" max="785" width="4.5703125" style="9" customWidth="1"/>
    <col min="786" max="786" width="4.85546875" style="9" customWidth="1"/>
    <col min="787" max="787" width="9.140625" style="9" customWidth="1"/>
    <col min="788" max="788" width="7" style="9" customWidth="1"/>
    <col min="789" max="789" width="8.42578125" style="9" customWidth="1"/>
    <col min="790" max="790" width="9" style="9" customWidth="1"/>
    <col min="791" max="793" width="4.5703125" style="9" customWidth="1"/>
    <col min="794" max="794" width="7.140625" style="9" customWidth="1"/>
    <col min="795" max="795" width="8.5703125" style="9" customWidth="1"/>
    <col min="796" max="799" width="4.5703125" style="9" customWidth="1"/>
    <col min="800" max="801" width="11.5703125" style="9"/>
    <col min="802" max="802" width="7.140625" style="9" customWidth="1"/>
    <col min="803" max="803" width="7.42578125" style="9" customWidth="1"/>
    <col min="804" max="804" width="6.5703125" style="9" customWidth="1"/>
    <col min="805" max="805" width="8.140625" style="9" customWidth="1"/>
    <col min="806" max="806" width="9.140625" style="9" customWidth="1"/>
    <col min="807" max="807" width="11.5703125" style="9"/>
    <col min="808" max="808" width="4.42578125" style="9" customWidth="1"/>
    <col min="809" max="809" width="4.85546875" style="9" customWidth="1"/>
    <col min="810" max="810" width="3.5703125" style="9" customWidth="1"/>
    <col min="811" max="811" width="4.42578125" style="9" customWidth="1"/>
    <col min="812" max="1024" width="11.5703125" style="9"/>
    <col min="1025" max="1025" width="1.85546875" style="9" customWidth="1"/>
    <col min="1026" max="1026" width="4.5703125" style="9" customWidth="1"/>
    <col min="1027" max="1027" width="8" style="9" customWidth="1"/>
    <col min="1028" max="1028" width="8.42578125" style="9" customWidth="1"/>
    <col min="1029" max="1031" width="4.5703125" style="9" customWidth="1"/>
    <col min="1032" max="1032" width="7.140625" style="9" customWidth="1"/>
    <col min="1033" max="1033" width="7.42578125" style="9" customWidth="1"/>
    <col min="1034" max="1034" width="7.85546875" style="9" customWidth="1"/>
    <col min="1035" max="1035" width="8.42578125" style="9" customWidth="1"/>
    <col min="1036" max="1036" width="4.5703125" style="9" customWidth="1"/>
    <col min="1037" max="1037" width="7.85546875" style="9" customWidth="1"/>
    <col min="1038" max="1038" width="7.42578125" style="9" customWidth="1"/>
    <col min="1039" max="1039" width="8.140625" style="9" customWidth="1"/>
    <col min="1040" max="1040" width="7.85546875" style="9" customWidth="1"/>
    <col min="1041" max="1041" width="4.5703125" style="9" customWidth="1"/>
    <col min="1042" max="1042" width="4.85546875" style="9" customWidth="1"/>
    <col min="1043" max="1043" width="9.140625" style="9" customWidth="1"/>
    <col min="1044" max="1044" width="7" style="9" customWidth="1"/>
    <col min="1045" max="1045" width="8.42578125" style="9" customWidth="1"/>
    <col min="1046" max="1046" width="9" style="9" customWidth="1"/>
    <col min="1047" max="1049" width="4.5703125" style="9" customWidth="1"/>
    <col min="1050" max="1050" width="7.140625" style="9" customWidth="1"/>
    <col min="1051" max="1051" width="8.5703125" style="9" customWidth="1"/>
    <col min="1052" max="1055" width="4.5703125" style="9" customWidth="1"/>
    <col min="1056" max="1057" width="11.5703125" style="9"/>
    <col min="1058" max="1058" width="7.140625" style="9" customWidth="1"/>
    <col min="1059" max="1059" width="7.42578125" style="9" customWidth="1"/>
    <col min="1060" max="1060" width="6.5703125" style="9" customWidth="1"/>
    <col min="1061" max="1061" width="8.140625" style="9" customWidth="1"/>
    <col min="1062" max="1062" width="9.140625" style="9" customWidth="1"/>
    <col min="1063" max="1063" width="11.5703125" style="9"/>
    <col min="1064" max="1064" width="4.42578125" style="9" customWidth="1"/>
    <col min="1065" max="1065" width="4.85546875" style="9" customWidth="1"/>
    <col min="1066" max="1066" width="3.5703125" style="9" customWidth="1"/>
    <col min="1067" max="1067" width="4.42578125" style="9" customWidth="1"/>
    <col min="1068" max="1280" width="11.5703125" style="9"/>
    <col min="1281" max="1281" width="1.85546875" style="9" customWidth="1"/>
    <col min="1282" max="1282" width="4.5703125" style="9" customWidth="1"/>
    <col min="1283" max="1283" width="8" style="9" customWidth="1"/>
    <col min="1284" max="1284" width="8.42578125" style="9" customWidth="1"/>
    <col min="1285" max="1287" width="4.5703125" style="9" customWidth="1"/>
    <col min="1288" max="1288" width="7.140625" style="9" customWidth="1"/>
    <col min="1289" max="1289" width="7.42578125" style="9" customWidth="1"/>
    <col min="1290" max="1290" width="7.85546875" style="9" customWidth="1"/>
    <col min="1291" max="1291" width="8.42578125" style="9" customWidth="1"/>
    <col min="1292" max="1292" width="4.5703125" style="9" customWidth="1"/>
    <col min="1293" max="1293" width="7.85546875" style="9" customWidth="1"/>
    <col min="1294" max="1294" width="7.42578125" style="9" customWidth="1"/>
    <col min="1295" max="1295" width="8.140625" style="9" customWidth="1"/>
    <col min="1296" max="1296" width="7.85546875" style="9" customWidth="1"/>
    <col min="1297" max="1297" width="4.5703125" style="9" customWidth="1"/>
    <col min="1298" max="1298" width="4.85546875" style="9" customWidth="1"/>
    <col min="1299" max="1299" width="9.140625" style="9" customWidth="1"/>
    <col min="1300" max="1300" width="7" style="9" customWidth="1"/>
    <col min="1301" max="1301" width="8.42578125" style="9" customWidth="1"/>
    <col min="1302" max="1302" width="9" style="9" customWidth="1"/>
    <col min="1303" max="1305" width="4.5703125" style="9" customWidth="1"/>
    <col min="1306" max="1306" width="7.140625" style="9" customWidth="1"/>
    <col min="1307" max="1307" width="8.5703125" style="9" customWidth="1"/>
    <col min="1308" max="1311" width="4.5703125" style="9" customWidth="1"/>
    <col min="1312" max="1313" width="11.5703125" style="9"/>
    <col min="1314" max="1314" width="7.140625" style="9" customWidth="1"/>
    <col min="1315" max="1315" width="7.42578125" style="9" customWidth="1"/>
    <col min="1316" max="1316" width="6.5703125" style="9" customWidth="1"/>
    <col min="1317" max="1317" width="8.140625" style="9" customWidth="1"/>
    <col min="1318" max="1318" width="9.140625" style="9" customWidth="1"/>
    <col min="1319" max="1319" width="11.5703125" style="9"/>
    <col min="1320" max="1320" width="4.42578125" style="9" customWidth="1"/>
    <col min="1321" max="1321" width="4.85546875" style="9" customWidth="1"/>
    <col min="1322" max="1322" width="3.5703125" style="9" customWidth="1"/>
    <col min="1323" max="1323" width="4.42578125" style="9" customWidth="1"/>
    <col min="1324" max="1536" width="11.5703125" style="9"/>
    <col min="1537" max="1537" width="1.85546875" style="9" customWidth="1"/>
    <col min="1538" max="1538" width="4.5703125" style="9" customWidth="1"/>
    <col min="1539" max="1539" width="8" style="9" customWidth="1"/>
    <col min="1540" max="1540" width="8.42578125" style="9" customWidth="1"/>
    <col min="1541" max="1543" width="4.5703125" style="9" customWidth="1"/>
    <col min="1544" max="1544" width="7.140625" style="9" customWidth="1"/>
    <col min="1545" max="1545" width="7.42578125" style="9" customWidth="1"/>
    <col min="1546" max="1546" width="7.85546875" style="9" customWidth="1"/>
    <col min="1547" max="1547" width="8.42578125" style="9" customWidth="1"/>
    <col min="1548" max="1548" width="4.5703125" style="9" customWidth="1"/>
    <col min="1549" max="1549" width="7.85546875" style="9" customWidth="1"/>
    <col min="1550" max="1550" width="7.42578125" style="9" customWidth="1"/>
    <col min="1551" max="1551" width="8.140625" style="9" customWidth="1"/>
    <col min="1552" max="1552" width="7.85546875" style="9" customWidth="1"/>
    <col min="1553" max="1553" width="4.5703125" style="9" customWidth="1"/>
    <col min="1554" max="1554" width="4.85546875" style="9" customWidth="1"/>
    <col min="1555" max="1555" width="9.140625" style="9" customWidth="1"/>
    <col min="1556" max="1556" width="7" style="9" customWidth="1"/>
    <col min="1557" max="1557" width="8.42578125" style="9" customWidth="1"/>
    <col min="1558" max="1558" width="9" style="9" customWidth="1"/>
    <col min="1559" max="1561" width="4.5703125" style="9" customWidth="1"/>
    <col min="1562" max="1562" width="7.140625" style="9" customWidth="1"/>
    <col min="1563" max="1563" width="8.5703125" style="9" customWidth="1"/>
    <col min="1564" max="1567" width="4.5703125" style="9" customWidth="1"/>
    <col min="1568" max="1569" width="11.5703125" style="9"/>
    <col min="1570" max="1570" width="7.140625" style="9" customWidth="1"/>
    <col min="1571" max="1571" width="7.42578125" style="9" customWidth="1"/>
    <col min="1572" max="1572" width="6.5703125" style="9" customWidth="1"/>
    <col min="1573" max="1573" width="8.140625" style="9" customWidth="1"/>
    <col min="1574" max="1574" width="9.140625" style="9" customWidth="1"/>
    <col min="1575" max="1575" width="11.5703125" style="9"/>
    <col min="1576" max="1576" width="4.42578125" style="9" customWidth="1"/>
    <col min="1577" max="1577" width="4.85546875" style="9" customWidth="1"/>
    <col min="1578" max="1578" width="3.5703125" style="9" customWidth="1"/>
    <col min="1579" max="1579" width="4.42578125" style="9" customWidth="1"/>
    <col min="1580" max="1792" width="11.5703125" style="9"/>
    <col min="1793" max="1793" width="1.85546875" style="9" customWidth="1"/>
    <col min="1794" max="1794" width="4.5703125" style="9" customWidth="1"/>
    <col min="1795" max="1795" width="8" style="9" customWidth="1"/>
    <col min="1796" max="1796" width="8.42578125" style="9" customWidth="1"/>
    <col min="1797" max="1799" width="4.5703125" style="9" customWidth="1"/>
    <col min="1800" max="1800" width="7.140625" style="9" customWidth="1"/>
    <col min="1801" max="1801" width="7.42578125" style="9" customWidth="1"/>
    <col min="1802" max="1802" width="7.85546875" style="9" customWidth="1"/>
    <col min="1803" max="1803" width="8.42578125" style="9" customWidth="1"/>
    <col min="1804" max="1804" width="4.5703125" style="9" customWidth="1"/>
    <col min="1805" max="1805" width="7.85546875" style="9" customWidth="1"/>
    <col min="1806" max="1806" width="7.42578125" style="9" customWidth="1"/>
    <col min="1807" max="1807" width="8.140625" style="9" customWidth="1"/>
    <col min="1808" max="1808" width="7.85546875" style="9" customWidth="1"/>
    <col min="1809" max="1809" width="4.5703125" style="9" customWidth="1"/>
    <col min="1810" max="1810" width="4.85546875" style="9" customWidth="1"/>
    <col min="1811" max="1811" width="9.140625" style="9" customWidth="1"/>
    <col min="1812" max="1812" width="7" style="9" customWidth="1"/>
    <col min="1813" max="1813" width="8.42578125" style="9" customWidth="1"/>
    <col min="1814" max="1814" width="9" style="9" customWidth="1"/>
    <col min="1815" max="1817" width="4.5703125" style="9" customWidth="1"/>
    <col min="1818" max="1818" width="7.140625" style="9" customWidth="1"/>
    <col min="1819" max="1819" width="8.5703125" style="9" customWidth="1"/>
    <col min="1820" max="1823" width="4.5703125" style="9" customWidth="1"/>
    <col min="1824" max="1825" width="11.5703125" style="9"/>
    <col min="1826" max="1826" width="7.140625" style="9" customWidth="1"/>
    <col min="1827" max="1827" width="7.42578125" style="9" customWidth="1"/>
    <col min="1828" max="1828" width="6.5703125" style="9" customWidth="1"/>
    <col min="1829" max="1829" width="8.140625" style="9" customWidth="1"/>
    <col min="1830" max="1830" width="9.140625" style="9" customWidth="1"/>
    <col min="1831" max="1831" width="11.5703125" style="9"/>
    <col min="1832" max="1832" width="4.42578125" style="9" customWidth="1"/>
    <col min="1833" max="1833" width="4.85546875" style="9" customWidth="1"/>
    <col min="1834" max="1834" width="3.5703125" style="9" customWidth="1"/>
    <col min="1835" max="1835" width="4.42578125" style="9" customWidth="1"/>
    <col min="1836" max="2048" width="11.5703125" style="9"/>
    <col min="2049" max="2049" width="1.85546875" style="9" customWidth="1"/>
    <col min="2050" max="2050" width="4.5703125" style="9" customWidth="1"/>
    <col min="2051" max="2051" width="8" style="9" customWidth="1"/>
    <col min="2052" max="2052" width="8.42578125" style="9" customWidth="1"/>
    <col min="2053" max="2055" width="4.5703125" style="9" customWidth="1"/>
    <col min="2056" max="2056" width="7.140625" style="9" customWidth="1"/>
    <col min="2057" max="2057" width="7.42578125" style="9" customWidth="1"/>
    <col min="2058" max="2058" width="7.85546875" style="9" customWidth="1"/>
    <col min="2059" max="2059" width="8.42578125" style="9" customWidth="1"/>
    <col min="2060" max="2060" width="4.5703125" style="9" customWidth="1"/>
    <col min="2061" max="2061" width="7.85546875" style="9" customWidth="1"/>
    <col min="2062" max="2062" width="7.42578125" style="9" customWidth="1"/>
    <col min="2063" max="2063" width="8.140625" style="9" customWidth="1"/>
    <col min="2064" max="2064" width="7.85546875" style="9" customWidth="1"/>
    <col min="2065" max="2065" width="4.5703125" style="9" customWidth="1"/>
    <col min="2066" max="2066" width="4.85546875" style="9" customWidth="1"/>
    <col min="2067" max="2067" width="9.140625" style="9" customWidth="1"/>
    <col min="2068" max="2068" width="7" style="9" customWidth="1"/>
    <col min="2069" max="2069" width="8.42578125" style="9" customWidth="1"/>
    <col min="2070" max="2070" width="9" style="9" customWidth="1"/>
    <col min="2071" max="2073" width="4.5703125" style="9" customWidth="1"/>
    <col min="2074" max="2074" width="7.140625" style="9" customWidth="1"/>
    <col min="2075" max="2075" width="8.5703125" style="9" customWidth="1"/>
    <col min="2076" max="2079" width="4.5703125" style="9" customWidth="1"/>
    <col min="2080" max="2081" width="11.5703125" style="9"/>
    <col min="2082" max="2082" width="7.140625" style="9" customWidth="1"/>
    <col min="2083" max="2083" width="7.42578125" style="9" customWidth="1"/>
    <col min="2084" max="2084" width="6.5703125" style="9" customWidth="1"/>
    <col min="2085" max="2085" width="8.140625" style="9" customWidth="1"/>
    <col min="2086" max="2086" width="9.140625" style="9" customWidth="1"/>
    <col min="2087" max="2087" width="11.5703125" style="9"/>
    <col min="2088" max="2088" width="4.42578125" style="9" customWidth="1"/>
    <col min="2089" max="2089" width="4.85546875" style="9" customWidth="1"/>
    <col min="2090" max="2090" width="3.5703125" style="9" customWidth="1"/>
    <col min="2091" max="2091" width="4.42578125" style="9" customWidth="1"/>
    <col min="2092" max="2304" width="11.5703125" style="9"/>
    <col min="2305" max="2305" width="1.85546875" style="9" customWidth="1"/>
    <col min="2306" max="2306" width="4.5703125" style="9" customWidth="1"/>
    <col min="2307" max="2307" width="8" style="9" customWidth="1"/>
    <col min="2308" max="2308" width="8.42578125" style="9" customWidth="1"/>
    <col min="2309" max="2311" width="4.5703125" style="9" customWidth="1"/>
    <col min="2312" max="2312" width="7.140625" style="9" customWidth="1"/>
    <col min="2313" max="2313" width="7.42578125" style="9" customWidth="1"/>
    <col min="2314" max="2314" width="7.85546875" style="9" customWidth="1"/>
    <col min="2315" max="2315" width="8.42578125" style="9" customWidth="1"/>
    <col min="2316" max="2316" width="4.5703125" style="9" customWidth="1"/>
    <col min="2317" max="2317" width="7.85546875" style="9" customWidth="1"/>
    <col min="2318" max="2318" width="7.42578125" style="9" customWidth="1"/>
    <col min="2319" max="2319" width="8.140625" style="9" customWidth="1"/>
    <col min="2320" max="2320" width="7.85546875" style="9" customWidth="1"/>
    <col min="2321" max="2321" width="4.5703125" style="9" customWidth="1"/>
    <col min="2322" max="2322" width="4.85546875" style="9" customWidth="1"/>
    <col min="2323" max="2323" width="9.140625" style="9" customWidth="1"/>
    <col min="2324" max="2324" width="7" style="9" customWidth="1"/>
    <col min="2325" max="2325" width="8.42578125" style="9" customWidth="1"/>
    <col min="2326" max="2326" width="9" style="9" customWidth="1"/>
    <col min="2327" max="2329" width="4.5703125" style="9" customWidth="1"/>
    <col min="2330" max="2330" width="7.140625" style="9" customWidth="1"/>
    <col min="2331" max="2331" width="8.5703125" style="9" customWidth="1"/>
    <col min="2332" max="2335" width="4.5703125" style="9" customWidth="1"/>
    <col min="2336" max="2337" width="11.5703125" style="9"/>
    <col min="2338" max="2338" width="7.140625" style="9" customWidth="1"/>
    <col min="2339" max="2339" width="7.42578125" style="9" customWidth="1"/>
    <col min="2340" max="2340" width="6.5703125" style="9" customWidth="1"/>
    <col min="2341" max="2341" width="8.140625" style="9" customWidth="1"/>
    <col min="2342" max="2342" width="9.140625" style="9" customWidth="1"/>
    <col min="2343" max="2343" width="11.5703125" style="9"/>
    <col min="2344" max="2344" width="4.42578125" style="9" customWidth="1"/>
    <col min="2345" max="2345" width="4.85546875" style="9" customWidth="1"/>
    <col min="2346" max="2346" width="3.5703125" style="9" customWidth="1"/>
    <col min="2347" max="2347" width="4.42578125" style="9" customWidth="1"/>
    <col min="2348" max="2560" width="11.5703125" style="9"/>
    <col min="2561" max="2561" width="1.85546875" style="9" customWidth="1"/>
    <col min="2562" max="2562" width="4.5703125" style="9" customWidth="1"/>
    <col min="2563" max="2563" width="8" style="9" customWidth="1"/>
    <col min="2564" max="2564" width="8.42578125" style="9" customWidth="1"/>
    <col min="2565" max="2567" width="4.5703125" style="9" customWidth="1"/>
    <col min="2568" max="2568" width="7.140625" style="9" customWidth="1"/>
    <col min="2569" max="2569" width="7.42578125" style="9" customWidth="1"/>
    <col min="2570" max="2570" width="7.85546875" style="9" customWidth="1"/>
    <col min="2571" max="2571" width="8.42578125" style="9" customWidth="1"/>
    <col min="2572" max="2572" width="4.5703125" style="9" customWidth="1"/>
    <col min="2573" max="2573" width="7.85546875" style="9" customWidth="1"/>
    <col min="2574" max="2574" width="7.42578125" style="9" customWidth="1"/>
    <col min="2575" max="2575" width="8.140625" style="9" customWidth="1"/>
    <col min="2576" max="2576" width="7.85546875" style="9" customWidth="1"/>
    <col min="2577" max="2577" width="4.5703125" style="9" customWidth="1"/>
    <col min="2578" max="2578" width="4.85546875" style="9" customWidth="1"/>
    <col min="2579" max="2579" width="9.140625" style="9" customWidth="1"/>
    <col min="2580" max="2580" width="7" style="9" customWidth="1"/>
    <col min="2581" max="2581" width="8.42578125" style="9" customWidth="1"/>
    <col min="2582" max="2582" width="9" style="9" customWidth="1"/>
    <col min="2583" max="2585" width="4.5703125" style="9" customWidth="1"/>
    <col min="2586" max="2586" width="7.140625" style="9" customWidth="1"/>
    <col min="2587" max="2587" width="8.5703125" style="9" customWidth="1"/>
    <col min="2588" max="2591" width="4.5703125" style="9" customWidth="1"/>
    <col min="2592" max="2593" width="11.5703125" style="9"/>
    <col min="2594" max="2594" width="7.140625" style="9" customWidth="1"/>
    <col min="2595" max="2595" width="7.42578125" style="9" customWidth="1"/>
    <col min="2596" max="2596" width="6.5703125" style="9" customWidth="1"/>
    <col min="2597" max="2597" width="8.140625" style="9" customWidth="1"/>
    <col min="2598" max="2598" width="9.140625" style="9" customWidth="1"/>
    <col min="2599" max="2599" width="11.5703125" style="9"/>
    <col min="2600" max="2600" width="4.42578125" style="9" customWidth="1"/>
    <col min="2601" max="2601" width="4.85546875" style="9" customWidth="1"/>
    <col min="2602" max="2602" width="3.5703125" style="9" customWidth="1"/>
    <col min="2603" max="2603" width="4.42578125" style="9" customWidth="1"/>
    <col min="2604" max="2816" width="11.5703125" style="9"/>
    <col min="2817" max="2817" width="1.85546875" style="9" customWidth="1"/>
    <col min="2818" max="2818" width="4.5703125" style="9" customWidth="1"/>
    <col min="2819" max="2819" width="8" style="9" customWidth="1"/>
    <col min="2820" max="2820" width="8.42578125" style="9" customWidth="1"/>
    <col min="2821" max="2823" width="4.5703125" style="9" customWidth="1"/>
    <col min="2824" max="2824" width="7.140625" style="9" customWidth="1"/>
    <col min="2825" max="2825" width="7.42578125" style="9" customWidth="1"/>
    <col min="2826" max="2826" width="7.85546875" style="9" customWidth="1"/>
    <col min="2827" max="2827" width="8.42578125" style="9" customWidth="1"/>
    <col min="2828" max="2828" width="4.5703125" style="9" customWidth="1"/>
    <col min="2829" max="2829" width="7.85546875" style="9" customWidth="1"/>
    <col min="2830" max="2830" width="7.42578125" style="9" customWidth="1"/>
    <col min="2831" max="2831" width="8.140625" style="9" customWidth="1"/>
    <col min="2832" max="2832" width="7.85546875" style="9" customWidth="1"/>
    <col min="2833" max="2833" width="4.5703125" style="9" customWidth="1"/>
    <col min="2834" max="2834" width="4.85546875" style="9" customWidth="1"/>
    <col min="2835" max="2835" width="9.140625" style="9" customWidth="1"/>
    <col min="2836" max="2836" width="7" style="9" customWidth="1"/>
    <col min="2837" max="2837" width="8.42578125" style="9" customWidth="1"/>
    <col min="2838" max="2838" width="9" style="9" customWidth="1"/>
    <col min="2839" max="2841" width="4.5703125" style="9" customWidth="1"/>
    <col min="2842" max="2842" width="7.140625" style="9" customWidth="1"/>
    <col min="2843" max="2843" width="8.5703125" style="9" customWidth="1"/>
    <col min="2844" max="2847" width="4.5703125" style="9" customWidth="1"/>
    <col min="2848" max="2849" width="11.5703125" style="9"/>
    <col min="2850" max="2850" width="7.140625" style="9" customWidth="1"/>
    <col min="2851" max="2851" width="7.42578125" style="9" customWidth="1"/>
    <col min="2852" max="2852" width="6.5703125" style="9" customWidth="1"/>
    <col min="2853" max="2853" width="8.140625" style="9" customWidth="1"/>
    <col min="2854" max="2854" width="9.140625" style="9" customWidth="1"/>
    <col min="2855" max="2855" width="11.5703125" style="9"/>
    <col min="2856" max="2856" width="4.42578125" style="9" customWidth="1"/>
    <col min="2857" max="2857" width="4.85546875" style="9" customWidth="1"/>
    <col min="2858" max="2858" width="3.5703125" style="9" customWidth="1"/>
    <col min="2859" max="2859" width="4.42578125" style="9" customWidth="1"/>
    <col min="2860" max="3072" width="11.5703125" style="9"/>
    <col min="3073" max="3073" width="1.85546875" style="9" customWidth="1"/>
    <col min="3074" max="3074" width="4.5703125" style="9" customWidth="1"/>
    <col min="3075" max="3075" width="8" style="9" customWidth="1"/>
    <col min="3076" max="3076" width="8.42578125" style="9" customWidth="1"/>
    <col min="3077" max="3079" width="4.5703125" style="9" customWidth="1"/>
    <col min="3080" max="3080" width="7.140625" style="9" customWidth="1"/>
    <col min="3081" max="3081" width="7.42578125" style="9" customWidth="1"/>
    <col min="3082" max="3082" width="7.85546875" style="9" customWidth="1"/>
    <col min="3083" max="3083" width="8.42578125" style="9" customWidth="1"/>
    <col min="3084" max="3084" width="4.5703125" style="9" customWidth="1"/>
    <col min="3085" max="3085" width="7.85546875" style="9" customWidth="1"/>
    <col min="3086" max="3086" width="7.42578125" style="9" customWidth="1"/>
    <col min="3087" max="3087" width="8.140625" style="9" customWidth="1"/>
    <col min="3088" max="3088" width="7.85546875" style="9" customWidth="1"/>
    <col min="3089" max="3089" width="4.5703125" style="9" customWidth="1"/>
    <col min="3090" max="3090" width="4.85546875" style="9" customWidth="1"/>
    <col min="3091" max="3091" width="9.140625" style="9" customWidth="1"/>
    <col min="3092" max="3092" width="7" style="9" customWidth="1"/>
    <col min="3093" max="3093" width="8.42578125" style="9" customWidth="1"/>
    <col min="3094" max="3094" width="9" style="9" customWidth="1"/>
    <col min="3095" max="3097" width="4.5703125" style="9" customWidth="1"/>
    <col min="3098" max="3098" width="7.140625" style="9" customWidth="1"/>
    <col min="3099" max="3099" width="8.5703125" style="9" customWidth="1"/>
    <col min="3100" max="3103" width="4.5703125" style="9" customWidth="1"/>
    <col min="3104" max="3105" width="11.5703125" style="9"/>
    <col min="3106" max="3106" width="7.140625" style="9" customWidth="1"/>
    <col min="3107" max="3107" width="7.42578125" style="9" customWidth="1"/>
    <col min="3108" max="3108" width="6.5703125" style="9" customWidth="1"/>
    <col min="3109" max="3109" width="8.140625" style="9" customWidth="1"/>
    <col min="3110" max="3110" width="9.140625" style="9" customWidth="1"/>
    <col min="3111" max="3111" width="11.5703125" style="9"/>
    <col min="3112" max="3112" width="4.42578125" style="9" customWidth="1"/>
    <col min="3113" max="3113" width="4.85546875" style="9" customWidth="1"/>
    <col min="3114" max="3114" width="3.5703125" style="9" customWidth="1"/>
    <col min="3115" max="3115" width="4.42578125" style="9" customWidth="1"/>
    <col min="3116" max="3328" width="11.5703125" style="9"/>
    <col min="3329" max="3329" width="1.85546875" style="9" customWidth="1"/>
    <col min="3330" max="3330" width="4.5703125" style="9" customWidth="1"/>
    <col min="3331" max="3331" width="8" style="9" customWidth="1"/>
    <col min="3332" max="3332" width="8.42578125" style="9" customWidth="1"/>
    <col min="3333" max="3335" width="4.5703125" style="9" customWidth="1"/>
    <col min="3336" max="3336" width="7.140625" style="9" customWidth="1"/>
    <col min="3337" max="3337" width="7.42578125" style="9" customWidth="1"/>
    <col min="3338" max="3338" width="7.85546875" style="9" customWidth="1"/>
    <col min="3339" max="3339" width="8.42578125" style="9" customWidth="1"/>
    <col min="3340" max="3340" width="4.5703125" style="9" customWidth="1"/>
    <col min="3341" max="3341" width="7.85546875" style="9" customWidth="1"/>
    <col min="3342" max="3342" width="7.42578125" style="9" customWidth="1"/>
    <col min="3343" max="3343" width="8.140625" style="9" customWidth="1"/>
    <col min="3344" max="3344" width="7.85546875" style="9" customWidth="1"/>
    <col min="3345" max="3345" width="4.5703125" style="9" customWidth="1"/>
    <col min="3346" max="3346" width="4.85546875" style="9" customWidth="1"/>
    <col min="3347" max="3347" width="9.140625" style="9" customWidth="1"/>
    <col min="3348" max="3348" width="7" style="9" customWidth="1"/>
    <col min="3349" max="3349" width="8.42578125" style="9" customWidth="1"/>
    <col min="3350" max="3350" width="9" style="9" customWidth="1"/>
    <col min="3351" max="3353" width="4.5703125" style="9" customWidth="1"/>
    <col min="3354" max="3354" width="7.140625" style="9" customWidth="1"/>
    <col min="3355" max="3355" width="8.5703125" style="9" customWidth="1"/>
    <col min="3356" max="3359" width="4.5703125" style="9" customWidth="1"/>
    <col min="3360" max="3361" width="11.5703125" style="9"/>
    <col min="3362" max="3362" width="7.140625" style="9" customWidth="1"/>
    <col min="3363" max="3363" width="7.42578125" style="9" customWidth="1"/>
    <col min="3364" max="3364" width="6.5703125" style="9" customWidth="1"/>
    <col min="3365" max="3365" width="8.140625" style="9" customWidth="1"/>
    <col min="3366" max="3366" width="9.140625" style="9" customWidth="1"/>
    <col min="3367" max="3367" width="11.5703125" style="9"/>
    <col min="3368" max="3368" width="4.42578125" style="9" customWidth="1"/>
    <col min="3369" max="3369" width="4.85546875" style="9" customWidth="1"/>
    <col min="3370" max="3370" width="3.5703125" style="9" customWidth="1"/>
    <col min="3371" max="3371" width="4.42578125" style="9" customWidth="1"/>
    <col min="3372" max="3584" width="11.5703125" style="9"/>
    <col min="3585" max="3585" width="1.85546875" style="9" customWidth="1"/>
    <col min="3586" max="3586" width="4.5703125" style="9" customWidth="1"/>
    <col min="3587" max="3587" width="8" style="9" customWidth="1"/>
    <col min="3588" max="3588" width="8.42578125" style="9" customWidth="1"/>
    <col min="3589" max="3591" width="4.5703125" style="9" customWidth="1"/>
    <col min="3592" max="3592" width="7.140625" style="9" customWidth="1"/>
    <col min="3593" max="3593" width="7.42578125" style="9" customWidth="1"/>
    <col min="3594" max="3594" width="7.85546875" style="9" customWidth="1"/>
    <col min="3595" max="3595" width="8.42578125" style="9" customWidth="1"/>
    <col min="3596" max="3596" width="4.5703125" style="9" customWidth="1"/>
    <col min="3597" max="3597" width="7.85546875" style="9" customWidth="1"/>
    <col min="3598" max="3598" width="7.42578125" style="9" customWidth="1"/>
    <col min="3599" max="3599" width="8.140625" style="9" customWidth="1"/>
    <col min="3600" max="3600" width="7.85546875" style="9" customWidth="1"/>
    <col min="3601" max="3601" width="4.5703125" style="9" customWidth="1"/>
    <col min="3602" max="3602" width="4.85546875" style="9" customWidth="1"/>
    <col min="3603" max="3603" width="9.140625" style="9" customWidth="1"/>
    <col min="3604" max="3604" width="7" style="9" customWidth="1"/>
    <col min="3605" max="3605" width="8.42578125" style="9" customWidth="1"/>
    <col min="3606" max="3606" width="9" style="9" customWidth="1"/>
    <col min="3607" max="3609" width="4.5703125" style="9" customWidth="1"/>
    <col min="3610" max="3610" width="7.140625" style="9" customWidth="1"/>
    <col min="3611" max="3611" width="8.5703125" style="9" customWidth="1"/>
    <col min="3612" max="3615" width="4.5703125" style="9" customWidth="1"/>
    <col min="3616" max="3617" width="11.5703125" style="9"/>
    <col min="3618" max="3618" width="7.140625" style="9" customWidth="1"/>
    <col min="3619" max="3619" width="7.42578125" style="9" customWidth="1"/>
    <col min="3620" max="3620" width="6.5703125" style="9" customWidth="1"/>
    <col min="3621" max="3621" width="8.140625" style="9" customWidth="1"/>
    <col min="3622" max="3622" width="9.140625" style="9" customWidth="1"/>
    <col min="3623" max="3623" width="11.5703125" style="9"/>
    <col min="3624" max="3624" width="4.42578125" style="9" customWidth="1"/>
    <col min="3625" max="3625" width="4.85546875" style="9" customWidth="1"/>
    <col min="3626" max="3626" width="3.5703125" style="9" customWidth="1"/>
    <col min="3627" max="3627" width="4.42578125" style="9" customWidth="1"/>
    <col min="3628" max="3840" width="11.5703125" style="9"/>
    <col min="3841" max="3841" width="1.85546875" style="9" customWidth="1"/>
    <col min="3842" max="3842" width="4.5703125" style="9" customWidth="1"/>
    <col min="3843" max="3843" width="8" style="9" customWidth="1"/>
    <col min="3844" max="3844" width="8.42578125" style="9" customWidth="1"/>
    <col min="3845" max="3847" width="4.5703125" style="9" customWidth="1"/>
    <col min="3848" max="3848" width="7.140625" style="9" customWidth="1"/>
    <col min="3849" max="3849" width="7.42578125" style="9" customWidth="1"/>
    <col min="3850" max="3850" width="7.85546875" style="9" customWidth="1"/>
    <col min="3851" max="3851" width="8.42578125" style="9" customWidth="1"/>
    <col min="3852" max="3852" width="4.5703125" style="9" customWidth="1"/>
    <col min="3853" max="3853" width="7.85546875" style="9" customWidth="1"/>
    <col min="3854" max="3854" width="7.42578125" style="9" customWidth="1"/>
    <col min="3855" max="3855" width="8.140625" style="9" customWidth="1"/>
    <col min="3856" max="3856" width="7.85546875" style="9" customWidth="1"/>
    <col min="3857" max="3857" width="4.5703125" style="9" customWidth="1"/>
    <col min="3858" max="3858" width="4.85546875" style="9" customWidth="1"/>
    <col min="3859" max="3859" width="9.140625" style="9" customWidth="1"/>
    <col min="3860" max="3860" width="7" style="9" customWidth="1"/>
    <col min="3861" max="3861" width="8.42578125" style="9" customWidth="1"/>
    <col min="3862" max="3862" width="9" style="9" customWidth="1"/>
    <col min="3863" max="3865" width="4.5703125" style="9" customWidth="1"/>
    <col min="3866" max="3866" width="7.140625" style="9" customWidth="1"/>
    <col min="3867" max="3867" width="8.5703125" style="9" customWidth="1"/>
    <col min="3868" max="3871" width="4.5703125" style="9" customWidth="1"/>
    <col min="3872" max="3873" width="11.5703125" style="9"/>
    <col min="3874" max="3874" width="7.140625" style="9" customWidth="1"/>
    <col min="3875" max="3875" width="7.42578125" style="9" customWidth="1"/>
    <col min="3876" max="3876" width="6.5703125" style="9" customWidth="1"/>
    <col min="3877" max="3877" width="8.140625" style="9" customWidth="1"/>
    <col min="3878" max="3878" width="9.140625" style="9" customWidth="1"/>
    <col min="3879" max="3879" width="11.5703125" style="9"/>
    <col min="3880" max="3880" width="4.42578125" style="9" customWidth="1"/>
    <col min="3881" max="3881" width="4.85546875" style="9" customWidth="1"/>
    <col min="3882" max="3882" width="3.5703125" style="9" customWidth="1"/>
    <col min="3883" max="3883" width="4.42578125" style="9" customWidth="1"/>
    <col min="3884" max="4096" width="11.5703125" style="9"/>
    <col min="4097" max="4097" width="1.85546875" style="9" customWidth="1"/>
    <col min="4098" max="4098" width="4.5703125" style="9" customWidth="1"/>
    <col min="4099" max="4099" width="8" style="9" customWidth="1"/>
    <col min="4100" max="4100" width="8.42578125" style="9" customWidth="1"/>
    <col min="4101" max="4103" width="4.5703125" style="9" customWidth="1"/>
    <col min="4104" max="4104" width="7.140625" style="9" customWidth="1"/>
    <col min="4105" max="4105" width="7.42578125" style="9" customWidth="1"/>
    <col min="4106" max="4106" width="7.85546875" style="9" customWidth="1"/>
    <col min="4107" max="4107" width="8.42578125" style="9" customWidth="1"/>
    <col min="4108" max="4108" width="4.5703125" style="9" customWidth="1"/>
    <col min="4109" max="4109" width="7.85546875" style="9" customWidth="1"/>
    <col min="4110" max="4110" width="7.42578125" style="9" customWidth="1"/>
    <col min="4111" max="4111" width="8.140625" style="9" customWidth="1"/>
    <col min="4112" max="4112" width="7.85546875" style="9" customWidth="1"/>
    <col min="4113" max="4113" width="4.5703125" style="9" customWidth="1"/>
    <col min="4114" max="4114" width="4.85546875" style="9" customWidth="1"/>
    <col min="4115" max="4115" width="9.140625" style="9" customWidth="1"/>
    <col min="4116" max="4116" width="7" style="9" customWidth="1"/>
    <col min="4117" max="4117" width="8.42578125" style="9" customWidth="1"/>
    <col min="4118" max="4118" width="9" style="9" customWidth="1"/>
    <col min="4119" max="4121" width="4.5703125" style="9" customWidth="1"/>
    <col min="4122" max="4122" width="7.140625" style="9" customWidth="1"/>
    <col min="4123" max="4123" width="8.5703125" style="9" customWidth="1"/>
    <col min="4124" max="4127" width="4.5703125" style="9" customWidth="1"/>
    <col min="4128" max="4129" width="11.5703125" style="9"/>
    <col min="4130" max="4130" width="7.140625" style="9" customWidth="1"/>
    <col min="4131" max="4131" width="7.42578125" style="9" customWidth="1"/>
    <col min="4132" max="4132" width="6.5703125" style="9" customWidth="1"/>
    <col min="4133" max="4133" width="8.140625" style="9" customWidth="1"/>
    <col min="4134" max="4134" width="9.140625" style="9" customWidth="1"/>
    <col min="4135" max="4135" width="11.5703125" style="9"/>
    <col min="4136" max="4136" width="4.42578125" style="9" customWidth="1"/>
    <col min="4137" max="4137" width="4.85546875" style="9" customWidth="1"/>
    <col min="4138" max="4138" width="3.5703125" style="9" customWidth="1"/>
    <col min="4139" max="4139" width="4.42578125" style="9" customWidth="1"/>
    <col min="4140" max="4352" width="11.5703125" style="9"/>
    <col min="4353" max="4353" width="1.85546875" style="9" customWidth="1"/>
    <col min="4354" max="4354" width="4.5703125" style="9" customWidth="1"/>
    <col min="4355" max="4355" width="8" style="9" customWidth="1"/>
    <col min="4356" max="4356" width="8.42578125" style="9" customWidth="1"/>
    <col min="4357" max="4359" width="4.5703125" style="9" customWidth="1"/>
    <col min="4360" max="4360" width="7.140625" style="9" customWidth="1"/>
    <col min="4361" max="4361" width="7.42578125" style="9" customWidth="1"/>
    <col min="4362" max="4362" width="7.85546875" style="9" customWidth="1"/>
    <col min="4363" max="4363" width="8.42578125" style="9" customWidth="1"/>
    <col min="4364" max="4364" width="4.5703125" style="9" customWidth="1"/>
    <col min="4365" max="4365" width="7.85546875" style="9" customWidth="1"/>
    <col min="4366" max="4366" width="7.42578125" style="9" customWidth="1"/>
    <col min="4367" max="4367" width="8.140625" style="9" customWidth="1"/>
    <col min="4368" max="4368" width="7.85546875" style="9" customWidth="1"/>
    <col min="4369" max="4369" width="4.5703125" style="9" customWidth="1"/>
    <col min="4370" max="4370" width="4.85546875" style="9" customWidth="1"/>
    <col min="4371" max="4371" width="9.140625" style="9" customWidth="1"/>
    <col min="4372" max="4372" width="7" style="9" customWidth="1"/>
    <col min="4373" max="4373" width="8.42578125" style="9" customWidth="1"/>
    <col min="4374" max="4374" width="9" style="9" customWidth="1"/>
    <col min="4375" max="4377" width="4.5703125" style="9" customWidth="1"/>
    <col min="4378" max="4378" width="7.140625" style="9" customWidth="1"/>
    <col min="4379" max="4379" width="8.5703125" style="9" customWidth="1"/>
    <col min="4380" max="4383" width="4.5703125" style="9" customWidth="1"/>
    <col min="4384" max="4385" width="11.5703125" style="9"/>
    <col min="4386" max="4386" width="7.140625" style="9" customWidth="1"/>
    <col min="4387" max="4387" width="7.42578125" style="9" customWidth="1"/>
    <col min="4388" max="4388" width="6.5703125" style="9" customWidth="1"/>
    <col min="4389" max="4389" width="8.140625" style="9" customWidth="1"/>
    <col min="4390" max="4390" width="9.140625" style="9" customWidth="1"/>
    <col min="4391" max="4391" width="11.5703125" style="9"/>
    <col min="4392" max="4392" width="4.42578125" style="9" customWidth="1"/>
    <col min="4393" max="4393" width="4.85546875" style="9" customWidth="1"/>
    <col min="4394" max="4394" width="3.5703125" style="9" customWidth="1"/>
    <col min="4395" max="4395" width="4.42578125" style="9" customWidth="1"/>
    <col min="4396" max="4608" width="11.5703125" style="9"/>
    <col min="4609" max="4609" width="1.85546875" style="9" customWidth="1"/>
    <col min="4610" max="4610" width="4.5703125" style="9" customWidth="1"/>
    <col min="4611" max="4611" width="8" style="9" customWidth="1"/>
    <col min="4612" max="4612" width="8.42578125" style="9" customWidth="1"/>
    <col min="4613" max="4615" width="4.5703125" style="9" customWidth="1"/>
    <col min="4616" max="4616" width="7.140625" style="9" customWidth="1"/>
    <col min="4617" max="4617" width="7.42578125" style="9" customWidth="1"/>
    <col min="4618" max="4618" width="7.85546875" style="9" customWidth="1"/>
    <col min="4619" max="4619" width="8.42578125" style="9" customWidth="1"/>
    <col min="4620" max="4620" width="4.5703125" style="9" customWidth="1"/>
    <col min="4621" max="4621" width="7.85546875" style="9" customWidth="1"/>
    <col min="4622" max="4622" width="7.42578125" style="9" customWidth="1"/>
    <col min="4623" max="4623" width="8.140625" style="9" customWidth="1"/>
    <col min="4624" max="4624" width="7.85546875" style="9" customWidth="1"/>
    <col min="4625" max="4625" width="4.5703125" style="9" customWidth="1"/>
    <col min="4626" max="4626" width="4.85546875" style="9" customWidth="1"/>
    <col min="4627" max="4627" width="9.140625" style="9" customWidth="1"/>
    <col min="4628" max="4628" width="7" style="9" customWidth="1"/>
    <col min="4629" max="4629" width="8.42578125" style="9" customWidth="1"/>
    <col min="4630" max="4630" width="9" style="9" customWidth="1"/>
    <col min="4631" max="4633" width="4.5703125" style="9" customWidth="1"/>
    <col min="4634" max="4634" width="7.140625" style="9" customWidth="1"/>
    <col min="4635" max="4635" width="8.5703125" style="9" customWidth="1"/>
    <col min="4636" max="4639" width="4.5703125" style="9" customWidth="1"/>
    <col min="4640" max="4641" width="11.5703125" style="9"/>
    <col min="4642" max="4642" width="7.140625" style="9" customWidth="1"/>
    <col min="4643" max="4643" width="7.42578125" style="9" customWidth="1"/>
    <col min="4644" max="4644" width="6.5703125" style="9" customWidth="1"/>
    <col min="4645" max="4645" width="8.140625" style="9" customWidth="1"/>
    <col min="4646" max="4646" width="9.140625" style="9" customWidth="1"/>
    <col min="4647" max="4647" width="11.5703125" style="9"/>
    <col min="4648" max="4648" width="4.42578125" style="9" customWidth="1"/>
    <col min="4649" max="4649" width="4.85546875" style="9" customWidth="1"/>
    <col min="4650" max="4650" width="3.5703125" style="9" customWidth="1"/>
    <col min="4651" max="4651" width="4.42578125" style="9" customWidth="1"/>
    <col min="4652" max="4864" width="11.5703125" style="9"/>
    <col min="4865" max="4865" width="1.85546875" style="9" customWidth="1"/>
    <col min="4866" max="4866" width="4.5703125" style="9" customWidth="1"/>
    <col min="4867" max="4867" width="8" style="9" customWidth="1"/>
    <col min="4868" max="4868" width="8.42578125" style="9" customWidth="1"/>
    <col min="4869" max="4871" width="4.5703125" style="9" customWidth="1"/>
    <col min="4872" max="4872" width="7.140625" style="9" customWidth="1"/>
    <col min="4873" max="4873" width="7.42578125" style="9" customWidth="1"/>
    <col min="4874" max="4874" width="7.85546875" style="9" customWidth="1"/>
    <col min="4875" max="4875" width="8.42578125" style="9" customWidth="1"/>
    <col min="4876" max="4876" width="4.5703125" style="9" customWidth="1"/>
    <col min="4877" max="4877" width="7.85546875" style="9" customWidth="1"/>
    <col min="4878" max="4878" width="7.42578125" style="9" customWidth="1"/>
    <col min="4879" max="4879" width="8.140625" style="9" customWidth="1"/>
    <col min="4880" max="4880" width="7.85546875" style="9" customWidth="1"/>
    <col min="4881" max="4881" width="4.5703125" style="9" customWidth="1"/>
    <col min="4882" max="4882" width="4.85546875" style="9" customWidth="1"/>
    <col min="4883" max="4883" width="9.140625" style="9" customWidth="1"/>
    <col min="4884" max="4884" width="7" style="9" customWidth="1"/>
    <col min="4885" max="4885" width="8.42578125" style="9" customWidth="1"/>
    <col min="4886" max="4886" width="9" style="9" customWidth="1"/>
    <col min="4887" max="4889" width="4.5703125" style="9" customWidth="1"/>
    <col min="4890" max="4890" width="7.140625" style="9" customWidth="1"/>
    <col min="4891" max="4891" width="8.5703125" style="9" customWidth="1"/>
    <col min="4892" max="4895" width="4.5703125" style="9" customWidth="1"/>
    <col min="4896" max="4897" width="11.5703125" style="9"/>
    <col min="4898" max="4898" width="7.140625" style="9" customWidth="1"/>
    <col min="4899" max="4899" width="7.42578125" style="9" customWidth="1"/>
    <col min="4900" max="4900" width="6.5703125" style="9" customWidth="1"/>
    <col min="4901" max="4901" width="8.140625" style="9" customWidth="1"/>
    <col min="4902" max="4902" width="9.140625" style="9" customWidth="1"/>
    <col min="4903" max="4903" width="11.5703125" style="9"/>
    <col min="4904" max="4904" width="4.42578125" style="9" customWidth="1"/>
    <col min="4905" max="4905" width="4.85546875" style="9" customWidth="1"/>
    <col min="4906" max="4906" width="3.5703125" style="9" customWidth="1"/>
    <col min="4907" max="4907" width="4.42578125" style="9" customWidth="1"/>
    <col min="4908" max="5120" width="11.5703125" style="9"/>
    <col min="5121" max="5121" width="1.85546875" style="9" customWidth="1"/>
    <col min="5122" max="5122" width="4.5703125" style="9" customWidth="1"/>
    <col min="5123" max="5123" width="8" style="9" customWidth="1"/>
    <col min="5124" max="5124" width="8.42578125" style="9" customWidth="1"/>
    <col min="5125" max="5127" width="4.5703125" style="9" customWidth="1"/>
    <col min="5128" max="5128" width="7.140625" style="9" customWidth="1"/>
    <col min="5129" max="5129" width="7.42578125" style="9" customWidth="1"/>
    <col min="5130" max="5130" width="7.85546875" style="9" customWidth="1"/>
    <col min="5131" max="5131" width="8.42578125" style="9" customWidth="1"/>
    <col min="5132" max="5132" width="4.5703125" style="9" customWidth="1"/>
    <col min="5133" max="5133" width="7.85546875" style="9" customWidth="1"/>
    <col min="5134" max="5134" width="7.42578125" style="9" customWidth="1"/>
    <col min="5135" max="5135" width="8.140625" style="9" customWidth="1"/>
    <col min="5136" max="5136" width="7.85546875" style="9" customWidth="1"/>
    <col min="5137" max="5137" width="4.5703125" style="9" customWidth="1"/>
    <col min="5138" max="5138" width="4.85546875" style="9" customWidth="1"/>
    <col min="5139" max="5139" width="9.140625" style="9" customWidth="1"/>
    <col min="5140" max="5140" width="7" style="9" customWidth="1"/>
    <col min="5141" max="5141" width="8.42578125" style="9" customWidth="1"/>
    <col min="5142" max="5142" width="9" style="9" customWidth="1"/>
    <col min="5143" max="5145" width="4.5703125" style="9" customWidth="1"/>
    <col min="5146" max="5146" width="7.140625" style="9" customWidth="1"/>
    <col min="5147" max="5147" width="8.5703125" style="9" customWidth="1"/>
    <col min="5148" max="5151" width="4.5703125" style="9" customWidth="1"/>
    <col min="5152" max="5153" width="11.5703125" style="9"/>
    <col min="5154" max="5154" width="7.140625" style="9" customWidth="1"/>
    <col min="5155" max="5155" width="7.42578125" style="9" customWidth="1"/>
    <col min="5156" max="5156" width="6.5703125" style="9" customWidth="1"/>
    <col min="5157" max="5157" width="8.140625" style="9" customWidth="1"/>
    <col min="5158" max="5158" width="9.140625" style="9" customWidth="1"/>
    <col min="5159" max="5159" width="11.5703125" style="9"/>
    <col min="5160" max="5160" width="4.42578125" style="9" customWidth="1"/>
    <col min="5161" max="5161" width="4.85546875" style="9" customWidth="1"/>
    <col min="5162" max="5162" width="3.5703125" style="9" customWidth="1"/>
    <col min="5163" max="5163" width="4.42578125" style="9" customWidth="1"/>
    <col min="5164" max="5376" width="11.5703125" style="9"/>
    <col min="5377" max="5377" width="1.85546875" style="9" customWidth="1"/>
    <col min="5378" max="5378" width="4.5703125" style="9" customWidth="1"/>
    <col min="5379" max="5379" width="8" style="9" customWidth="1"/>
    <col min="5380" max="5380" width="8.42578125" style="9" customWidth="1"/>
    <col min="5381" max="5383" width="4.5703125" style="9" customWidth="1"/>
    <col min="5384" max="5384" width="7.140625" style="9" customWidth="1"/>
    <col min="5385" max="5385" width="7.42578125" style="9" customWidth="1"/>
    <col min="5386" max="5386" width="7.85546875" style="9" customWidth="1"/>
    <col min="5387" max="5387" width="8.42578125" style="9" customWidth="1"/>
    <col min="5388" max="5388" width="4.5703125" style="9" customWidth="1"/>
    <col min="5389" max="5389" width="7.85546875" style="9" customWidth="1"/>
    <col min="5390" max="5390" width="7.42578125" style="9" customWidth="1"/>
    <col min="5391" max="5391" width="8.140625" style="9" customWidth="1"/>
    <col min="5392" max="5392" width="7.85546875" style="9" customWidth="1"/>
    <col min="5393" max="5393" width="4.5703125" style="9" customWidth="1"/>
    <col min="5394" max="5394" width="4.85546875" style="9" customWidth="1"/>
    <col min="5395" max="5395" width="9.140625" style="9" customWidth="1"/>
    <col min="5396" max="5396" width="7" style="9" customWidth="1"/>
    <col min="5397" max="5397" width="8.42578125" style="9" customWidth="1"/>
    <col min="5398" max="5398" width="9" style="9" customWidth="1"/>
    <col min="5399" max="5401" width="4.5703125" style="9" customWidth="1"/>
    <col min="5402" max="5402" width="7.140625" style="9" customWidth="1"/>
    <col min="5403" max="5403" width="8.5703125" style="9" customWidth="1"/>
    <col min="5404" max="5407" width="4.5703125" style="9" customWidth="1"/>
    <col min="5408" max="5409" width="11.5703125" style="9"/>
    <col min="5410" max="5410" width="7.140625" style="9" customWidth="1"/>
    <col min="5411" max="5411" width="7.42578125" style="9" customWidth="1"/>
    <col min="5412" max="5412" width="6.5703125" style="9" customWidth="1"/>
    <col min="5413" max="5413" width="8.140625" style="9" customWidth="1"/>
    <col min="5414" max="5414" width="9.140625" style="9" customWidth="1"/>
    <col min="5415" max="5415" width="11.5703125" style="9"/>
    <col min="5416" max="5416" width="4.42578125" style="9" customWidth="1"/>
    <col min="5417" max="5417" width="4.85546875" style="9" customWidth="1"/>
    <col min="5418" max="5418" width="3.5703125" style="9" customWidth="1"/>
    <col min="5419" max="5419" width="4.42578125" style="9" customWidth="1"/>
    <col min="5420" max="5632" width="11.5703125" style="9"/>
    <col min="5633" max="5633" width="1.85546875" style="9" customWidth="1"/>
    <col min="5634" max="5634" width="4.5703125" style="9" customWidth="1"/>
    <col min="5635" max="5635" width="8" style="9" customWidth="1"/>
    <col min="5636" max="5636" width="8.42578125" style="9" customWidth="1"/>
    <col min="5637" max="5639" width="4.5703125" style="9" customWidth="1"/>
    <col min="5640" max="5640" width="7.140625" style="9" customWidth="1"/>
    <col min="5641" max="5641" width="7.42578125" style="9" customWidth="1"/>
    <col min="5642" max="5642" width="7.85546875" style="9" customWidth="1"/>
    <col min="5643" max="5643" width="8.42578125" style="9" customWidth="1"/>
    <col min="5644" max="5644" width="4.5703125" style="9" customWidth="1"/>
    <col min="5645" max="5645" width="7.85546875" style="9" customWidth="1"/>
    <col min="5646" max="5646" width="7.42578125" style="9" customWidth="1"/>
    <col min="5647" max="5647" width="8.140625" style="9" customWidth="1"/>
    <col min="5648" max="5648" width="7.85546875" style="9" customWidth="1"/>
    <col min="5649" max="5649" width="4.5703125" style="9" customWidth="1"/>
    <col min="5650" max="5650" width="4.85546875" style="9" customWidth="1"/>
    <col min="5651" max="5651" width="9.140625" style="9" customWidth="1"/>
    <col min="5652" max="5652" width="7" style="9" customWidth="1"/>
    <col min="5653" max="5653" width="8.42578125" style="9" customWidth="1"/>
    <col min="5654" max="5654" width="9" style="9" customWidth="1"/>
    <col min="5655" max="5657" width="4.5703125" style="9" customWidth="1"/>
    <col min="5658" max="5658" width="7.140625" style="9" customWidth="1"/>
    <col min="5659" max="5659" width="8.5703125" style="9" customWidth="1"/>
    <col min="5660" max="5663" width="4.5703125" style="9" customWidth="1"/>
    <col min="5664" max="5665" width="11.5703125" style="9"/>
    <col min="5666" max="5666" width="7.140625" style="9" customWidth="1"/>
    <col min="5667" max="5667" width="7.42578125" style="9" customWidth="1"/>
    <col min="5668" max="5668" width="6.5703125" style="9" customWidth="1"/>
    <col min="5669" max="5669" width="8.140625" style="9" customWidth="1"/>
    <col min="5670" max="5670" width="9.140625" style="9" customWidth="1"/>
    <col min="5671" max="5671" width="11.5703125" style="9"/>
    <col min="5672" max="5672" width="4.42578125" style="9" customWidth="1"/>
    <col min="5673" max="5673" width="4.85546875" style="9" customWidth="1"/>
    <col min="5674" max="5674" width="3.5703125" style="9" customWidth="1"/>
    <col min="5675" max="5675" width="4.42578125" style="9" customWidth="1"/>
    <col min="5676" max="5888" width="11.5703125" style="9"/>
    <col min="5889" max="5889" width="1.85546875" style="9" customWidth="1"/>
    <col min="5890" max="5890" width="4.5703125" style="9" customWidth="1"/>
    <col min="5891" max="5891" width="8" style="9" customWidth="1"/>
    <col min="5892" max="5892" width="8.42578125" style="9" customWidth="1"/>
    <col min="5893" max="5895" width="4.5703125" style="9" customWidth="1"/>
    <col min="5896" max="5896" width="7.140625" style="9" customWidth="1"/>
    <col min="5897" max="5897" width="7.42578125" style="9" customWidth="1"/>
    <col min="5898" max="5898" width="7.85546875" style="9" customWidth="1"/>
    <col min="5899" max="5899" width="8.42578125" style="9" customWidth="1"/>
    <col min="5900" max="5900" width="4.5703125" style="9" customWidth="1"/>
    <col min="5901" max="5901" width="7.85546875" style="9" customWidth="1"/>
    <col min="5902" max="5902" width="7.42578125" style="9" customWidth="1"/>
    <col min="5903" max="5903" width="8.140625" style="9" customWidth="1"/>
    <col min="5904" max="5904" width="7.85546875" style="9" customWidth="1"/>
    <col min="5905" max="5905" width="4.5703125" style="9" customWidth="1"/>
    <col min="5906" max="5906" width="4.85546875" style="9" customWidth="1"/>
    <col min="5907" max="5907" width="9.140625" style="9" customWidth="1"/>
    <col min="5908" max="5908" width="7" style="9" customWidth="1"/>
    <col min="5909" max="5909" width="8.42578125" style="9" customWidth="1"/>
    <col min="5910" max="5910" width="9" style="9" customWidth="1"/>
    <col min="5911" max="5913" width="4.5703125" style="9" customWidth="1"/>
    <col min="5914" max="5914" width="7.140625" style="9" customWidth="1"/>
    <col min="5915" max="5915" width="8.5703125" style="9" customWidth="1"/>
    <col min="5916" max="5919" width="4.5703125" style="9" customWidth="1"/>
    <col min="5920" max="5921" width="11.5703125" style="9"/>
    <col min="5922" max="5922" width="7.140625" style="9" customWidth="1"/>
    <col min="5923" max="5923" width="7.42578125" style="9" customWidth="1"/>
    <col min="5924" max="5924" width="6.5703125" style="9" customWidth="1"/>
    <col min="5925" max="5925" width="8.140625" style="9" customWidth="1"/>
    <col min="5926" max="5926" width="9.140625" style="9" customWidth="1"/>
    <col min="5927" max="5927" width="11.5703125" style="9"/>
    <col min="5928" max="5928" width="4.42578125" style="9" customWidth="1"/>
    <col min="5929" max="5929" width="4.85546875" style="9" customWidth="1"/>
    <col min="5930" max="5930" width="3.5703125" style="9" customWidth="1"/>
    <col min="5931" max="5931" width="4.42578125" style="9" customWidth="1"/>
    <col min="5932" max="6144" width="11.5703125" style="9"/>
    <col min="6145" max="6145" width="1.85546875" style="9" customWidth="1"/>
    <col min="6146" max="6146" width="4.5703125" style="9" customWidth="1"/>
    <col min="6147" max="6147" width="8" style="9" customWidth="1"/>
    <col min="6148" max="6148" width="8.42578125" style="9" customWidth="1"/>
    <col min="6149" max="6151" width="4.5703125" style="9" customWidth="1"/>
    <col min="6152" max="6152" width="7.140625" style="9" customWidth="1"/>
    <col min="6153" max="6153" width="7.42578125" style="9" customWidth="1"/>
    <col min="6154" max="6154" width="7.85546875" style="9" customWidth="1"/>
    <col min="6155" max="6155" width="8.42578125" style="9" customWidth="1"/>
    <col min="6156" max="6156" width="4.5703125" style="9" customWidth="1"/>
    <col min="6157" max="6157" width="7.85546875" style="9" customWidth="1"/>
    <col min="6158" max="6158" width="7.42578125" style="9" customWidth="1"/>
    <col min="6159" max="6159" width="8.140625" style="9" customWidth="1"/>
    <col min="6160" max="6160" width="7.85546875" style="9" customWidth="1"/>
    <col min="6161" max="6161" width="4.5703125" style="9" customWidth="1"/>
    <col min="6162" max="6162" width="4.85546875" style="9" customWidth="1"/>
    <col min="6163" max="6163" width="9.140625" style="9" customWidth="1"/>
    <col min="6164" max="6164" width="7" style="9" customWidth="1"/>
    <col min="6165" max="6165" width="8.42578125" style="9" customWidth="1"/>
    <col min="6166" max="6166" width="9" style="9" customWidth="1"/>
    <col min="6167" max="6169" width="4.5703125" style="9" customWidth="1"/>
    <col min="6170" max="6170" width="7.140625" style="9" customWidth="1"/>
    <col min="6171" max="6171" width="8.5703125" style="9" customWidth="1"/>
    <col min="6172" max="6175" width="4.5703125" style="9" customWidth="1"/>
    <col min="6176" max="6177" width="11.5703125" style="9"/>
    <col min="6178" max="6178" width="7.140625" style="9" customWidth="1"/>
    <col min="6179" max="6179" width="7.42578125" style="9" customWidth="1"/>
    <col min="6180" max="6180" width="6.5703125" style="9" customWidth="1"/>
    <col min="6181" max="6181" width="8.140625" style="9" customWidth="1"/>
    <col min="6182" max="6182" width="9.140625" style="9" customWidth="1"/>
    <col min="6183" max="6183" width="11.5703125" style="9"/>
    <col min="6184" max="6184" width="4.42578125" style="9" customWidth="1"/>
    <col min="6185" max="6185" width="4.85546875" style="9" customWidth="1"/>
    <col min="6186" max="6186" width="3.5703125" style="9" customWidth="1"/>
    <col min="6187" max="6187" width="4.42578125" style="9" customWidth="1"/>
    <col min="6188" max="6400" width="11.5703125" style="9"/>
    <col min="6401" max="6401" width="1.85546875" style="9" customWidth="1"/>
    <col min="6402" max="6402" width="4.5703125" style="9" customWidth="1"/>
    <col min="6403" max="6403" width="8" style="9" customWidth="1"/>
    <col min="6404" max="6404" width="8.42578125" style="9" customWidth="1"/>
    <col min="6405" max="6407" width="4.5703125" style="9" customWidth="1"/>
    <col min="6408" max="6408" width="7.140625" style="9" customWidth="1"/>
    <col min="6409" max="6409" width="7.42578125" style="9" customWidth="1"/>
    <col min="6410" max="6410" width="7.85546875" style="9" customWidth="1"/>
    <col min="6411" max="6411" width="8.42578125" style="9" customWidth="1"/>
    <col min="6412" max="6412" width="4.5703125" style="9" customWidth="1"/>
    <col min="6413" max="6413" width="7.85546875" style="9" customWidth="1"/>
    <col min="6414" max="6414" width="7.42578125" style="9" customWidth="1"/>
    <col min="6415" max="6415" width="8.140625" style="9" customWidth="1"/>
    <col min="6416" max="6416" width="7.85546875" style="9" customWidth="1"/>
    <col min="6417" max="6417" width="4.5703125" style="9" customWidth="1"/>
    <col min="6418" max="6418" width="4.85546875" style="9" customWidth="1"/>
    <col min="6419" max="6419" width="9.140625" style="9" customWidth="1"/>
    <col min="6420" max="6420" width="7" style="9" customWidth="1"/>
    <col min="6421" max="6421" width="8.42578125" style="9" customWidth="1"/>
    <col min="6422" max="6422" width="9" style="9" customWidth="1"/>
    <col min="6423" max="6425" width="4.5703125" style="9" customWidth="1"/>
    <col min="6426" max="6426" width="7.140625" style="9" customWidth="1"/>
    <col min="6427" max="6427" width="8.5703125" style="9" customWidth="1"/>
    <col min="6428" max="6431" width="4.5703125" style="9" customWidth="1"/>
    <col min="6432" max="6433" width="11.5703125" style="9"/>
    <col min="6434" max="6434" width="7.140625" style="9" customWidth="1"/>
    <col min="6435" max="6435" width="7.42578125" style="9" customWidth="1"/>
    <col min="6436" max="6436" width="6.5703125" style="9" customWidth="1"/>
    <col min="6437" max="6437" width="8.140625" style="9" customWidth="1"/>
    <col min="6438" max="6438" width="9.140625" style="9" customWidth="1"/>
    <col min="6439" max="6439" width="11.5703125" style="9"/>
    <col min="6440" max="6440" width="4.42578125" style="9" customWidth="1"/>
    <col min="6441" max="6441" width="4.85546875" style="9" customWidth="1"/>
    <col min="6442" max="6442" width="3.5703125" style="9" customWidth="1"/>
    <col min="6443" max="6443" width="4.42578125" style="9" customWidth="1"/>
    <col min="6444" max="6656" width="11.5703125" style="9"/>
    <col min="6657" max="6657" width="1.85546875" style="9" customWidth="1"/>
    <col min="6658" max="6658" width="4.5703125" style="9" customWidth="1"/>
    <col min="6659" max="6659" width="8" style="9" customWidth="1"/>
    <col min="6660" max="6660" width="8.42578125" style="9" customWidth="1"/>
    <col min="6661" max="6663" width="4.5703125" style="9" customWidth="1"/>
    <col min="6664" max="6664" width="7.140625" style="9" customWidth="1"/>
    <col min="6665" max="6665" width="7.42578125" style="9" customWidth="1"/>
    <col min="6666" max="6666" width="7.85546875" style="9" customWidth="1"/>
    <col min="6667" max="6667" width="8.42578125" style="9" customWidth="1"/>
    <col min="6668" max="6668" width="4.5703125" style="9" customWidth="1"/>
    <col min="6669" max="6669" width="7.85546875" style="9" customWidth="1"/>
    <col min="6670" max="6670" width="7.42578125" style="9" customWidth="1"/>
    <col min="6671" max="6671" width="8.140625" style="9" customWidth="1"/>
    <col min="6672" max="6672" width="7.85546875" style="9" customWidth="1"/>
    <col min="6673" max="6673" width="4.5703125" style="9" customWidth="1"/>
    <col min="6674" max="6674" width="4.85546875" style="9" customWidth="1"/>
    <col min="6675" max="6675" width="9.140625" style="9" customWidth="1"/>
    <col min="6676" max="6676" width="7" style="9" customWidth="1"/>
    <col min="6677" max="6677" width="8.42578125" style="9" customWidth="1"/>
    <col min="6678" max="6678" width="9" style="9" customWidth="1"/>
    <col min="6679" max="6681" width="4.5703125" style="9" customWidth="1"/>
    <col min="6682" max="6682" width="7.140625" style="9" customWidth="1"/>
    <col min="6683" max="6683" width="8.5703125" style="9" customWidth="1"/>
    <col min="6684" max="6687" width="4.5703125" style="9" customWidth="1"/>
    <col min="6688" max="6689" width="11.5703125" style="9"/>
    <col min="6690" max="6690" width="7.140625" style="9" customWidth="1"/>
    <col min="6691" max="6691" width="7.42578125" style="9" customWidth="1"/>
    <col min="6692" max="6692" width="6.5703125" style="9" customWidth="1"/>
    <col min="6693" max="6693" width="8.140625" style="9" customWidth="1"/>
    <col min="6694" max="6694" width="9.140625" style="9" customWidth="1"/>
    <col min="6695" max="6695" width="11.5703125" style="9"/>
    <col min="6696" max="6696" width="4.42578125" style="9" customWidth="1"/>
    <col min="6697" max="6697" width="4.85546875" style="9" customWidth="1"/>
    <col min="6698" max="6698" width="3.5703125" style="9" customWidth="1"/>
    <col min="6699" max="6699" width="4.42578125" style="9" customWidth="1"/>
    <col min="6700" max="6912" width="11.5703125" style="9"/>
    <col min="6913" max="6913" width="1.85546875" style="9" customWidth="1"/>
    <col min="6914" max="6914" width="4.5703125" style="9" customWidth="1"/>
    <col min="6915" max="6915" width="8" style="9" customWidth="1"/>
    <col min="6916" max="6916" width="8.42578125" style="9" customWidth="1"/>
    <col min="6917" max="6919" width="4.5703125" style="9" customWidth="1"/>
    <col min="6920" max="6920" width="7.140625" style="9" customWidth="1"/>
    <col min="6921" max="6921" width="7.42578125" style="9" customWidth="1"/>
    <col min="6922" max="6922" width="7.85546875" style="9" customWidth="1"/>
    <col min="6923" max="6923" width="8.42578125" style="9" customWidth="1"/>
    <col min="6924" max="6924" width="4.5703125" style="9" customWidth="1"/>
    <col min="6925" max="6925" width="7.85546875" style="9" customWidth="1"/>
    <col min="6926" max="6926" width="7.42578125" style="9" customWidth="1"/>
    <col min="6927" max="6927" width="8.140625" style="9" customWidth="1"/>
    <col min="6928" max="6928" width="7.85546875" style="9" customWidth="1"/>
    <col min="6929" max="6929" width="4.5703125" style="9" customWidth="1"/>
    <col min="6930" max="6930" width="4.85546875" style="9" customWidth="1"/>
    <col min="6931" max="6931" width="9.140625" style="9" customWidth="1"/>
    <col min="6932" max="6932" width="7" style="9" customWidth="1"/>
    <col min="6933" max="6933" width="8.42578125" style="9" customWidth="1"/>
    <col min="6934" max="6934" width="9" style="9" customWidth="1"/>
    <col min="6935" max="6937" width="4.5703125" style="9" customWidth="1"/>
    <col min="6938" max="6938" width="7.140625" style="9" customWidth="1"/>
    <col min="6939" max="6939" width="8.5703125" style="9" customWidth="1"/>
    <col min="6940" max="6943" width="4.5703125" style="9" customWidth="1"/>
    <col min="6944" max="6945" width="11.5703125" style="9"/>
    <col min="6946" max="6946" width="7.140625" style="9" customWidth="1"/>
    <col min="6947" max="6947" width="7.42578125" style="9" customWidth="1"/>
    <col min="6948" max="6948" width="6.5703125" style="9" customWidth="1"/>
    <col min="6949" max="6949" width="8.140625" style="9" customWidth="1"/>
    <col min="6950" max="6950" width="9.140625" style="9" customWidth="1"/>
    <col min="6951" max="6951" width="11.5703125" style="9"/>
    <col min="6952" max="6952" width="4.42578125" style="9" customWidth="1"/>
    <col min="6953" max="6953" width="4.85546875" style="9" customWidth="1"/>
    <col min="6954" max="6954" width="3.5703125" style="9" customWidth="1"/>
    <col min="6955" max="6955" width="4.42578125" style="9" customWidth="1"/>
    <col min="6956" max="7168" width="11.5703125" style="9"/>
    <col min="7169" max="7169" width="1.85546875" style="9" customWidth="1"/>
    <col min="7170" max="7170" width="4.5703125" style="9" customWidth="1"/>
    <col min="7171" max="7171" width="8" style="9" customWidth="1"/>
    <col min="7172" max="7172" width="8.42578125" style="9" customWidth="1"/>
    <col min="7173" max="7175" width="4.5703125" style="9" customWidth="1"/>
    <col min="7176" max="7176" width="7.140625" style="9" customWidth="1"/>
    <col min="7177" max="7177" width="7.42578125" style="9" customWidth="1"/>
    <col min="7178" max="7178" width="7.85546875" style="9" customWidth="1"/>
    <col min="7179" max="7179" width="8.42578125" style="9" customWidth="1"/>
    <col min="7180" max="7180" width="4.5703125" style="9" customWidth="1"/>
    <col min="7181" max="7181" width="7.85546875" style="9" customWidth="1"/>
    <col min="7182" max="7182" width="7.42578125" style="9" customWidth="1"/>
    <col min="7183" max="7183" width="8.140625" style="9" customWidth="1"/>
    <col min="7184" max="7184" width="7.85546875" style="9" customWidth="1"/>
    <col min="7185" max="7185" width="4.5703125" style="9" customWidth="1"/>
    <col min="7186" max="7186" width="4.85546875" style="9" customWidth="1"/>
    <col min="7187" max="7187" width="9.140625" style="9" customWidth="1"/>
    <col min="7188" max="7188" width="7" style="9" customWidth="1"/>
    <col min="7189" max="7189" width="8.42578125" style="9" customWidth="1"/>
    <col min="7190" max="7190" width="9" style="9" customWidth="1"/>
    <col min="7191" max="7193" width="4.5703125" style="9" customWidth="1"/>
    <col min="7194" max="7194" width="7.140625" style="9" customWidth="1"/>
    <col min="7195" max="7195" width="8.5703125" style="9" customWidth="1"/>
    <col min="7196" max="7199" width="4.5703125" style="9" customWidth="1"/>
    <col min="7200" max="7201" width="11.5703125" style="9"/>
    <col min="7202" max="7202" width="7.140625" style="9" customWidth="1"/>
    <col min="7203" max="7203" width="7.42578125" style="9" customWidth="1"/>
    <col min="7204" max="7204" width="6.5703125" style="9" customWidth="1"/>
    <col min="7205" max="7205" width="8.140625" style="9" customWidth="1"/>
    <col min="7206" max="7206" width="9.140625" style="9" customWidth="1"/>
    <col min="7207" max="7207" width="11.5703125" style="9"/>
    <col min="7208" max="7208" width="4.42578125" style="9" customWidth="1"/>
    <col min="7209" max="7209" width="4.85546875" style="9" customWidth="1"/>
    <col min="7210" max="7210" width="3.5703125" style="9" customWidth="1"/>
    <col min="7211" max="7211" width="4.42578125" style="9" customWidth="1"/>
    <col min="7212" max="7424" width="11.5703125" style="9"/>
    <col min="7425" max="7425" width="1.85546875" style="9" customWidth="1"/>
    <col min="7426" max="7426" width="4.5703125" style="9" customWidth="1"/>
    <col min="7427" max="7427" width="8" style="9" customWidth="1"/>
    <col min="7428" max="7428" width="8.42578125" style="9" customWidth="1"/>
    <col min="7429" max="7431" width="4.5703125" style="9" customWidth="1"/>
    <col min="7432" max="7432" width="7.140625" style="9" customWidth="1"/>
    <col min="7433" max="7433" width="7.42578125" style="9" customWidth="1"/>
    <col min="7434" max="7434" width="7.85546875" style="9" customWidth="1"/>
    <col min="7435" max="7435" width="8.42578125" style="9" customWidth="1"/>
    <col min="7436" max="7436" width="4.5703125" style="9" customWidth="1"/>
    <col min="7437" max="7437" width="7.85546875" style="9" customWidth="1"/>
    <col min="7438" max="7438" width="7.42578125" style="9" customWidth="1"/>
    <col min="7439" max="7439" width="8.140625" style="9" customWidth="1"/>
    <col min="7440" max="7440" width="7.85546875" style="9" customWidth="1"/>
    <col min="7441" max="7441" width="4.5703125" style="9" customWidth="1"/>
    <col min="7442" max="7442" width="4.85546875" style="9" customWidth="1"/>
    <col min="7443" max="7443" width="9.140625" style="9" customWidth="1"/>
    <col min="7444" max="7444" width="7" style="9" customWidth="1"/>
    <col min="7445" max="7445" width="8.42578125" style="9" customWidth="1"/>
    <col min="7446" max="7446" width="9" style="9" customWidth="1"/>
    <col min="7447" max="7449" width="4.5703125" style="9" customWidth="1"/>
    <col min="7450" max="7450" width="7.140625" style="9" customWidth="1"/>
    <col min="7451" max="7451" width="8.5703125" style="9" customWidth="1"/>
    <col min="7452" max="7455" width="4.5703125" style="9" customWidth="1"/>
    <col min="7456" max="7457" width="11.5703125" style="9"/>
    <col min="7458" max="7458" width="7.140625" style="9" customWidth="1"/>
    <col min="7459" max="7459" width="7.42578125" style="9" customWidth="1"/>
    <col min="7460" max="7460" width="6.5703125" style="9" customWidth="1"/>
    <col min="7461" max="7461" width="8.140625" style="9" customWidth="1"/>
    <col min="7462" max="7462" width="9.140625" style="9" customWidth="1"/>
    <col min="7463" max="7463" width="11.5703125" style="9"/>
    <col min="7464" max="7464" width="4.42578125" style="9" customWidth="1"/>
    <col min="7465" max="7465" width="4.85546875" style="9" customWidth="1"/>
    <col min="7466" max="7466" width="3.5703125" style="9" customWidth="1"/>
    <col min="7467" max="7467" width="4.42578125" style="9" customWidth="1"/>
    <col min="7468" max="7680" width="11.5703125" style="9"/>
    <col min="7681" max="7681" width="1.85546875" style="9" customWidth="1"/>
    <col min="7682" max="7682" width="4.5703125" style="9" customWidth="1"/>
    <col min="7683" max="7683" width="8" style="9" customWidth="1"/>
    <col min="7684" max="7684" width="8.42578125" style="9" customWidth="1"/>
    <col min="7685" max="7687" width="4.5703125" style="9" customWidth="1"/>
    <col min="7688" max="7688" width="7.140625" style="9" customWidth="1"/>
    <col min="7689" max="7689" width="7.42578125" style="9" customWidth="1"/>
    <col min="7690" max="7690" width="7.85546875" style="9" customWidth="1"/>
    <col min="7691" max="7691" width="8.42578125" style="9" customWidth="1"/>
    <col min="7692" max="7692" width="4.5703125" style="9" customWidth="1"/>
    <col min="7693" max="7693" width="7.85546875" style="9" customWidth="1"/>
    <col min="7694" max="7694" width="7.42578125" style="9" customWidth="1"/>
    <col min="7695" max="7695" width="8.140625" style="9" customWidth="1"/>
    <col min="7696" max="7696" width="7.85546875" style="9" customWidth="1"/>
    <col min="7697" max="7697" width="4.5703125" style="9" customWidth="1"/>
    <col min="7698" max="7698" width="4.85546875" style="9" customWidth="1"/>
    <col min="7699" max="7699" width="9.140625" style="9" customWidth="1"/>
    <col min="7700" max="7700" width="7" style="9" customWidth="1"/>
    <col min="7701" max="7701" width="8.42578125" style="9" customWidth="1"/>
    <col min="7702" max="7702" width="9" style="9" customWidth="1"/>
    <col min="7703" max="7705" width="4.5703125" style="9" customWidth="1"/>
    <col min="7706" max="7706" width="7.140625" style="9" customWidth="1"/>
    <col min="7707" max="7707" width="8.5703125" style="9" customWidth="1"/>
    <col min="7708" max="7711" width="4.5703125" style="9" customWidth="1"/>
    <col min="7712" max="7713" width="11.5703125" style="9"/>
    <col min="7714" max="7714" width="7.140625" style="9" customWidth="1"/>
    <col min="7715" max="7715" width="7.42578125" style="9" customWidth="1"/>
    <col min="7716" max="7716" width="6.5703125" style="9" customWidth="1"/>
    <col min="7717" max="7717" width="8.140625" style="9" customWidth="1"/>
    <col min="7718" max="7718" width="9.140625" style="9" customWidth="1"/>
    <col min="7719" max="7719" width="11.5703125" style="9"/>
    <col min="7720" max="7720" width="4.42578125" style="9" customWidth="1"/>
    <col min="7721" max="7721" width="4.85546875" style="9" customWidth="1"/>
    <col min="7722" max="7722" width="3.5703125" style="9" customWidth="1"/>
    <col min="7723" max="7723" width="4.42578125" style="9" customWidth="1"/>
    <col min="7724" max="7936" width="11.5703125" style="9"/>
    <col min="7937" max="7937" width="1.85546875" style="9" customWidth="1"/>
    <col min="7938" max="7938" width="4.5703125" style="9" customWidth="1"/>
    <col min="7939" max="7939" width="8" style="9" customWidth="1"/>
    <col min="7940" max="7940" width="8.42578125" style="9" customWidth="1"/>
    <col min="7941" max="7943" width="4.5703125" style="9" customWidth="1"/>
    <col min="7944" max="7944" width="7.140625" style="9" customWidth="1"/>
    <col min="7945" max="7945" width="7.42578125" style="9" customWidth="1"/>
    <col min="7946" max="7946" width="7.85546875" style="9" customWidth="1"/>
    <col min="7947" max="7947" width="8.42578125" style="9" customWidth="1"/>
    <col min="7948" max="7948" width="4.5703125" style="9" customWidth="1"/>
    <col min="7949" max="7949" width="7.85546875" style="9" customWidth="1"/>
    <col min="7950" max="7950" width="7.42578125" style="9" customWidth="1"/>
    <col min="7951" max="7951" width="8.140625" style="9" customWidth="1"/>
    <col min="7952" max="7952" width="7.85546875" style="9" customWidth="1"/>
    <col min="7953" max="7953" width="4.5703125" style="9" customWidth="1"/>
    <col min="7954" max="7954" width="4.85546875" style="9" customWidth="1"/>
    <col min="7955" max="7955" width="9.140625" style="9" customWidth="1"/>
    <col min="7956" max="7956" width="7" style="9" customWidth="1"/>
    <col min="7957" max="7957" width="8.42578125" style="9" customWidth="1"/>
    <col min="7958" max="7958" width="9" style="9" customWidth="1"/>
    <col min="7959" max="7961" width="4.5703125" style="9" customWidth="1"/>
    <col min="7962" max="7962" width="7.140625" style="9" customWidth="1"/>
    <col min="7963" max="7963" width="8.5703125" style="9" customWidth="1"/>
    <col min="7964" max="7967" width="4.5703125" style="9" customWidth="1"/>
    <col min="7968" max="7969" width="11.5703125" style="9"/>
    <col min="7970" max="7970" width="7.140625" style="9" customWidth="1"/>
    <col min="7971" max="7971" width="7.42578125" style="9" customWidth="1"/>
    <col min="7972" max="7972" width="6.5703125" style="9" customWidth="1"/>
    <col min="7973" max="7973" width="8.140625" style="9" customWidth="1"/>
    <col min="7974" max="7974" width="9.140625" style="9" customWidth="1"/>
    <col min="7975" max="7975" width="11.5703125" style="9"/>
    <col min="7976" max="7976" width="4.42578125" style="9" customWidth="1"/>
    <col min="7977" max="7977" width="4.85546875" style="9" customWidth="1"/>
    <col min="7978" max="7978" width="3.5703125" style="9" customWidth="1"/>
    <col min="7979" max="7979" width="4.42578125" style="9" customWidth="1"/>
    <col min="7980" max="8192" width="11.5703125" style="9"/>
    <col min="8193" max="8193" width="1.85546875" style="9" customWidth="1"/>
    <col min="8194" max="8194" width="4.5703125" style="9" customWidth="1"/>
    <col min="8195" max="8195" width="8" style="9" customWidth="1"/>
    <col min="8196" max="8196" width="8.42578125" style="9" customWidth="1"/>
    <col min="8197" max="8199" width="4.5703125" style="9" customWidth="1"/>
    <col min="8200" max="8200" width="7.140625" style="9" customWidth="1"/>
    <col min="8201" max="8201" width="7.42578125" style="9" customWidth="1"/>
    <col min="8202" max="8202" width="7.85546875" style="9" customWidth="1"/>
    <col min="8203" max="8203" width="8.42578125" style="9" customWidth="1"/>
    <col min="8204" max="8204" width="4.5703125" style="9" customWidth="1"/>
    <col min="8205" max="8205" width="7.85546875" style="9" customWidth="1"/>
    <col min="8206" max="8206" width="7.42578125" style="9" customWidth="1"/>
    <col min="8207" max="8207" width="8.140625" style="9" customWidth="1"/>
    <col min="8208" max="8208" width="7.85546875" style="9" customWidth="1"/>
    <col min="8209" max="8209" width="4.5703125" style="9" customWidth="1"/>
    <col min="8210" max="8210" width="4.85546875" style="9" customWidth="1"/>
    <col min="8211" max="8211" width="9.140625" style="9" customWidth="1"/>
    <col min="8212" max="8212" width="7" style="9" customWidth="1"/>
    <col min="8213" max="8213" width="8.42578125" style="9" customWidth="1"/>
    <col min="8214" max="8214" width="9" style="9" customWidth="1"/>
    <col min="8215" max="8217" width="4.5703125" style="9" customWidth="1"/>
    <col min="8218" max="8218" width="7.140625" style="9" customWidth="1"/>
    <col min="8219" max="8219" width="8.5703125" style="9" customWidth="1"/>
    <col min="8220" max="8223" width="4.5703125" style="9" customWidth="1"/>
    <col min="8224" max="8225" width="11.5703125" style="9"/>
    <col min="8226" max="8226" width="7.140625" style="9" customWidth="1"/>
    <col min="8227" max="8227" width="7.42578125" style="9" customWidth="1"/>
    <col min="8228" max="8228" width="6.5703125" style="9" customWidth="1"/>
    <col min="8229" max="8229" width="8.140625" style="9" customWidth="1"/>
    <col min="8230" max="8230" width="9.140625" style="9" customWidth="1"/>
    <col min="8231" max="8231" width="11.5703125" style="9"/>
    <col min="8232" max="8232" width="4.42578125" style="9" customWidth="1"/>
    <col min="8233" max="8233" width="4.85546875" style="9" customWidth="1"/>
    <col min="8234" max="8234" width="3.5703125" style="9" customWidth="1"/>
    <col min="8235" max="8235" width="4.42578125" style="9" customWidth="1"/>
    <col min="8236" max="8448" width="11.5703125" style="9"/>
    <col min="8449" max="8449" width="1.85546875" style="9" customWidth="1"/>
    <col min="8450" max="8450" width="4.5703125" style="9" customWidth="1"/>
    <col min="8451" max="8451" width="8" style="9" customWidth="1"/>
    <col min="8452" max="8452" width="8.42578125" style="9" customWidth="1"/>
    <col min="8453" max="8455" width="4.5703125" style="9" customWidth="1"/>
    <col min="8456" max="8456" width="7.140625" style="9" customWidth="1"/>
    <col min="8457" max="8457" width="7.42578125" style="9" customWidth="1"/>
    <col min="8458" max="8458" width="7.85546875" style="9" customWidth="1"/>
    <col min="8459" max="8459" width="8.42578125" style="9" customWidth="1"/>
    <col min="8460" max="8460" width="4.5703125" style="9" customWidth="1"/>
    <col min="8461" max="8461" width="7.85546875" style="9" customWidth="1"/>
    <col min="8462" max="8462" width="7.42578125" style="9" customWidth="1"/>
    <col min="8463" max="8463" width="8.140625" style="9" customWidth="1"/>
    <col min="8464" max="8464" width="7.85546875" style="9" customWidth="1"/>
    <col min="8465" max="8465" width="4.5703125" style="9" customWidth="1"/>
    <col min="8466" max="8466" width="4.85546875" style="9" customWidth="1"/>
    <col min="8467" max="8467" width="9.140625" style="9" customWidth="1"/>
    <col min="8468" max="8468" width="7" style="9" customWidth="1"/>
    <col min="8469" max="8469" width="8.42578125" style="9" customWidth="1"/>
    <col min="8470" max="8470" width="9" style="9" customWidth="1"/>
    <col min="8471" max="8473" width="4.5703125" style="9" customWidth="1"/>
    <col min="8474" max="8474" width="7.140625" style="9" customWidth="1"/>
    <col min="8475" max="8475" width="8.5703125" style="9" customWidth="1"/>
    <col min="8476" max="8479" width="4.5703125" style="9" customWidth="1"/>
    <col min="8480" max="8481" width="11.5703125" style="9"/>
    <col min="8482" max="8482" width="7.140625" style="9" customWidth="1"/>
    <col min="8483" max="8483" width="7.42578125" style="9" customWidth="1"/>
    <col min="8484" max="8484" width="6.5703125" style="9" customWidth="1"/>
    <col min="8485" max="8485" width="8.140625" style="9" customWidth="1"/>
    <col min="8486" max="8486" width="9.140625" style="9" customWidth="1"/>
    <col min="8487" max="8487" width="11.5703125" style="9"/>
    <col min="8488" max="8488" width="4.42578125" style="9" customWidth="1"/>
    <col min="8489" max="8489" width="4.85546875" style="9" customWidth="1"/>
    <col min="8490" max="8490" width="3.5703125" style="9" customWidth="1"/>
    <col min="8491" max="8491" width="4.42578125" style="9" customWidth="1"/>
    <col min="8492" max="8704" width="11.5703125" style="9"/>
    <col min="8705" max="8705" width="1.85546875" style="9" customWidth="1"/>
    <col min="8706" max="8706" width="4.5703125" style="9" customWidth="1"/>
    <col min="8707" max="8707" width="8" style="9" customWidth="1"/>
    <col min="8708" max="8708" width="8.42578125" style="9" customWidth="1"/>
    <col min="8709" max="8711" width="4.5703125" style="9" customWidth="1"/>
    <col min="8712" max="8712" width="7.140625" style="9" customWidth="1"/>
    <col min="8713" max="8713" width="7.42578125" style="9" customWidth="1"/>
    <col min="8714" max="8714" width="7.85546875" style="9" customWidth="1"/>
    <col min="8715" max="8715" width="8.42578125" style="9" customWidth="1"/>
    <col min="8716" max="8716" width="4.5703125" style="9" customWidth="1"/>
    <col min="8717" max="8717" width="7.85546875" style="9" customWidth="1"/>
    <col min="8718" max="8718" width="7.42578125" style="9" customWidth="1"/>
    <col min="8719" max="8719" width="8.140625" style="9" customWidth="1"/>
    <col min="8720" max="8720" width="7.85546875" style="9" customWidth="1"/>
    <col min="8721" max="8721" width="4.5703125" style="9" customWidth="1"/>
    <col min="8722" max="8722" width="4.85546875" style="9" customWidth="1"/>
    <col min="8723" max="8723" width="9.140625" style="9" customWidth="1"/>
    <col min="8724" max="8724" width="7" style="9" customWidth="1"/>
    <col min="8725" max="8725" width="8.42578125" style="9" customWidth="1"/>
    <col min="8726" max="8726" width="9" style="9" customWidth="1"/>
    <col min="8727" max="8729" width="4.5703125" style="9" customWidth="1"/>
    <col min="8730" max="8730" width="7.140625" style="9" customWidth="1"/>
    <col min="8731" max="8731" width="8.5703125" style="9" customWidth="1"/>
    <col min="8732" max="8735" width="4.5703125" style="9" customWidth="1"/>
    <col min="8736" max="8737" width="11.5703125" style="9"/>
    <col min="8738" max="8738" width="7.140625" style="9" customWidth="1"/>
    <col min="8739" max="8739" width="7.42578125" style="9" customWidth="1"/>
    <col min="8740" max="8740" width="6.5703125" style="9" customWidth="1"/>
    <col min="8741" max="8741" width="8.140625" style="9" customWidth="1"/>
    <col min="8742" max="8742" width="9.140625" style="9" customWidth="1"/>
    <col min="8743" max="8743" width="11.5703125" style="9"/>
    <col min="8744" max="8744" width="4.42578125" style="9" customWidth="1"/>
    <col min="8745" max="8745" width="4.85546875" style="9" customWidth="1"/>
    <col min="8746" max="8746" width="3.5703125" style="9" customWidth="1"/>
    <col min="8747" max="8747" width="4.42578125" style="9" customWidth="1"/>
    <col min="8748" max="8960" width="11.5703125" style="9"/>
    <col min="8961" max="8961" width="1.85546875" style="9" customWidth="1"/>
    <col min="8962" max="8962" width="4.5703125" style="9" customWidth="1"/>
    <col min="8963" max="8963" width="8" style="9" customWidth="1"/>
    <col min="8964" max="8964" width="8.42578125" style="9" customWidth="1"/>
    <col min="8965" max="8967" width="4.5703125" style="9" customWidth="1"/>
    <col min="8968" max="8968" width="7.140625" style="9" customWidth="1"/>
    <col min="8969" max="8969" width="7.42578125" style="9" customWidth="1"/>
    <col min="8970" max="8970" width="7.85546875" style="9" customWidth="1"/>
    <col min="8971" max="8971" width="8.42578125" style="9" customWidth="1"/>
    <col min="8972" max="8972" width="4.5703125" style="9" customWidth="1"/>
    <col min="8973" max="8973" width="7.85546875" style="9" customWidth="1"/>
    <col min="8974" max="8974" width="7.42578125" style="9" customWidth="1"/>
    <col min="8975" max="8975" width="8.140625" style="9" customWidth="1"/>
    <col min="8976" max="8976" width="7.85546875" style="9" customWidth="1"/>
    <col min="8977" max="8977" width="4.5703125" style="9" customWidth="1"/>
    <col min="8978" max="8978" width="4.85546875" style="9" customWidth="1"/>
    <col min="8979" max="8979" width="9.140625" style="9" customWidth="1"/>
    <col min="8980" max="8980" width="7" style="9" customWidth="1"/>
    <col min="8981" max="8981" width="8.42578125" style="9" customWidth="1"/>
    <col min="8982" max="8982" width="9" style="9" customWidth="1"/>
    <col min="8983" max="8985" width="4.5703125" style="9" customWidth="1"/>
    <col min="8986" max="8986" width="7.140625" style="9" customWidth="1"/>
    <col min="8987" max="8987" width="8.5703125" style="9" customWidth="1"/>
    <col min="8988" max="8991" width="4.5703125" style="9" customWidth="1"/>
    <col min="8992" max="8993" width="11.5703125" style="9"/>
    <col min="8994" max="8994" width="7.140625" style="9" customWidth="1"/>
    <col min="8995" max="8995" width="7.42578125" style="9" customWidth="1"/>
    <col min="8996" max="8996" width="6.5703125" style="9" customWidth="1"/>
    <col min="8997" max="8997" width="8.140625" style="9" customWidth="1"/>
    <col min="8998" max="8998" width="9.140625" style="9" customWidth="1"/>
    <col min="8999" max="8999" width="11.5703125" style="9"/>
    <col min="9000" max="9000" width="4.42578125" style="9" customWidth="1"/>
    <col min="9001" max="9001" width="4.85546875" style="9" customWidth="1"/>
    <col min="9002" max="9002" width="3.5703125" style="9" customWidth="1"/>
    <col min="9003" max="9003" width="4.42578125" style="9" customWidth="1"/>
    <col min="9004" max="9216" width="11.5703125" style="9"/>
    <col min="9217" max="9217" width="1.85546875" style="9" customWidth="1"/>
    <col min="9218" max="9218" width="4.5703125" style="9" customWidth="1"/>
    <col min="9219" max="9219" width="8" style="9" customWidth="1"/>
    <col min="9220" max="9220" width="8.42578125" style="9" customWidth="1"/>
    <col min="9221" max="9223" width="4.5703125" style="9" customWidth="1"/>
    <col min="9224" max="9224" width="7.140625" style="9" customWidth="1"/>
    <col min="9225" max="9225" width="7.42578125" style="9" customWidth="1"/>
    <col min="9226" max="9226" width="7.85546875" style="9" customWidth="1"/>
    <col min="9227" max="9227" width="8.42578125" style="9" customWidth="1"/>
    <col min="9228" max="9228" width="4.5703125" style="9" customWidth="1"/>
    <col min="9229" max="9229" width="7.85546875" style="9" customWidth="1"/>
    <col min="9230" max="9230" width="7.42578125" style="9" customWidth="1"/>
    <col min="9231" max="9231" width="8.140625" style="9" customWidth="1"/>
    <col min="9232" max="9232" width="7.85546875" style="9" customWidth="1"/>
    <col min="9233" max="9233" width="4.5703125" style="9" customWidth="1"/>
    <col min="9234" max="9234" width="4.85546875" style="9" customWidth="1"/>
    <col min="9235" max="9235" width="9.140625" style="9" customWidth="1"/>
    <col min="9236" max="9236" width="7" style="9" customWidth="1"/>
    <col min="9237" max="9237" width="8.42578125" style="9" customWidth="1"/>
    <col min="9238" max="9238" width="9" style="9" customWidth="1"/>
    <col min="9239" max="9241" width="4.5703125" style="9" customWidth="1"/>
    <col min="9242" max="9242" width="7.140625" style="9" customWidth="1"/>
    <col min="9243" max="9243" width="8.5703125" style="9" customWidth="1"/>
    <col min="9244" max="9247" width="4.5703125" style="9" customWidth="1"/>
    <col min="9248" max="9249" width="11.5703125" style="9"/>
    <col min="9250" max="9250" width="7.140625" style="9" customWidth="1"/>
    <col min="9251" max="9251" width="7.42578125" style="9" customWidth="1"/>
    <col min="9252" max="9252" width="6.5703125" style="9" customWidth="1"/>
    <col min="9253" max="9253" width="8.140625" style="9" customWidth="1"/>
    <col min="9254" max="9254" width="9.140625" style="9" customWidth="1"/>
    <col min="9255" max="9255" width="11.5703125" style="9"/>
    <col min="9256" max="9256" width="4.42578125" style="9" customWidth="1"/>
    <col min="9257" max="9257" width="4.85546875" style="9" customWidth="1"/>
    <col min="9258" max="9258" width="3.5703125" style="9" customWidth="1"/>
    <col min="9259" max="9259" width="4.42578125" style="9" customWidth="1"/>
    <col min="9260" max="9472" width="11.5703125" style="9"/>
    <col min="9473" max="9473" width="1.85546875" style="9" customWidth="1"/>
    <col min="9474" max="9474" width="4.5703125" style="9" customWidth="1"/>
    <col min="9475" max="9475" width="8" style="9" customWidth="1"/>
    <col min="9476" max="9476" width="8.42578125" style="9" customWidth="1"/>
    <col min="9477" max="9479" width="4.5703125" style="9" customWidth="1"/>
    <col min="9480" max="9480" width="7.140625" style="9" customWidth="1"/>
    <col min="9481" max="9481" width="7.42578125" style="9" customWidth="1"/>
    <col min="9482" max="9482" width="7.85546875" style="9" customWidth="1"/>
    <col min="9483" max="9483" width="8.42578125" style="9" customWidth="1"/>
    <col min="9484" max="9484" width="4.5703125" style="9" customWidth="1"/>
    <col min="9485" max="9485" width="7.85546875" style="9" customWidth="1"/>
    <col min="9486" max="9486" width="7.42578125" style="9" customWidth="1"/>
    <col min="9487" max="9487" width="8.140625" style="9" customWidth="1"/>
    <col min="9488" max="9488" width="7.85546875" style="9" customWidth="1"/>
    <col min="9489" max="9489" width="4.5703125" style="9" customWidth="1"/>
    <col min="9490" max="9490" width="4.85546875" style="9" customWidth="1"/>
    <col min="9491" max="9491" width="9.140625" style="9" customWidth="1"/>
    <col min="9492" max="9492" width="7" style="9" customWidth="1"/>
    <col min="9493" max="9493" width="8.42578125" style="9" customWidth="1"/>
    <col min="9494" max="9494" width="9" style="9" customWidth="1"/>
    <col min="9495" max="9497" width="4.5703125" style="9" customWidth="1"/>
    <col min="9498" max="9498" width="7.140625" style="9" customWidth="1"/>
    <col min="9499" max="9499" width="8.5703125" style="9" customWidth="1"/>
    <col min="9500" max="9503" width="4.5703125" style="9" customWidth="1"/>
    <col min="9504" max="9505" width="11.5703125" style="9"/>
    <col min="9506" max="9506" width="7.140625" style="9" customWidth="1"/>
    <col min="9507" max="9507" width="7.42578125" style="9" customWidth="1"/>
    <col min="9508" max="9508" width="6.5703125" style="9" customWidth="1"/>
    <col min="9509" max="9509" width="8.140625" style="9" customWidth="1"/>
    <col min="9510" max="9510" width="9.140625" style="9" customWidth="1"/>
    <col min="9511" max="9511" width="11.5703125" style="9"/>
    <col min="9512" max="9512" width="4.42578125" style="9" customWidth="1"/>
    <col min="9513" max="9513" width="4.85546875" style="9" customWidth="1"/>
    <col min="9514" max="9514" width="3.5703125" style="9" customWidth="1"/>
    <col min="9515" max="9515" width="4.42578125" style="9" customWidth="1"/>
    <col min="9516" max="9728" width="11.5703125" style="9"/>
    <col min="9729" max="9729" width="1.85546875" style="9" customWidth="1"/>
    <col min="9730" max="9730" width="4.5703125" style="9" customWidth="1"/>
    <col min="9731" max="9731" width="8" style="9" customWidth="1"/>
    <col min="9732" max="9732" width="8.42578125" style="9" customWidth="1"/>
    <col min="9733" max="9735" width="4.5703125" style="9" customWidth="1"/>
    <col min="9736" max="9736" width="7.140625" style="9" customWidth="1"/>
    <col min="9737" max="9737" width="7.42578125" style="9" customWidth="1"/>
    <col min="9738" max="9738" width="7.85546875" style="9" customWidth="1"/>
    <col min="9739" max="9739" width="8.42578125" style="9" customWidth="1"/>
    <col min="9740" max="9740" width="4.5703125" style="9" customWidth="1"/>
    <col min="9741" max="9741" width="7.85546875" style="9" customWidth="1"/>
    <col min="9742" max="9742" width="7.42578125" style="9" customWidth="1"/>
    <col min="9743" max="9743" width="8.140625" style="9" customWidth="1"/>
    <col min="9744" max="9744" width="7.85546875" style="9" customWidth="1"/>
    <col min="9745" max="9745" width="4.5703125" style="9" customWidth="1"/>
    <col min="9746" max="9746" width="4.85546875" style="9" customWidth="1"/>
    <col min="9747" max="9747" width="9.140625" style="9" customWidth="1"/>
    <col min="9748" max="9748" width="7" style="9" customWidth="1"/>
    <col min="9749" max="9749" width="8.42578125" style="9" customWidth="1"/>
    <col min="9750" max="9750" width="9" style="9" customWidth="1"/>
    <col min="9751" max="9753" width="4.5703125" style="9" customWidth="1"/>
    <col min="9754" max="9754" width="7.140625" style="9" customWidth="1"/>
    <col min="9755" max="9755" width="8.5703125" style="9" customWidth="1"/>
    <col min="9756" max="9759" width="4.5703125" style="9" customWidth="1"/>
    <col min="9760" max="9761" width="11.5703125" style="9"/>
    <col min="9762" max="9762" width="7.140625" style="9" customWidth="1"/>
    <col min="9763" max="9763" width="7.42578125" style="9" customWidth="1"/>
    <col min="9764" max="9764" width="6.5703125" style="9" customWidth="1"/>
    <col min="9765" max="9765" width="8.140625" style="9" customWidth="1"/>
    <col min="9766" max="9766" width="9.140625" style="9" customWidth="1"/>
    <col min="9767" max="9767" width="11.5703125" style="9"/>
    <col min="9768" max="9768" width="4.42578125" style="9" customWidth="1"/>
    <col min="9769" max="9769" width="4.85546875" style="9" customWidth="1"/>
    <col min="9770" max="9770" width="3.5703125" style="9" customWidth="1"/>
    <col min="9771" max="9771" width="4.42578125" style="9" customWidth="1"/>
    <col min="9772" max="9984" width="11.5703125" style="9"/>
    <col min="9985" max="9985" width="1.85546875" style="9" customWidth="1"/>
    <col min="9986" max="9986" width="4.5703125" style="9" customWidth="1"/>
    <col min="9987" max="9987" width="8" style="9" customWidth="1"/>
    <col min="9988" max="9988" width="8.42578125" style="9" customWidth="1"/>
    <col min="9989" max="9991" width="4.5703125" style="9" customWidth="1"/>
    <col min="9992" max="9992" width="7.140625" style="9" customWidth="1"/>
    <col min="9993" max="9993" width="7.42578125" style="9" customWidth="1"/>
    <col min="9994" max="9994" width="7.85546875" style="9" customWidth="1"/>
    <col min="9995" max="9995" width="8.42578125" style="9" customWidth="1"/>
    <col min="9996" max="9996" width="4.5703125" style="9" customWidth="1"/>
    <col min="9997" max="9997" width="7.85546875" style="9" customWidth="1"/>
    <col min="9998" max="9998" width="7.42578125" style="9" customWidth="1"/>
    <col min="9999" max="9999" width="8.140625" style="9" customWidth="1"/>
    <col min="10000" max="10000" width="7.85546875" style="9" customWidth="1"/>
    <col min="10001" max="10001" width="4.5703125" style="9" customWidth="1"/>
    <col min="10002" max="10002" width="4.85546875" style="9" customWidth="1"/>
    <col min="10003" max="10003" width="9.140625" style="9" customWidth="1"/>
    <col min="10004" max="10004" width="7" style="9" customWidth="1"/>
    <col min="10005" max="10005" width="8.42578125" style="9" customWidth="1"/>
    <col min="10006" max="10006" width="9" style="9" customWidth="1"/>
    <col min="10007" max="10009" width="4.5703125" style="9" customWidth="1"/>
    <col min="10010" max="10010" width="7.140625" style="9" customWidth="1"/>
    <col min="10011" max="10011" width="8.5703125" style="9" customWidth="1"/>
    <col min="10012" max="10015" width="4.5703125" style="9" customWidth="1"/>
    <col min="10016" max="10017" width="11.5703125" style="9"/>
    <col min="10018" max="10018" width="7.140625" style="9" customWidth="1"/>
    <col min="10019" max="10019" width="7.42578125" style="9" customWidth="1"/>
    <col min="10020" max="10020" width="6.5703125" style="9" customWidth="1"/>
    <col min="10021" max="10021" width="8.140625" style="9" customWidth="1"/>
    <col min="10022" max="10022" width="9.140625" style="9" customWidth="1"/>
    <col min="10023" max="10023" width="11.5703125" style="9"/>
    <col min="10024" max="10024" width="4.42578125" style="9" customWidth="1"/>
    <col min="10025" max="10025" width="4.85546875" style="9" customWidth="1"/>
    <col min="10026" max="10026" width="3.5703125" style="9" customWidth="1"/>
    <col min="10027" max="10027" width="4.42578125" style="9" customWidth="1"/>
    <col min="10028" max="10240" width="11.5703125" style="9"/>
    <col min="10241" max="10241" width="1.85546875" style="9" customWidth="1"/>
    <col min="10242" max="10242" width="4.5703125" style="9" customWidth="1"/>
    <col min="10243" max="10243" width="8" style="9" customWidth="1"/>
    <col min="10244" max="10244" width="8.42578125" style="9" customWidth="1"/>
    <col min="10245" max="10247" width="4.5703125" style="9" customWidth="1"/>
    <col min="10248" max="10248" width="7.140625" style="9" customWidth="1"/>
    <col min="10249" max="10249" width="7.42578125" style="9" customWidth="1"/>
    <col min="10250" max="10250" width="7.85546875" style="9" customWidth="1"/>
    <col min="10251" max="10251" width="8.42578125" style="9" customWidth="1"/>
    <col min="10252" max="10252" width="4.5703125" style="9" customWidth="1"/>
    <col min="10253" max="10253" width="7.85546875" style="9" customWidth="1"/>
    <col min="10254" max="10254" width="7.42578125" style="9" customWidth="1"/>
    <col min="10255" max="10255" width="8.140625" style="9" customWidth="1"/>
    <col min="10256" max="10256" width="7.85546875" style="9" customWidth="1"/>
    <col min="10257" max="10257" width="4.5703125" style="9" customWidth="1"/>
    <col min="10258" max="10258" width="4.85546875" style="9" customWidth="1"/>
    <col min="10259" max="10259" width="9.140625" style="9" customWidth="1"/>
    <col min="10260" max="10260" width="7" style="9" customWidth="1"/>
    <col min="10261" max="10261" width="8.42578125" style="9" customWidth="1"/>
    <col min="10262" max="10262" width="9" style="9" customWidth="1"/>
    <col min="10263" max="10265" width="4.5703125" style="9" customWidth="1"/>
    <col min="10266" max="10266" width="7.140625" style="9" customWidth="1"/>
    <col min="10267" max="10267" width="8.5703125" style="9" customWidth="1"/>
    <col min="10268" max="10271" width="4.5703125" style="9" customWidth="1"/>
    <col min="10272" max="10273" width="11.5703125" style="9"/>
    <col min="10274" max="10274" width="7.140625" style="9" customWidth="1"/>
    <col min="10275" max="10275" width="7.42578125" style="9" customWidth="1"/>
    <col min="10276" max="10276" width="6.5703125" style="9" customWidth="1"/>
    <col min="10277" max="10277" width="8.140625" style="9" customWidth="1"/>
    <col min="10278" max="10278" width="9.140625" style="9" customWidth="1"/>
    <col min="10279" max="10279" width="11.5703125" style="9"/>
    <col min="10280" max="10280" width="4.42578125" style="9" customWidth="1"/>
    <col min="10281" max="10281" width="4.85546875" style="9" customWidth="1"/>
    <col min="10282" max="10282" width="3.5703125" style="9" customWidth="1"/>
    <col min="10283" max="10283" width="4.42578125" style="9" customWidth="1"/>
    <col min="10284" max="10496" width="11.5703125" style="9"/>
    <col min="10497" max="10497" width="1.85546875" style="9" customWidth="1"/>
    <col min="10498" max="10498" width="4.5703125" style="9" customWidth="1"/>
    <col min="10499" max="10499" width="8" style="9" customWidth="1"/>
    <col min="10500" max="10500" width="8.42578125" style="9" customWidth="1"/>
    <col min="10501" max="10503" width="4.5703125" style="9" customWidth="1"/>
    <col min="10504" max="10504" width="7.140625" style="9" customWidth="1"/>
    <col min="10505" max="10505" width="7.42578125" style="9" customWidth="1"/>
    <col min="10506" max="10506" width="7.85546875" style="9" customWidth="1"/>
    <col min="10507" max="10507" width="8.42578125" style="9" customWidth="1"/>
    <col min="10508" max="10508" width="4.5703125" style="9" customWidth="1"/>
    <col min="10509" max="10509" width="7.85546875" style="9" customWidth="1"/>
    <col min="10510" max="10510" width="7.42578125" style="9" customWidth="1"/>
    <col min="10511" max="10511" width="8.140625" style="9" customWidth="1"/>
    <col min="10512" max="10512" width="7.85546875" style="9" customWidth="1"/>
    <col min="10513" max="10513" width="4.5703125" style="9" customWidth="1"/>
    <col min="10514" max="10514" width="4.85546875" style="9" customWidth="1"/>
    <col min="10515" max="10515" width="9.140625" style="9" customWidth="1"/>
    <col min="10516" max="10516" width="7" style="9" customWidth="1"/>
    <col min="10517" max="10517" width="8.42578125" style="9" customWidth="1"/>
    <col min="10518" max="10518" width="9" style="9" customWidth="1"/>
    <col min="10519" max="10521" width="4.5703125" style="9" customWidth="1"/>
    <col min="10522" max="10522" width="7.140625" style="9" customWidth="1"/>
    <col min="10523" max="10523" width="8.5703125" style="9" customWidth="1"/>
    <col min="10524" max="10527" width="4.5703125" style="9" customWidth="1"/>
    <col min="10528" max="10529" width="11.5703125" style="9"/>
    <col min="10530" max="10530" width="7.140625" style="9" customWidth="1"/>
    <col min="10531" max="10531" width="7.42578125" style="9" customWidth="1"/>
    <col min="10532" max="10532" width="6.5703125" style="9" customWidth="1"/>
    <col min="10533" max="10533" width="8.140625" style="9" customWidth="1"/>
    <col min="10534" max="10534" width="9.140625" style="9" customWidth="1"/>
    <col min="10535" max="10535" width="11.5703125" style="9"/>
    <col min="10536" max="10536" width="4.42578125" style="9" customWidth="1"/>
    <col min="10537" max="10537" width="4.85546875" style="9" customWidth="1"/>
    <col min="10538" max="10538" width="3.5703125" style="9" customWidth="1"/>
    <col min="10539" max="10539" width="4.42578125" style="9" customWidth="1"/>
    <col min="10540" max="10752" width="11.5703125" style="9"/>
    <col min="10753" max="10753" width="1.85546875" style="9" customWidth="1"/>
    <col min="10754" max="10754" width="4.5703125" style="9" customWidth="1"/>
    <col min="10755" max="10755" width="8" style="9" customWidth="1"/>
    <col min="10756" max="10756" width="8.42578125" style="9" customWidth="1"/>
    <col min="10757" max="10759" width="4.5703125" style="9" customWidth="1"/>
    <col min="10760" max="10760" width="7.140625" style="9" customWidth="1"/>
    <col min="10761" max="10761" width="7.42578125" style="9" customWidth="1"/>
    <col min="10762" max="10762" width="7.85546875" style="9" customWidth="1"/>
    <col min="10763" max="10763" width="8.42578125" style="9" customWidth="1"/>
    <col min="10764" max="10764" width="4.5703125" style="9" customWidth="1"/>
    <col min="10765" max="10765" width="7.85546875" style="9" customWidth="1"/>
    <col min="10766" max="10766" width="7.42578125" style="9" customWidth="1"/>
    <col min="10767" max="10767" width="8.140625" style="9" customWidth="1"/>
    <col min="10768" max="10768" width="7.85546875" style="9" customWidth="1"/>
    <col min="10769" max="10769" width="4.5703125" style="9" customWidth="1"/>
    <col min="10770" max="10770" width="4.85546875" style="9" customWidth="1"/>
    <col min="10771" max="10771" width="9.140625" style="9" customWidth="1"/>
    <col min="10772" max="10772" width="7" style="9" customWidth="1"/>
    <col min="10773" max="10773" width="8.42578125" style="9" customWidth="1"/>
    <col min="10774" max="10774" width="9" style="9" customWidth="1"/>
    <col min="10775" max="10777" width="4.5703125" style="9" customWidth="1"/>
    <col min="10778" max="10778" width="7.140625" style="9" customWidth="1"/>
    <col min="10779" max="10779" width="8.5703125" style="9" customWidth="1"/>
    <col min="10780" max="10783" width="4.5703125" style="9" customWidth="1"/>
    <col min="10784" max="10785" width="11.5703125" style="9"/>
    <col min="10786" max="10786" width="7.140625" style="9" customWidth="1"/>
    <col min="10787" max="10787" width="7.42578125" style="9" customWidth="1"/>
    <col min="10788" max="10788" width="6.5703125" style="9" customWidth="1"/>
    <col min="10789" max="10789" width="8.140625" style="9" customWidth="1"/>
    <col min="10790" max="10790" width="9.140625" style="9" customWidth="1"/>
    <col min="10791" max="10791" width="11.5703125" style="9"/>
    <col min="10792" max="10792" width="4.42578125" style="9" customWidth="1"/>
    <col min="10793" max="10793" width="4.85546875" style="9" customWidth="1"/>
    <col min="10794" max="10794" width="3.5703125" style="9" customWidth="1"/>
    <col min="10795" max="10795" width="4.42578125" style="9" customWidth="1"/>
    <col min="10796" max="11008" width="11.5703125" style="9"/>
    <col min="11009" max="11009" width="1.85546875" style="9" customWidth="1"/>
    <col min="11010" max="11010" width="4.5703125" style="9" customWidth="1"/>
    <col min="11011" max="11011" width="8" style="9" customWidth="1"/>
    <col min="11012" max="11012" width="8.42578125" style="9" customWidth="1"/>
    <col min="11013" max="11015" width="4.5703125" style="9" customWidth="1"/>
    <col min="11016" max="11016" width="7.140625" style="9" customWidth="1"/>
    <col min="11017" max="11017" width="7.42578125" style="9" customWidth="1"/>
    <col min="11018" max="11018" width="7.85546875" style="9" customWidth="1"/>
    <col min="11019" max="11019" width="8.42578125" style="9" customWidth="1"/>
    <col min="11020" max="11020" width="4.5703125" style="9" customWidth="1"/>
    <col min="11021" max="11021" width="7.85546875" style="9" customWidth="1"/>
    <col min="11022" max="11022" width="7.42578125" style="9" customWidth="1"/>
    <col min="11023" max="11023" width="8.140625" style="9" customWidth="1"/>
    <col min="11024" max="11024" width="7.85546875" style="9" customWidth="1"/>
    <col min="11025" max="11025" width="4.5703125" style="9" customWidth="1"/>
    <col min="11026" max="11026" width="4.85546875" style="9" customWidth="1"/>
    <col min="11027" max="11027" width="9.140625" style="9" customWidth="1"/>
    <col min="11028" max="11028" width="7" style="9" customWidth="1"/>
    <col min="11029" max="11029" width="8.42578125" style="9" customWidth="1"/>
    <col min="11030" max="11030" width="9" style="9" customWidth="1"/>
    <col min="11031" max="11033" width="4.5703125" style="9" customWidth="1"/>
    <col min="11034" max="11034" width="7.140625" style="9" customWidth="1"/>
    <col min="11035" max="11035" width="8.5703125" style="9" customWidth="1"/>
    <col min="11036" max="11039" width="4.5703125" style="9" customWidth="1"/>
    <col min="11040" max="11041" width="11.5703125" style="9"/>
    <col min="11042" max="11042" width="7.140625" style="9" customWidth="1"/>
    <col min="11043" max="11043" width="7.42578125" style="9" customWidth="1"/>
    <col min="11044" max="11044" width="6.5703125" style="9" customWidth="1"/>
    <col min="11045" max="11045" width="8.140625" style="9" customWidth="1"/>
    <col min="11046" max="11046" width="9.140625" style="9" customWidth="1"/>
    <col min="11047" max="11047" width="11.5703125" style="9"/>
    <col min="11048" max="11048" width="4.42578125" style="9" customWidth="1"/>
    <col min="11049" max="11049" width="4.85546875" style="9" customWidth="1"/>
    <col min="11050" max="11050" width="3.5703125" style="9" customWidth="1"/>
    <col min="11051" max="11051" width="4.42578125" style="9" customWidth="1"/>
    <col min="11052" max="11264" width="11.5703125" style="9"/>
    <col min="11265" max="11265" width="1.85546875" style="9" customWidth="1"/>
    <col min="11266" max="11266" width="4.5703125" style="9" customWidth="1"/>
    <col min="11267" max="11267" width="8" style="9" customWidth="1"/>
    <col min="11268" max="11268" width="8.42578125" style="9" customWidth="1"/>
    <col min="11269" max="11271" width="4.5703125" style="9" customWidth="1"/>
    <col min="11272" max="11272" width="7.140625" style="9" customWidth="1"/>
    <col min="11273" max="11273" width="7.42578125" style="9" customWidth="1"/>
    <col min="11274" max="11274" width="7.85546875" style="9" customWidth="1"/>
    <col min="11275" max="11275" width="8.42578125" style="9" customWidth="1"/>
    <col min="11276" max="11276" width="4.5703125" style="9" customWidth="1"/>
    <col min="11277" max="11277" width="7.85546875" style="9" customWidth="1"/>
    <col min="11278" max="11278" width="7.42578125" style="9" customWidth="1"/>
    <col min="11279" max="11279" width="8.140625" style="9" customWidth="1"/>
    <col min="11280" max="11280" width="7.85546875" style="9" customWidth="1"/>
    <col min="11281" max="11281" width="4.5703125" style="9" customWidth="1"/>
    <col min="11282" max="11282" width="4.85546875" style="9" customWidth="1"/>
    <col min="11283" max="11283" width="9.140625" style="9" customWidth="1"/>
    <col min="11284" max="11284" width="7" style="9" customWidth="1"/>
    <col min="11285" max="11285" width="8.42578125" style="9" customWidth="1"/>
    <col min="11286" max="11286" width="9" style="9" customWidth="1"/>
    <col min="11287" max="11289" width="4.5703125" style="9" customWidth="1"/>
    <col min="11290" max="11290" width="7.140625" style="9" customWidth="1"/>
    <col min="11291" max="11291" width="8.5703125" style="9" customWidth="1"/>
    <col min="11292" max="11295" width="4.5703125" style="9" customWidth="1"/>
    <col min="11296" max="11297" width="11.5703125" style="9"/>
    <col min="11298" max="11298" width="7.140625" style="9" customWidth="1"/>
    <col min="11299" max="11299" width="7.42578125" style="9" customWidth="1"/>
    <col min="11300" max="11300" width="6.5703125" style="9" customWidth="1"/>
    <col min="11301" max="11301" width="8.140625" style="9" customWidth="1"/>
    <col min="11302" max="11302" width="9.140625" style="9" customWidth="1"/>
    <col min="11303" max="11303" width="11.5703125" style="9"/>
    <col min="11304" max="11304" width="4.42578125" style="9" customWidth="1"/>
    <col min="11305" max="11305" width="4.85546875" style="9" customWidth="1"/>
    <col min="11306" max="11306" width="3.5703125" style="9" customWidth="1"/>
    <col min="11307" max="11307" width="4.42578125" style="9" customWidth="1"/>
    <col min="11308" max="11520" width="11.5703125" style="9"/>
    <col min="11521" max="11521" width="1.85546875" style="9" customWidth="1"/>
    <col min="11522" max="11522" width="4.5703125" style="9" customWidth="1"/>
    <col min="11523" max="11523" width="8" style="9" customWidth="1"/>
    <col min="11524" max="11524" width="8.42578125" style="9" customWidth="1"/>
    <col min="11525" max="11527" width="4.5703125" style="9" customWidth="1"/>
    <col min="11528" max="11528" width="7.140625" style="9" customWidth="1"/>
    <col min="11529" max="11529" width="7.42578125" style="9" customWidth="1"/>
    <col min="11530" max="11530" width="7.85546875" style="9" customWidth="1"/>
    <col min="11531" max="11531" width="8.42578125" style="9" customWidth="1"/>
    <col min="11532" max="11532" width="4.5703125" style="9" customWidth="1"/>
    <col min="11533" max="11533" width="7.85546875" style="9" customWidth="1"/>
    <col min="11534" max="11534" width="7.42578125" style="9" customWidth="1"/>
    <col min="11535" max="11535" width="8.140625" style="9" customWidth="1"/>
    <col min="11536" max="11536" width="7.85546875" style="9" customWidth="1"/>
    <col min="11537" max="11537" width="4.5703125" style="9" customWidth="1"/>
    <col min="11538" max="11538" width="4.85546875" style="9" customWidth="1"/>
    <col min="11539" max="11539" width="9.140625" style="9" customWidth="1"/>
    <col min="11540" max="11540" width="7" style="9" customWidth="1"/>
    <col min="11541" max="11541" width="8.42578125" style="9" customWidth="1"/>
    <col min="11542" max="11542" width="9" style="9" customWidth="1"/>
    <col min="11543" max="11545" width="4.5703125" style="9" customWidth="1"/>
    <col min="11546" max="11546" width="7.140625" style="9" customWidth="1"/>
    <col min="11547" max="11547" width="8.5703125" style="9" customWidth="1"/>
    <col min="11548" max="11551" width="4.5703125" style="9" customWidth="1"/>
    <col min="11552" max="11553" width="11.5703125" style="9"/>
    <col min="11554" max="11554" width="7.140625" style="9" customWidth="1"/>
    <col min="11555" max="11555" width="7.42578125" style="9" customWidth="1"/>
    <col min="11556" max="11556" width="6.5703125" style="9" customWidth="1"/>
    <col min="11557" max="11557" width="8.140625" style="9" customWidth="1"/>
    <col min="11558" max="11558" width="9.140625" style="9" customWidth="1"/>
    <col min="11559" max="11559" width="11.5703125" style="9"/>
    <col min="11560" max="11560" width="4.42578125" style="9" customWidth="1"/>
    <col min="11561" max="11561" width="4.85546875" style="9" customWidth="1"/>
    <col min="11562" max="11562" width="3.5703125" style="9" customWidth="1"/>
    <col min="11563" max="11563" width="4.42578125" style="9" customWidth="1"/>
    <col min="11564" max="11776" width="11.5703125" style="9"/>
    <col min="11777" max="11777" width="1.85546875" style="9" customWidth="1"/>
    <col min="11778" max="11778" width="4.5703125" style="9" customWidth="1"/>
    <col min="11779" max="11779" width="8" style="9" customWidth="1"/>
    <col min="11780" max="11780" width="8.42578125" style="9" customWidth="1"/>
    <col min="11781" max="11783" width="4.5703125" style="9" customWidth="1"/>
    <col min="11784" max="11784" width="7.140625" style="9" customWidth="1"/>
    <col min="11785" max="11785" width="7.42578125" style="9" customWidth="1"/>
    <col min="11786" max="11786" width="7.85546875" style="9" customWidth="1"/>
    <col min="11787" max="11787" width="8.42578125" style="9" customWidth="1"/>
    <col min="11788" max="11788" width="4.5703125" style="9" customWidth="1"/>
    <col min="11789" max="11789" width="7.85546875" style="9" customWidth="1"/>
    <col min="11790" max="11790" width="7.42578125" style="9" customWidth="1"/>
    <col min="11791" max="11791" width="8.140625" style="9" customWidth="1"/>
    <col min="11792" max="11792" width="7.85546875" style="9" customWidth="1"/>
    <col min="11793" max="11793" width="4.5703125" style="9" customWidth="1"/>
    <col min="11794" max="11794" width="4.85546875" style="9" customWidth="1"/>
    <col min="11795" max="11795" width="9.140625" style="9" customWidth="1"/>
    <col min="11796" max="11796" width="7" style="9" customWidth="1"/>
    <col min="11797" max="11797" width="8.42578125" style="9" customWidth="1"/>
    <col min="11798" max="11798" width="9" style="9" customWidth="1"/>
    <col min="11799" max="11801" width="4.5703125" style="9" customWidth="1"/>
    <col min="11802" max="11802" width="7.140625" style="9" customWidth="1"/>
    <col min="11803" max="11803" width="8.5703125" style="9" customWidth="1"/>
    <col min="11804" max="11807" width="4.5703125" style="9" customWidth="1"/>
    <col min="11808" max="11809" width="11.5703125" style="9"/>
    <col min="11810" max="11810" width="7.140625" style="9" customWidth="1"/>
    <col min="11811" max="11811" width="7.42578125" style="9" customWidth="1"/>
    <col min="11812" max="11812" width="6.5703125" style="9" customWidth="1"/>
    <col min="11813" max="11813" width="8.140625" style="9" customWidth="1"/>
    <col min="11814" max="11814" width="9.140625" style="9" customWidth="1"/>
    <col min="11815" max="11815" width="11.5703125" style="9"/>
    <col min="11816" max="11816" width="4.42578125" style="9" customWidth="1"/>
    <col min="11817" max="11817" width="4.85546875" style="9" customWidth="1"/>
    <col min="11818" max="11818" width="3.5703125" style="9" customWidth="1"/>
    <col min="11819" max="11819" width="4.42578125" style="9" customWidth="1"/>
    <col min="11820" max="12032" width="11.5703125" style="9"/>
    <col min="12033" max="12033" width="1.85546875" style="9" customWidth="1"/>
    <col min="12034" max="12034" width="4.5703125" style="9" customWidth="1"/>
    <col min="12035" max="12035" width="8" style="9" customWidth="1"/>
    <col min="12036" max="12036" width="8.42578125" style="9" customWidth="1"/>
    <col min="12037" max="12039" width="4.5703125" style="9" customWidth="1"/>
    <col min="12040" max="12040" width="7.140625" style="9" customWidth="1"/>
    <col min="12041" max="12041" width="7.42578125" style="9" customWidth="1"/>
    <col min="12042" max="12042" width="7.85546875" style="9" customWidth="1"/>
    <col min="12043" max="12043" width="8.42578125" style="9" customWidth="1"/>
    <col min="12044" max="12044" width="4.5703125" style="9" customWidth="1"/>
    <col min="12045" max="12045" width="7.85546875" style="9" customWidth="1"/>
    <col min="12046" max="12046" width="7.42578125" style="9" customWidth="1"/>
    <col min="12047" max="12047" width="8.140625" style="9" customWidth="1"/>
    <col min="12048" max="12048" width="7.85546875" style="9" customWidth="1"/>
    <col min="12049" max="12049" width="4.5703125" style="9" customWidth="1"/>
    <col min="12050" max="12050" width="4.85546875" style="9" customWidth="1"/>
    <col min="12051" max="12051" width="9.140625" style="9" customWidth="1"/>
    <col min="12052" max="12052" width="7" style="9" customWidth="1"/>
    <col min="12053" max="12053" width="8.42578125" style="9" customWidth="1"/>
    <col min="12054" max="12054" width="9" style="9" customWidth="1"/>
    <col min="12055" max="12057" width="4.5703125" style="9" customWidth="1"/>
    <col min="12058" max="12058" width="7.140625" style="9" customWidth="1"/>
    <col min="12059" max="12059" width="8.5703125" style="9" customWidth="1"/>
    <col min="12060" max="12063" width="4.5703125" style="9" customWidth="1"/>
    <col min="12064" max="12065" width="11.5703125" style="9"/>
    <col min="12066" max="12066" width="7.140625" style="9" customWidth="1"/>
    <col min="12067" max="12067" width="7.42578125" style="9" customWidth="1"/>
    <col min="12068" max="12068" width="6.5703125" style="9" customWidth="1"/>
    <col min="12069" max="12069" width="8.140625" style="9" customWidth="1"/>
    <col min="12070" max="12070" width="9.140625" style="9" customWidth="1"/>
    <col min="12071" max="12071" width="11.5703125" style="9"/>
    <col min="12072" max="12072" width="4.42578125" style="9" customWidth="1"/>
    <col min="12073" max="12073" width="4.85546875" style="9" customWidth="1"/>
    <col min="12074" max="12074" width="3.5703125" style="9" customWidth="1"/>
    <col min="12075" max="12075" width="4.42578125" style="9" customWidth="1"/>
    <col min="12076" max="12288" width="11.5703125" style="9"/>
    <col min="12289" max="12289" width="1.85546875" style="9" customWidth="1"/>
    <col min="12290" max="12290" width="4.5703125" style="9" customWidth="1"/>
    <col min="12291" max="12291" width="8" style="9" customWidth="1"/>
    <col min="12292" max="12292" width="8.42578125" style="9" customWidth="1"/>
    <col min="12293" max="12295" width="4.5703125" style="9" customWidth="1"/>
    <col min="12296" max="12296" width="7.140625" style="9" customWidth="1"/>
    <col min="12297" max="12297" width="7.42578125" style="9" customWidth="1"/>
    <col min="12298" max="12298" width="7.85546875" style="9" customWidth="1"/>
    <col min="12299" max="12299" width="8.42578125" style="9" customWidth="1"/>
    <col min="12300" max="12300" width="4.5703125" style="9" customWidth="1"/>
    <col min="12301" max="12301" width="7.85546875" style="9" customWidth="1"/>
    <col min="12302" max="12302" width="7.42578125" style="9" customWidth="1"/>
    <col min="12303" max="12303" width="8.140625" style="9" customWidth="1"/>
    <col min="12304" max="12304" width="7.85546875" style="9" customWidth="1"/>
    <col min="12305" max="12305" width="4.5703125" style="9" customWidth="1"/>
    <col min="12306" max="12306" width="4.85546875" style="9" customWidth="1"/>
    <col min="12307" max="12307" width="9.140625" style="9" customWidth="1"/>
    <col min="12308" max="12308" width="7" style="9" customWidth="1"/>
    <col min="12309" max="12309" width="8.42578125" style="9" customWidth="1"/>
    <col min="12310" max="12310" width="9" style="9" customWidth="1"/>
    <col min="12311" max="12313" width="4.5703125" style="9" customWidth="1"/>
    <col min="12314" max="12314" width="7.140625" style="9" customWidth="1"/>
    <col min="12315" max="12315" width="8.5703125" style="9" customWidth="1"/>
    <col min="12316" max="12319" width="4.5703125" style="9" customWidth="1"/>
    <col min="12320" max="12321" width="11.5703125" style="9"/>
    <col min="12322" max="12322" width="7.140625" style="9" customWidth="1"/>
    <col min="12323" max="12323" width="7.42578125" style="9" customWidth="1"/>
    <col min="12324" max="12324" width="6.5703125" style="9" customWidth="1"/>
    <col min="12325" max="12325" width="8.140625" style="9" customWidth="1"/>
    <col min="12326" max="12326" width="9.140625" style="9" customWidth="1"/>
    <col min="12327" max="12327" width="11.5703125" style="9"/>
    <col min="12328" max="12328" width="4.42578125" style="9" customWidth="1"/>
    <col min="12329" max="12329" width="4.85546875" style="9" customWidth="1"/>
    <col min="12330" max="12330" width="3.5703125" style="9" customWidth="1"/>
    <col min="12331" max="12331" width="4.42578125" style="9" customWidth="1"/>
    <col min="12332" max="12544" width="11.5703125" style="9"/>
    <col min="12545" max="12545" width="1.85546875" style="9" customWidth="1"/>
    <col min="12546" max="12546" width="4.5703125" style="9" customWidth="1"/>
    <col min="12547" max="12547" width="8" style="9" customWidth="1"/>
    <col min="12548" max="12548" width="8.42578125" style="9" customWidth="1"/>
    <col min="12549" max="12551" width="4.5703125" style="9" customWidth="1"/>
    <col min="12552" max="12552" width="7.140625" style="9" customWidth="1"/>
    <col min="12553" max="12553" width="7.42578125" style="9" customWidth="1"/>
    <col min="12554" max="12554" width="7.85546875" style="9" customWidth="1"/>
    <col min="12555" max="12555" width="8.42578125" style="9" customWidth="1"/>
    <col min="12556" max="12556" width="4.5703125" style="9" customWidth="1"/>
    <col min="12557" max="12557" width="7.85546875" style="9" customWidth="1"/>
    <col min="12558" max="12558" width="7.42578125" style="9" customWidth="1"/>
    <col min="12559" max="12559" width="8.140625" style="9" customWidth="1"/>
    <col min="12560" max="12560" width="7.85546875" style="9" customWidth="1"/>
    <col min="12561" max="12561" width="4.5703125" style="9" customWidth="1"/>
    <col min="12562" max="12562" width="4.85546875" style="9" customWidth="1"/>
    <col min="12563" max="12563" width="9.140625" style="9" customWidth="1"/>
    <col min="12564" max="12564" width="7" style="9" customWidth="1"/>
    <col min="12565" max="12565" width="8.42578125" style="9" customWidth="1"/>
    <col min="12566" max="12566" width="9" style="9" customWidth="1"/>
    <col min="12567" max="12569" width="4.5703125" style="9" customWidth="1"/>
    <col min="12570" max="12570" width="7.140625" style="9" customWidth="1"/>
    <col min="12571" max="12571" width="8.5703125" style="9" customWidth="1"/>
    <col min="12572" max="12575" width="4.5703125" style="9" customWidth="1"/>
    <col min="12576" max="12577" width="11.5703125" style="9"/>
    <col min="12578" max="12578" width="7.140625" style="9" customWidth="1"/>
    <col min="12579" max="12579" width="7.42578125" style="9" customWidth="1"/>
    <col min="12580" max="12580" width="6.5703125" style="9" customWidth="1"/>
    <col min="12581" max="12581" width="8.140625" style="9" customWidth="1"/>
    <col min="12582" max="12582" width="9.140625" style="9" customWidth="1"/>
    <col min="12583" max="12583" width="11.5703125" style="9"/>
    <col min="12584" max="12584" width="4.42578125" style="9" customWidth="1"/>
    <col min="12585" max="12585" width="4.85546875" style="9" customWidth="1"/>
    <col min="12586" max="12586" width="3.5703125" style="9" customWidth="1"/>
    <col min="12587" max="12587" width="4.42578125" style="9" customWidth="1"/>
    <col min="12588" max="12800" width="11.5703125" style="9"/>
    <col min="12801" max="12801" width="1.85546875" style="9" customWidth="1"/>
    <col min="12802" max="12802" width="4.5703125" style="9" customWidth="1"/>
    <col min="12803" max="12803" width="8" style="9" customWidth="1"/>
    <col min="12804" max="12804" width="8.42578125" style="9" customWidth="1"/>
    <col min="12805" max="12807" width="4.5703125" style="9" customWidth="1"/>
    <col min="12808" max="12808" width="7.140625" style="9" customWidth="1"/>
    <col min="12809" max="12809" width="7.42578125" style="9" customWidth="1"/>
    <col min="12810" max="12810" width="7.85546875" style="9" customWidth="1"/>
    <col min="12811" max="12811" width="8.42578125" style="9" customWidth="1"/>
    <col min="12812" max="12812" width="4.5703125" style="9" customWidth="1"/>
    <col min="12813" max="12813" width="7.85546875" style="9" customWidth="1"/>
    <col min="12814" max="12814" width="7.42578125" style="9" customWidth="1"/>
    <col min="12815" max="12815" width="8.140625" style="9" customWidth="1"/>
    <col min="12816" max="12816" width="7.85546875" style="9" customWidth="1"/>
    <col min="12817" max="12817" width="4.5703125" style="9" customWidth="1"/>
    <col min="12818" max="12818" width="4.85546875" style="9" customWidth="1"/>
    <col min="12819" max="12819" width="9.140625" style="9" customWidth="1"/>
    <col min="12820" max="12820" width="7" style="9" customWidth="1"/>
    <col min="12821" max="12821" width="8.42578125" style="9" customWidth="1"/>
    <col min="12822" max="12822" width="9" style="9" customWidth="1"/>
    <col min="12823" max="12825" width="4.5703125" style="9" customWidth="1"/>
    <col min="12826" max="12826" width="7.140625" style="9" customWidth="1"/>
    <col min="12827" max="12827" width="8.5703125" style="9" customWidth="1"/>
    <col min="12828" max="12831" width="4.5703125" style="9" customWidth="1"/>
    <col min="12832" max="12833" width="11.5703125" style="9"/>
    <col min="12834" max="12834" width="7.140625" style="9" customWidth="1"/>
    <col min="12835" max="12835" width="7.42578125" style="9" customWidth="1"/>
    <col min="12836" max="12836" width="6.5703125" style="9" customWidth="1"/>
    <col min="12837" max="12837" width="8.140625" style="9" customWidth="1"/>
    <col min="12838" max="12838" width="9.140625" style="9" customWidth="1"/>
    <col min="12839" max="12839" width="11.5703125" style="9"/>
    <col min="12840" max="12840" width="4.42578125" style="9" customWidth="1"/>
    <col min="12841" max="12841" width="4.85546875" style="9" customWidth="1"/>
    <col min="12842" max="12842" width="3.5703125" style="9" customWidth="1"/>
    <col min="12843" max="12843" width="4.42578125" style="9" customWidth="1"/>
    <col min="12844" max="13056" width="11.5703125" style="9"/>
    <col min="13057" max="13057" width="1.85546875" style="9" customWidth="1"/>
    <col min="13058" max="13058" width="4.5703125" style="9" customWidth="1"/>
    <col min="13059" max="13059" width="8" style="9" customWidth="1"/>
    <col min="13060" max="13060" width="8.42578125" style="9" customWidth="1"/>
    <col min="13061" max="13063" width="4.5703125" style="9" customWidth="1"/>
    <col min="13064" max="13064" width="7.140625" style="9" customWidth="1"/>
    <col min="13065" max="13065" width="7.42578125" style="9" customWidth="1"/>
    <col min="13066" max="13066" width="7.85546875" style="9" customWidth="1"/>
    <col min="13067" max="13067" width="8.42578125" style="9" customWidth="1"/>
    <col min="13068" max="13068" width="4.5703125" style="9" customWidth="1"/>
    <col min="13069" max="13069" width="7.85546875" style="9" customWidth="1"/>
    <col min="13070" max="13070" width="7.42578125" style="9" customWidth="1"/>
    <col min="13071" max="13071" width="8.140625" style="9" customWidth="1"/>
    <col min="13072" max="13072" width="7.85546875" style="9" customWidth="1"/>
    <col min="13073" max="13073" width="4.5703125" style="9" customWidth="1"/>
    <col min="13074" max="13074" width="4.85546875" style="9" customWidth="1"/>
    <col min="13075" max="13075" width="9.140625" style="9" customWidth="1"/>
    <col min="13076" max="13076" width="7" style="9" customWidth="1"/>
    <col min="13077" max="13077" width="8.42578125" style="9" customWidth="1"/>
    <col min="13078" max="13078" width="9" style="9" customWidth="1"/>
    <col min="13079" max="13081" width="4.5703125" style="9" customWidth="1"/>
    <col min="13082" max="13082" width="7.140625" style="9" customWidth="1"/>
    <col min="13083" max="13083" width="8.5703125" style="9" customWidth="1"/>
    <col min="13084" max="13087" width="4.5703125" style="9" customWidth="1"/>
    <col min="13088" max="13089" width="11.5703125" style="9"/>
    <col min="13090" max="13090" width="7.140625" style="9" customWidth="1"/>
    <col min="13091" max="13091" width="7.42578125" style="9" customWidth="1"/>
    <col min="13092" max="13092" width="6.5703125" style="9" customWidth="1"/>
    <col min="13093" max="13093" width="8.140625" style="9" customWidth="1"/>
    <col min="13094" max="13094" width="9.140625" style="9" customWidth="1"/>
    <col min="13095" max="13095" width="11.5703125" style="9"/>
    <col min="13096" max="13096" width="4.42578125" style="9" customWidth="1"/>
    <col min="13097" max="13097" width="4.85546875" style="9" customWidth="1"/>
    <col min="13098" max="13098" width="3.5703125" style="9" customWidth="1"/>
    <col min="13099" max="13099" width="4.42578125" style="9" customWidth="1"/>
    <col min="13100" max="13312" width="11.5703125" style="9"/>
    <col min="13313" max="13313" width="1.85546875" style="9" customWidth="1"/>
    <col min="13314" max="13314" width="4.5703125" style="9" customWidth="1"/>
    <col min="13315" max="13315" width="8" style="9" customWidth="1"/>
    <col min="13316" max="13316" width="8.42578125" style="9" customWidth="1"/>
    <col min="13317" max="13319" width="4.5703125" style="9" customWidth="1"/>
    <col min="13320" max="13320" width="7.140625" style="9" customWidth="1"/>
    <col min="13321" max="13321" width="7.42578125" style="9" customWidth="1"/>
    <col min="13322" max="13322" width="7.85546875" style="9" customWidth="1"/>
    <col min="13323" max="13323" width="8.42578125" style="9" customWidth="1"/>
    <col min="13324" max="13324" width="4.5703125" style="9" customWidth="1"/>
    <col min="13325" max="13325" width="7.85546875" style="9" customWidth="1"/>
    <col min="13326" max="13326" width="7.42578125" style="9" customWidth="1"/>
    <col min="13327" max="13327" width="8.140625" style="9" customWidth="1"/>
    <col min="13328" max="13328" width="7.85546875" style="9" customWidth="1"/>
    <col min="13329" max="13329" width="4.5703125" style="9" customWidth="1"/>
    <col min="13330" max="13330" width="4.85546875" style="9" customWidth="1"/>
    <col min="13331" max="13331" width="9.140625" style="9" customWidth="1"/>
    <col min="13332" max="13332" width="7" style="9" customWidth="1"/>
    <col min="13333" max="13333" width="8.42578125" style="9" customWidth="1"/>
    <col min="13334" max="13334" width="9" style="9" customWidth="1"/>
    <col min="13335" max="13337" width="4.5703125" style="9" customWidth="1"/>
    <col min="13338" max="13338" width="7.140625" style="9" customWidth="1"/>
    <col min="13339" max="13339" width="8.5703125" style="9" customWidth="1"/>
    <col min="13340" max="13343" width="4.5703125" style="9" customWidth="1"/>
    <col min="13344" max="13345" width="11.5703125" style="9"/>
    <col min="13346" max="13346" width="7.140625" style="9" customWidth="1"/>
    <col min="13347" max="13347" width="7.42578125" style="9" customWidth="1"/>
    <col min="13348" max="13348" width="6.5703125" style="9" customWidth="1"/>
    <col min="13349" max="13349" width="8.140625" style="9" customWidth="1"/>
    <col min="13350" max="13350" width="9.140625" style="9" customWidth="1"/>
    <col min="13351" max="13351" width="11.5703125" style="9"/>
    <col min="13352" max="13352" width="4.42578125" style="9" customWidth="1"/>
    <col min="13353" max="13353" width="4.85546875" style="9" customWidth="1"/>
    <col min="13354" max="13354" width="3.5703125" style="9" customWidth="1"/>
    <col min="13355" max="13355" width="4.42578125" style="9" customWidth="1"/>
    <col min="13356" max="13568" width="11.5703125" style="9"/>
    <col min="13569" max="13569" width="1.85546875" style="9" customWidth="1"/>
    <col min="13570" max="13570" width="4.5703125" style="9" customWidth="1"/>
    <col min="13571" max="13571" width="8" style="9" customWidth="1"/>
    <col min="13572" max="13572" width="8.42578125" style="9" customWidth="1"/>
    <col min="13573" max="13575" width="4.5703125" style="9" customWidth="1"/>
    <col min="13576" max="13576" width="7.140625" style="9" customWidth="1"/>
    <col min="13577" max="13577" width="7.42578125" style="9" customWidth="1"/>
    <col min="13578" max="13578" width="7.85546875" style="9" customWidth="1"/>
    <col min="13579" max="13579" width="8.42578125" style="9" customWidth="1"/>
    <col min="13580" max="13580" width="4.5703125" style="9" customWidth="1"/>
    <col min="13581" max="13581" width="7.85546875" style="9" customWidth="1"/>
    <col min="13582" max="13582" width="7.42578125" style="9" customWidth="1"/>
    <col min="13583" max="13583" width="8.140625" style="9" customWidth="1"/>
    <col min="13584" max="13584" width="7.85546875" style="9" customWidth="1"/>
    <col min="13585" max="13585" width="4.5703125" style="9" customWidth="1"/>
    <col min="13586" max="13586" width="4.85546875" style="9" customWidth="1"/>
    <col min="13587" max="13587" width="9.140625" style="9" customWidth="1"/>
    <col min="13588" max="13588" width="7" style="9" customWidth="1"/>
    <col min="13589" max="13589" width="8.42578125" style="9" customWidth="1"/>
    <col min="13590" max="13590" width="9" style="9" customWidth="1"/>
    <col min="13591" max="13593" width="4.5703125" style="9" customWidth="1"/>
    <col min="13594" max="13594" width="7.140625" style="9" customWidth="1"/>
    <col min="13595" max="13595" width="8.5703125" style="9" customWidth="1"/>
    <col min="13596" max="13599" width="4.5703125" style="9" customWidth="1"/>
    <col min="13600" max="13601" width="11.5703125" style="9"/>
    <col min="13602" max="13602" width="7.140625" style="9" customWidth="1"/>
    <col min="13603" max="13603" width="7.42578125" style="9" customWidth="1"/>
    <col min="13604" max="13604" width="6.5703125" style="9" customWidth="1"/>
    <col min="13605" max="13605" width="8.140625" style="9" customWidth="1"/>
    <col min="13606" max="13606" width="9.140625" style="9" customWidth="1"/>
    <col min="13607" max="13607" width="11.5703125" style="9"/>
    <col min="13608" max="13608" width="4.42578125" style="9" customWidth="1"/>
    <col min="13609" max="13609" width="4.85546875" style="9" customWidth="1"/>
    <col min="13610" max="13610" width="3.5703125" style="9" customWidth="1"/>
    <col min="13611" max="13611" width="4.42578125" style="9" customWidth="1"/>
    <col min="13612" max="13824" width="11.5703125" style="9"/>
    <col min="13825" max="13825" width="1.85546875" style="9" customWidth="1"/>
    <col min="13826" max="13826" width="4.5703125" style="9" customWidth="1"/>
    <col min="13827" max="13827" width="8" style="9" customWidth="1"/>
    <col min="13828" max="13828" width="8.42578125" style="9" customWidth="1"/>
    <col min="13829" max="13831" width="4.5703125" style="9" customWidth="1"/>
    <col min="13832" max="13832" width="7.140625" style="9" customWidth="1"/>
    <col min="13833" max="13833" width="7.42578125" style="9" customWidth="1"/>
    <col min="13834" max="13834" width="7.85546875" style="9" customWidth="1"/>
    <col min="13835" max="13835" width="8.42578125" style="9" customWidth="1"/>
    <col min="13836" max="13836" width="4.5703125" style="9" customWidth="1"/>
    <col min="13837" max="13837" width="7.85546875" style="9" customWidth="1"/>
    <col min="13838" max="13838" width="7.42578125" style="9" customWidth="1"/>
    <col min="13839" max="13839" width="8.140625" style="9" customWidth="1"/>
    <col min="13840" max="13840" width="7.85546875" style="9" customWidth="1"/>
    <col min="13841" max="13841" width="4.5703125" style="9" customWidth="1"/>
    <col min="13842" max="13842" width="4.85546875" style="9" customWidth="1"/>
    <col min="13843" max="13843" width="9.140625" style="9" customWidth="1"/>
    <col min="13844" max="13844" width="7" style="9" customWidth="1"/>
    <col min="13845" max="13845" width="8.42578125" style="9" customWidth="1"/>
    <col min="13846" max="13846" width="9" style="9" customWidth="1"/>
    <col min="13847" max="13849" width="4.5703125" style="9" customWidth="1"/>
    <col min="13850" max="13850" width="7.140625" style="9" customWidth="1"/>
    <col min="13851" max="13851" width="8.5703125" style="9" customWidth="1"/>
    <col min="13852" max="13855" width="4.5703125" style="9" customWidth="1"/>
    <col min="13856" max="13857" width="11.5703125" style="9"/>
    <col min="13858" max="13858" width="7.140625" style="9" customWidth="1"/>
    <col min="13859" max="13859" width="7.42578125" style="9" customWidth="1"/>
    <col min="13860" max="13860" width="6.5703125" style="9" customWidth="1"/>
    <col min="13861" max="13861" width="8.140625" style="9" customWidth="1"/>
    <col min="13862" max="13862" width="9.140625" style="9" customWidth="1"/>
    <col min="13863" max="13863" width="11.5703125" style="9"/>
    <col min="13864" max="13864" width="4.42578125" style="9" customWidth="1"/>
    <col min="13865" max="13865" width="4.85546875" style="9" customWidth="1"/>
    <col min="13866" max="13866" width="3.5703125" style="9" customWidth="1"/>
    <col min="13867" max="13867" width="4.42578125" style="9" customWidth="1"/>
    <col min="13868" max="14080" width="11.5703125" style="9"/>
    <col min="14081" max="14081" width="1.85546875" style="9" customWidth="1"/>
    <col min="14082" max="14082" width="4.5703125" style="9" customWidth="1"/>
    <col min="14083" max="14083" width="8" style="9" customWidth="1"/>
    <col min="14084" max="14084" width="8.42578125" style="9" customWidth="1"/>
    <col min="14085" max="14087" width="4.5703125" style="9" customWidth="1"/>
    <col min="14088" max="14088" width="7.140625" style="9" customWidth="1"/>
    <col min="14089" max="14089" width="7.42578125" style="9" customWidth="1"/>
    <col min="14090" max="14090" width="7.85546875" style="9" customWidth="1"/>
    <col min="14091" max="14091" width="8.42578125" style="9" customWidth="1"/>
    <col min="14092" max="14092" width="4.5703125" style="9" customWidth="1"/>
    <col min="14093" max="14093" width="7.85546875" style="9" customWidth="1"/>
    <col min="14094" max="14094" width="7.42578125" style="9" customWidth="1"/>
    <col min="14095" max="14095" width="8.140625" style="9" customWidth="1"/>
    <col min="14096" max="14096" width="7.85546875" style="9" customWidth="1"/>
    <col min="14097" max="14097" width="4.5703125" style="9" customWidth="1"/>
    <col min="14098" max="14098" width="4.85546875" style="9" customWidth="1"/>
    <col min="14099" max="14099" width="9.140625" style="9" customWidth="1"/>
    <col min="14100" max="14100" width="7" style="9" customWidth="1"/>
    <col min="14101" max="14101" width="8.42578125" style="9" customWidth="1"/>
    <col min="14102" max="14102" width="9" style="9" customWidth="1"/>
    <col min="14103" max="14105" width="4.5703125" style="9" customWidth="1"/>
    <col min="14106" max="14106" width="7.140625" style="9" customWidth="1"/>
    <col min="14107" max="14107" width="8.5703125" style="9" customWidth="1"/>
    <col min="14108" max="14111" width="4.5703125" style="9" customWidth="1"/>
    <col min="14112" max="14113" width="11.5703125" style="9"/>
    <col min="14114" max="14114" width="7.140625" style="9" customWidth="1"/>
    <col min="14115" max="14115" width="7.42578125" style="9" customWidth="1"/>
    <col min="14116" max="14116" width="6.5703125" style="9" customWidth="1"/>
    <col min="14117" max="14117" width="8.140625" style="9" customWidth="1"/>
    <col min="14118" max="14118" width="9.140625" style="9" customWidth="1"/>
    <col min="14119" max="14119" width="11.5703125" style="9"/>
    <col min="14120" max="14120" width="4.42578125" style="9" customWidth="1"/>
    <col min="14121" max="14121" width="4.85546875" style="9" customWidth="1"/>
    <col min="14122" max="14122" width="3.5703125" style="9" customWidth="1"/>
    <col min="14123" max="14123" width="4.42578125" style="9" customWidth="1"/>
    <col min="14124" max="14336" width="11.5703125" style="9"/>
    <col min="14337" max="14337" width="1.85546875" style="9" customWidth="1"/>
    <col min="14338" max="14338" width="4.5703125" style="9" customWidth="1"/>
    <col min="14339" max="14339" width="8" style="9" customWidth="1"/>
    <col min="14340" max="14340" width="8.42578125" style="9" customWidth="1"/>
    <col min="14341" max="14343" width="4.5703125" style="9" customWidth="1"/>
    <col min="14344" max="14344" width="7.140625" style="9" customWidth="1"/>
    <col min="14345" max="14345" width="7.42578125" style="9" customWidth="1"/>
    <col min="14346" max="14346" width="7.85546875" style="9" customWidth="1"/>
    <col min="14347" max="14347" width="8.42578125" style="9" customWidth="1"/>
    <col min="14348" max="14348" width="4.5703125" style="9" customWidth="1"/>
    <col min="14349" max="14349" width="7.85546875" style="9" customWidth="1"/>
    <col min="14350" max="14350" width="7.42578125" style="9" customWidth="1"/>
    <col min="14351" max="14351" width="8.140625" style="9" customWidth="1"/>
    <col min="14352" max="14352" width="7.85546875" style="9" customWidth="1"/>
    <col min="14353" max="14353" width="4.5703125" style="9" customWidth="1"/>
    <col min="14354" max="14354" width="4.85546875" style="9" customWidth="1"/>
    <col min="14355" max="14355" width="9.140625" style="9" customWidth="1"/>
    <col min="14356" max="14356" width="7" style="9" customWidth="1"/>
    <col min="14357" max="14357" width="8.42578125" style="9" customWidth="1"/>
    <col min="14358" max="14358" width="9" style="9" customWidth="1"/>
    <col min="14359" max="14361" width="4.5703125" style="9" customWidth="1"/>
    <col min="14362" max="14362" width="7.140625" style="9" customWidth="1"/>
    <col min="14363" max="14363" width="8.5703125" style="9" customWidth="1"/>
    <col min="14364" max="14367" width="4.5703125" style="9" customWidth="1"/>
    <col min="14368" max="14369" width="11.5703125" style="9"/>
    <col min="14370" max="14370" width="7.140625" style="9" customWidth="1"/>
    <col min="14371" max="14371" width="7.42578125" style="9" customWidth="1"/>
    <col min="14372" max="14372" width="6.5703125" style="9" customWidth="1"/>
    <col min="14373" max="14373" width="8.140625" style="9" customWidth="1"/>
    <col min="14374" max="14374" width="9.140625" style="9" customWidth="1"/>
    <col min="14375" max="14375" width="11.5703125" style="9"/>
    <col min="14376" max="14376" width="4.42578125" style="9" customWidth="1"/>
    <col min="14377" max="14377" width="4.85546875" style="9" customWidth="1"/>
    <col min="14378" max="14378" width="3.5703125" style="9" customWidth="1"/>
    <col min="14379" max="14379" width="4.42578125" style="9" customWidth="1"/>
    <col min="14380" max="14592" width="11.5703125" style="9"/>
    <col min="14593" max="14593" width="1.85546875" style="9" customWidth="1"/>
    <col min="14594" max="14594" width="4.5703125" style="9" customWidth="1"/>
    <col min="14595" max="14595" width="8" style="9" customWidth="1"/>
    <col min="14596" max="14596" width="8.42578125" style="9" customWidth="1"/>
    <col min="14597" max="14599" width="4.5703125" style="9" customWidth="1"/>
    <col min="14600" max="14600" width="7.140625" style="9" customWidth="1"/>
    <col min="14601" max="14601" width="7.42578125" style="9" customWidth="1"/>
    <col min="14602" max="14602" width="7.85546875" style="9" customWidth="1"/>
    <col min="14603" max="14603" width="8.42578125" style="9" customWidth="1"/>
    <col min="14604" max="14604" width="4.5703125" style="9" customWidth="1"/>
    <col min="14605" max="14605" width="7.85546875" style="9" customWidth="1"/>
    <col min="14606" max="14606" width="7.42578125" style="9" customWidth="1"/>
    <col min="14607" max="14607" width="8.140625" style="9" customWidth="1"/>
    <col min="14608" max="14608" width="7.85546875" style="9" customWidth="1"/>
    <col min="14609" max="14609" width="4.5703125" style="9" customWidth="1"/>
    <col min="14610" max="14610" width="4.85546875" style="9" customWidth="1"/>
    <col min="14611" max="14611" width="9.140625" style="9" customWidth="1"/>
    <col min="14612" max="14612" width="7" style="9" customWidth="1"/>
    <col min="14613" max="14613" width="8.42578125" style="9" customWidth="1"/>
    <col min="14614" max="14614" width="9" style="9" customWidth="1"/>
    <col min="14615" max="14617" width="4.5703125" style="9" customWidth="1"/>
    <col min="14618" max="14618" width="7.140625" style="9" customWidth="1"/>
    <col min="14619" max="14619" width="8.5703125" style="9" customWidth="1"/>
    <col min="14620" max="14623" width="4.5703125" style="9" customWidth="1"/>
    <col min="14624" max="14625" width="11.5703125" style="9"/>
    <col min="14626" max="14626" width="7.140625" style="9" customWidth="1"/>
    <col min="14627" max="14627" width="7.42578125" style="9" customWidth="1"/>
    <col min="14628" max="14628" width="6.5703125" style="9" customWidth="1"/>
    <col min="14629" max="14629" width="8.140625" style="9" customWidth="1"/>
    <col min="14630" max="14630" width="9.140625" style="9" customWidth="1"/>
    <col min="14631" max="14631" width="11.5703125" style="9"/>
    <col min="14632" max="14632" width="4.42578125" style="9" customWidth="1"/>
    <col min="14633" max="14633" width="4.85546875" style="9" customWidth="1"/>
    <col min="14634" max="14634" width="3.5703125" style="9" customWidth="1"/>
    <col min="14635" max="14635" width="4.42578125" style="9" customWidth="1"/>
    <col min="14636" max="14848" width="11.5703125" style="9"/>
    <col min="14849" max="14849" width="1.85546875" style="9" customWidth="1"/>
    <col min="14850" max="14850" width="4.5703125" style="9" customWidth="1"/>
    <col min="14851" max="14851" width="8" style="9" customWidth="1"/>
    <col min="14852" max="14852" width="8.42578125" style="9" customWidth="1"/>
    <col min="14853" max="14855" width="4.5703125" style="9" customWidth="1"/>
    <col min="14856" max="14856" width="7.140625" style="9" customWidth="1"/>
    <col min="14857" max="14857" width="7.42578125" style="9" customWidth="1"/>
    <col min="14858" max="14858" width="7.85546875" style="9" customWidth="1"/>
    <col min="14859" max="14859" width="8.42578125" style="9" customWidth="1"/>
    <col min="14860" max="14860" width="4.5703125" style="9" customWidth="1"/>
    <col min="14861" max="14861" width="7.85546875" style="9" customWidth="1"/>
    <col min="14862" max="14862" width="7.42578125" style="9" customWidth="1"/>
    <col min="14863" max="14863" width="8.140625" style="9" customWidth="1"/>
    <col min="14864" max="14864" width="7.85546875" style="9" customWidth="1"/>
    <col min="14865" max="14865" width="4.5703125" style="9" customWidth="1"/>
    <col min="14866" max="14866" width="4.85546875" style="9" customWidth="1"/>
    <col min="14867" max="14867" width="9.140625" style="9" customWidth="1"/>
    <col min="14868" max="14868" width="7" style="9" customWidth="1"/>
    <col min="14869" max="14869" width="8.42578125" style="9" customWidth="1"/>
    <col min="14870" max="14870" width="9" style="9" customWidth="1"/>
    <col min="14871" max="14873" width="4.5703125" style="9" customWidth="1"/>
    <col min="14874" max="14874" width="7.140625" style="9" customWidth="1"/>
    <col min="14875" max="14875" width="8.5703125" style="9" customWidth="1"/>
    <col min="14876" max="14879" width="4.5703125" style="9" customWidth="1"/>
    <col min="14880" max="14881" width="11.5703125" style="9"/>
    <col min="14882" max="14882" width="7.140625" style="9" customWidth="1"/>
    <col min="14883" max="14883" width="7.42578125" style="9" customWidth="1"/>
    <col min="14884" max="14884" width="6.5703125" style="9" customWidth="1"/>
    <col min="14885" max="14885" width="8.140625" style="9" customWidth="1"/>
    <col min="14886" max="14886" width="9.140625" style="9" customWidth="1"/>
    <col min="14887" max="14887" width="11.5703125" style="9"/>
    <col min="14888" max="14888" width="4.42578125" style="9" customWidth="1"/>
    <col min="14889" max="14889" width="4.85546875" style="9" customWidth="1"/>
    <col min="14890" max="14890" width="3.5703125" style="9" customWidth="1"/>
    <col min="14891" max="14891" width="4.42578125" style="9" customWidth="1"/>
    <col min="14892" max="15104" width="11.5703125" style="9"/>
    <col min="15105" max="15105" width="1.85546875" style="9" customWidth="1"/>
    <col min="15106" max="15106" width="4.5703125" style="9" customWidth="1"/>
    <col min="15107" max="15107" width="8" style="9" customWidth="1"/>
    <col min="15108" max="15108" width="8.42578125" style="9" customWidth="1"/>
    <col min="15109" max="15111" width="4.5703125" style="9" customWidth="1"/>
    <col min="15112" max="15112" width="7.140625" style="9" customWidth="1"/>
    <col min="15113" max="15113" width="7.42578125" style="9" customWidth="1"/>
    <col min="15114" max="15114" width="7.85546875" style="9" customWidth="1"/>
    <col min="15115" max="15115" width="8.42578125" style="9" customWidth="1"/>
    <col min="15116" max="15116" width="4.5703125" style="9" customWidth="1"/>
    <col min="15117" max="15117" width="7.85546875" style="9" customWidth="1"/>
    <col min="15118" max="15118" width="7.42578125" style="9" customWidth="1"/>
    <col min="15119" max="15119" width="8.140625" style="9" customWidth="1"/>
    <col min="15120" max="15120" width="7.85546875" style="9" customWidth="1"/>
    <col min="15121" max="15121" width="4.5703125" style="9" customWidth="1"/>
    <col min="15122" max="15122" width="4.85546875" style="9" customWidth="1"/>
    <col min="15123" max="15123" width="9.140625" style="9" customWidth="1"/>
    <col min="15124" max="15124" width="7" style="9" customWidth="1"/>
    <col min="15125" max="15125" width="8.42578125" style="9" customWidth="1"/>
    <col min="15126" max="15126" width="9" style="9" customWidth="1"/>
    <col min="15127" max="15129" width="4.5703125" style="9" customWidth="1"/>
    <col min="15130" max="15130" width="7.140625" style="9" customWidth="1"/>
    <col min="15131" max="15131" width="8.5703125" style="9" customWidth="1"/>
    <col min="15132" max="15135" width="4.5703125" style="9" customWidth="1"/>
    <col min="15136" max="15137" width="11.5703125" style="9"/>
    <col min="15138" max="15138" width="7.140625" style="9" customWidth="1"/>
    <col min="15139" max="15139" width="7.42578125" style="9" customWidth="1"/>
    <col min="15140" max="15140" width="6.5703125" style="9" customWidth="1"/>
    <col min="15141" max="15141" width="8.140625" style="9" customWidth="1"/>
    <col min="15142" max="15142" width="9.140625" style="9" customWidth="1"/>
    <col min="15143" max="15143" width="11.5703125" style="9"/>
    <col min="15144" max="15144" width="4.42578125" style="9" customWidth="1"/>
    <col min="15145" max="15145" width="4.85546875" style="9" customWidth="1"/>
    <col min="15146" max="15146" width="3.5703125" style="9" customWidth="1"/>
    <col min="15147" max="15147" width="4.42578125" style="9" customWidth="1"/>
    <col min="15148" max="15360" width="11.5703125" style="9"/>
    <col min="15361" max="15361" width="1.85546875" style="9" customWidth="1"/>
    <col min="15362" max="15362" width="4.5703125" style="9" customWidth="1"/>
    <col min="15363" max="15363" width="8" style="9" customWidth="1"/>
    <col min="15364" max="15364" width="8.42578125" style="9" customWidth="1"/>
    <col min="15365" max="15367" width="4.5703125" style="9" customWidth="1"/>
    <col min="15368" max="15368" width="7.140625" style="9" customWidth="1"/>
    <col min="15369" max="15369" width="7.42578125" style="9" customWidth="1"/>
    <col min="15370" max="15370" width="7.85546875" style="9" customWidth="1"/>
    <col min="15371" max="15371" width="8.42578125" style="9" customWidth="1"/>
    <col min="15372" max="15372" width="4.5703125" style="9" customWidth="1"/>
    <col min="15373" max="15373" width="7.85546875" style="9" customWidth="1"/>
    <col min="15374" max="15374" width="7.42578125" style="9" customWidth="1"/>
    <col min="15375" max="15375" width="8.140625" style="9" customWidth="1"/>
    <col min="15376" max="15376" width="7.85546875" style="9" customWidth="1"/>
    <col min="15377" max="15377" width="4.5703125" style="9" customWidth="1"/>
    <col min="15378" max="15378" width="4.85546875" style="9" customWidth="1"/>
    <col min="15379" max="15379" width="9.140625" style="9" customWidth="1"/>
    <col min="15380" max="15380" width="7" style="9" customWidth="1"/>
    <col min="15381" max="15381" width="8.42578125" style="9" customWidth="1"/>
    <col min="15382" max="15382" width="9" style="9" customWidth="1"/>
    <col min="15383" max="15385" width="4.5703125" style="9" customWidth="1"/>
    <col min="15386" max="15386" width="7.140625" style="9" customWidth="1"/>
    <col min="15387" max="15387" width="8.5703125" style="9" customWidth="1"/>
    <col min="15388" max="15391" width="4.5703125" style="9" customWidth="1"/>
    <col min="15392" max="15393" width="11.5703125" style="9"/>
    <col min="15394" max="15394" width="7.140625" style="9" customWidth="1"/>
    <col min="15395" max="15395" width="7.42578125" style="9" customWidth="1"/>
    <col min="15396" max="15396" width="6.5703125" style="9" customWidth="1"/>
    <col min="15397" max="15397" width="8.140625" style="9" customWidth="1"/>
    <col min="15398" max="15398" width="9.140625" style="9" customWidth="1"/>
    <col min="15399" max="15399" width="11.5703125" style="9"/>
    <col min="15400" max="15400" width="4.42578125" style="9" customWidth="1"/>
    <col min="15401" max="15401" width="4.85546875" style="9" customWidth="1"/>
    <col min="15402" max="15402" width="3.5703125" style="9" customWidth="1"/>
    <col min="15403" max="15403" width="4.42578125" style="9" customWidth="1"/>
    <col min="15404" max="15616" width="11.5703125" style="9"/>
    <col min="15617" max="15617" width="1.85546875" style="9" customWidth="1"/>
    <col min="15618" max="15618" width="4.5703125" style="9" customWidth="1"/>
    <col min="15619" max="15619" width="8" style="9" customWidth="1"/>
    <col min="15620" max="15620" width="8.42578125" style="9" customWidth="1"/>
    <col min="15621" max="15623" width="4.5703125" style="9" customWidth="1"/>
    <col min="15624" max="15624" width="7.140625" style="9" customWidth="1"/>
    <col min="15625" max="15625" width="7.42578125" style="9" customWidth="1"/>
    <col min="15626" max="15626" width="7.85546875" style="9" customWidth="1"/>
    <col min="15627" max="15627" width="8.42578125" style="9" customWidth="1"/>
    <col min="15628" max="15628" width="4.5703125" style="9" customWidth="1"/>
    <col min="15629" max="15629" width="7.85546875" style="9" customWidth="1"/>
    <col min="15630" max="15630" width="7.42578125" style="9" customWidth="1"/>
    <col min="15631" max="15631" width="8.140625" style="9" customWidth="1"/>
    <col min="15632" max="15632" width="7.85546875" style="9" customWidth="1"/>
    <col min="15633" max="15633" width="4.5703125" style="9" customWidth="1"/>
    <col min="15634" max="15634" width="4.85546875" style="9" customWidth="1"/>
    <col min="15635" max="15635" width="9.140625" style="9" customWidth="1"/>
    <col min="15636" max="15636" width="7" style="9" customWidth="1"/>
    <col min="15637" max="15637" width="8.42578125" style="9" customWidth="1"/>
    <col min="15638" max="15638" width="9" style="9" customWidth="1"/>
    <col min="15639" max="15641" width="4.5703125" style="9" customWidth="1"/>
    <col min="15642" max="15642" width="7.140625" style="9" customWidth="1"/>
    <col min="15643" max="15643" width="8.5703125" style="9" customWidth="1"/>
    <col min="15644" max="15647" width="4.5703125" style="9" customWidth="1"/>
    <col min="15648" max="15649" width="11.5703125" style="9"/>
    <col min="15650" max="15650" width="7.140625" style="9" customWidth="1"/>
    <col min="15651" max="15651" width="7.42578125" style="9" customWidth="1"/>
    <col min="15652" max="15652" width="6.5703125" style="9" customWidth="1"/>
    <col min="15653" max="15653" width="8.140625" style="9" customWidth="1"/>
    <col min="15654" max="15654" width="9.140625" style="9" customWidth="1"/>
    <col min="15655" max="15655" width="11.5703125" style="9"/>
    <col min="15656" max="15656" width="4.42578125" style="9" customWidth="1"/>
    <col min="15657" max="15657" width="4.85546875" style="9" customWidth="1"/>
    <col min="15658" max="15658" width="3.5703125" style="9" customWidth="1"/>
    <col min="15659" max="15659" width="4.42578125" style="9" customWidth="1"/>
    <col min="15660" max="15872" width="11.5703125" style="9"/>
    <col min="15873" max="15873" width="1.85546875" style="9" customWidth="1"/>
    <col min="15874" max="15874" width="4.5703125" style="9" customWidth="1"/>
    <col min="15875" max="15875" width="8" style="9" customWidth="1"/>
    <col min="15876" max="15876" width="8.42578125" style="9" customWidth="1"/>
    <col min="15877" max="15879" width="4.5703125" style="9" customWidth="1"/>
    <col min="15880" max="15880" width="7.140625" style="9" customWidth="1"/>
    <col min="15881" max="15881" width="7.42578125" style="9" customWidth="1"/>
    <col min="15882" max="15882" width="7.85546875" style="9" customWidth="1"/>
    <col min="15883" max="15883" width="8.42578125" style="9" customWidth="1"/>
    <col min="15884" max="15884" width="4.5703125" style="9" customWidth="1"/>
    <col min="15885" max="15885" width="7.85546875" style="9" customWidth="1"/>
    <col min="15886" max="15886" width="7.42578125" style="9" customWidth="1"/>
    <col min="15887" max="15887" width="8.140625" style="9" customWidth="1"/>
    <col min="15888" max="15888" width="7.85546875" style="9" customWidth="1"/>
    <col min="15889" max="15889" width="4.5703125" style="9" customWidth="1"/>
    <col min="15890" max="15890" width="4.85546875" style="9" customWidth="1"/>
    <col min="15891" max="15891" width="9.140625" style="9" customWidth="1"/>
    <col min="15892" max="15892" width="7" style="9" customWidth="1"/>
    <col min="15893" max="15893" width="8.42578125" style="9" customWidth="1"/>
    <col min="15894" max="15894" width="9" style="9" customWidth="1"/>
    <col min="15895" max="15897" width="4.5703125" style="9" customWidth="1"/>
    <col min="15898" max="15898" width="7.140625" style="9" customWidth="1"/>
    <col min="15899" max="15899" width="8.5703125" style="9" customWidth="1"/>
    <col min="15900" max="15903" width="4.5703125" style="9" customWidth="1"/>
    <col min="15904" max="15905" width="11.5703125" style="9"/>
    <col min="15906" max="15906" width="7.140625" style="9" customWidth="1"/>
    <col min="15907" max="15907" width="7.42578125" style="9" customWidth="1"/>
    <col min="15908" max="15908" width="6.5703125" style="9" customWidth="1"/>
    <col min="15909" max="15909" width="8.140625" style="9" customWidth="1"/>
    <col min="15910" max="15910" width="9.140625" style="9" customWidth="1"/>
    <col min="15911" max="15911" width="11.5703125" style="9"/>
    <col min="15912" max="15912" width="4.42578125" style="9" customWidth="1"/>
    <col min="15913" max="15913" width="4.85546875" style="9" customWidth="1"/>
    <col min="15914" max="15914" width="3.5703125" style="9" customWidth="1"/>
    <col min="15915" max="15915" width="4.42578125" style="9" customWidth="1"/>
    <col min="15916" max="16128" width="11.5703125" style="9"/>
    <col min="16129" max="16129" width="1.85546875" style="9" customWidth="1"/>
    <col min="16130" max="16130" width="4.5703125" style="9" customWidth="1"/>
    <col min="16131" max="16131" width="8" style="9" customWidth="1"/>
    <col min="16132" max="16132" width="8.42578125" style="9" customWidth="1"/>
    <col min="16133" max="16135" width="4.5703125" style="9" customWidth="1"/>
    <col min="16136" max="16136" width="7.140625" style="9" customWidth="1"/>
    <col min="16137" max="16137" width="7.42578125" style="9" customWidth="1"/>
    <col min="16138" max="16138" width="7.85546875" style="9" customWidth="1"/>
    <col min="16139" max="16139" width="8.42578125" style="9" customWidth="1"/>
    <col min="16140" max="16140" width="4.5703125" style="9" customWidth="1"/>
    <col min="16141" max="16141" width="7.85546875" style="9" customWidth="1"/>
    <col min="16142" max="16142" width="7.42578125" style="9" customWidth="1"/>
    <col min="16143" max="16143" width="8.140625" style="9" customWidth="1"/>
    <col min="16144" max="16144" width="7.85546875" style="9" customWidth="1"/>
    <col min="16145" max="16145" width="4.5703125" style="9" customWidth="1"/>
    <col min="16146" max="16146" width="4.85546875" style="9" customWidth="1"/>
    <col min="16147" max="16147" width="9.140625" style="9" customWidth="1"/>
    <col min="16148" max="16148" width="7" style="9" customWidth="1"/>
    <col min="16149" max="16149" width="8.42578125" style="9" customWidth="1"/>
    <col min="16150" max="16150" width="9" style="9" customWidth="1"/>
    <col min="16151" max="16153" width="4.5703125" style="9" customWidth="1"/>
    <col min="16154" max="16154" width="7.140625" style="9" customWidth="1"/>
    <col min="16155" max="16155" width="8.5703125" style="9" customWidth="1"/>
    <col min="16156" max="16159" width="4.5703125" style="9" customWidth="1"/>
    <col min="16160" max="16161" width="11.5703125" style="9"/>
    <col min="16162" max="16162" width="7.140625" style="9" customWidth="1"/>
    <col min="16163" max="16163" width="7.42578125" style="9" customWidth="1"/>
    <col min="16164" max="16164" width="6.5703125" style="9" customWidth="1"/>
    <col min="16165" max="16165" width="8.140625" style="9" customWidth="1"/>
    <col min="16166" max="16166" width="9.140625" style="9" customWidth="1"/>
    <col min="16167" max="16167" width="11.5703125" style="9"/>
    <col min="16168" max="16168" width="4.42578125" style="9" customWidth="1"/>
    <col min="16169" max="16169" width="4.85546875" style="9" customWidth="1"/>
    <col min="16170" max="16170" width="3.5703125" style="9" customWidth="1"/>
    <col min="16171" max="16171" width="4.42578125" style="9" customWidth="1"/>
    <col min="16172" max="16384" width="11.5703125" style="9"/>
  </cols>
  <sheetData>
    <row r="1" spans="3:21" ht="15" thickBot="1"/>
    <row r="2" spans="3:21">
      <c r="C2" s="722" t="s">
        <v>287</v>
      </c>
      <c r="D2" s="698"/>
      <c r="E2" s="698"/>
      <c r="F2" s="698"/>
      <c r="G2" s="698"/>
      <c r="H2" s="698"/>
      <c r="I2" s="698"/>
      <c r="J2" s="698"/>
      <c r="K2" s="698"/>
      <c r="L2" s="698"/>
      <c r="M2" s="698"/>
      <c r="N2" s="698"/>
      <c r="O2" s="698"/>
      <c r="P2" s="698"/>
      <c r="Q2" s="699"/>
    </row>
    <row r="3" spans="3:21" ht="15" thickBot="1">
      <c r="C3" s="700"/>
      <c r="D3" s="701"/>
      <c r="E3" s="701"/>
      <c r="F3" s="701"/>
      <c r="G3" s="701"/>
      <c r="H3" s="701"/>
      <c r="I3" s="701"/>
      <c r="J3" s="701"/>
      <c r="K3" s="701"/>
      <c r="L3" s="701"/>
      <c r="M3" s="701"/>
      <c r="N3" s="701"/>
      <c r="O3" s="701"/>
      <c r="P3" s="701"/>
      <c r="Q3" s="702"/>
    </row>
    <row r="4" spans="3:21" ht="27" customHeight="1">
      <c r="C4" s="723" t="s">
        <v>285</v>
      </c>
      <c r="D4" s="724"/>
      <c r="E4" s="724"/>
      <c r="F4" s="724"/>
      <c r="G4" s="724"/>
      <c r="H4" s="724"/>
      <c r="I4" s="724"/>
      <c r="J4" s="725"/>
      <c r="K4" s="166">
        <v>1703</v>
      </c>
      <c r="L4" s="703">
        <v>0</v>
      </c>
      <c r="M4" s="703"/>
      <c r="N4" s="703"/>
      <c r="O4" s="703"/>
      <c r="P4" s="703"/>
      <c r="Q4" s="189" t="s">
        <v>76</v>
      </c>
      <c r="S4" s="26" t="s">
        <v>288</v>
      </c>
      <c r="U4" s="26"/>
    </row>
    <row r="5" spans="3:21" ht="27" customHeight="1">
      <c r="C5" s="726" t="s">
        <v>286</v>
      </c>
      <c r="D5" s="727"/>
      <c r="E5" s="727"/>
      <c r="F5" s="727"/>
      <c r="G5" s="727"/>
      <c r="H5" s="727"/>
      <c r="I5" s="727"/>
      <c r="J5" s="728"/>
      <c r="K5" s="178">
        <v>1719</v>
      </c>
      <c r="L5" s="691">
        <v>30936964.621848762</v>
      </c>
      <c r="M5" s="691"/>
      <c r="N5" s="691"/>
      <c r="O5" s="691"/>
      <c r="P5" s="691"/>
      <c r="Q5" s="190" t="s">
        <v>78</v>
      </c>
      <c r="S5" s="26" t="s">
        <v>289</v>
      </c>
      <c r="U5" s="26"/>
    </row>
    <row r="6" spans="3:21" ht="27" customHeight="1">
      <c r="C6" s="692" t="s">
        <v>290</v>
      </c>
      <c r="D6" s="693"/>
      <c r="E6" s="693"/>
      <c r="F6" s="693"/>
      <c r="G6" s="693"/>
      <c r="H6" s="693"/>
      <c r="I6" s="693"/>
      <c r="J6" s="694"/>
      <c r="K6" s="178">
        <v>1492</v>
      </c>
      <c r="L6" s="691"/>
      <c r="M6" s="691"/>
      <c r="N6" s="691"/>
      <c r="O6" s="691"/>
      <c r="P6" s="691"/>
      <c r="Q6" s="191" t="s">
        <v>76</v>
      </c>
    </row>
    <row r="7" spans="3:21" ht="27" customHeight="1">
      <c r="C7" s="692" t="s">
        <v>291</v>
      </c>
      <c r="D7" s="716"/>
      <c r="E7" s="716"/>
      <c r="F7" s="716"/>
      <c r="G7" s="716"/>
      <c r="H7" s="716"/>
      <c r="I7" s="716"/>
      <c r="J7" s="717"/>
      <c r="K7" s="178">
        <v>1704</v>
      </c>
      <c r="L7" s="691">
        <v>7000000</v>
      </c>
      <c r="M7" s="691"/>
      <c r="N7" s="691"/>
      <c r="O7" s="691"/>
      <c r="P7" s="691"/>
      <c r="Q7" s="191" t="s">
        <v>76</v>
      </c>
    </row>
    <row r="8" spans="3:21" ht="27" customHeight="1">
      <c r="C8" s="718" t="s">
        <v>107</v>
      </c>
      <c r="D8" s="719"/>
      <c r="E8" s="719"/>
      <c r="F8" s="719"/>
      <c r="G8" s="719"/>
      <c r="H8" s="719"/>
      <c r="I8" s="719"/>
      <c r="J8" s="720"/>
      <c r="K8" s="30">
        <v>1720</v>
      </c>
      <c r="L8" s="721">
        <v>-23936964.621848762</v>
      </c>
      <c r="M8" s="721"/>
      <c r="N8" s="721"/>
      <c r="O8" s="721"/>
      <c r="P8" s="721"/>
      <c r="Q8" s="192" t="s">
        <v>102</v>
      </c>
    </row>
    <row r="9" spans="3:21" ht="27" customHeight="1">
      <c r="C9" s="692" t="s">
        <v>292</v>
      </c>
      <c r="D9" s="693"/>
      <c r="E9" s="693"/>
      <c r="F9" s="693"/>
      <c r="G9" s="693"/>
      <c r="H9" s="693"/>
      <c r="I9" s="693"/>
      <c r="J9" s="694"/>
      <c r="K9" s="178">
        <v>1493</v>
      </c>
      <c r="L9" s="691"/>
      <c r="M9" s="691"/>
      <c r="N9" s="691"/>
      <c r="O9" s="691"/>
      <c r="P9" s="691"/>
      <c r="Q9" s="190" t="s">
        <v>78</v>
      </c>
    </row>
    <row r="10" spans="3:21" ht="27" customHeight="1">
      <c r="C10" s="692" t="s">
        <v>293</v>
      </c>
      <c r="D10" s="693"/>
      <c r="E10" s="693"/>
      <c r="F10" s="693"/>
      <c r="G10" s="693"/>
      <c r="H10" s="693"/>
      <c r="I10" s="693"/>
      <c r="J10" s="694"/>
      <c r="K10" s="178">
        <v>1494</v>
      </c>
      <c r="L10" s="691">
        <v>2200000</v>
      </c>
      <c r="M10" s="691"/>
      <c r="N10" s="691"/>
      <c r="O10" s="691"/>
      <c r="P10" s="691"/>
      <c r="Q10" s="190" t="s">
        <v>78</v>
      </c>
    </row>
    <row r="11" spans="3:21" ht="27" customHeight="1">
      <c r="C11" s="692" t="s">
        <v>110</v>
      </c>
      <c r="D11" s="693"/>
      <c r="E11" s="693"/>
      <c r="F11" s="693"/>
      <c r="G11" s="693"/>
      <c r="H11" s="693"/>
      <c r="I11" s="693"/>
      <c r="J11" s="693"/>
      <c r="K11" s="178">
        <v>1725</v>
      </c>
      <c r="L11" s="691"/>
      <c r="M11" s="691"/>
      <c r="N11" s="691"/>
      <c r="O11" s="691"/>
      <c r="P11" s="691"/>
      <c r="Q11" s="190" t="s">
        <v>78</v>
      </c>
    </row>
    <row r="12" spans="3:21" ht="27" customHeight="1" thickBot="1">
      <c r="C12" s="714" t="s">
        <v>294</v>
      </c>
      <c r="D12" s="715"/>
      <c r="E12" s="715"/>
      <c r="F12" s="715"/>
      <c r="G12" s="715"/>
      <c r="H12" s="715"/>
      <c r="I12" s="715"/>
      <c r="J12" s="715"/>
      <c r="K12" s="193">
        <v>1727</v>
      </c>
      <c r="L12" s="687"/>
      <c r="M12" s="687"/>
      <c r="N12" s="687"/>
      <c r="O12" s="687"/>
      <c r="P12" s="687"/>
      <c r="Q12" s="194" t="s">
        <v>78</v>
      </c>
    </row>
    <row r="13" spans="3:21" ht="27" customHeight="1" thickBot="1">
      <c r="C13" s="647" t="s">
        <v>295</v>
      </c>
      <c r="D13" s="648"/>
      <c r="E13" s="648"/>
      <c r="F13" s="648"/>
      <c r="G13" s="648"/>
      <c r="H13" s="648"/>
      <c r="I13" s="648"/>
      <c r="J13" s="713"/>
      <c r="K13" s="22">
        <v>1500</v>
      </c>
      <c r="L13" s="650">
        <v>-26136964.621848762</v>
      </c>
      <c r="M13" s="650"/>
      <c r="N13" s="650"/>
      <c r="O13" s="650"/>
      <c r="P13" s="650"/>
      <c r="Q13" s="23" t="s">
        <v>102</v>
      </c>
      <c r="U13" s="195"/>
    </row>
  </sheetData>
  <mergeCells count="21">
    <mergeCell ref="C6:J6"/>
    <mergeCell ref="L6:P6"/>
    <mergeCell ref="C2:Q3"/>
    <mergeCell ref="C4:J4"/>
    <mergeCell ref="L4:P4"/>
    <mergeCell ref="C5:J5"/>
    <mergeCell ref="L5:P5"/>
    <mergeCell ref="C7:J7"/>
    <mergeCell ref="L7:P7"/>
    <mergeCell ref="C8:J8"/>
    <mergeCell ref="L8:P8"/>
    <mergeCell ref="C9:J9"/>
    <mergeCell ref="L9:P9"/>
    <mergeCell ref="C13:J13"/>
    <mergeCell ref="L13:P13"/>
    <mergeCell ref="C10:J10"/>
    <mergeCell ref="L10:P10"/>
    <mergeCell ref="C11:J11"/>
    <mergeCell ref="L11:P11"/>
    <mergeCell ref="C12:J12"/>
    <mergeCell ref="L12:P12"/>
  </mergeCells>
  <hyperlinks>
    <hyperlink ref="C2:Q3" location="'Indice F22'!A1" display="RECUADRO Nº 18 DETERMINACION DEL RAI"/>
  </hyperlinks>
  <pageMargins left="1.1200000000000001" right="0.23622047244094491" top="0.74803149606299213" bottom="0.74803149606299213" header="0.31496062992125984" footer="0.31496062992125984"/>
  <pageSetup scale="6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173"/>
  <sheetViews>
    <sheetView zoomScale="90" zoomScaleNormal="115" workbookViewId="0">
      <pane xSplit="4" ySplit="4" topLeftCell="BR5" activePane="bottomRight" state="frozen"/>
      <selection pane="topRight" activeCell="E1" sqref="E1"/>
      <selection pane="bottomLeft" activeCell="A5" sqref="A5"/>
      <selection pane="bottomRight" activeCell="BW31" sqref="BW31"/>
    </sheetView>
  </sheetViews>
  <sheetFormatPr baseColWidth="10" defaultRowHeight="12.75"/>
  <cols>
    <col min="1" max="1" width="11.42578125" style="253"/>
    <col min="2" max="2" width="12.85546875" style="436" bestFit="1" customWidth="1"/>
    <col min="3" max="3" width="12.42578125" style="253" customWidth="1"/>
    <col min="4" max="4" width="16.85546875" style="437" bestFit="1" customWidth="1"/>
    <col min="5" max="5" width="16.28515625" style="438" bestFit="1" customWidth="1"/>
    <col min="6" max="6" width="15.85546875" style="431" bestFit="1" customWidth="1"/>
    <col min="7" max="7" width="12.42578125" style="253" bestFit="1" customWidth="1"/>
    <col min="8" max="9" width="11.42578125" style="253"/>
    <col min="10" max="10" width="13.140625" style="253" customWidth="1"/>
    <col min="11" max="14" width="11.42578125" style="253"/>
    <col min="15" max="15" width="13" style="253" bestFit="1" customWidth="1"/>
    <col min="16" max="16" width="13.85546875" style="253" bestFit="1" customWidth="1"/>
    <col min="17" max="17" width="11.42578125" style="253"/>
    <col min="18" max="18" width="16.28515625" style="438" bestFit="1" customWidth="1"/>
    <col min="19" max="19" width="15.85546875" style="431" bestFit="1" customWidth="1"/>
    <col min="20" max="20" width="12.42578125" style="253" bestFit="1" customWidth="1"/>
    <col min="21" max="22" width="11.42578125" style="253"/>
    <col min="23" max="23" width="13.140625" style="253" customWidth="1"/>
    <col min="24" max="27" width="11.42578125" style="253"/>
    <col min="28" max="28" width="13" style="253" bestFit="1" customWidth="1"/>
    <col min="29" max="29" width="13.85546875" style="253" bestFit="1" customWidth="1"/>
    <col min="30" max="30" width="11.42578125" style="253"/>
    <col min="31" max="31" width="11.28515625" style="438" bestFit="1" customWidth="1"/>
    <col min="32" max="32" width="14.28515625" style="431" bestFit="1" customWidth="1"/>
    <col min="33" max="33" width="9.85546875" style="253" bestFit="1" customWidth="1"/>
    <col min="34" max="34" width="8.85546875" style="253" bestFit="1" customWidth="1"/>
    <col min="35" max="35" width="12.28515625" style="253" bestFit="1" customWidth="1"/>
    <col min="36" max="36" width="13.140625" style="253" customWidth="1"/>
    <col min="37" max="40" width="11.42578125" style="253"/>
    <col min="41" max="41" width="13" style="253" bestFit="1" customWidth="1"/>
    <col min="42" max="42" width="13.85546875" style="253" bestFit="1" customWidth="1"/>
    <col min="43" max="43" width="11.42578125" style="253"/>
    <col min="44" max="44" width="16.28515625" style="438" bestFit="1" customWidth="1"/>
    <col min="45" max="45" width="14.28515625" style="431" bestFit="1" customWidth="1"/>
    <col min="46" max="46" width="12.42578125" style="253" bestFit="1" customWidth="1"/>
    <col min="47" max="48" width="11.42578125" style="253"/>
    <col min="49" max="49" width="13.140625" style="253" customWidth="1"/>
    <col min="50" max="53" width="11.42578125" style="253"/>
    <col min="54" max="54" width="13" style="253" bestFit="1" customWidth="1"/>
    <col min="55" max="55" width="13.85546875" style="253" bestFit="1" customWidth="1"/>
    <col min="56" max="56" width="11.42578125" style="253"/>
    <col min="57" max="57" width="11.28515625" style="438" bestFit="1" customWidth="1"/>
    <col min="58" max="58" width="15.85546875" style="431" bestFit="1" customWidth="1"/>
    <col min="59" max="59" width="12.42578125" style="253" bestFit="1" customWidth="1"/>
    <col min="60" max="61" width="11.42578125" style="253"/>
    <col min="62" max="62" width="13.140625" style="253" customWidth="1"/>
    <col min="63" max="66" width="11.42578125" style="253"/>
    <col min="67" max="67" width="13" style="253" bestFit="1" customWidth="1"/>
    <col min="68" max="68" width="13.85546875" style="253" bestFit="1" customWidth="1"/>
    <col min="69" max="69" width="11.42578125" style="253"/>
    <col min="70" max="70" width="11.28515625" style="438" bestFit="1" customWidth="1"/>
    <col min="71" max="71" width="15.85546875" style="431" bestFit="1" customWidth="1"/>
    <col min="72" max="72" width="12.42578125" style="253" bestFit="1" customWidth="1"/>
    <col min="73" max="74" width="11.42578125" style="253"/>
    <col min="75" max="75" width="13.140625" style="253" customWidth="1"/>
    <col min="76" max="79" width="11.42578125" style="253"/>
    <col min="80" max="80" width="13" style="253" bestFit="1" customWidth="1"/>
    <col min="81" max="81" width="13.85546875" style="253" bestFit="1" customWidth="1"/>
    <col min="82" max="257" width="11.42578125" style="253"/>
    <col min="258" max="258" width="12.85546875" style="253" bestFit="1" customWidth="1"/>
    <col min="259" max="259" width="12.42578125" style="253" customWidth="1"/>
    <col min="260" max="260" width="16.85546875" style="253" bestFit="1" customWidth="1"/>
    <col min="261" max="261" width="16.28515625" style="253" bestFit="1" customWidth="1"/>
    <col min="262" max="262" width="15.85546875" style="253" bestFit="1" customWidth="1"/>
    <col min="263" max="263" width="12.42578125" style="253" bestFit="1" customWidth="1"/>
    <col min="264" max="265" width="11.42578125" style="253"/>
    <col min="266" max="266" width="13.140625" style="253" customWidth="1"/>
    <col min="267" max="270" width="11.42578125" style="253"/>
    <col min="271" max="271" width="13" style="253" bestFit="1" customWidth="1"/>
    <col min="272" max="272" width="13.85546875" style="253" bestFit="1" customWidth="1"/>
    <col min="273" max="273" width="11.42578125" style="253"/>
    <col min="274" max="274" width="16.28515625" style="253" bestFit="1" customWidth="1"/>
    <col min="275" max="275" width="15.85546875" style="253" bestFit="1" customWidth="1"/>
    <col min="276" max="276" width="12.42578125" style="253" bestFit="1" customWidth="1"/>
    <col min="277" max="278" width="11.42578125" style="253"/>
    <col min="279" max="279" width="13.140625" style="253" customWidth="1"/>
    <col min="280" max="283" width="11.42578125" style="253"/>
    <col min="284" max="284" width="13" style="253" bestFit="1" customWidth="1"/>
    <col min="285" max="285" width="13.85546875" style="253" bestFit="1" customWidth="1"/>
    <col min="286" max="286" width="11.42578125" style="253"/>
    <col min="287" max="287" width="11.28515625" style="253" bestFit="1" customWidth="1"/>
    <col min="288" max="288" width="14.28515625" style="253" bestFit="1" customWidth="1"/>
    <col min="289" max="289" width="9.85546875" style="253" bestFit="1" customWidth="1"/>
    <col min="290" max="290" width="8.85546875" style="253" bestFit="1" customWidth="1"/>
    <col min="291" max="291" width="12.28515625" style="253" bestFit="1" customWidth="1"/>
    <col min="292" max="292" width="13.140625" style="253" customWidth="1"/>
    <col min="293" max="296" width="11.42578125" style="253"/>
    <col min="297" max="297" width="13" style="253" bestFit="1" customWidth="1"/>
    <col min="298" max="298" width="13.85546875" style="253" bestFit="1" customWidth="1"/>
    <col min="299" max="299" width="11.42578125" style="253"/>
    <col min="300" max="300" width="16.28515625" style="253" bestFit="1" customWidth="1"/>
    <col min="301" max="301" width="14.28515625" style="253" bestFit="1" customWidth="1"/>
    <col min="302" max="302" width="12.42578125" style="253" bestFit="1" customWidth="1"/>
    <col min="303" max="304" width="11.42578125" style="253"/>
    <col min="305" max="305" width="13.140625" style="253" customWidth="1"/>
    <col min="306" max="309" width="11.42578125" style="253"/>
    <col min="310" max="310" width="13" style="253" bestFit="1" customWidth="1"/>
    <col min="311" max="311" width="13.85546875" style="253" bestFit="1" customWidth="1"/>
    <col min="312" max="312" width="11.42578125" style="253"/>
    <col min="313" max="313" width="11.28515625" style="253" bestFit="1" customWidth="1"/>
    <col min="314" max="314" width="15.85546875" style="253" bestFit="1" customWidth="1"/>
    <col min="315" max="315" width="12.42578125" style="253" bestFit="1" customWidth="1"/>
    <col min="316" max="317" width="11.42578125" style="253"/>
    <col min="318" max="318" width="13.140625" style="253" customWidth="1"/>
    <col min="319" max="322" width="11.42578125" style="253"/>
    <col min="323" max="323" width="13" style="253" bestFit="1" customWidth="1"/>
    <col min="324" max="324" width="13.85546875" style="253" bestFit="1" customWidth="1"/>
    <col min="325" max="325" width="11.42578125" style="253"/>
    <col min="326" max="326" width="11.28515625" style="253" bestFit="1" customWidth="1"/>
    <col min="327" max="327" width="15.85546875" style="253" bestFit="1" customWidth="1"/>
    <col min="328" max="328" width="12.42578125" style="253" bestFit="1" customWidth="1"/>
    <col min="329" max="330" width="11.42578125" style="253"/>
    <col min="331" max="331" width="13.140625" style="253" customWidth="1"/>
    <col min="332" max="335" width="11.42578125" style="253"/>
    <col min="336" max="336" width="13" style="253" bestFit="1" customWidth="1"/>
    <col min="337" max="337" width="13.85546875" style="253" bestFit="1" customWidth="1"/>
    <col min="338" max="513" width="11.42578125" style="253"/>
    <col min="514" max="514" width="12.85546875" style="253" bestFit="1" customWidth="1"/>
    <col min="515" max="515" width="12.42578125" style="253" customWidth="1"/>
    <col min="516" max="516" width="16.85546875" style="253" bestFit="1" customWidth="1"/>
    <col min="517" max="517" width="16.28515625" style="253" bestFit="1" customWidth="1"/>
    <col min="518" max="518" width="15.85546875" style="253" bestFit="1" customWidth="1"/>
    <col min="519" max="519" width="12.42578125" style="253" bestFit="1" customWidth="1"/>
    <col min="520" max="521" width="11.42578125" style="253"/>
    <col min="522" max="522" width="13.140625" style="253" customWidth="1"/>
    <col min="523" max="526" width="11.42578125" style="253"/>
    <col min="527" max="527" width="13" style="253" bestFit="1" customWidth="1"/>
    <col min="528" max="528" width="13.85546875" style="253" bestFit="1" customWidth="1"/>
    <col min="529" max="529" width="11.42578125" style="253"/>
    <col min="530" max="530" width="16.28515625" style="253" bestFit="1" customWidth="1"/>
    <col min="531" max="531" width="15.85546875" style="253" bestFit="1" customWidth="1"/>
    <col min="532" max="532" width="12.42578125" style="253" bestFit="1" customWidth="1"/>
    <col min="533" max="534" width="11.42578125" style="253"/>
    <col min="535" max="535" width="13.140625" style="253" customWidth="1"/>
    <col min="536" max="539" width="11.42578125" style="253"/>
    <col min="540" max="540" width="13" style="253" bestFit="1" customWidth="1"/>
    <col min="541" max="541" width="13.85546875" style="253" bestFit="1" customWidth="1"/>
    <col min="542" max="542" width="11.42578125" style="253"/>
    <col min="543" max="543" width="11.28515625" style="253" bestFit="1" customWidth="1"/>
    <col min="544" max="544" width="14.28515625" style="253" bestFit="1" customWidth="1"/>
    <col min="545" max="545" width="9.85546875" style="253" bestFit="1" customWidth="1"/>
    <col min="546" max="546" width="8.85546875" style="253" bestFit="1" customWidth="1"/>
    <col min="547" max="547" width="12.28515625" style="253" bestFit="1" customWidth="1"/>
    <col min="548" max="548" width="13.140625" style="253" customWidth="1"/>
    <col min="549" max="552" width="11.42578125" style="253"/>
    <col min="553" max="553" width="13" style="253" bestFit="1" customWidth="1"/>
    <col min="554" max="554" width="13.85546875" style="253" bestFit="1" customWidth="1"/>
    <col min="555" max="555" width="11.42578125" style="253"/>
    <col min="556" max="556" width="16.28515625" style="253" bestFit="1" customWidth="1"/>
    <col min="557" max="557" width="14.28515625" style="253" bestFit="1" customWidth="1"/>
    <col min="558" max="558" width="12.42578125" style="253" bestFit="1" customWidth="1"/>
    <col min="559" max="560" width="11.42578125" style="253"/>
    <col min="561" max="561" width="13.140625" style="253" customWidth="1"/>
    <col min="562" max="565" width="11.42578125" style="253"/>
    <col min="566" max="566" width="13" style="253" bestFit="1" customWidth="1"/>
    <col min="567" max="567" width="13.85546875" style="253" bestFit="1" customWidth="1"/>
    <col min="568" max="568" width="11.42578125" style="253"/>
    <col min="569" max="569" width="11.28515625" style="253" bestFit="1" customWidth="1"/>
    <col min="570" max="570" width="15.85546875" style="253" bestFit="1" customWidth="1"/>
    <col min="571" max="571" width="12.42578125" style="253" bestFit="1" customWidth="1"/>
    <col min="572" max="573" width="11.42578125" style="253"/>
    <col min="574" max="574" width="13.140625" style="253" customWidth="1"/>
    <col min="575" max="578" width="11.42578125" style="253"/>
    <col min="579" max="579" width="13" style="253" bestFit="1" customWidth="1"/>
    <col min="580" max="580" width="13.85546875" style="253" bestFit="1" customWidth="1"/>
    <col min="581" max="581" width="11.42578125" style="253"/>
    <col min="582" max="582" width="11.28515625" style="253" bestFit="1" customWidth="1"/>
    <col min="583" max="583" width="15.85546875" style="253" bestFit="1" customWidth="1"/>
    <col min="584" max="584" width="12.42578125" style="253" bestFit="1" customWidth="1"/>
    <col min="585" max="586" width="11.42578125" style="253"/>
    <col min="587" max="587" width="13.140625" style="253" customWidth="1"/>
    <col min="588" max="591" width="11.42578125" style="253"/>
    <col min="592" max="592" width="13" style="253" bestFit="1" customWidth="1"/>
    <col min="593" max="593" width="13.85546875" style="253" bestFit="1" customWidth="1"/>
    <col min="594" max="769" width="11.42578125" style="253"/>
    <col min="770" max="770" width="12.85546875" style="253" bestFit="1" customWidth="1"/>
    <col min="771" max="771" width="12.42578125" style="253" customWidth="1"/>
    <col min="772" max="772" width="16.85546875" style="253" bestFit="1" customWidth="1"/>
    <col min="773" max="773" width="16.28515625" style="253" bestFit="1" customWidth="1"/>
    <col min="774" max="774" width="15.85546875" style="253" bestFit="1" customWidth="1"/>
    <col min="775" max="775" width="12.42578125" style="253" bestFit="1" customWidth="1"/>
    <col min="776" max="777" width="11.42578125" style="253"/>
    <col min="778" max="778" width="13.140625" style="253" customWidth="1"/>
    <col min="779" max="782" width="11.42578125" style="253"/>
    <col min="783" max="783" width="13" style="253" bestFit="1" customWidth="1"/>
    <col min="784" max="784" width="13.85546875" style="253" bestFit="1" customWidth="1"/>
    <col min="785" max="785" width="11.42578125" style="253"/>
    <col min="786" max="786" width="16.28515625" style="253" bestFit="1" customWidth="1"/>
    <col min="787" max="787" width="15.85546875" style="253" bestFit="1" customWidth="1"/>
    <col min="788" max="788" width="12.42578125" style="253" bestFit="1" customWidth="1"/>
    <col min="789" max="790" width="11.42578125" style="253"/>
    <col min="791" max="791" width="13.140625" style="253" customWidth="1"/>
    <col min="792" max="795" width="11.42578125" style="253"/>
    <col min="796" max="796" width="13" style="253" bestFit="1" customWidth="1"/>
    <col min="797" max="797" width="13.85546875" style="253" bestFit="1" customWidth="1"/>
    <col min="798" max="798" width="11.42578125" style="253"/>
    <col min="799" max="799" width="11.28515625" style="253" bestFit="1" customWidth="1"/>
    <col min="800" max="800" width="14.28515625" style="253" bestFit="1" customWidth="1"/>
    <col min="801" max="801" width="9.85546875" style="253" bestFit="1" customWidth="1"/>
    <col min="802" max="802" width="8.85546875" style="253" bestFit="1" customWidth="1"/>
    <col min="803" max="803" width="12.28515625" style="253" bestFit="1" customWidth="1"/>
    <col min="804" max="804" width="13.140625" style="253" customWidth="1"/>
    <col min="805" max="808" width="11.42578125" style="253"/>
    <col min="809" max="809" width="13" style="253" bestFit="1" customWidth="1"/>
    <col min="810" max="810" width="13.85546875" style="253" bestFit="1" customWidth="1"/>
    <col min="811" max="811" width="11.42578125" style="253"/>
    <col min="812" max="812" width="16.28515625" style="253" bestFit="1" customWidth="1"/>
    <col min="813" max="813" width="14.28515625" style="253" bestFit="1" customWidth="1"/>
    <col min="814" max="814" width="12.42578125" style="253" bestFit="1" customWidth="1"/>
    <col min="815" max="816" width="11.42578125" style="253"/>
    <col min="817" max="817" width="13.140625" style="253" customWidth="1"/>
    <col min="818" max="821" width="11.42578125" style="253"/>
    <col min="822" max="822" width="13" style="253" bestFit="1" customWidth="1"/>
    <col min="823" max="823" width="13.85546875" style="253" bestFit="1" customWidth="1"/>
    <col min="824" max="824" width="11.42578125" style="253"/>
    <col min="825" max="825" width="11.28515625" style="253" bestFit="1" customWidth="1"/>
    <col min="826" max="826" width="15.85546875" style="253" bestFit="1" customWidth="1"/>
    <col min="827" max="827" width="12.42578125" style="253" bestFit="1" customWidth="1"/>
    <col min="828" max="829" width="11.42578125" style="253"/>
    <col min="830" max="830" width="13.140625" style="253" customWidth="1"/>
    <col min="831" max="834" width="11.42578125" style="253"/>
    <col min="835" max="835" width="13" style="253" bestFit="1" customWidth="1"/>
    <col min="836" max="836" width="13.85546875" style="253" bestFit="1" customWidth="1"/>
    <col min="837" max="837" width="11.42578125" style="253"/>
    <col min="838" max="838" width="11.28515625" style="253" bestFit="1" customWidth="1"/>
    <col min="839" max="839" width="15.85546875" style="253" bestFit="1" customWidth="1"/>
    <col min="840" max="840" width="12.42578125" style="253" bestFit="1" customWidth="1"/>
    <col min="841" max="842" width="11.42578125" style="253"/>
    <col min="843" max="843" width="13.140625" style="253" customWidth="1"/>
    <col min="844" max="847" width="11.42578125" style="253"/>
    <col min="848" max="848" width="13" style="253" bestFit="1" customWidth="1"/>
    <col min="849" max="849" width="13.85546875" style="253" bestFit="1" customWidth="1"/>
    <col min="850" max="1025" width="11.42578125" style="253"/>
    <col min="1026" max="1026" width="12.85546875" style="253" bestFit="1" customWidth="1"/>
    <col min="1027" max="1027" width="12.42578125" style="253" customWidth="1"/>
    <col min="1028" max="1028" width="16.85546875" style="253" bestFit="1" customWidth="1"/>
    <col min="1029" max="1029" width="16.28515625" style="253" bestFit="1" customWidth="1"/>
    <col min="1030" max="1030" width="15.85546875" style="253" bestFit="1" customWidth="1"/>
    <col min="1031" max="1031" width="12.42578125" style="253" bestFit="1" customWidth="1"/>
    <col min="1032" max="1033" width="11.42578125" style="253"/>
    <col min="1034" max="1034" width="13.140625" style="253" customWidth="1"/>
    <col min="1035" max="1038" width="11.42578125" style="253"/>
    <col min="1039" max="1039" width="13" style="253" bestFit="1" customWidth="1"/>
    <col min="1040" max="1040" width="13.85546875" style="253" bestFit="1" customWidth="1"/>
    <col min="1041" max="1041" width="11.42578125" style="253"/>
    <col min="1042" max="1042" width="16.28515625" style="253" bestFit="1" customWidth="1"/>
    <col min="1043" max="1043" width="15.85546875" style="253" bestFit="1" customWidth="1"/>
    <col min="1044" max="1044" width="12.42578125" style="253" bestFit="1" customWidth="1"/>
    <col min="1045" max="1046" width="11.42578125" style="253"/>
    <col min="1047" max="1047" width="13.140625" style="253" customWidth="1"/>
    <col min="1048" max="1051" width="11.42578125" style="253"/>
    <col min="1052" max="1052" width="13" style="253" bestFit="1" customWidth="1"/>
    <col min="1053" max="1053" width="13.85546875" style="253" bestFit="1" customWidth="1"/>
    <col min="1054" max="1054" width="11.42578125" style="253"/>
    <col min="1055" max="1055" width="11.28515625" style="253" bestFit="1" customWidth="1"/>
    <col min="1056" max="1056" width="14.28515625" style="253" bestFit="1" customWidth="1"/>
    <col min="1057" max="1057" width="9.85546875" style="253" bestFit="1" customWidth="1"/>
    <col min="1058" max="1058" width="8.85546875" style="253" bestFit="1" customWidth="1"/>
    <col min="1059" max="1059" width="12.28515625" style="253" bestFit="1" customWidth="1"/>
    <col min="1060" max="1060" width="13.140625" style="253" customWidth="1"/>
    <col min="1061" max="1064" width="11.42578125" style="253"/>
    <col min="1065" max="1065" width="13" style="253" bestFit="1" customWidth="1"/>
    <col min="1066" max="1066" width="13.85546875" style="253" bestFit="1" customWidth="1"/>
    <col min="1067" max="1067" width="11.42578125" style="253"/>
    <col min="1068" max="1068" width="16.28515625" style="253" bestFit="1" customWidth="1"/>
    <col min="1069" max="1069" width="14.28515625" style="253" bestFit="1" customWidth="1"/>
    <col min="1070" max="1070" width="12.42578125" style="253" bestFit="1" customWidth="1"/>
    <col min="1071" max="1072" width="11.42578125" style="253"/>
    <col min="1073" max="1073" width="13.140625" style="253" customWidth="1"/>
    <col min="1074" max="1077" width="11.42578125" style="253"/>
    <col min="1078" max="1078" width="13" style="253" bestFit="1" customWidth="1"/>
    <col min="1079" max="1079" width="13.85546875" style="253" bestFit="1" customWidth="1"/>
    <col min="1080" max="1080" width="11.42578125" style="253"/>
    <col min="1081" max="1081" width="11.28515625" style="253" bestFit="1" customWidth="1"/>
    <col min="1082" max="1082" width="15.85546875" style="253" bestFit="1" customWidth="1"/>
    <col min="1083" max="1083" width="12.42578125" style="253" bestFit="1" customWidth="1"/>
    <col min="1084" max="1085" width="11.42578125" style="253"/>
    <col min="1086" max="1086" width="13.140625" style="253" customWidth="1"/>
    <col min="1087" max="1090" width="11.42578125" style="253"/>
    <col min="1091" max="1091" width="13" style="253" bestFit="1" customWidth="1"/>
    <col min="1092" max="1092" width="13.85546875" style="253" bestFit="1" customWidth="1"/>
    <col min="1093" max="1093" width="11.42578125" style="253"/>
    <col min="1094" max="1094" width="11.28515625" style="253" bestFit="1" customWidth="1"/>
    <col min="1095" max="1095" width="15.85546875" style="253" bestFit="1" customWidth="1"/>
    <col min="1096" max="1096" width="12.42578125" style="253" bestFit="1" customWidth="1"/>
    <col min="1097" max="1098" width="11.42578125" style="253"/>
    <col min="1099" max="1099" width="13.140625" style="253" customWidth="1"/>
    <col min="1100" max="1103" width="11.42578125" style="253"/>
    <col min="1104" max="1104" width="13" style="253" bestFit="1" customWidth="1"/>
    <col min="1105" max="1105" width="13.85546875" style="253" bestFit="1" customWidth="1"/>
    <col min="1106" max="1281" width="11.42578125" style="253"/>
    <col min="1282" max="1282" width="12.85546875" style="253" bestFit="1" customWidth="1"/>
    <col min="1283" max="1283" width="12.42578125" style="253" customWidth="1"/>
    <col min="1284" max="1284" width="16.85546875" style="253" bestFit="1" customWidth="1"/>
    <col min="1285" max="1285" width="16.28515625" style="253" bestFit="1" customWidth="1"/>
    <col min="1286" max="1286" width="15.85546875" style="253" bestFit="1" customWidth="1"/>
    <col min="1287" max="1287" width="12.42578125" style="253" bestFit="1" customWidth="1"/>
    <col min="1288" max="1289" width="11.42578125" style="253"/>
    <col min="1290" max="1290" width="13.140625" style="253" customWidth="1"/>
    <col min="1291" max="1294" width="11.42578125" style="253"/>
    <col min="1295" max="1295" width="13" style="253" bestFit="1" customWidth="1"/>
    <col min="1296" max="1296" width="13.85546875" style="253" bestFit="1" customWidth="1"/>
    <col min="1297" max="1297" width="11.42578125" style="253"/>
    <col min="1298" max="1298" width="16.28515625" style="253" bestFit="1" customWidth="1"/>
    <col min="1299" max="1299" width="15.85546875" style="253" bestFit="1" customWidth="1"/>
    <col min="1300" max="1300" width="12.42578125" style="253" bestFit="1" customWidth="1"/>
    <col min="1301" max="1302" width="11.42578125" style="253"/>
    <col min="1303" max="1303" width="13.140625" style="253" customWidth="1"/>
    <col min="1304" max="1307" width="11.42578125" style="253"/>
    <col min="1308" max="1308" width="13" style="253" bestFit="1" customWidth="1"/>
    <col min="1309" max="1309" width="13.85546875" style="253" bestFit="1" customWidth="1"/>
    <col min="1310" max="1310" width="11.42578125" style="253"/>
    <col min="1311" max="1311" width="11.28515625" style="253" bestFit="1" customWidth="1"/>
    <col min="1312" max="1312" width="14.28515625" style="253" bestFit="1" customWidth="1"/>
    <col min="1313" max="1313" width="9.85546875" style="253" bestFit="1" customWidth="1"/>
    <col min="1314" max="1314" width="8.85546875" style="253" bestFit="1" customWidth="1"/>
    <col min="1315" max="1315" width="12.28515625" style="253" bestFit="1" customWidth="1"/>
    <col min="1316" max="1316" width="13.140625" style="253" customWidth="1"/>
    <col min="1317" max="1320" width="11.42578125" style="253"/>
    <col min="1321" max="1321" width="13" style="253" bestFit="1" customWidth="1"/>
    <col min="1322" max="1322" width="13.85546875" style="253" bestFit="1" customWidth="1"/>
    <col min="1323" max="1323" width="11.42578125" style="253"/>
    <col min="1324" max="1324" width="16.28515625" style="253" bestFit="1" customWidth="1"/>
    <col min="1325" max="1325" width="14.28515625" style="253" bestFit="1" customWidth="1"/>
    <col min="1326" max="1326" width="12.42578125" style="253" bestFit="1" customWidth="1"/>
    <col min="1327" max="1328" width="11.42578125" style="253"/>
    <col min="1329" max="1329" width="13.140625" style="253" customWidth="1"/>
    <col min="1330" max="1333" width="11.42578125" style="253"/>
    <col min="1334" max="1334" width="13" style="253" bestFit="1" customWidth="1"/>
    <col min="1335" max="1335" width="13.85546875" style="253" bestFit="1" customWidth="1"/>
    <col min="1336" max="1336" width="11.42578125" style="253"/>
    <col min="1337" max="1337" width="11.28515625" style="253" bestFit="1" customWidth="1"/>
    <col min="1338" max="1338" width="15.85546875" style="253" bestFit="1" customWidth="1"/>
    <col min="1339" max="1339" width="12.42578125" style="253" bestFit="1" customWidth="1"/>
    <col min="1340" max="1341" width="11.42578125" style="253"/>
    <col min="1342" max="1342" width="13.140625" style="253" customWidth="1"/>
    <col min="1343" max="1346" width="11.42578125" style="253"/>
    <col min="1347" max="1347" width="13" style="253" bestFit="1" customWidth="1"/>
    <col min="1348" max="1348" width="13.85546875" style="253" bestFit="1" customWidth="1"/>
    <col min="1349" max="1349" width="11.42578125" style="253"/>
    <col min="1350" max="1350" width="11.28515625" style="253" bestFit="1" customWidth="1"/>
    <col min="1351" max="1351" width="15.85546875" style="253" bestFit="1" customWidth="1"/>
    <col min="1352" max="1352" width="12.42578125" style="253" bestFit="1" customWidth="1"/>
    <col min="1353" max="1354" width="11.42578125" style="253"/>
    <col min="1355" max="1355" width="13.140625" style="253" customWidth="1"/>
    <col min="1356" max="1359" width="11.42578125" style="253"/>
    <col min="1360" max="1360" width="13" style="253" bestFit="1" customWidth="1"/>
    <col min="1361" max="1361" width="13.85546875" style="253" bestFit="1" customWidth="1"/>
    <col min="1362" max="1537" width="11.42578125" style="253"/>
    <col min="1538" max="1538" width="12.85546875" style="253" bestFit="1" customWidth="1"/>
    <col min="1539" max="1539" width="12.42578125" style="253" customWidth="1"/>
    <col min="1540" max="1540" width="16.85546875" style="253" bestFit="1" customWidth="1"/>
    <col min="1541" max="1541" width="16.28515625" style="253" bestFit="1" customWidth="1"/>
    <col min="1542" max="1542" width="15.85546875" style="253" bestFit="1" customWidth="1"/>
    <col min="1543" max="1543" width="12.42578125" style="253" bestFit="1" customWidth="1"/>
    <col min="1544" max="1545" width="11.42578125" style="253"/>
    <col min="1546" max="1546" width="13.140625" style="253" customWidth="1"/>
    <col min="1547" max="1550" width="11.42578125" style="253"/>
    <col min="1551" max="1551" width="13" style="253" bestFit="1" customWidth="1"/>
    <col min="1552" max="1552" width="13.85546875" style="253" bestFit="1" customWidth="1"/>
    <col min="1553" max="1553" width="11.42578125" style="253"/>
    <col min="1554" max="1554" width="16.28515625" style="253" bestFit="1" customWidth="1"/>
    <col min="1555" max="1555" width="15.85546875" style="253" bestFit="1" customWidth="1"/>
    <col min="1556" max="1556" width="12.42578125" style="253" bestFit="1" customWidth="1"/>
    <col min="1557" max="1558" width="11.42578125" style="253"/>
    <col min="1559" max="1559" width="13.140625" style="253" customWidth="1"/>
    <col min="1560" max="1563" width="11.42578125" style="253"/>
    <col min="1564" max="1564" width="13" style="253" bestFit="1" customWidth="1"/>
    <col min="1565" max="1565" width="13.85546875" style="253" bestFit="1" customWidth="1"/>
    <col min="1566" max="1566" width="11.42578125" style="253"/>
    <col min="1567" max="1567" width="11.28515625" style="253" bestFit="1" customWidth="1"/>
    <col min="1568" max="1568" width="14.28515625" style="253" bestFit="1" customWidth="1"/>
    <col min="1569" max="1569" width="9.85546875" style="253" bestFit="1" customWidth="1"/>
    <col min="1570" max="1570" width="8.85546875" style="253" bestFit="1" customWidth="1"/>
    <col min="1571" max="1571" width="12.28515625" style="253" bestFit="1" customWidth="1"/>
    <col min="1572" max="1572" width="13.140625" style="253" customWidth="1"/>
    <col min="1573" max="1576" width="11.42578125" style="253"/>
    <col min="1577" max="1577" width="13" style="253" bestFit="1" customWidth="1"/>
    <col min="1578" max="1578" width="13.85546875" style="253" bestFit="1" customWidth="1"/>
    <col min="1579" max="1579" width="11.42578125" style="253"/>
    <col min="1580" max="1580" width="16.28515625" style="253" bestFit="1" customWidth="1"/>
    <col min="1581" max="1581" width="14.28515625" style="253" bestFit="1" customWidth="1"/>
    <col min="1582" max="1582" width="12.42578125" style="253" bestFit="1" customWidth="1"/>
    <col min="1583" max="1584" width="11.42578125" style="253"/>
    <col min="1585" max="1585" width="13.140625" style="253" customWidth="1"/>
    <col min="1586" max="1589" width="11.42578125" style="253"/>
    <col min="1590" max="1590" width="13" style="253" bestFit="1" customWidth="1"/>
    <col min="1591" max="1591" width="13.85546875" style="253" bestFit="1" customWidth="1"/>
    <col min="1592" max="1592" width="11.42578125" style="253"/>
    <col min="1593" max="1593" width="11.28515625" style="253" bestFit="1" customWidth="1"/>
    <col min="1594" max="1594" width="15.85546875" style="253" bestFit="1" customWidth="1"/>
    <col min="1595" max="1595" width="12.42578125" style="253" bestFit="1" customWidth="1"/>
    <col min="1596" max="1597" width="11.42578125" style="253"/>
    <col min="1598" max="1598" width="13.140625" style="253" customWidth="1"/>
    <col min="1599" max="1602" width="11.42578125" style="253"/>
    <col min="1603" max="1603" width="13" style="253" bestFit="1" customWidth="1"/>
    <col min="1604" max="1604" width="13.85546875" style="253" bestFit="1" customWidth="1"/>
    <col min="1605" max="1605" width="11.42578125" style="253"/>
    <col min="1606" max="1606" width="11.28515625" style="253" bestFit="1" customWidth="1"/>
    <col min="1607" max="1607" width="15.85546875" style="253" bestFit="1" customWidth="1"/>
    <col min="1608" max="1608" width="12.42578125" style="253" bestFit="1" customWidth="1"/>
    <col min="1609" max="1610" width="11.42578125" style="253"/>
    <col min="1611" max="1611" width="13.140625" style="253" customWidth="1"/>
    <col min="1612" max="1615" width="11.42578125" style="253"/>
    <col min="1616" max="1616" width="13" style="253" bestFit="1" customWidth="1"/>
    <col min="1617" max="1617" width="13.85546875" style="253" bestFit="1" customWidth="1"/>
    <col min="1618" max="1793" width="11.42578125" style="253"/>
    <col min="1794" max="1794" width="12.85546875" style="253" bestFit="1" customWidth="1"/>
    <col min="1795" max="1795" width="12.42578125" style="253" customWidth="1"/>
    <col min="1796" max="1796" width="16.85546875" style="253" bestFit="1" customWidth="1"/>
    <col min="1797" max="1797" width="16.28515625" style="253" bestFit="1" customWidth="1"/>
    <col min="1798" max="1798" width="15.85546875" style="253" bestFit="1" customWidth="1"/>
    <col min="1799" max="1799" width="12.42578125" style="253" bestFit="1" customWidth="1"/>
    <col min="1800" max="1801" width="11.42578125" style="253"/>
    <col min="1802" max="1802" width="13.140625" style="253" customWidth="1"/>
    <col min="1803" max="1806" width="11.42578125" style="253"/>
    <col min="1807" max="1807" width="13" style="253" bestFit="1" customWidth="1"/>
    <col min="1808" max="1808" width="13.85546875" style="253" bestFit="1" customWidth="1"/>
    <col min="1809" max="1809" width="11.42578125" style="253"/>
    <col min="1810" max="1810" width="16.28515625" style="253" bestFit="1" customWidth="1"/>
    <col min="1811" max="1811" width="15.85546875" style="253" bestFit="1" customWidth="1"/>
    <col min="1812" max="1812" width="12.42578125" style="253" bestFit="1" customWidth="1"/>
    <col min="1813" max="1814" width="11.42578125" style="253"/>
    <col min="1815" max="1815" width="13.140625" style="253" customWidth="1"/>
    <col min="1816" max="1819" width="11.42578125" style="253"/>
    <col min="1820" max="1820" width="13" style="253" bestFit="1" customWidth="1"/>
    <col min="1821" max="1821" width="13.85546875" style="253" bestFit="1" customWidth="1"/>
    <col min="1822" max="1822" width="11.42578125" style="253"/>
    <col min="1823" max="1823" width="11.28515625" style="253" bestFit="1" customWidth="1"/>
    <col min="1824" max="1824" width="14.28515625" style="253" bestFit="1" customWidth="1"/>
    <col min="1825" max="1825" width="9.85546875" style="253" bestFit="1" customWidth="1"/>
    <col min="1826" max="1826" width="8.85546875" style="253" bestFit="1" customWidth="1"/>
    <col min="1827" max="1827" width="12.28515625" style="253" bestFit="1" customWidth="1"/>
    <col min="1828" max="1828" width="13.140625" style="253" customWidth="1"/>
    <col min="1829" max="1832" width="11.42578125" style="253"/>
    <col min="1833" max="1833" width="13" style="253" bestFit="1" customWidth="1"/>
    <col min="1834" max="1834" width="13.85546875" style="253" bestFit="1" customWidth="1"/>
    <col min="1835" max="1835" width="11.42578125" style="253"/>
    <col min="1836" max="1836" width="16.28515625" style="253" bestFit="1" customWidth="1"/>
    <col min="1837" max="1837" width="14.28515625" style="253" bestFit="1" customWidth="1"/>
    <col min="1838" max="1838" width="12.42578125" style="253" bestFit="1" customWidth="1"/>
    <col min="1839" max="1840" width="11.42578125" style="253"/>
    <col min="1841" max="1841" width="13.140625" style="253" customWidth="1"/>
    <col min="1842" max="1845" width="11.42578125" style="253"/>
    <col min="1846" max="1846" width="13" style="253" bestFit="1" customWidth="1"/>
    <col min="1847" max="1847" width="13.85546875" style="253" bestFit="1" customWidth="1"/>
    <col min="1848" max="1848" width="11.42578125" style="253"/>
    <col min="1849" max="1849" width="11.28515625" style="253" bestFit="1" customWidth="1"/>
    <col min="1850" max="1850" width="15.85546875" style="253" bestFit="1" customWidth="1"/>
    <col min="1851" max="1851" width="12.42578125" style="253" bestFit="1" customWidth="1"/>
    <col min="1852" max="1853" width="11.42578125" style="253"/>
    <col min="1854" max="1854" width="13.140625" style="253" customWidth="1"/>
    <col min="1855" max="1858" width="11.42578125" style="253"/>
    <col min="1859" max="1859" width="13" style="253" bestFit="1" customWidth="1"/>
    <col min="1860" max="1860" width="13.85546875" style="253" bestFit="1" customWidth="1"/>
    <col min="1861" max="1861" width="11.42578125" style="253"/>
    <col min="1862" max="1862" width="11.28515625" style="253" bestFit="1" customWidth="1"/>
    <col min="1863" max="1863" width="15.85546875" style="253" bestFit="1" customWidth="1"/>
    <col min="1864" max="1864" width="12.42578125" style="253" bestFit="1" customWidth="1"/>
    <col min="1865" max="1866" width="11.42578125" style="253"/>
    <col min="1867" max="1867" width="13.140625" style="253" customWidth="1"/>
    <col min="1868" max="1871" width="11.42578125" style="253"/>
    <col min="1872" max="1872" width="13" style="253" bestFit="1" customWidth="1"/>
    <col min="1873" max="1873" width="13.85546875" style="253" bestFit="1" customWidth="1"/>
    <col min="1874" max="2049" width="11.42578125" style="253"/>
    <col min="2050" max="2050" width="12.85546875" style="253" bestFit="1" customWidth="1"/>
    <col min="2051" max="2051" width="12.42578125" style="253" customWidth="1"/>
    <col min="2052" max="2052" width="16.85546875" style="253" bestFit="1" customWidth="1"/>
    <col min="2053" max="2053" width="16.28515625" style="253" bestFit="1" customWidth="1"/>
    <col min="2054" max="2054" width="15.85546875" style="253" bestFit="1" customWidth="1"/>
    <col min="2055" max="2055" width="12.42578125" style="253" bestFit="1" customWidth="1"/>
    <col min="2056" max="2057" width="11.42578125" style="253"/>
    <col min="2058" max="2058" width="13.140625" style="253" customWidth="1"/>
    <col min="2059" max="2062" width="11.42578125" style="253"/>
    <col min="2063" max="2063" width="13" style="253" bestFit="1" customWidth="1"/>
    <col min="2064" max="2064" width="13.85546875" style="253" bestFit="1" customWidth="1"/>
    <col min="2065" max="2065" width="11.42578125" style="253"/>
    <col min="2066" max="2066" width="16.28515625" style="253" bestFit="1" customWidth="1"/>
    <col min="2067" max="2067" width="15.85546875" style="253" bestFit="1" customWidth="1"/>
    <col min="2068" max="2068" width="12.42578125" style="253" bestFit="1" customWidth="1"/>
    <col min="2069" max="2070" width="11.42578125" style="253"/>
    <col min="2071" max="2071" width="13.140625" style="253" customWidth="1"/>
    <col min="2072" max="2075" width="11.42578125" style="253"/>
    <col min="2076" max="2076" width="13" style="253" bestFit="1" customWidth="1"/>
    <col min="2077" max="2077" width="13.85546875" style="253" bestFit="1" customWidth="1"/>
    <col min="2078" max="2078" width="11.42578125" style="253"/>
    <col min="2079" max="2079" width="11.28515625" style="253" bestFit="1" customWidth="1"/>
    <col min="2080" max="2080" width="14.28515625" style="253" bestFit="1" customWidth="1"/>
    <col min="2081" max="2081" width="9.85546875" style="253" bestFit="1" customWidth="1"/>
    <col min="2082" max="2082" width="8.85546875" style="253" bestFit="1" customWidth="1"/>
    <col min="2083" max="2083" width="12.28515625" style="253" bestFit="1" customWidth="1"/>
    <col min="2084" max="2084" width="13.140625" style="253" customWidth="1"/>
    <col min="2085" max="2088" width="11.42578125" style="253"/>
    <col min="2089" max="2089" width="13" style="253" bestFit="1" customWidth="1"/>
    <col min="2090" max="2090" width="13.85546875" style="253" bestFit="1" customWidth="1"/>
    <col min="2091" max="2091" width="11.42578125" style="253"/>
    <col min="2092" max="2092" width="16.28515625" style="253" bestFit="1" customWidth="1"/>
    <col min="2093" max="2093" width="14.28515625" style="253" bestFit="1" customWidth="1"/>
    <col min="2094" max="2094" width="12.42578125" style="253" bestFit="1" customWidth="1"/>
    <col min="2095" max="2096" width="11.42578125" style="253"/>
    <col min="2097" max="2097" width="13.140625" style="253" customWidth="1"/>
    <col min="2098" max="2101" width="11.42578125" style="253"/>
    <col min="2102" max="2102" width="13" style="253" bestFit="1" customWidth="1"/>
    <col min="2103" max="2103" width="13.85546875" style="253" bestFit="1" customWidth="1"/>
    <col min="2104" max="2104" width="11.42578125" style="253"/>
    <col min="2105" max="2105" width="11.28515625" style="253" bestFit="1" customWidth="1"/>
    <col min="2106" max="2106" width="15.85546875" style="253" bestFit="1" customWidth="1"/>
    <col min="2107" max="2107" width="12.42578125" style="253" bestFit="1" customWidth="1"/>
    <col min="2108" max="2109" width="11.42578125" style="253"/>
    <col min="2110" max="2110" width="13.140625" style="253" customWidth="1"/>
    <col min="2111" max="2114" width="11.42578125" style="253"/>
    <col min="2115" max="2115" width="13" style="253" bestFit="1" customWidth="1"/>
    <col min="2116" max="2116" width="13.85546875" style="253" bestFit="1" customWidth="1"/>
    <col min="2117" max="2117" width="11.42578125" style="253"/>
    <col min="2118" max="2118" width="11.28515625" style="253" bestFit="1" customWidth="1"/>
    <col min="2119" max="2119" width="15.85546875" style="253" bestFit="1" customWidth="1"/>
    <col min="2120" max="2120" width="12.42578125" style="253" bestFit="1" customWidth="1"/>
    <col min="2121" max="2122" width="11.42578125" style="253"/>
    <col min="2123" max="2123" width="13.140625" style="253" customWidth="1"/>
    <col min="2124" max="2127" width="11.42578125" style="253"/>
    <col min="2128" max="2128" width="13" style="253" bestFit="1" customWidth="1"/>
    <col min="2129" max="2129" width="13.85546875" style="253" bestFit="1" customWidth="1"/>
    <col min="2130" max="2305" width="11.42578125" style="253"/>
    <col min="2306" max="2306" width="12.85546875" style="253" bestFit="1" customWidth="1"/>
    <col min="2307" max="2307" width="12.42578125" style="253" customWidth="1"/>
    <col min="2308" max="2308" width="16.85546875" style="253" bestFit="1" customWidth="1"/>
    <col min="2309" max="2309" width="16.28515625" style="253" bestFit="1" customWidth="1"/>
    <col min="2310" max="2310" width="15.85546875" style="253" bestFit="1" customWidth="1"/>
    <col min="2311" max="2311" width="12.42578125" style="253" bestFit="1" customWidth="1"/>
    <col min="2312" max="2313" width="11.42578125" style="253"/>
    <col min="2314" max="2314" width="13.140625" style="253" customWidth="1"/>
    <col min="2315" max="2318" width="11.42578125" style="253"/>
    <col min="2319" max="2319" width="13" style="253" bestFit="1" customWidth="1"/>
    <col min="2320" max="2320" width="13.85546875" style="253" bestFit="1" customWidth="1"/>
    <col min="2321" max="2321" width="11.42578125" style="253"/>
    <col min="2322" max="2322" width="16.28515625" style="253" bestFit="1" customWidth="1"/>
    <col min="2323" max="2323" width="15.85546875" style="253" bestFit="1" customWidth="1"/>
    <col min="2324" max="2324" width="12.42578125" style="253" bestFit="1" customWidth="1"/>
    <col min="2325" max="2326" width="11.42578125" style="253"/>
    <col min="2327" max="2327" width="13.140625" style="253" customWidth="1"/>
    <col min="2328" max="2331" width="11.42578125" style="253"/>
    <col min="2332" max="2332" width="13" style="253" bestFit="1" customWidth="1"/>
    <col min="2333" max="2333" width="13.85546875" style="253" bestFit="1" customWidth="1"/>
    <col min="2334" max="2334" width="11.42578125" style="253"/>
    <col min="2335" max="2335" width="11.28515625" style="253" bestFit="1" customWidth="1"/>
    <col min="2336" max="2336" width="14.28515625" style="253" bestFit="1" customWidth="1"/>
    <col min="2337" max="2337" width="9.85546875" style="253" bestFit="1" customWidth="1"/>
    <col min="2338" max="2338" width="8.85546875" style="253" bestFit="1" customWidth="1"/>
    <col min="2339" max="2339" width="12.28515625" style="253" bestFit="1" customWidth="1"/>
    <col min="2340" max="2340" width="13.140625" style="253" customWidth="1"/>
    <col min="2341" max="2344" width="11.42578125" style="253"/>
    <col min="2345" max="2345" width="13" style="253" bestFit="1" customWidth="1"/>
    <col min="2346" max="2346" width="13.85546875" style="253" bestFit="1" customWidth="1"/>
    <col min="2347" max="2347" width="11.42578125" style="253"/>
    <col min="2348" max="2348" width="16.28515625" style="253" bestFit="1" customWidth="1"/>
    <col min="2349" max="2349" width="14.28515625" style="253" bestFit="1" customWidth="1"/>
    <col min="2350" max="2350" width="12.42578125" style="253" bestFit="1" customWidth="1"/>
    <col min="2351" max="2352" width="11.42578125" style="253"/>
    <col min="2353" max="2353" width="13.140625" style="253" customWidth="1"/>
    <col min="2354" max="2357" width="11.42578125" style="253"/>
    <col min="2358" max="2358" width="13" style="253" bestFit="1" customWidth="1"/>
    <col min="2359" max="2359" width="13.85546875" style="253" bestFit="1" customWidth="1"/>
    <col min="2360" max="2360" width="11.42578125" style="253"/>
    <col min="2361" max="2361" width="11.28515625" style="253" bestFit="1" customWidth="1"/>
    <col min="2362" max="2362" width="15.85546875" style="253" bestFit="1" customWidth="1"/>
    <col min="2363" max="2363" width="12.42578125" style="253" bestFit="1" customWidth="1"/>
    <col min="2364" max="2365" width="11.42578125" style="253"/>
    <col min="2366" max="2366" width="13.140625" style="253" customWidth="1"/>
    <col min="2367" max="2370" width="11.42578125" style="253"/>
    <col min="2371" max="2371" width="13" style="253" bestFit="1" customWidth="1"/>
    <col min="2372" max="2372" width="13.85546875" style="253" bestFit="1" customWidth="1"/>
    <col min="2373" max="2373" width="11.42578125" style="253"/>
    <col min="2374" max="2374" width="11.28515625" style="253" bestFit="1" customWidth="1"/>
    <col min="2375" max="2375" width="15.85546875" style="253" bestFit="1" customWidth="1"/>
    <col min="2376" max="2376" width="12.42578125" style="253" bestFit="1" customWidth="1"/>
    <col min="2377" max="2378" width="11.42578125" style="253"/>
    <col min="2379" max="2379" width="13.140625" style="253" customWidth="1"/>
    <col min="2380" max="2383" width="11.42578125" style="253"/>
    <col min="2384" max="2384" width="13" style="253" bestFit="1" customWidth="1"/>
    <col min="2385" max="2385" width="13.85546875" style="253" bestFit="1" customWidth="1"/>
    <col min="2386" max="2561" width="11.42578125" style="253"/>
    <col min="2562" max="2562" width="12.85546875" style="253" bestFit="1" customWidth="1"/>
    <col min="2563" max="2563" width="12.42578125" style="253" customWidth="1"/>
    <col min="2564" max="2564" width="16.85546875" style="253" bestFit="1" customWidth="1"/>
    <col min="2565" max="2565" width="16.28515625" style="253" bestFit="1" customWidth="1"/>
    <col min="2566" max="2566" width="15.85546875" style="253" bestFit="1" customWidth="1"/>
    <col min="2567" max="2567" width="12.42578125" style="253" bestFit="1" customWidth="1"/>
    <col min="2568" max="2569" width="11.42578125" style="253"/>
    <col min="2570" max="2570" width="13.140625" style="253" customWidth="1"/>
    <col min="2571" max="2574" width="11.42578125" style="253"/>
    <col min="2575" max="2575" width="13" style="253" bestFit="1" customWidth="1"/>
    <col min="2576" max="2576" width="13.85546875" style="253" bestFit="1" customWidth="1"/>
    <col min="2577" max="2577" width="11.42578125" style="253"/>
    <col min="2578" max="2578" width="16.28515625" style="253" bestFit="1" customWidth="1"/>
    <col min="2579" max="2579" width="15.85546875" style="253" bestFit="1" customWidth="1"/>
    <col min="2580" max="2580" width="12.42578125" style="253" bestFit="1" customWidth="1"/>
    <col min="2581" max="2582" width="11.42578125" style="253"/>
    <col min="2583" max="2583" width="13.140625" style="253" customWidth="1"/>
    <col min="2584" max="2587" width="11.42578125" style="253"/>
    <col min="2588" max="2588" width="13" style="253" bestFit="1" customWidth="1"/>
    <col min="2589" max="2589" width="13.85546875" style="253" bestFit="1" customWidth="1"/>
    <col min="2590" max="2590" width="11.42578125" style="253"/>
    <col min="2591" max="2591" width="11.28515625" style="253" bestFit="1" customWidth="1"/>
    <col min="2592" max="2592" width="14.28515625" style="253" bestFit="1" customWidth="1"/>
    <col min="2593" max="2593" width="9.85546875" style="253" bestFit="1" customWidth="1"/>
    <col min="2594" max="2594" width="8.85546875" style="253" bestFit="1" customWidth="1"/>
    <col min="2595" max="2595" width="12.28515625" style="253" bestFit="1" customWidth="1"/>
    <col min="2596" max="2596" width="13.140625" style="253" customWidth="1"/>
    <col min="2597" max="2600" width="11.42578125" style="253"/>
    <col min="2601" max="2601" width="13" style="253" bestFit="1" customWidth="1"/>
    <col min="2602" max="2602" width="13.85546875" style="253" bestFit="1" customWidth="1"/>
    <col min="2603" max="2603" width="11.42578125" style="253"/>
    <col min="2604" max="2604" width="16.28515625" style="253" bestFit="1" customWidth="1"/>
    <col min="2605" max="2605" width="14.28515625" style="253" bestFit="1" customWidth="1"/>
    <col min="2606" max="2606" width="12.42578125" style="253" bestFit="1" customWidth="1"/>
    <col min="2607" max="2608" width="11.42578125" style="253"/>
    <col min="2609" max="2609" width="13.140625" style="253" customWidth="1"/>
    <col min="2610" max="2613" width="11.42578125" style="253"/>
    <col min="2614" max="2614" width="13" style="253" bestFit="1" customWidth="1"/>
    <col min="2615" max="2615" width="13.85546875" style="253" bestFit="1" customWidth="1"/>
    <col min="2616" max="2616" width="11.42578125" style="253"/>
    <col min="2617" max="2617" width="11.28515625" style="253" bestFit="1" customWidth="1"/>
    <col min="2618" max="2618" width="15.85546875" style="253" bestFit="1" customWidth="1"/>
    <col min="2619" max="2619" width="12.42578125" style="253" bestFit="1" customWidth="1"/>
    <col min="2620" max="2621" width="11.42578125" style="253"/>
    <col min="2622" max="2622" width="13.140625" style="253" customWidth="1"/>
    <col min="2623" max="2626" width="11.42578125" style="253"/>
    <col min="2627" max="2627" width="13" style="253" bestFit="1" customWidth="1"/>
    <col min="2628" max="2628" width="13.85546875" style="253" bestFit="1" customWidth="1"/>
    <col min="2629" max="2629" width="11.42578125" style="253"/>
    <col min="2630" max="2630" width="11.28515625" style="253" bestFit="1" customWidth="1"/>
    <col min="2631" max="2631" width="15.85546875" style="253" bestFit="1" customWidth="1"/>
    <col min="2632" max="2632" width="12.42578125" style="253" bestFit="1" customWidth="1"/>
    <col min="2633" max="2634" width="11.42578125" style="253"/>
    <col min="2635" max="2635" width="13.140625" style="253" customWidth="1"/>
    <col min="2636" max="2639" width="11.42578125" style="253"/>
    <col min="2640" max="2640" width="13" style="253" bestFit="1" customWidth="1"/>
    <col min="2641" max="2641" width="13.85546875" style="253" bestFit="1" customWidth="1"/>
    <col min="2642" max="2817" width="11.42578125" style="253"/>
    <col min="2818" max="2818" width="12.85546875" style="253" bestFit="1" customWidth="1"/>
    <col min="2819" max="2819" width="12.42578125" style="253" customWidth="1"/>
    <col min="2820" max="2820" width="16.85546875" style="253" bestFit="1" customWidth="1"/>
    <col min="2821" max="2821" width="16.28515625" style="253" bestFit="1" customWidth="1"/>
    <col min="2822" max="2822" width="15.85546875" style="253" bestFit="1" customWidth="1"/>
    <col min="2823" max="2823" width="12.42578125" style="253" bestFit="1" customWidth="1"/>
    <col min="2824" max="2825" width="11.42578125" style="253"/>
    <col min="2826" max="2826" width="13.140625" style="253" customWidth="1"/>
    <col min="2827" max="2830" width="11.42578125" style="253"/>
    <col min="2831" max="2831" width="13" style="253" bestFit="1" customWidth="1"/>
    <col min="2832" max="2832" width="13.85546875" style="253" bestFit="1" customWidth="1"/>
    <col min="2833" max="2833" width="11.42578125" style="253"/>
    <col min="2834" max="2834" width="16.28515625" style="253" bestFit="1" customWidth="1"/>
    <col min="2835" max="2835" width="15.85546875" style="253" bestFit="1" customWidth="1"/>
    <col min="2836" max="2836" width="12.42578125" style="253" bestFit="1" customWidth="1"/>
    <col min="2837" max="2838" width="11.42578125" style="253"/>
    <col min="2839" max="2839" width="13.140625" style="253" customWidth="1"/>
    <col min="2840" max="2843" width="11.42578125" style="253"/>
    <col min="2844" max="2844" width="13" style="253" bestFit="1" customWidth="1"/>
    <col min="2845" max="2845" width="13.85546875" style="253" bestFit="1" customWidth="1"/>
    <col min="2846" max="2846" width="11.42578125" style="253"/>
    <col min="2847" max="2847" width="11.28515625" style="253" bestFit="1" customWidth="1"/>
    <col min="2848" max="2848" width="14.28515625" style="253" bestFit="1" customWidth="1"/>
    <col min="2849" max="2849" width="9.85546875" style="253" bestFit="1" customWidth="1"/>
    <col min="2850" max="2850" width="8.85546875" style="253" bestFit="1" customWidth="1"/>
    <col min="2851" max="2851" width="12.28515625" style="253" bestFit="1" customWidth="1"/>
    <col min="2852" max="2852" width="13.140625" style="253" customWidth="1"/>
    <col min="2853" max="2856" width="11.42578125" style="253"/>
    <col min="2857" max="2857" width="13" style="253" bestFit="1" customWidth="1"/>
    <col min="2858" max="2858" width="13.85546875" style="253" bestFit="1" customWidth="1"/>
    <col min="2859" max="2859" width="11.42578125" style="253"/>
    <col min="2860" max="2860" width="16.28515625" style="253" bestFit="1" customWidth="1"/>
    <col min="2861" max="2861" width="14.28515625" style="253" bestFit="1" customWidth="1"/>
    <col min="2862" max="2862" width="12.42578125" style="253" bestFit="1" customWidth="1"/>
    <col min="2863" max="2864" width="11.42578125" style="253"/>
    <col min="2865" max="2865" width="13.140625" style="253" customWidth="1"/>
    <col min="2866" max="2869" width="11.42578125" style="253"/>
    <col min="2870" max="2870" width="13" style="253" bestFit="1" customWidth="1"/>
    <col min="2871" max="2871" width="13.85546875" style="253" bestFit="1" customWidth="1"/>
    <col min="2872" max="2872" width="11.42578125" style="253"/>
    <col min="2873" max="2873" width="11.28515625" style="253" bestFit="1" customWidth="1"/>
    <col min="2874" max="2874" width="15.85546875" style="253" bestFit="1" customWidth="1"/>
    <col min="2875" max="2875" width="12.42578125" style="253" bestFit="1" customWidth="1"/>
    <col min="2876" max="2877" width="11.42578125" style="253"/>
    <col min="2878" max="2878" width="13.140625" style="253" customWidth="1"/>
    <col min="2879" max="2882" width="11.42578125" style="253"/>
    <col min="2883" max="2883" width="13" style="253" bestFit="1" customWidth="1"/>
    <col min="2884" max="2884" width="13.85546875" style="253" bestFit="1" customWidth="1"/>
    <col min="2885" max="2885" width="11.42578125" style="253"/>
    <col min="2886" max="2886" width="11.28515625" style="253" bestFit="1" customWidth="1"/>
    <col min="2887" max="2887" width="15.85546875" style="253" bestFit="1" customWidth="1"/>
    <col min="2888" max="2888" width="12.42578125" style="253" bestFit="1" customWidth="1"/>
    <col min="2889" max="2890" width="11.42578125" style="253"/>
    <col min="2891" max="2891" width="13.140625" style="253" customWidth="1"/>
    <col min="2892" max="2895" width="11.42578125" style="253"/>
    <col min="2896" max="2896" width="13" style="253" bestFit="1" customWidth="1"/>
    <col min="2897" max="2897" width="13.85546875" style="253" bestFit="1" customWidth="1"/>
    <col min="2898" max="3073" width="11.42578125" style="253"/>
    <col min="3074" max="3074" width="12.85546875" style="253" bestFit="1" customWidth="1"/>
    <col min="3075" max="3075" width="12.42578125" style="253" customWidth="1"/>
    <col min="3076" max="3076" width="16.85546875" style="253" bestFit="1" customWidth="1"/>
    <col min="3077" max="3077" width="16.28515625" style="253" bestFit="1" customWidth="1"/>
    <col min="3078" max="3078" width="15.85546875" style="253" bestFit="1" customWidth="1"/>
    <col min="3079" max="3079" width="12.42578125" style="253" bestFit="1" customWidth="1"/>
    <col min="3080" max="3081" width="11.42578125" style="253"/>
    <col min="3082" max="3082" width="13.140625" style="253" customWidth="1"/>
    <col min="3083" max="3086" width="11.42578125" style="253"/>
    <col min="3087" max="3087" width="13" style="253" bestFit="1" customWidth="1"/>
    <col min="3088" max="3088" width="13.85546875" style="253" bestFit="1" customWidth="1"/>
    <col min="3089" max="3089" width="11.42578125" style="253"/>
    <col min="3090" max="3090" width="16.28515625" style="253" bestFit="1" customWidth="1"/>
    <col min="3091" max="3091" width="15.85546875" style="253" bestFit="1" customWidth="1"/>
    <col min="3092" max="3092" width="12.42578125" style="253" bestFit="1" customWidth="1"/>
    <col min="3093" max="3094" width="11.42578125" style="253"/>
    <col min="3095" max="3095" width="13.140625" style="253" customWidth="1"/>
    <col min="3096" max="3099" width="11.42578125" style="253"/>
    <col min="3100" max="3100" width="13" style="253" bestFit="1" customWidth="1"/>
    <col min="3101" max="3101" width="13.85546875" style="253" bestFit="1" customWidth="1"/>
    <col min="3102" max="3102" width="11.42578125" style="253"/>
    <col min="3103" max="3103" width="11.28515625" style="253" bestFit="1" customWidth="1"/>
    <col min="3104" max="3104" width="14.28515625" style="253" bestFit="1" customWidth="1"/>
    <col min="3105" max="3105" width="9.85546875" style="253" bestFit="1" customWidth="1"/>
    <col min="3106" max="3106" width="8.85546875" style="253" bestFit="1" customWidth="1"/>
    <col min="3107" max="3107" width="12.28515625" style="253" bestFit="1" customWidth="1"/>
    <col min="3108" max="3108" width="13.140625" style="253" customWidth="1"/>
    <col min="3109" max="3112" width="11.42578125" style="253"/>
    <col min="3113" max="3113" width="13" style="253" bestFit="1" customWidth="1"/>
    <col min="3114" max="3114" width="13.85546875" style="253" bestFit="1" customWidth="1"/>
    <col min="3115" max="3115" width="11.42578125" style="253"/>
    <col min="3116" max="3116" width="16.28515625" style="253" bestFit="1" customWidth="1"/>
    <col min="3117" max="3117" width="14.28515625" style="253" bestFit="1" customWidth="1"/>
    <col min="3118" max="3118" width="12.42578125" style="253" bestFit="1" customWidth="1"/>
    <col min="3119" max="3120" width="11.42578125" style="253"/>
    <col min="3121" max="3121" width="13.140625" style="253" customWidth="1"/>
    <col min="3122" max="3125" width="11.42578125" style="253"/>
    <col min="3126" max="3126" width="13" style="253" bestFit="1" customWidth="1"/>
    <col min="3127" max="3127" width="13.85546875" style="253" bestFit="1" customWidth="1"/>
    <col min="3128" max="3128" width="11.42578125" style="253"/>
    <col min="3129" max="3129" width="11.28515625" style="253" bestFit="1" customWidth="1"/>
    <col min="3130" max="3130" width="15.85546875" style="253" bestFit="1" customWidth="1"/>
    <col min="3131" max="3131" width="12.42578125" style="253" bestFit="1" customWidth="1"/>
    <col min="3132" max="3133" width="11.42578125" style="253"/>
    <col min="3134" max="3134" width="13.140625" style="253" customWidth="1"/>
    <col min="3135" max="3138" width="11.42578125" style="253"/>
    <col min="3139" max="3139" width="13" style="253" bestFit="1" customWidth="1"/>
    <col min="3140" max="3140" width="13.85546875" style="253" bestFit="1" customWidth="1"/>
    <col min="3141" max="3141" width="11.42578125" style="253"/>
    <col min="3142" max="3142" width="11.28515625" style="253" bestFit="1" customWidth="1"/>
    <col min="3143" max="3143" width="15.85546875" style="253" bestFit="1" customWidth="1"/>
    <col min="3144" max="3144" width="12.42578125" style="253" bestFit="1" customWidth="1"/>
    <col min="3145" max="3146" width="11.42578125" style="253"/>
    <col min="3147" max="3147" width="13.140625" style="253" customWidth="1"/>
    <col min="3148" max="3151" width="11.42578125" style="253"/>
    <col min="3152" max="3152" width="13" style="253" bestFit="1" customWidth="1"/>
    <col min="3153" max="3153" width="13.85546875" style="253" bestFit="1" customWidth="1"/>
    <col min="3154" max="3329" width="11.42578125" style="253"/>
    <col min="3330" max="3330" width="12.85546875" style="253" bestFit="1" customWidth="1"/>
    <col min="3331" max="3331" width="12.42578125" style="253" customWidth="1"/>
    <col min="3332" max="3332" width="16.85546875" style="253" bestFit="1" customWidth="1"/>
    <col min="3333" max="3333" width="16.28515625" style="253" bestFit="1" customWidth="1"/>
    <col min="3334" max="3334" width="15.85546875" style="253" bestFit="1" customWidth="1"/>
    <col min="3335" max="3335" width="12.42578125" style="253" bestFit="1" customWidth="1"/>
    <col min="3336" max="3337" width="11.42578125" style="253"/>
    <col min="3338" max="3338" width="13.140625" style="253" customWidth="1"/>
    <col min="3339" max="3342" width="11.42578125" style="253"/>
    <col min="3343" max="3343" width="13" style="253" bestFit="1" customWidth="1"/>
    <col min="3344" max="3344" width="13.85546875" style="253" bestFit="1" customWidth="1"/>
    <col min="3345" max="3345" width="11.42578125" style="253"/>
    <col min="3346" max="3346" width="16.28515625" style="253" bestFit="1" customWidth="1"/>
    <col min="3347" max="3347" width="15.85546875" style="253" bestFit="1" customWidth="1"/>
    <col min="3348" max="3348" width="12.42578125" style="253" bestFit="1" customWidth="1"/>
    <col min="3349" max="3350" width="11.42578125" style="253"/>
    <col min="3351" max="3351" width="13.140625" style="253" customWidth="1"/>
    <col min="3352" max="3355" width="11.42578125" style="253"/>
    <col min="3356" max="3356" width="13" style="253" bestFit="1" customWidth="1"/>
    <col min="3357" max="3357" width="13.85546875" style="253" bestFit="1" customWidth="1"/>
    <col min="3358" max="3358" width="11.42578125" style="253"/>
    <col min="3359" max="3359" width="11.28515625" style="253" bestFit="1" customWidth="1"/>
    <col min="3360" max="3360" width="14.28515625" style="253" bestFit="1" customWidth="1"/>
    <col min="3361" max="3361" width="9.85546875" style="253" bestFit="1" customWidth="1"/>
    <col min="3362" max="3362" width="8.85546875" style="253" bestFit="1" customWidth="1"/>
    <col min="3363" max="3363" width="12.28515625" style="253" bestFit="1" customWidth="1"/>
    <col min="3364" max="3364" width="13.140625" style="253" customWidth="1"/>
    <col min="3365" max="3368" width="11.42578125" style="253"/>
    <col min="3369" max="3369" width="13" style="253" bestFit="1" customWidth="1"/>
    <col min="3370" max="3370" width="13.85546875" style="253" bestFit="1" customWidth="1"/>
    <col min="3371" max="3371" width="11.42578125" style="253"/>
    <col min="3372" max="3372" width="16.28515625" style="253" bestFit="1" customWidth="1"/>
    <col min="3373" max="3373" width="14.28515625" style="253" bestFit="1" customWidth="1"/>
    <col min="3374" max="3374" width="12.42578125" style="253" bestFit="1" customWidth="1"/>
    <col min="3375" max="3376" width="11.42578125" style="253"/>
    <col min="3377" max="3377" width="13.140625" style="253" customWidth="1"/>
    <col min="3378" max="3381" width="11.42578125" style="253"/>
    <col min="3382" max="3382" width="13" style="253" bestFit="1" customWidth="1"/>
    <col min="3383" max="3383" width="13.85546875" style="253" bestFit="1" customWidth="1"/>
    <col min="3384" max="3384" width="11.42578125" style="253"/>
    <col min="3385" max="3385" width="11.28515625" style="253" bestFit="1" customWidth="1"/>
    <col min="3386" max="3386" width="15.85546875" style="253" bestFit="1" customWidth="1"/>
    <col min="3387" max="3387" width="12.42578125" style="253" bestFit="1" customWidth="1"/>
    <col min="3388" max="3389" width="11.42578125" style="253"/>
    <col min="3390" max="3390" width="13.140625" style="253" customWidth="1"/>
    <col min="3391" max="3394" width="11.42578125" style="253"/>
    <col min="3395" max="3395" width="13" style="253" bestFit="1" customWidth="1"/>
    <col min="3396" max="3396" width="13.85546875" style="253" bestFit="1" customWidth="1"/>
    <col min="3397" max="3397" width="11.42578125" style="253"/>
    <col min="3398" max="3398" width="11.28515625" style="253" bestFit="1" customWidth="1"/>
    <col min="3399" max="3399" width="15.85546875" style="253" bestFit="1" customWidth="1"/>
    <col min="3400" max="3400" width="12.42578125" style="253" bestFit="1" customWidth="1"/>
    <col min="3401" max="3402" width="11.42578125" style="253"/>
    <col min="3403" max="3403" width="13.140625" style="253" customWidth="1"/>
    <col min="3404" max="3407" width="11.42578125" style="253"/>
    <col min="3408" max="3408" width="13" style="253" bestFit="1" customWidth="1"/>
    <col min="3409" max="3409" width="13.85546875" style="253" bestFit="1" customWidth="1"/>
    <col min="3410" max="3585" width="11.42578125" style="253"/>
    <col min="3586" max="3586" width="12.85546875" style="253" bestFit="1" customWidth="1"/>
    <col min="3587" max="3587" width="12.42578125" style="253" customWidth="1"/>
    <col min="3588" max="3588" width="16.85546875" style="253" bestFit="1" customWidth="1"/>
    <col min="3589" max="3589" width="16.28515625" style="253" bestFit="1" customWidth="1"/>
    <col min="3590" max="3590" width="15.85546875" style="253" bestFit="1" customWidth="1"/>
    <col min="3591" max="3591" width="12.42578125" style="253" bestFit="1" customWidth="1"/>
    <col min="3592" max="3593" width="11.42578125" style="253"/>
    <col min="3594" max="3594" width="13.140625" style="253" customWidth="1"/>
    <col min="3595" max="3598" width="11.42578125" style="253"/>
    <col min="3599" max="3599" width="13" style="253" bestFit="1" customWidth="1"/>
    <col min="3600" max="3600" width="13.85546875" style="253" bestFit="1" customWidth="1"/>
    <col min="3601" max="3601" width="11.42578125" style="253"/>
    <col min="3602" max="3602" width="16.28515625" style="253" bestFit="1" customWidth="1"/>
    <col min="3603" max="3603" width="15.85546875" style="253" bestFit="1" customWidth="1"/>
    <col min="3604" max="3604" width="12.42578125" style="253" bestFit="1" customWidth="1"/>
    <col min="3605" max="3606" width="11.42578125" style="253"/>
    <col min="3607" max="3607" width="13.140625" style="253" customWidth="1"/>
    <col min="3608" max="3611" width="11.42578125" style="253"/>
    <col min="3612" max="3612" width="13" style="253" bestFit="1" customWidth="1"/>
    <col min="3613" max="3613" width="13.85546875" style="253" bestFit="1" customWidth="1"/>
    <col min="3614" max="3614" width="11.42578125" style="253"/>
    <col min="3615" max="3615" width="11.28515625" style="253" bestFit="1" customWidth="1"/>
    <col min="3616" max="3616" width="14.28515625" style="253" bestFit="1" customWidth="1"/>
    <col min="3617" max="3617" width="9.85546875" style="253" bestFit="1" customWidth="1"/>
    <col min="3618" max="3618" width="8.85546875" style="253" bestFit="1" customWidth="1"/>
    <col min="3619" max="3619" width="12.28515625" style="253" bestFit="1" customWidth="1"/>
    <col min="3620" max="3620" width="13.140625" style="253" customWidth="1"/>
    <col min="3621" max="3624" width="11.42578125" style="253"/>
    <col min="3625" max="3625" width="13" style="253" bestFit="1" customWidth="1"/>
    <col min="3626" max="3626" width="13.85546875" style="253" bestFit="1" customWidth="1"/>
    <col min="3627" max="3627" width="11.42578125" style="253"/>
    <col min="3628" max="3628" width="16.28515625" style="253" bestFit="1" customWidth="1"/>
    <col min="3629" max="3629" width="14.28515625" style="253" bestFit="1" customWidth="1"/>
    <col min="3630" max="3630" width="12.42578125" style="253" bestFit="1" customWidth="1"/>
    <col min="3631" max="3632" width="11.42578125" style="253"/>
    <col min="3633" max="3633" width="13.140625" style="253" customWidth="1"/>
    <col min="3634" max="3637" width="11.42578125" style="253"/>
    <col min="3638" max="3638" width="13" style="253" bestFit="1" customWidth="1"/>
    <col min="3639" max="3639" width="13.85546875" style="253" bestFit="1" customWidth="1"/>
    <col min="3640" max="3640" width="11.42578125" style="253"/>
    <col min="3641" max="3641" width="11.28515625" style="253" bestFit="1" customWidth="1"/>
    <col min="3642" max="3642" width="15.85546875" style="253" bestFit="1" customWidth="1"/>
    <col min="3643" max="3643" width="12.42578125" style="253" bestFit="1" customWidth="1"/>
    <col min="3644" max="3645" width="11.42578125" style="253"/>
    <col min="3646" max="3646" width="13.140625" style="253" customWidth="1"/>
    <col min="3647" max="3650" width="11.42578125" style="253"/>
    <col min="3651" max="3651" width="13" style="253" bestFit="1" customWidth="1"/>
    <col min="3652" max="3652" width="13.85546875" style="253" bestFit="1" customWidth="1"/>
    <col min="3653" max="3653" width="11.42578125" style="253"/>
    <col min="3654" max="3654" width="11.28515625" style="253" bestFit="1" customWidth="1"/>
    <col min="3655" max="3655" width="15.85546875" style="253" bestFit="1" customWidth="1"/>
    <col min="3656" max="3656" width="12.42578125" style="253" bestFit="1" customWidth="1"/>
    <col min="3657" max="3658" width="11.42578125" style="253"/>
    <col min="3659" max="3659" width="13.140625" style="253" customWidth="1"/>
    <col min="3660" max="3663" width="11.42578125" style="253"/>
    <col min="3664" max="3664" width="13" style="253" bestFit="1" customWidth="1"/>
    <col min="3665" max="3665" width="13.85546875" style="253" bestFit="1" customWidth="1"/>
    <col min="3666" max="3841" width="11.42578125" style="253"/>
    <col min="3842" max="3842" width="12.85546875" style="253" bestFit="1" customWidth="1"/>
    <col min="3843" max="3843" width="12.42578125" style="253" customWidth="1"/>
    <col min="3844" max="3844" width="16.85546875" style="253" bestFit="1" customWidth="1"/>
    <col min="3845" max="3845" width="16.28515625" style="253" bestFit="1" customWidth="1"/>
    <col min="3846" max="3846" width="15.85546875" style="253" bestFit="1" customWidth="1"/>
    <col min="3847" max="3847" width="12.42578125" style="253" bestFit="1" customWidth="1"/>
    <col min="3848" max="3849" width="11.42578125" style="253"/>
    <col min="3850" max="3850" width="13.140625" style="253" customWidth="1"/>
    <col min="3851" max="3854" width="11.42578125" style="253"/>
    <col min="3855" max="3855" width="13" style="253" bestFit="1" customWidth="1"/>
    <col min="3856" max="3856" width="13.85546875" style="253" bestFit="1" customWidth="1"/>
    <col min="3857" max="3857" width="11.42578125" style="253"/>
    <col min="3858" max="3858" width="16.28515625" style="253" bestFit="1" customWidth="1"/>
    <col min="3859" max="3859" width="15.85546875" style="253" bestFit="1" customWidth="1"/>
    <col min="3860" max="3860" width="12.42578125" style="253" bestFit="1" customWidth="1"/>
    <col min="3861" max="3862" width="11.42578125" style="253"/>
    <col min="3863" max="3863" width="13.140625" style="253" customWidth="1"/>
    <col min="3864" max="3867" width="11.42578125" style="253"/>
    <col min="3868" max="3868" width="13" style="253" bestFit="1" customWidth="1"/>
    <col min="3869" max="3869" width="13.85546875" style="253" bestFit="1" customWidth="1"/>
    <col min="3870" max="3870" width="11.42578125" style="253"/>
    <col min="3871" max="3871" width="11.28515625" style="253" bestFit="1" customWidth="1"/>
    <col min="3872" max="3872" width="14.28515625" style="253" bestFit="1" customWidth="1"/>
    <col min="3873" max="3873" width="9.85546875" style="253" bestFit="1" customWidth="1"/>
    <col min="3874" max="3874" width="8.85546875" style="253" bestFit="1" customWidth="1"/>
    <col min="3875" max="3875" width="12.28515625" style="253" bestFit="1" customWidth="1"/>
    <col min="3876" max="3876" width="13.140625" style="253" customWidth="1"/>
    <col min="3877" max="3880" width="11.42578125" style="253"/>
    <col min="3881" max="3881" width="13" style="253" bestFit="1" customWidth="1"/>
    <col min="3882" max="3882" width="13.85546875" style="253" bestFit="1" customWidth="1"/>
    <col min="3883" max="3883" width="11.42578125" style="253"/>
    <col min="3884" max="3884" width="16.28515625" style="253" bestFit="1" customWidth="1"/>
    <col min="3885" max="3885" width="14.28515625" style="253" bestFit="1" customWidth="1"/>
    <col min="3886" max="3886" width="12.42578125" style="253" bestFit="1" customWidth="1"/>
    <col min="3887" max="3888" width="11.42578125" style="253"/>
    <col min="3889" max="3889" width="13.140625" style="253" customWidth="1"/>
    <col min="3890" max="3893" width="11.42578125" style="253"/>
    <col min="3894" max="3894" width="13" style="253" bestFit="1" customWidth="1"/>
    <col min="3895" max="3895" width="13.85546875" style="253" bestFit="1" customWidth="1"/>
    <col min="3896" max="3896" width="11.42578125" style="253"/>
    <col min="3897" max="3897" width="11.28515625" style="253" bestFit="1" customWidth="1"/>
    <col min="3898" max="3898" width="15.85546875" style="253" bestFit="1" customWidth="1"/>
    <col min="3899" max="3899" width="12.42578125" style="253" bestFit="1" customWidth="1"/>
    <col min="3900" max="3901" width="11.42578125" style="253"/>
    <col min="3902" max="3902" width="13.140625" style="253" customWidth="1"/>
    <col min="3903" max="3906" width="11.42578125" style="253"/>
    <col min="3907" max="3907" width="13" style="253" bestFit="1" customWidth="1"/>
    <col min="3908" max="3908" width="13.85546875" style="253" bestFit="1" customWidth="1"/>
    <col min="3909" max="3909" width="11.42578125" style="253"/>
    <col min="3910" max="3910" width="11.28515625" style="253" bestFit="1" customWidth="1"/>
    <col min="3911" max="3911" width="15.85546875" style="253" bestFit="1" customWidth="1"/>
    <col min="3912" max="3912" width="12.42578125" style="253" bestFit="1" customWidth="1"/>
    <col min="3913" max="3914" width="11.42578125" style="253"/>
    <col min="3915" max="3915" width="13.140625" style="253" customWidth="1"/>
    <col min="3916" max="3919" width="11.42578125" style="253"/>
    <col min="3920" max="3920" width="13" style="253" bestFit="1" customWidth="1"/>
    <col min="3921" max="3921" width="13.85546875" style="253" bestFit="1" customWidth="1"/>
    <col min="3922" max="4097" width="11.42578125" style="253"/>
    <col min="4098" max="4098" width="12.85546875" style="253" bestFit="1" customWidth="1"/>
    <col min="4099" max="4099" width="12.42578125" style="253" customWidth="1"/>
    <col min="4100" max="4100" width="16.85546875" style="253" bestFit="1" customWidth="1"/>
    <col min="4101" max="4101" width="16.28515625" style="253" bestFit="1" customWidth="1"/>
    <col min="4102" max="4102" width="15.85546875" style="253" bestFit="1" customWidth="1"/>
    <col min="4103" max="4103" width="12.42578125" style="253" bestFit="1" customWidth="1"/>
    <col min="4104" max="4105" width="11.42578125" style="253"/>
    <col min="4106" max="4106" width="13.140625" style="253" customWidth="1"/>
    <col min="4107" max="4110" width="11.42578125" style="253"/>
    <col min="4111" max="4111" width="13" style="253" bestFit="1" customWidth="1"/>
    <col min="4112" max="4112" width="13.85546875" style="253" bestFit="1" customWidth="1"/>
    <col min="4113" max="4113" width="11.42578125" style="253"/>
    <col min="4114" max="4114" width="16.28515625" style="253" bestFit="1" customWidth="1"/>
    <col min="4115" max="4115" width="15.85546875" style="253" bestFit="1" customWidth="1"/>
    <col min="4116" max="4116" width="12.42578125" style="253" bestFit="1" customWidth="1"/>
    <col min="4117" max="4118" width="11.42578125" style="253"/>
    <col min="4119" max="4119" width="13.140625" style="253" customWidth="1"/>
    <col min="4120" max="4123" width="11.42578125" style="253"/>
    <col min="4124" max="4124" width="13" style="253" bestFit="1" customWidth="1"/>
    <col min="4125" max="4125" width="13.85546875" style="253" bestFit="1" customWidth="1"/>
    <col min="4126" max="4126" width="11.42578125" style="253"/>
    <col min="4127" max="4127" width="11.28515625" style="253" bestFit="1" customWidth="1"/>
    <col min="4128" max="4128" width="14.28515625" style="253" bestFit="1" customWidth="1"/>
    <col min="4129" max="4129" width="9.85546875" style="253" bestFit="1" customWidth="1"/>
    <col min="4130" max="4130" width="8.85546875" style="253" bestFit="1" customWidth="1"/>
    <col min="4131" max="4131" width="12.28515625" style="253" bestFit="1" customWidth="1"/>
    <col min="4132" max="4132" width="13.140625" style="253" customWidth="1"/>
    <col min="4133" max="4136" width="11.42578125" style="253"/>
    <col min="4137" max="4137" width="13" style="253" bestFit="1" customWidth="1"/>
    <col min="4138" max="4138" width="13.85546875" style="253" bestFit="1" customWidth="1"/>
    <col min="4139" max="4139" width="11.42578125" style="253"/>
    <col min="4140" max="4140" width="16.28515625" style="253" bestFit="1" customWidth="1"/>
    <col min="4141" max="4141" width="14.28515625" style="253" bestFit="1" customWidth="1"/>
    <col min="4142" max="4142" width="12.42578125" style="253" bestFit="1" customWidth="1"/>
    <col min="4143" max="4144" width="11.42578125" style="253"/>
    <col min="4145" max="4145" width="13.140625" style="253" customWidth="1"/>
    <col min="4146" max="4149" width="11.42578125" style="253"/>
    <col min="4150" max="4150" width="13" style="253" bestFit="1" customWidth="1"/>
    <col min="4151" max="4151" width="13.85546875" style="253" bestFit="1" customWidth="1"/>
    <col min="4152" max="4152" width="11.42578125" style="253"/>
    <col min="4153" max="4153" width="11.28515625" style="253" bestFit="1" customWidth="1"/>
    <col min="4154" max="4154" width="15.85546875" style="253" bestFit="1" customWidth="1"/>
    <col min="4155" max="4155" width="12.42578125" style="253" bestFit="1" customWidth="1"/>
    <col min="4156" max="4157" width="11.42578125" style="253"/>
    <col min="4158" max="4158" width="13.140625" style="253" customWidth="1"/>
    <col min="4159" max="4162" width="11.42578125" style="253"/>
    <col min="4163" max="4163" width="13" style="253" bestFit="1" customWidth="1"/>
    <col min="4164" max="4164" width="13.85546875" style="253" bestFit="1" customWidth="1"/>
    <col min="4165" max="4165" width="11.42578125" style="253"/>
    <col min="4166" max="4166" width="11.28515625" style="253" bestFit="1" customWidth="1"/>
    <col min="4167" max="4167" width="15.85546875" style="253" bestFit="1" customWidth="1"/>
    <col min="4168" max="4168" width="12.42578125" style="253" bestFit="1" customWidth="1"/>
    <col min="4169" max="4170" width="11.42578125" style="253"/>
    <col min="4171" max="4171" width="13.140625" style="253" customWidth="1"/>
    <col min="4172" max="4175" width="11.42578125" style="253"/>
    <col min="4176" max="4176" width="13" style="253" bestFit="1" customWidth="1"/>
    <col min="4177" max="4177" width="13.85546875" style="253" bestFit="1" customWidth="1"/>
    <col min="4178" max="4353" width="11.42578125" style="253"/>
    <col min="4354" max="4354" width="12.85546875" style="253" bestFit="1" customWidth="1"/>
    <col min="4355" max="4355" width="12.42578125" style="253" customWidth="1"/>
    <col min="4356" max="4356" width="16.85546875" style="253" bestFit="1" customWidth="1"/>
    <col min="4357" max="4357" width="16.28515625" style="253" bestFit="1" customWidth="1"/>
    <col min="4358" max="4358" width="15.85546875" style="253" bestFit="1" customWidth="1"/>
    <col min="4359" max="4359" width="12.42578125" style="253" bestFit="1" customWidth="1"/>
    <col min="4360" max="4361" width="11.42578125" style="253"/>
    <col min="4362" max="4362" width="13.140625" style="253" customWidth="1"/>
    <col min="4363" max="4366" width="11.42578125" style="253"/>
    <col min="4367" max="4367" width="13" style="253" bestFit="1" customWidth="1"/>
    <col min="4368" max="4368" width="13.85546875" style="253" bestFit="1" customWidth="1"/>
    <col min="4369" max="4369" width="11.42578125" style="253"/>
    <col min="4370" max="4370" width="16.28515625" style="253" bestFit="1" customWidth="1"/>
    <col min="4371" max="4371" width="15.85546875" style="253" bestFit="1" customWidth="1"/>
    <col min="4372" max="4372" width="12.42578125" style="253" bestFit="1" customWidth="1"/>
    <col min="4373" max="4374" width="11.42578125" style="253"/>
    <col min="4375" max="4375" width="13.140625" style="253" customWidth="1"/>
    <col min="4376" max="4379" width="11.42578125" style="253"/>
    <col min="4380" max="4380" width="13" style="253" bestFit="1" customWidth="1"/>
    <col min="4381" max="4381" width="13.85546875" style="253" bestFit="1" customWidth="1"/>
    <col min="4382" max="4382" width="11.42578125" style="253"/>
    <col min="4383" max="4383" width="11.28515625" style="253" bestFit="1" customWidth="1"/>
    <col min="4384" max="4384" width="14.28515625" style="253" bestFit="1" customWidth="1"/>
    <col min="4385" max="4385" width="9.85546875" style="253" bestFit="1" customWidth="1"/>
    <col min="4386" max="4386" width="8.85546875" style="253" bestFit="1" customWidth="1"/>
    <col min="4387" max="4387" width="12.28515625" style="253" bestFit="1" customWidth="1"/>
    <col min="4388" max="4388" width="13.140625" style="253" customWidth="1"/>
    <col min="4389" max="4392" width="11.42578125" style="253"/>
    <col min="4393" max="4393" width="13" style="253" bestFit="1" customWidth="1"/>
    <col min="4394" max="4394" width="13.85546875" style="253" bestFit="1" customWidth="1"/>
    <col min="4395" max="4395" width="11.42578125" style="253"/>
    <col min="4396" max="4396" width="16.28515625" style="253" bestFit="1" customWidth="1"/>
    <col min="4397" max="4397" width="14.28515625" style="253" bestFit="1" customWidth="1"/>
    <col min="4398" max="4398" width="12.42578125" style="253" bestFit="1" customWidth="1"/>
    <col min="4399" max="4400" width="11.42578125" style="253"/>
    <col min="4401" max="4401" width="13.140625" style="253" customWidth="1"/>
    <col min="4402" max="4405" width="11.42578125" style="253"/>
    <col min="4406" max="4406" width="13" style="253" bestFit="1" customWidth="1"/>
    <col min="4407" max="4407" width="13.85546875" style="253" bestFit="1" customWidth="1"/>
    <col min="4408" max="4408" width="11.42578125" style="253"/>
    <col min="4409" max="4409" width="11.28515625" style="253" bestFit="1" customWidth="1"/>
    <col min="4410" max="4410" width="15.85546875" style="253" bestFit="1" customWidth="1"/>
    <col min="4411" max="4411" width="12.42578125" style="253" bestFit="1" customWidth="1"/>
    <col min="4412" max="4413" width="11.42578125" style="253"/>
    <col min="4414" max="4414" width="13.140625" style="253" customWidth="1"/>
    <col min="4415" max="4418" width="11.42578125" style="253"/>
    <col min="4419" max="4419" width="13" style="253" bestFit="1" customWidth="1"/>
    <col min="4420" max="4420" width="13.85546875" style="253" bestFit="1" customWidth="1"/>
    <col min="4421" max="4421" width="11.42578125" style="253"/>
    <col min="4422" max="4422" width="11.28515625" style="253" bestFit="1" customWidth="1"/>
    <col min="4423" max="4423" width="15.85546875" style="253" bestFit="1" customWidth="1"/>
    <col min="4424" max="4424" width="12.42578125" style="253" bestFit="1" customWidth="1"/>
    <col min="4425" max="4426" width="11.42578125" style="253"/>
    <col min="4427" max="4427" width="13.140625" style="253" customWidth="1"/>
    <col min="4428" max="4431" width="11.42578125" style="253"/>
    <col min="4432" max="4432" width="13" style="253" bestFit="1" customWidth="1"/>
    <col min="4433" max="4433" width="13.85546875" style="253" bestFit="1" customWidth="1"/>
    <col min="4434" max="4609" width="11.42578125" style="253"/>
    <col min="4610" max="4610" width="12.85546875" style="253" bestFit="1" customWidth="1"/>
    <col min="4611" max="4611" width="12.42578125" style="253" customWidth="1"/>
    <col min="4612" max="4612" width="16.85546875" style="253" bestFit="1" customWidth="1"/>
    <col min="4613" max="4613" width="16.28515625" style="253" bestFit="1" customWidth="1"/>
    <col min="4614" max="4614" width="15.85546875" style="253" bestFit="1" customWidth="1"/>
    <col min="4615" max="4615" width="12.42578125" style="253" bestFit="1" customWidth="1"/>
    <col min="4616" max="4617" width="11.42578125" style="253"/>
    <col min="4618" max="4618" width="13.140625" style="253" customWidth="1"/>
    <col min="4619" max="4622" width="11.42578125" style="253"/>
    <col min="4623" max="4623" width="13" style="253" bestFit="1" customWidth="1"/>
    <col min="4624" max="4624" width="13.85546875" style="253" bestFit="1" customWidth="1"/>
    <col min="4625" max="4625" width="11.42578125" style="253"/>
    <col min="4626" max="4626" width="16.28515625" style="253" bestFit="1" customWidth="1"/>
    <col min="4627" max="4627" width="15.85546875" style="253" bestFit="1" customWidth="1"/>
    <col min="4628" max="4628" width="12.42578125" style="253" bestFit="1" customWidth="1"/>
    <col min="4629" max="4630" width="11.42578125" style="253"/>
    <col min="4631" max="4631" width="13.140625" style="253" customWidth="1"/>
    <col min="4632" max="4635" width="11.42578125" style="253"/>
    <col min="4636" max="4636" width="13" style="253" bestFit="1" customWidth="1"/>
    <col min="4637" max="4637" width="13.85546875" style="253" bestFit="1" customWidth="1"/>
    <col min="4638" max="4638" width="11.42578125" style="253"/>
    <col min="4639" max="4639" width="11.28515625" style="253" bestFit="1" customWidth="1"/>
    <col min="4640" max="4640" width="14.28515625" style="253" bestFit="1" customWidth="1"/>
    <col min="4641" max="4641" width="9.85546875" style="253" bestFit="1" customWidth="1"/>
    <col min="4642" max="4642" width="8.85546875" style="253" bestFit="1" customWidth="1"/>
    <col min="4643" max="4643" width="12.28515625" style="253" bestFit="1" customWidth="1"/>
    <col min="4644" max="4644" width="13.140625" style="253" customWidth="1"/>
    <col min="4645" max="4648" width="11.42578125" style="253"/>
    <col min="4649" max="4649" width="13" style="253" bestFit="1" customWidth="1"/>
    <col min="4650" max="4650" width="13.85546875" style="253" bestFit="1" customWidth="1"/>
    <col min="4651" max="4651" width="11.42578125" style="253"/>
    <col min="4652" max="4652" width="16.28515625" style="253" bestFit="1" customWidth="1"/>
    <col min="4653" max="4653" width="14.28515625" style="253" bestFit="1" customWidth="1"/>
    <col min="4654" max="4654" width="12.42578125" style="253" bestFit="1" customWidth="1"/>
    <col min="4655" max="4656" width="11.42578125" style="253"/>
    <col min="4657" max="4657" width="13.140625" style="253" customWidth="1"/>
    <col min="4658" max="4661" width="11.42578125" style="253"/>
    <col min="4662" max="4662" width="13" style="253" bestFit="1" customWidth="1"/>
    <col min="4663" max="4663" width="13.85546875" style="253" bestFit="1" customWidth="1"/>
    <col min="4664" max="4664" width="11.42578125" style="253"/>
    <col min="4665" max="4665" width="11.28515625" style="253" bestFit="1" customWidth="1"/>
    <col min="4666" max="4666" width="15.85546875" style="253" bestFit="1" customWidth="1"/>
    <col min="4667" max="4667" width="12.42578125" style="253" bestFit="1" customWidth="1"/>
    <col min="4668" max="4669" width="11.42578125" style="253"/>
    <col min="4670" max="4670" width="13.140625" style="253" customWidth="1"/>
    <col min="4671" max="4674" width="11.42578125" style="253"/>
    <col min="4675" max="4675" width="13" style="253" bestFit="1" customWidth="1"/>
    <col min="4676" max="4676" width="13.85546875" style="253" bestFit="1" customWidth="1"/>
    <col min="4677" max="4677" width="11.42578125" style="253"/>
    <col min="4678" max="4678" width="11.28515625" style="253" bestFit="1" customWidth="1"/>
    <col min="4679" max="4679" width="15.85546875" style="253" bestFit="1" customWidth="1"/>
    <col min="4680" max="4680" width="12.42578125" style="253" bestFit="1" customWidth="1"/>
    <col min="4681" max="4682" width="11.42578125" style="253"/>
    <col min="4683" max="4683" width="13.140625" style="253" customWidth="1"/>
    <col min="4684" max="4687" width="11.42578125" style="253"/>
    <col min="4688" max="4688" width="13" style="253" bestFit="1" customWidth="1"/>
    <col min="4689" max="4689" width="13.85546875" style="253" bestFit="1" customWidth="1"/>
    <col min="4690" max="4865" width="11.42578125" style="253"/>
    <col min="4866" max="4866" width="12.85546875" style="253" bestFit="1" customWidth="1"/>
    <col min="4867" max="4867" width="12.42578125" style="253" customWidth="1"/>
    <col min="4868" max="4868" width="16.85546875" style="253" bestFit="1" customWidth="1"/>
    <col min="4869" max="4869" width="16.28515625" style="253" bestFit="1" customWidth="1"/>
    <col min="4870" max="4870" width="15.85546875" style="253" bestFit="1" customWidth="1"/>
    <col min="4871" max="4871" width="12.42578125" style="253" bestFit="1" customWidth="1"/>
    <col min="4872" max="4873" width="11.42578125" style="253"/>
    <col min="4874" max="4874" width="13.140625" style="253" customWidth="1"/>
    <col min="4875" max="4878" width="11.42578125" style="253"/>
    <col min="4879" max="4879" width="13" style="253" bestFit="1" customWidth="1"/>
    <col min="4880" max="4880" width="13.85546875" style="253" bestFit="1" customWidth="1"/>
    <col min="4881" max="4881" width="11.42578125" style="253"/>
    <col min="4882" max="4882" width="16.28515625" style="253" bestFit="1" customWidth="1"/>
    <col min="4883" max="4883" width="15.85546875" style="253" bestFit="1" customWidth="1"/>
    <col min="4884" max="4884" width="12.42578125" style="253" bestFit="1" customWidth="1"/>
    <col min="4885" max="4886" width="11.42578125" style="253"/>
    <col min="4887" max="4887" width="13.140625" style="253" customWidth="1"/>
    <col min="4888" max="4891" width="11.42578125" style="253"/>
    <col min="4892" max="4892" width="13" style="253" bestFit="1" customWidth="1"/>
    <col min="4893" max="4893" width="13.85546875" style="253" bestFit="1" customWidth="1"/>
    <col min="4894" max="4894" width="11.42578125" style="253"/>
    <col min="4895" max="4895" width="11.28515625" style="253" bestFit="1" customWidth="1"/>
    <col min="4896" max="4896" width="14.28515625" style="253" bestFit="1" customWidth="1"/>
    <col min="4897" max="4897" width="9.85546875" style="253" bestFit="1" customWidth="1"/>
    <col min="4898" max="4898" width="8.85546875" style="253" bestFit="1" customWidth="1"/>
    <col min="4899" max="4899" width="12.28515625" style="253" bestFit="1" customWidth="1"/>
    <col min="4900" max="4900" width="13.140625" style="253" customWidth="1"/>
    <col min="4901" max="4904" width="11.42578125" style="253"/>
    <col min="4905" max="4905" width="13" style="253" bestFit="1" customWidth="1"/>
    <col min="4906" max="4906" width="13.85546875" style="253" bestFit="1" customWidth="1"/>
    <col min="4907" max="4907" width="11.42578125" style="253"/>
    <col min="4908" max="4908" width="16.28515625" style="253" bestFit="1" customWidth="1"/>
    <col min="4909" max="4909" width="14.28515625" style="253" bestFit="1" customWidth="1"/>
    <col min="4910" max="4910" width="12.42578125" style="253" bestFit="1" customWidth="1"/>
    <col min="4911" max="4912" width="11.42578125" style="253"/>
    <col min="4913" max="4913" width="13.140625" style="253" customWidth="1"/>
    <col min="4914" max="4917" width="11.42578125" style="253"/>
    <col min="4918" max="4918" width="13" style="253" bestFit="1" customWidth="1"/>
    <col min="4919" max="4919" width="13.85546875" style="253" bestFit="1" customWidth="1"/>
    <col min="4920" max="4920" width="11.42578125" style="253"/>
    <col min="4921" max="4921" width="11.28515625" style="253" bestFit="1" customWidth="1"/>
    <col min="4922" max="4922" width="15.85546875" style="253" bestFit="1" customWidth="1"/>
    <col min="4923" max="4923" width="12.42578125" style="253" bestFit="1" customWidth="1"/>
    <col min="4924" max="4925" width="11.42578125" style="253"/>
    <col min="4926" max="4926" width="13.140625" style="253" customWidth="1"/>
    <col min="4927" max="4930" width="11.42578125" style="253"/>
    <col min="4931" max="4931" width="13" style="253" bestFit="1" customWidth="1"/>
    <col min="4932" max="4932" width="13.85546875" style="253" bestFit="1" customWidth="1"/>
    <col min="4933" max="4933" width="11.42578125" style="253"/>
    <col min="4934" max="4934" width="11.28515625" style="253" bestFit="1" customWidth="1"/>
    <col min="4935" max="4935" width="15.85546875" style="253" bestFit="1" customWidth="1"/>
    <col min="4936" max="4936" width="12.42578125" style="253" bestFit="1" customWidth="1"/>
    <col min="4937" max="4938" width="11.42578125" style="253"/>
    <col min="4939" max="4939" width="13.140625" style="253" customWidth="1"/>
    <col min="4940" max="4943" width="11.42578125" style="253"/>
    <col min="4944" max="4944" width="13" style="253" bestFit="1" customWidth="1"/>
    <col min="4945" max="4945" width="13.85546875" style="253" bestFit="1" customWidth="1"/>
    <col min="4946" max="5121" width="11.42578125" style="253"/>
    <col min="5122" max="5122" width="12.85546875" style="253" bestFit="1" customWidth="1"/>
    <col min="5123" max="5123" width="12.42578125" style="253" customWidth="1"/>
    <col min="5124" max="5124" width="16.85546875" style="253" bestFit="1" customWidth="1"/>
    <col min="5125" max="5125" width="16.28515625" style="253" bestFit="1" customWidth="1"/>
    <col min="5126" max="5126" width="15.85546875" style="253" bestFit="1" customWidth="1"/>
    <col min="5127" max="5127" width="12.42578125" style="253" bestFit="1" customWidth="1"/>
    <col min="5128" max="5129" width="11.42578125" style="253"/>
    <col min="5130" max="5130" width="13.140625" style="253" customWidth="1"/>
    <col min="5131" max="5134" width="11.42578125" style="253"/>
    <col min="5135" max="5135" width="13" style="253" bestFit="1" customWidth="1"/>
    <col min="5136" max="5136" width="13.85546875" style="253" bestFit="1" customWidth="1"/>
    <col min="5137" max="5137" width="11.42578125" style="253"/>
    <col min="5138" max="5138" width="16.28515625" style="253" bestFit="1" customWidth="1"/>
    <col min="5139" max="5139" width="15.85546875" style="253" bestFit="1" customWidth="1"/>
    <col min="5140" max="5140" width="12.42578125" style="253" bestFit="1" customWidth="1"/>
    <col min="5141" max="5142" width="11.42578125" style="253"/>
    <col min="5143" max="5143" width="13.140625" style="253" customWidth="1"/>
    <col min="5144" max="5147" width="11.42578125" style="253"/>
    <col min="5148" max="5148" width="13" style="253" bestFit="1" customWidth="1"/>
    <col min="5149" max="5149" width="13.85546875" style="253" bestFit="1" customWidth="1"/>
    <col min="5150" max="5150" width="11.42578125" style="253"/>
    <col min="5151" max="5151" width="11.28515625" style="253" bestFit="1" customWidth="1"/>
    <col min="5152" max="5152" width="14.28515625" style="253" bestFit="1" customWidth="1"/>
    <col min="5153" max="5153" width="9.85546875" style="253" bestFit="1" customWidth="1"/>
    <col min="5154" max="5154" width="8.85546875" style="253" bestFit="1" customWidth="1"/>
    <col min="5155" max="5155" width="12.28515625" style="253" bestFit="1" customWidth="1"/>
    <col min="5156" max="5156" width="13.140625" style="253" customWidth="1"/>
    <col min="5157" max="5160" width="11.42578125" style="253"/>
    <col min="5161" max="5161" width="13" style="253" bestFit="1" customWidth="1"/>
    <col min="5162" max="5162" width="13.85546875" style="253" bestFit="1" customWidth="1"/>
    <col min="5163" max="5163" width="11.42578125" style="253"/>
    <col min="5164" max="5164" width="16.28515625" style="253" bestFit="1" customWidth="1"/>
    <col min="5165" max="5165" width="14.28515625" style="253" bestFit="1" customWidth="1"/>
    <col min="5166" max="5166" width="12.42578125" style="253" bestFit="1" customWidth="1"/>
    <col min="5167" max="5168" width="11.42578125" style="253"/>
    <col min="5169" max="5169" width="13.140625" style="253" customWidth="1"/>
    <col min="5170" max="5173" width="11.42578125" style="253"/>
    <col min="5174" max="5174" width="13" style="253" bestFit="1" customWidth="1"/>
    <col min="5175" max="5175" width="13.85546875" style="253" bestFit="1" customWidth="1"/>
    <col min="5176" max="5176" width="11.42578125" style="253"/>
    <col min="5177" max="5177" width="11.28515625" style="253" bestFit="1" customWidth="1"/>
    <col min="5178" max="5178" width="15.85546875" style="253" bestFit="1" customWidth="1"/>
    <col min="5179" max="5179" width="12.42578125" style="253" bestFit="1" customWidth="1"/>
    <col min="5180" max="5181" width="11.42578125" style="253"/>
    <col min="5182" max="5182" width="13.140625" style="253" customWidth="1"/>
    <col min="5183" max="5186" width="11.42578125" style="253"/>
    <col min="5187" max="5187" width="13" style="253" bestFit="1" customWidth="1"/>
    <col min="5188" max="5188" width="13.85546875" style="253" bestFit="1" customWidth="1"/>
    <col min="5189" max="5189" width="11.42578125" style="253"/>
    <col min="5190" max="5190" width="11.28515625" style="253" bestFit="1" customWidth="1"/>
    <col min="5191" max="5191" width="15.85546875" style="253" bestFit="1" customWidth="1"/>
    <col min="5192" max="5192" width="12.42578125" style="253" bestFit="1" customWidth="1"/>
    <col min="5193" max="5194" width="11.42578125" style="253"/>
    <col min="5195" max="5195" width="13.140625" style="253" customWidth="1"/>
    <col min="5196" max="5199" width="11.42578125" style="253"/>
    <col min="5200" max="5200" width="13" style="253" bestFit="1" customWidth="1"/>
    <col min="5201" max="5201" width="13.85546875" style="253" bestFit="1" customWidth="1"/>
    <col min="5202" max="5377" width="11.42578125" style="253"/>
    <col min="5378" max="5378" width="12.85546875" style="253" bestFit="1" customWidth="1"/>
    <col min="5379" max="5379" width="12.42578125" style="253" customWidth="1"/>
    <col min="5380" max="5380" width="16.85546875" style="253" bestFit="1" customWidth="1"/>
    <col min="5381" max="5381" width="16.28515625" style="253" bestFit="1" customWidth="1"/>
    <col min="5382" max="5382" width="15.85546875" style="253" bestFit="1" customWidth="1"/>
    <col min="5383" max="5383" width="12.42578125" style="253" bestFit="1" customWidth="1"/>
    <col min="5384" max="5385" width="11.42578125" style="253"/>
    <col min="5386" max="5386" width="13.140625" style="253" customWidth="1"/>
    <col min="5387" max="5390" width="11.42578125" style="253"/>
    <col min="5391" max="5391" width="13" style="253" bestFit="1" customWidth="1"/>
    <col min="5392" max="5392" width="13.85546875" style="253" bestFit="1" customWidth="1"/>
    <col min="5393" max="5393" width="11.42578125" style="253"/>
    <col min="5394" max="5394" width="16.28515625" style="253" bestFit="1" customWidth="1"/>
    <col min="5395" max="5395" width="15.85546875" style="253" bestFit="1" customWidth="1"/>
    <col min="5396" max="5396" width="12.42578125" style="253" bestFit="1" customWidth="1"/>
    <col min="5397" max="5398" width="11.42578125" style="253"/>
    <col min="5399" max="5399" width="13.140625" style="253" customWidth="1"/>
    <col min="5400" max="5403" width="11.42578125" style="253"/>
    <col min="5404" max="5404" width="13" style="253" bestFit="1" customWidth="1"/>
    <col min="5405" max="5405" width="13.85546875" style="253" bestFit="1" customWidth="1"/>
    <col min="5406" max="5406" width="11.42578125" style="253"/>
    <col min="5407" max="5407" width="11.28515625" style="253" bestFit="1" customWidth="1"/>
    <col min="5408" max="5408" width="14.28515625" style="253" bestFit="1" customWidth="1"/>
    <col min="5409" max="5409" width="9.85546875" style="253" bestFit="1" customWidth="1"/>
    <col min="5410" max="5410" width="8.85546875" style="253" bestFit="1" customWidth="1"/>
    <col min="5411" max="5411" width="12.28515625" style="253" bestFit="1" customWidth="1"/>
    <col min="5412" max="5412" width="13.140625" style="253" customWidth="1"/>
    <col min="5413" max="5416" width="11.42578125" style="253"/>
    <col min="5417" max="5417" width="13" style="253" bestFit="1" customWidth="1"/>
    <col min="5418" max="5418" width="13.85546875" style="253" bestFit="1" customWidth="1"/>
    <col min="5419" max="5419" width="11.42578125" style="253"/>
    <col min="5420" max="5420" width="16.28515625" style="253" bestFit="1" customWidth="1"/>
    <col min="5421" max="5421" width="14.28515625" style="253" bestFit="1" customWidth="1"/>
    <col min="5422" max="5422" width="12.42578125" style="253" bestFit="1" customWidth="1"/>
    <col min="5423" max="5424" width="11.42578125" style="253"/>
    <col min="5425" max="5425" width="13.140625" style="253" customWidth="1"/>
    <col min="5426" max="5429" width="11.42578125" style="253"/>
    <col min="5430" max="5430" width="13" style="253" bestFit="1" customWidth="1"/>
    <col min="5431" max="5431" width="13.85546875" style="253" bestFit="1" customWidth="1"/>
    <col min="5432" max="5432" width="11.42578125" style="253"/>
    <col min="5433" max="5433" width="11.28515625" style="253" bestFit="1" customWidth="1"/>
    <col min="5434" max="5434" width="15.85546875" style="253" bestFit="1" customWidth="1"/>
    <col min="5435" max="5435" width="12.42578125" style="253" bestFit="1" customWidth="1"/>
    <col min="5436" max="5437" width="11.42578125" style="253"/>
    <col min="5438" max="5438" width="13.140625" style="253" customWidth="1"/>
    <col min="5439" max="5442" width="11.42578125" style="253"/>
    <col min="5443" max="5443" width="13" style="253" bestFit="1" customWidth="1"/>
    <col min="5444" max="5444" width="13.85546875" style="253" bestFit="1" customWidth="1"/>
    <col min="5445" max="5445" width="11.42578125" style="253"/>
    <col min="5446" max="5446" width="11.28515625" style="253" bestFit="1" customWidth="1"/>
    <col min="5447" max="5447" width="15.85546875" style="253" bestFit="1" customWidth="1"/>
    <col min="5448" max="5448" width="12.42578125" style="253" bestFit="1" customWidth="1"/>
    <col min="5449" max="5450" width="11.42578125" style="253"/>
    <col min="5451" max="5451" width="13.140625" style="253" customWidth="1"/>
    <col min="5452" max="5455" width="11.42578125" style="253"/>
    <col min="5456" max="5456" width="13" style="253" bestFit="1" customWidth="1"/>
    <col min="5457" max="5457" width="13.85546875" style="253" bestFit="1" customWidth="1"/>
    <col min="5458" max="5633" width="11.42578125" style="253"/>
    <col min="5634" max="5634" width="12.85546875" style="253" bestFit="1" customWidth="1"/>
    <col min="5635" max="5635" width="12.42578125" style="253" customWidth="1"/>
    <col min="5636" max="5636" width="16.85546875" style="253" bestFit="1" customWidth="1"/>
    <col min="5637" max="5637" width="16.28515625" style="253" bestFit="1" customWidth="1"/>
    <col min="5638" max="5638" width="15.85546875" style="253" bestFit="1" customWidth="1"/>
    <col min="5639" max="5639" width="12.42578125" style="253" bestFit="1" customWidth="1"/>
    <col min="5640" max="5641" width="11.42578125" style="253"/>
    <col min="5642" max="5642" width="13.140625" style="253" customWidth="1"/>
    <col min="5643" max="5646" width="11.42578125" style="253"/>
    <col min="5647" max="5647" width="13" style="253" bestFit="1" customWidth="1"/>
    <col min="5648" max="5648" width="13.85546875" style="253" bestFit="1" customWidth="1"/>
    <col min="5649" max="5649" width="11.42578125" style="253"/>
    <col min="5650" max="5650" width="16.28515625" style="253" bestFit="1" customWidth="1"/>
    <col min="5651" max="5651" width="15.85546875" style="253" bestFit="1" customWidth="1"/>
    <col min="5652" max="5652" width="12.42578125" style="253" bestFit="1" customWidth="1"/>
    <col min="5653" max="5654" width="11.42578125" style="253"/>
    <col min="5655" max="5655" width="13.140625" style="253" customWidth="1"/>
    <col min="5656" max="5659" width="11.42578125" style="253"/>
    <col min="5660" max="5660" width="13" style="253" bestFit="1" customWidth="1"/>
    <col min="5661" max="5661" width="13.85546875" style="253" bestFit="1" customWidth="1"/>
    <col min="5662" max="5662" width="11.42578125" style="253"/>
    <col min="5663" max="5663" width="11.28515625" style="253" bestFit="1" customWidth="1"/>
    <col min="5664" max="5664" width="14.28515625" style="253" bestFit="1" customWidth="1"/>
    <col min="5665" max="5665" width="9.85546875" style="253" bestFit="1" customWidth="1"/>
    <col min="5666" max="5666" width="8.85546875" style="253" bestFit="1" customWidth="1"/>
    <col min="5667" max="5667" width="12.28515625" style="253" bestFit="1" customWidth="1"/>
    <col min="5668" max="5668" width="13.140625" style="253" customWidth="1"/>
    <col min="5669" max="5672" width="11.42578125" style="253"/>
    <col min="5673" max="5673" width="13" style="253" bestFit="1" customWidth="1"/>
    <col min="5674" max="5674" width="13.85546875" style="253" bestFit="1" customWidth="1"/>
    <col min="5675" max="5675" width="11.42578125" style="253"/>
    <col min="5676" max="5676" width="16.28515625" style="253" bestFit="1" customWidth="1"/>
    <col min="5677" max="5677" width="14.28515625" style="253" bestFit="1" customWidth="1"/>
    <col min="5678" max="5678" width="12.42578125" style="253" bestFit="1" customWidth="1"/>
    <col min="5679" max="5680" width="11.42578125" style="253"/>
    <col min="5681" max="5681" width="13.140625" style="253" customWidth="1"/>
    <col min="5682" max="5685" width="11.42578125" style="253"/>
    <col min="5686" max="5686" width="13" style="253" bestFit="1" customWidth="1"/>
    <col min="5687" max="5687" width="13.85546875" style="253" bestFit="1" customWidth="1"/>
    <col min="5688" max="5688" width="11.42578125" style="253"/>
    <col min="5689" max="5689" width="11.28515625" style="253" bestFit="1" customWidth="1"/>
    <col min="5690" max="5690" width="15.85546875" style="253" bestFit="1" customWidth="1"/>
    <col min="5691" max="5691" width="12.42578125" style="253" bestFit="1" customWidth="1"/>
    <col min="5692" max="5693" width="11.42578125" style="253"/>
    <col min="5694" max="5694" width="13.140625" style="253" customWidth="1"/>
    <col min="5695" max="5698" width="11.42578125" style="253"/>
    <col min="5699" max="5699" width="13" style="253" bestFit="1" customWidth="1"/>
    <col min="5700" max="5700" width="13.85546875" style="253" bestFit="1" customWidth="1"/>
    <col min="5701" max="5701" width="11.42578125" style="253"/>
    <col min="5702" max="5702" width="11.28515625" style="253" bestFit="1" customWidth="1"/>
    <col min="5703" max="5703" width="15.85546875" style="253" bestFit="1" customWidth="1"/>
    <col min="5704" max="5704" width="12.42578125" style="253" bestFit="1" customWidth="1"/>
    <col min="5705" max="5706" width="11.42578125" style="253"/>
    <col min="5707" max="5707" width="13.140625" style="253" customWidth="1"/>
    <col min="5708" max="5711" width="11.42578125" style="253"/>
    <col min="5712" max="5712" width="13" style="253" bestFit="1" customWidth="1"/>
    <col min="5713" max="5713" width="13.85546875" style="253" bestFit="1" customWidth="1"/>
    <col min="5714" max="5889" width="11.42578125" style="253"/>
    <col min="5890" max="5890" width="12.85546875" style="253" bestFit="1" customWidth="1"/>
    <col min="5891" max="5891" width="12.42578125" style="253" customWidth="1"/>
    <col min="5892" max="5892" width="16.85546875" style="253" bestFit="1" customWidth="1"/>
    <col min="5893" max="5893" width="16.28515625" style="253" bestFit="1" customWidth="1"/>
    <col min="5894" max="5894" width="15.85546875" style="253" bestFit="1" customWidth="1"/>
    <col min="5895" max="5895" width="12.42578125" style="253" bestFit="1" customWidth="1"/>
    <col min="5896" max="5897" width="11.42578125" style="253"/>
    <col min="5898" max="5898" width="13.140625" style="253" customWidth="1"/>
    <col min="5899" max="5902" width="11.42578125" style="253"/>
    <col min="5903" max="5903" width="13" style="253" bestFit="1" customWidth="1"/>
    <col min="5904" max="5904" width="13.85546875" style="253" bestFit="1" customWidth="1"/>
    <col min="5905" max="5905" width="11.42578125" style="253"/>
    <col min="5906" max="5906" width="16.28515625" style="253" bestFit="1" customWidth="1"/>
    <col min="5907" max="5907" width="15.85546875" style="253" bestFit="1" customWidth="1"/>
    <col min="5908" max="5908" width="12.42578125" style="253" bestFit="1" customWidth="1"/>
    <col min="5909" max="5910" width="11.42578125" style="253"/>
    <col min="5911" max="5911" width="13.140625" style="253" customWidth="1"/>
    <col min="5912" max="5915" width="11.42578125" style="253"/>
    <col min="5916" max="5916" width="13" style="253" bestFit="1" customWidth="1"/>
    <col min="5917" max="5917" width="13.85546875" style="253" bestFit="1" customWidth="1"/>
    <col min="5918" max="5918" width="11.42578125" style="253"/>
    <col min="5919" max="5919" width="11.28515625" style="253" bestFit="1" customWidth="1"/>
    <col min="5920" max="5920" width="14.28515625" style="253" bestFit="1" customWidth="1"/>
    <col min="5921" max="5921" width="9.85546875" style="253" bestFit="1" customWidth="1"/>
    <col min="5922" max="5922" width="8.85546875" style="253" bestFit="1" customWidth="1"/>
    <col min="5923" max="5923" width="12.28515625" style="253" bestFit="1" customWidth="1"/>
    <col min="5924" max="5924" width="13.140625" style="253" customWidth="1"/>
    <col min="5925" max="5928" width="11.42578125" style="253"/>
    <col min="5929" max="5929" width="13" style="253" bestFit="1" customWidth="1"/>
    <col min="5930" max="5930" width="13.85546875" style="253" bestFit="1" customWidth="1"/>
    <col min="5931" max="5931" width="11.42578125" style="253"/>
    <col min="5932" max="5932" width="16.28515625" style="253" bestFit="1" customWidth="1"/>
    <col min="5933" max="5933" width="14.28515625" style="253" bestFit="1" customWidth="1"/>
    <col min="5934" max="5934" width="12.42578125" style="253" bestFit="1" customWidth="1"/>
    <col min="5935" max="5936" width="11.42578125" style="253"/>
    <col min="5937" max="5937" width="13.140625" style="253" customWidth="1"/>
    <col min="5938" max="5941" width="11.42578125" style="253"/>
    <col min="5942" max="5942" width="13" style="253" bestFit="1" customWidth="1"/>
    <col min="5943" max="5943" width="13.85546875" style="253" bestFit="1" customWidth="1"/>
    <col min="5944" max="5944" width="11.42578125" style="253"/>
    <col min="5945" max="5945" width="11.28515625" style="253" bestFit="1" customWidth="1"/>
    <col min="5946" max="5946" width="15.85546875" style="253" bestFit="1" customWidth="1"/>
    <col min="5947" max="5947" width="12.42578125" style="253" bestFit="1" customWidth="1"/>
    <col min="5948" max="5949" width="11.42578125" style="253"/>
    <col min="5950" max="5950" width="13.140625" style="253" customWidth="1"/>
    <col min="5951" max="5954" width="11.42578125" style="253"/>
    <col min="5955" max="5955" width="13" style="253" bestFit="1" customWidth="1"/>
    <col min="5956" max="5956" width="13.85546875" style="253" bestFit="1" customWidth="1"/>
    <col min="5957" max="5957" width="11.42578125" style="253"/>
    <col min="5958" max="5958" width="11.28515625" style="253" bestFit="1" customWidth="1"/>
    <col min="5959" max="5959" width="15.85546875" style="253" bestFit="1" customWidth="1"/>
    <col min="5960" max="5960" width="12.42578125" style="253" bestFit="1" customWidth="1"/>
    <col min="5961" max="5962" width="11.42578125" style="253"/>
    <col min="5963" max="5963" width="13.140625" style="253" customWidth="1"/>
    <col min="5964" max="5967" width="11.42578125" style="253"/>
    <col min="5968" max="5968" width="13" style="253" bestFit="1" customWidth="1"/>
    <col min="5969" max="5969" width="13.85546875" style="253" bestFit="1" customWidth="1"/>
    <col min="5970" max="6145" width="11.42578125" style="253"/>
    <col min="6146" max="6146" width="12.85546875" style="253" bestFit="1" customWidth="1"/>
    <col min="6147" max="6147" width="12.42578125" style="253" customWidth="1"/>
    <col min="6148" max="6148" width="16.85546875" style="253" bestFit="1" customWidth="1"/>
    <col min="6149" max="6149" width="16.28515625" style="253" bestFit="1" customWidth="1"/>
    <col min="6150" max="6150" width="15.85546875" style="253" bestFit="1" customWidth="1"/>
    <col min="6151" max="6151" width="12.42578125" style="253" bestFit="1" customWidth="1"/>
    <col min="6152" max="6153" width="11.42578125" style="253"/>
    <col min="6154" max="6154" width="13.140625" style="253" customWidth="1"/>
    <col min="6155" max="6158" width="11.42578125" style="253"/>
    <col min="6159" max="6159" width="13" style="253" bestFit="1" customWidth="1"/>
    <col min="6160" max="6160" width="13.85546875" style="253" bestFit="1" customWidth="1"/>
    <col min="6161" max="6161" width="11.42578125" style="253"/>
    <col min="6162" max="6162" width="16.28515625" style="253" bestFit="1" customWidth="1"/>
    <col min="6163" max="6163" width="15.85546875" style="253" bestFit="1" customWidth="1"/>
    <col min="6164" max="6164" width="12.42578125" style="253" bestFit="1" customWidth="1"/>
    <col min="6165" max="6166" width="11.42578125" style="253"/>
    <col min="6167" max="6167" width="13.140625" style="253" customWidth="1"/>
    <col min="6168" max="6171" width="11.42578125" style="253"/>
    <col min="6172" max="6172" width="13" style="253" bestFit="1" customWidth="1"/>
    <col min="6173" max="6173" width="13.85546875" style="253" bestFit="1" customWidth="1"/>
    <col min="6174" max="6174" width="11.42578125" style="253"/>
    <col min="6175" max="6175" width="11.28515625" style="253" bestFit="1" customWidth="1"/>
    <col min="6176" max="6176" width="14.28515625" style="253" bestFit="1" customWidth="1"/>
    <col min="6177" max="6177" width="9.85546875" style="253" bestFit="1" customWidth="1"/>
    <col min="6178" max="6178" width="8.85546875" style="253" bestFit="1" customWidth="1"/>
    <col min="6179" max="6179" width="12.28515625" style="253" bestFit="1" customWidth="1"/>
    <col min="6180" max="6180" width="13.140625" style="253" customWidth="1"/>
    <col min="6181" max="6184" width="11.42578125" style="253"/>
    <col min="6185" max="6185" width="13" style="253" bestFit="1" customWidth="1"/>
    <col min="6186" max="6186" width="13.85546875" style="253" bestFit="1" customWidth="1"/>
    <col min="6187" max="6187" width="11.42578125" style="253"/>
    <col min="6188" max="6188" width="16.28515625" style="253" bestFit="1" customWidth="1"/>
    <col min="6189" max="6189" width="14.28515625" style="253" bestFit="1" customWidth="1"/>
    <col min="6190" max="6190" width="12.42578125" style="253" bestFit="1" customWidth="1"/>
    <col min="6191" max="6192" width="11.42578125" style="253"/>
    <col min="6193" max="6193" width="13.140625" style="253" customWidth="1"/>
    <col min="6194" max="6197" width="11.42578125" style="253"/>
    <col min="6198" max="6198" width="13" style="253" bestFit="1" customWidth="1"/>
    <col min="6199" max="6199" width="13.85546875" style="253" bestFit="1" customWidth="1"/>
    <col min="6200" max="6200" width="11.42578125" style="253"/>
    <col min="6201" max="6201" width="11.28515625" style="253" bestFit="1" customWidth="1"/>
    <col min="6202" max="6202" width="15.85546875" style="253" bestFit="1" customWidth="1"/>
    <col min="6203" max="6203" width="12.42578125" style="253" bestFit="1" customWidth="1"/>
    <col min="6204" max="6205" width="11.42578125" style="253"/>
    <col min="6206" max="6206" width="13.140625" style="253" customWidth="1"/>
    <col min="6207" max="6210" width="11.42578125" style="253"/>
    <col min="6211" max="6211" width="13" style="253" bestFit="1" customWidth="1"/>
    <col min="6212" max="6212" width="13.85546875" style="253" bestFit="1" customWidth="1"/>
    <col min="6213" max="6213" width="11.42578125" style="253"/>
    <col min="6214" max="6214" width="11.28515625" style="253" bestFit="1" customWidth="1"/>
    <col min="6215" max="6215" width="15.85546875" style="253" bestFit="1" customWidth="1"/>
    <col min="6216" max="6216" width="12.42578125" style="253" bestFit="1" customWidth="1"/>
    <col min="6217" max="6218" width="11.42578125" style="253"/>
    <col min="6219" max="6219" width="13.140625" style="253" customWidth="1"/>
    <col min="6220" max="6223" width="11.42578125" style="253"/>
    <col min="6224" max="6224" width="13" style="253" bestFit="1" customWidth="1"/>
    <col min="6225" max="6225" width="13.85546875" style="253" bestFit="1" customWidth="1"/>
    <col min="6226" max="6401" width="11.42578125" style="253"/>
    <col min="6402" max="6402" width="12.85546875" style="253" bestFit="1" customWidth="1"/>
    <col min="6403" max="6403" width="12.42578125" style="253" customWidth="1"/>
    <col min="6404" max="6404" width="16.85546875" style="253" bestFit="1" customWidth="1"/>
    <col min="6405" max="6405" width="16.28515625" style="253" bestFit="1" customWidth="1"/>
    <col min="6406" max="6406" width="15.85546875" style="253" bestFit="1" customWidth="1"/>
    <col min="6407" max="6407" width="12.42578125" style="253" bestFit="1" customWidth="1"/>
    <col min="6408" max="6409" width="11.42578125" style="253"/>
    <col min="6410" max="6410" width="13.140625" style="253" customWidth="1"/>
    <col min="6411" max="6414" width="11.42578125" style="253"/>
    <col min="6415" max="6415" width="13" style="253" bestFit="1" customWidth="1"/>
    <col min="6416" max="6416" width="13.85546875" style="253" bestFit="1" customWidth="1"/>
    <col min="6417" max="6417" width="11.42578125" style="253"/>
    <col min="6418" max="6418" width="16.28515625" style="253" bestFit="1" customWidth="1"/>
    <col min="6419" max="6419" width="15.85546875" style="253" bestFit="1" customWidth="1"/>
    <col min="6420" max="6420" width="12.42578125" style="253" bestFit="1" customWidth="1"/>
    <col min="6421" max="6422" width="11.42578125" style="253"/>
    <col min="6423" max="6423" width="13.140625" style="253" customWidth="1"/>
    <col min="6424" max="6427" width="11.42578125" style="253"/>
    <col min="6428" max="6428" width="13" style="253" bestFit="1" customWidth="1"/>
    <col min="6429" max="6429" width="13.85546875" style="253" bestFit="1" customWidth="1"/>
    <col min="6430" max="6430" width="11.42578125" style="253"/>
    <col min="6431" max="6431" width="11.28515625" style="253" bestFit="1" customWidth="1"/>
    <col min="6432" max="6432" width="14.28515625" style="253" bestFit="1" customWidth="1"/>
    <col min="6433" max="6433" width="9.85546875" style="253" bestFit="1" customWidth="1"/>
    <col min="6434" max="6434" width="8.85546875" style="253" bestFit="1" customWidth="1"/>
    <col min="6435" max="6435" width="12.28515625" style="253" bestFit="1" customWidth="1"/>
    <col min="6436" max="6436" width="13.140625" style="253" customWidth="1"/>
    <col min="6437" max="6440" width="11.42578125" style="253"/>
    <col min="6441" max="6441" width="13" style="253" bestFit="1" customWidth="1"/>
    <col min="6442" max="6442" width="13.85546875" style="253" bestFit="1" customWidth="1"/>
    <col min="6443" max="6443" width="11.42578125" style="253"/>
    <col min="6444" max="6444" width="16.28515625" style="253" bestFit="1" customWidth="1"/>
    <col min="6445" max="6445" width="14.28515625" style="253" bestFit="1" customWidth="1"/>
    <col min="6446" max="6446" width="12.42578125" style="253" bestFit="1" customWidth="1"/>
    <col min="6447" max="6448" width="11.42578125" style="253"/>
    <col min="6449" max="6449" width="13.140625" style="253" customWidth="1"/>
    <col min="6450" max="6453" width="11.42578125" style="253"/>
    <col min="6454" max="6454" width="13" style="253" bestFit="1" customWidth="1"/>
    <col min="6455" max="6455" width="13.85546875" style="253" bestFit="1" customWidth="1"/>
    <col min="6456" max="6456" width="11.42578125" style="253"/>
    <col min="6457" max="6457" width="11.28515625" style="253" bestFit="1" customWidth="1"/>
    <col min="6458" max="6458" width="15.85546875" style="253" bestFit="1" customWidth="1"/>
    <col min="6459" max="6459" width="12.42578125" style="253" bestFit="1" customWidth="1"/>
    <col min="6460" max="6461" width="11.42578125" style="253"/>
    <col min="6462" max="6462" width="13.140625" style="253" customWidth="1"/>
    <col min="6463" max="6466" width="11.42578125" style="253"/>
    <col min="6467" max="6467" width="13" style="253" bestFit="1" customWidth="1"/>
    <col min="6468" max="6468" width="13.85546875" style="253" bestFit="1" customWidth="1"/>
    <col min="6469" max="6469" width="11.42578125" style="253"/>
    <col min="6470" max="6470" width="11.28515625" style="253" bestFit="1" customWidth="1"/>
    <col min="6471" max="6471" width="15.85546875" style="253" bestFit="1" customWidth="1"/>
    <col min="6472" max="6472" width="12.42578125" style="253" bestFit="1" customWidth="1"/>
    <col min="6473" max="6474" width="11.42578125" style="253"/>
    <col min="6475" max="6475" width="13.140625" style="253" customWidth="1"/>
    <col min="6476" max="6479" width="11.42578125" style="253"/>
    <col min="6480" max="6480" width="13" style="253" bestFit="1" customWidth="1"/>
    <col min="6481" max="6481" width="13.85546875" style="253" bestFit="1" customWidth="1"/>
    <col min="6482" max="6657" width="11.42578125" style="253"/>
    <col min="6658" max="6658" width="12.85546875" style="253" bestFit="1" customWidth="1"/>
    <col min="6659" max="6659" width="12.42578125" style="253" customWidth="1"/>
    <col min="6660" max="6660" width="16.85546875" style="253" bestFit="1" customWidth="1"/>
    <col min="6661" max="6661" width="16.28515625" style="253" bestFit="1" customWidth="1"/>
    <col min="6662" max="6662" width="15.85546875" style="253" bestFit="1" customWidth="1"/>
    <col min="6663" max="6663" width="12.42578125" style="253" bestFit="1" customWidth="1"/>
    <col min="6664" max="6665" width="11.42578125" style="253"/>
    <col min="6666" max="6666" width="13.140625" style="253" customWidth="1"/>
    <col min="6667" max="6670" width="11.42578125" style="253"/>
    <col min="6671" max="6671" width="13" style="253" bestFit="1" customWidth="1"/>
    <col min="6672" max="6672" width="13.85546875" style="253" bestFit="1" customWidth="1"/>
    <col min="6673" max="6673" width="11.42578125" style="253"/>
    <col min="6674" max="6674" width="16.28515625" style="253" bestFit="1" customWidth="1"/>
    <col min="6675" max="6675" width="15.85546875" style="253" bestFit="1" customWidth="1"/>
    <col min="6676" max="6676" width="12.42578125" style="253" bestFit="1" customWidth="1"/>
    <col min="6677" max="6678" width="11.42578125" style="253"/>
    <col min="6679" max="6679" width="13.140625" style="253" customWidth="1"/>
    <col min="6680" max="6683" width="11.42578125" style="253"/>
    <col min="6684" max="6684" width="13" style="253" bestFit="1" customWidth="1"/>
    <col min="6685" max="6685" width="13.85546875" style="253" bestFit="1" customWidth="1"/>
    <col min="6686" max="6686" width="11.42578125" style="253"/>
    <col min="6687" max="6687" width="11.28515625" style="253" bestFit="1" customWidth="1"/>
    <col min="6688" max="6688" width="14.28515625" style="253" bestFit="1" customWidth="1"/>
    <col min="6689" max="6689" width="9.85546875" style="253" bestFit="1" customWidth="1"/>
    <col min="6690" max="6690" width="8.85546875" style="253" bestFit="1" customWidth="1"/>
    <col min="6691" max="6691" width="12.28515625" style="253" bestFit="1" customWidth="1"/>
    <col min="6692" max="6692" width="13.140625" style="253" customWidth="1"/>
    <col min="6693" max="6696" width="11.42578125" style="253"/>
    <col min="6697" max="6697" width="13" style="253" bestFit="1" customWidth="1"/>
    <col min="6698" max="6698" width="13.85546875" style="253" bestFit="1" customWidth="1"/>
    <col min="6699" max="6699" width="11.42578125" style="253"/>
    <col min="6700" max="6700" width="16.28515625" style="253" bestFit="1" customWidth="1"/>
    <col min="6701" max="6701" width="14.28515625" style="253" bestFit="1" customWidth="1"/>
    <col min="6702" max="6702" width="12.42578125" style="253" bestFit="1" customWidth="1"/>
    <col min="6703" max="6704" width="11.42578125" style="253"/>
    <col min="6705" max="6705" width="13.140625" style="253" customWidth="1"/>
    <col min="6706" max="6709" width="11.42578125" style="253"/>
    <col min="6710" max="6710" width="13" style="253" bestFit="1" customWidth="1"/>
    <col min="6711" max="6711" width="13.85546875" style="253" bestFit="1" customWidth="1"/>
    <col min="6712" max="6712" width="11.42578125" style="253"/>
    <col min="6713" max="6713" width="11.28515625" style="253" bestFit="1" customWidth="1"/>
    <col min="6714" max="6714" width="15.85546875" style="253" bestFit="1" customWidth="1"/>
    <col min="6715" max="6715" width="12.42578125" style="253" bestFit="1" customWidth="1"/>
    <col min="6716" max="6717" width="11.42578125" style="253"/>
    <col min="6718" max="6718" width="13.140625" style="253" customWidth="1"/>
    <col min="6719" max="6722" width="11.42578125" style="253"/>
    <col min="6723" max="6723" width="13" style="253" bestFit="1" customWidth="1"/>
    <col min="6724" max="6724" width="13.85546875" style="253" bestFit="1" customWidth="1"/>
    <col min="6725" max="6725" width="11.42578125" style="253"/>
    <col min="6726" max="6726" width="11.28515625" style="253" bestFit="1" customWidth="1"/>
    <col min="6727" max="6727" width="15.85546875" style="253" bestFit="1" customWidth="1"/>
    <col min="6728" max="6728" width="12.42578125" style="253" bestFit="1" customWidth="1"/>
    <col min="6729" max="6730" width="11.42578125" style="253"/>
    <col min="6731" max="6731" width="13.140625" style="253" customWidth="1"/>
    <col min="6732" max="6735" width="11.42578125" style="253"/>
    <col min="6736" max="6736" width="13" style="253" bestFit="1" customWidth="1"/>
    <col min="6737" max="6737" width="13.85546875" style="253" bestFit="1" customWidth="1"/>
    <col min="6738" max="6913" width="11.42578125" style="253"/>
    <col min="6914" max="6914" width="12.85546875" style="253" bestFit="1" customWidth="1"/>
    <col min="6915" max="6915" width="12.42578125" style="253" customWidth="1"/>
    <col min="6916" max="6916" width="16.85546875" style="253" bestFit="1" customWidth="1"/>
    <col min="6917" max="6917" width="16.28515625" style="253" bestFit="1" customWidth="1"/>
    <col min="6918" max="6918" width="15.85546875" style="253" bestFit="1" customWidth="1"/>
    <col min="6919" max="6919" width="12.42578125" style="253" bestFit="1" customWidth="1"/>
    <col min="6920" max="6921" width="11.42578125" style="253"/>
    <col min="6922" max="6922" width="13.140625" style="253" customWidth="1"/>
    <col min="6923" max="6926" width="11.42578125" style="253"/>
    <col min="6927" max="6927" width="13" style="253" bestFit="1" customWidth="1"/>
    <col min="6928" max="6928" width="13.85546875" style="253" bestFit="1" customWidth="1"/>
    <col min="6929" max="6929" width="11.42578125" style="253"/>
    <col min="6930" max="6930" width="16.28515625" style="253" bestFit="1" customWidth="1"/>
    <col min="6931" max="6931" width="15.85546875" style="253" bestFit="1" customWidth="1"/>
    <col min="6932" max="6932" width="12.42578125" style="253" bestFit="1" customWidth="1"/>
    <col min="6933" max="6934" width="11.42578125" style="253"/>
    <col min="6935" max="6935" width="13.140625" style="253" customWidth="1"/>
    <col min="6936" max="6939" width="11.42578125" style="253"/>
    <col min="6940" max="6940" width="13" style="253" bestFit="1" customWidth="1"/>
    <col min="6941" max="6941" width="13.85546875" style="253" bestFit="1" customWidth="1"/>
    <col min="6942" max="6942" width="11.42578125" style="253"/>
    <col min="6943" max="6943" width="11.28515625" style="253" bestFit="1" customWidth="1"/>
    <col min="6944" max="6944" width="14.28515625" style="253" bestFit="1" customWidth="1"/>
    <col min="6945" max="6945" width="9.85546875" style="253" bestFit="1" customWidth="1"/>
    <col min="6946" max="6946" width="8.85546875" style="253" bestFit="1" customWidth="1"/>
    <col min="6947" max="6947" width="12.28515625" style="253" bestFit="1" customWidth="1"/>
    <col min="6948" max="6948" width="13.140625" style="253" customWidth="1"/>
    <col min="6949" max="6952" width="11.42578125" style="253"/>
    <col min="6953" max="6953" width="13" style="253" bestFit="1" customWidth="1"/>
    <col min="6954" max="6954" width="13.85546875" style="253" bestFit="1" customWidth="1"/>
    <col min="6955" max="6955" width="11.42578125" style="253"/>
    <col min="6956" max="6956" width="16.28515625" style="253" bestFit="1" customWidth="1"/>
    <col min="6957" max="6957" width="14.28515625" style="253" bestFit="1" customWidth="1"/>
    <col min="6958" max="6958" width="12.42578125" style="253" bestFit="1" customWidth="1"/>
    <col min="6959" max="6960" width="11.42578125" style="253"/>
    <col min="6961" max="6961" width="13.140625" style="253" customWidth="1"/>
    <col min="6962" max="6965" width="11.42578125" style="253"/>
    <col min="6966" max="6966" width="13" style="253" bestFit="1" customWidth="1"/>
    <col min="6967" max="6967" width="13.85546875" style="253" bestFit="1" customWidth="1"/>
    <col min="6968" max="6968" width="11.42578125" style="253"/>
    <col min="6969" max="6969" width="11.28515625" style="253" bestFit="1" customWidth="1"/>
    <col min="6970" max="6970" width="15.85546875" style="253" bestFit="1" customWidth="1"/>
    <col min="6971" max="6971" width="12.42578125" style="253" bestFit="1" customWidth="1"/>
    <col min="6972" max="6973" width="11.42578125" style="253"/>
    <col min="6974" max="6974" width="13.140625" style="253" customWidth="1"/>
    <col min="6975" max="6978" width="11.42578125" style="253"/>
    <col min="6979" max="6979" width="13" style="253" bestFit="1" customWidth="1"/>
    <col min="6980" max="6980" width="13.85546875" style="253" bestFit="1" customWidth="1"/>
    <col min="6981" max="6981" width="11.42578125" style="253"/>
    <col min="6982" max="6982" width="11.28515625" style="253" bestFit="1" customWidth="1"/>
    <col min="6983" max="6983" width="15.85546875" style="253" bestFit="1" customWidth="1"/>
    <col min="6984" max="6984" width="12.42578125" style="253" bestFit="1" customWidth="1"/>
    <col min="6985" max="6986" width="11.42578125" style="253"/>
    <col min="6987" max="6987" width="13.140625" style="253" customWidth="1"/>
    <col min="6988" max="6991" width="11.42578125" style="253"/>
    <col min="6992" max="6992" width="13" style="253" bestFit="1" customWidth="1"/>
    <col min="6993" max="6993" width="13.85546875" style="253" bestFit="1" customWidth="1"/>
    <col min="6994" max="7169" width="11.42578125" style="253"/>
    <col min="7170" max="7170" width="12.85546875" style="253" bestFit="1" customWidth="1"/>
    <col min="7171" max="7171" width="12.42578125" style="253" customWidth="1"/>
    <col min="7172" max="7172" width="16.85546875" style="253" bestFit="1" customWidth="1"/>
    <col min="7173" max="7173" width="16.28515625" style="253" bestFit="1" customWidth="1"/>
    <col min="7174" max="7174" width="15.85546875" style="253" bestFit="1" customWidth="1"/>
    <col min="7175" max="7175" width="12.42578125" style="253" bestFit="1" customWidth="1"/>
    <col min="7176" max="7177" width="11.42578125" style="253"/>
    <col min="7178" max="7178" width="13.140625" style="253" customWidth="1"/>
    <col min="7179" max="7182" width="11.42578125" style="253"/>
    <col min="7183" max="7183" width="13" style="253" bestFit="1" customWidth="1"/>
    <col min="7184" max="7184" width="13.85546875" style="253" bestFit="1" customWidth="1"/>
    <col min="7185" max="7185" width="11.42578125" style="253"/>
    <col min="7186" max="7186" width="16.28515625" style="253" bestFit="1" customWidth="1"/>
    <col min="7187" max="7187" width="15.85546875" style="253" bestFit="1" customWidth="1"/>
    <col min="7188" max="7188" width="12.42578125" style="253" bestFit="1" customWidth="1"/>
    <col min="7189" max="7190" width="11.42578125" style="253"/>
    <col min="7191" max="7191" width="13.140625" style="253" customWidth="1"/>
    <col min="7192" max="7195" width="11.42578125" style="253"/>
    <col min="7196" max="7196" width="13" style="253" bestFit="1" customWidth="1"/>
    <col min="7197" max="7197" width="13.85546875" style="253" bestFit="1" customWidth="1"/>
    <col min="7198" max="7198" width="11.42578125" style="253"/>
    <col min="7199" max="7199" width="11.28515625" style="253" bestFit="1" customWidth="1"/>
    <col min="7200" max="7200" width="14.28515625" style="253" bestFit="1" customWidth="1"/>
    <col min="7201" max="7201" width="9.85546875" style="253" bestFit="1" customWidth="1"/>
    <col min="7202" max="7202" width="8.85546875" style="253" bestFit="1" customWidth="1"/>
    <col min="7203" max="7203" width="12.28515625" style="253" bestFit="1" customWidth="1"/>
    <col min="7204" max="7204" width="13.140625" style="253" customWidth="1"/>
    <col min="7205" max="7208" width="11.42578125" style="253"/>
    <col min="7209" max="7209" width="13" style="253" bestFit="1" customWidth="1"/>
    <col min="7210" max="7210" width="13.85546875" style="253" bestFit="1" customWidth="1"/>
    <col min="7211" max="7211" width="11.42578125" style="253"/>
    <col min="7212" max="7212" width="16.28515625" style="253" bestFit="1" customWidth="1"/>
    <col min="7213" max="7213" width="14.28515625" style="253" bestFit="1" customWidth="1"/>
    <col min="7214" max="7214" width="12.42578125" style="253" bestFit="1" customWidth="1"/>
    <col min="7215" max="7216" width="11.42578125" style="253"/>
    <col min="7217" max="7217" width="13.140625" style="253" customWidth="1"/>
    <col min="7218" max="7221" width="11.42578125" style="253"/>
    <col min="7222" max="7222" width="13" style="253" bestFit="1" customWidth="1"/>
    <col min="7223" max="7223" width="13.85546875" style="253" bestFit="1" customWidth="1"/>
    <col min="7224" max="7224" width="11.42578125" style="253"/>
    <col min="7225" max="7225" width="11.28515625" style="253" bestFit="1" customWidth="1"/>
    <col min="7226" max="7226" width="15.85546875" style="253" bestFit="1" customWidth="1"/>
    <col min="7227" max="7227" width="12.42578125" style="253" bestFit="1" customWidth="1"/>
    <col min="7228" max="7229" width="11.42578125" style="253"/>
    <col min="7230" max="7230" width="13.140625" style="253" customWidth="1"/>
    <col min="7231" max="7234" width="11.42578125" style="253"/>
    <col min="7235" max="7235" width="13" style="253" bestFit="1" customWidth="1"/>
    <col min="7236" max="7236" width="13.85546875" style="253" bestFit="1" customWidth="1"/>
    <col min="7237" max="7237" width="11.42578125" style="253"/>
    <col min="7238" max="7238" width="11.28515625" style="253" bestFit="1" customWidth="1"/>
    <col min="7239" max="7239" width="15.85546875" style="253" bestFit="1" customWidth="1"/>
    <col min="7240" max="7240" width="12.42578125" style="253" bestFit="1" customWidth="1"/>
    <col min="7241" max="7242" width="11.42578125" style="253"/>
    <col min="7243" max="7243" width="13.140625" style="253" customWidth="1"/>
    <col min="7244" max="7247" width="11.42578125" style="253"/>
    <col min="7248" max="7248" width="13" style="253" bestFit="1" customWidth="1"/>
    <col min="7249" max="7249" width="13.85546875" style="253" bestFit="1" customWidth="1"/>
    <col min="7250" max="7425" width="11.42578125" style="253"/>
    <col min="7426" max="7426" width="12.85546875" style="253" bestFit="1" customWidth="1"/>
    <col min="7427" max="7427" width="12.42578125" style="253" customWidth="1"/>
    <col min="7428" max="7428" width="16.85546875" style="253" bestFit="1" customWidth="1"/>
    <col min="7429" max="7429" width="16.28515625" style="253" bestFit="1" customWidth="1"/>
    <col min="7430" max="7430" width="15.85546875" style="253" bestFit="1" customWidth="1"/>
    <col min="7431" max="7431" width="12.42578125" style="253" bestFit="1" customWidth="1"/>
    <col min="7432" max="7433" width="11.42578125" style="253"/>
    <col min="7434" max="7434" width="13.140625" style="253" customWidth="1"/>
    <col min="7435" max="7438" width="11.42578125" style="253"/>
    <col min="7439" max="7439" width="13" style="253" bestFit="1" customWidth="1"/>
    <col min="7440" max="7440" width="13.85546875" style="253" bestFit="1" customWidth="1"/>
    <col min="7441" max="7441" width="11.42578125" style="253"/>
    <col min="7442" max="7442" width="16.28515625" style="253" bestFit="1" customWidth="1"/>
    <col min="7443" max="7443" width="15.85546875" style="253" bestFit="1" customWidth="1"/>
    <col min="7444" max="7444" width="12.42578125" style="253" bestFit="1" customWidth="1"/>
    <col min="7445" max="7446" width="11.42578125" style="253"/>
    <col min="7447" max="7447" width="13.140625" style="253" customWidth="1"/>
    <col min="7448" max="7451" width="11.42578125" style="253"/>
    <col min="7452" max="7452" width="13" style="253" bestFit="1" customWidth="1"/>
    <col min="7453" max="7453" width="13.85546875" style="253" bestFit="1" customWidth="1"/>
    <col min="7454" max="7454" width="11.42578125" style="253"/>
    <col min="7455" max="7455" width="11.28515625" style="253" bestFit="1" customWidth="1"/>
    <col min="7456" max="7456" width="14.28515625" style="253" bestFit="1" customWidth="1"/>
    <col min="7457" max="7457" width="9.85546875" style="253" bestFit="1" customWidth="1"/>
    <col min="7458" max="7458" width="8.85546875" style="253" bestFit="1" customWidth="1"/>
    <col min="7459" max="7459" width="12.28515625" style="253" bestFit="1" customWidth="1"/>
    <col min="7460" max="7460" width="13.140625" style="253" customWidth="1"/>
    <col min="7461" max="7464" width="11.42578125" style="253"/>
    <col min="7465" max="7465" width="13" style="253" bestFit="1" customWidth="1"/>
    <col min="7466" max="7466" width="13.85546875" style="253" bestFit="1" customWidth="1"/>
    <col min="7467" max="7467" width="11.42578125" style="253"/>
    <col min="7468" max="7468" width="16.28515625" style="253" bestFit="1" customWidth="1"/>
    <col min="7469" max="7469" width="14.28515625" style="253" bestFit="1" customWidth="1"/>
    <col min="7470" max="7470" width="12.42578125" style="253" bestFit="1" customWidth="1"/>
    <col min="7471" max="7472" width="11.42578125" style="253"/>
    <col min="7473" max="7473" width="13.140625" style="253" customWidth="1"/>
    <col min="7474" max="7477" width="11.42578125" style="253"/>
    <col min="7478" max="7478" width="13" style="253" bestFit="1" customWidth="1"/>
    <col min="7479" max="7479" width="13.85546875" style="253" bestFit="1" customWidth="1"/>
    <col min="7480" max="7480" width="11.42578125" style="253"/>
    <col min="7481" max="7481" width="11.28515625" style="253" bestFit="1" customWidth="1"/>
    <col min="7482" max="7482" width="15.85546875" style="253" bestFit="1" customWidth="1"/>
    <col min="7483" max="7483" width="12.42578125" style="253" bestFit="1" customWidth="1"/>
    <col min="7484" max="7485" width="11.42578125" style="253"/>
    <col min="7486" max="7486" width="13.140625" style="253" customWidth="1"/>
    <col min="7487" max="7490" width="11.42578125" style="253"/>
    <col min="7491" max="7491" width="13" style="253" bestFit="1" customWidth="1"/>
    <col min="7492" max="7492" width="13.85546875" style="253" bestFit="1" customWidth="1"/>
    <col min="7493" max="7493" width="11.42578125" style="253"/>
    <col min="7494" max="7494" width="11.28515625" style="253" bestFit="1" customWidth="1"/>
    <col min="7495" max="7495" width="15.85546875" style="253" bestFit="1" customWidth="1"/>
    <col min="7496" max="7496" width="12.42578125" style="253" bestFit="1" customWidth="1"/>
    <col min="7497" max="7498" width="11.42578125" style="253"/>
    <col min="7499" max="7499" width="13.140625" style="253" customWidth="1"/>
    <col min="7500" max="7503" width="11.42578125" style="253"/>
    <col min="7504" max="7504" width="13" style="253" bestFit="1" customWidth="1"/>
    <col min="7505" max="7505" width="13.85546875" style="253" bestFit="1" customWidth="1"/>
    <col min="7506" max="7681" width="11.42578125" style="253"/>
    <col min="7682" max="7682" width="12.85546875" style="253" bestFit="1" customWidth="1"/>
    <col min="7683" max="7683" width="12.42578125" style="253" customWidth="1"/>
    <col min="7684" max="7684" width="16.85546875" style="253" bestFit="1" customWidth="1"/>
    <col min="7685" max="7685" width="16.28515625" style="253" bestFit="1" customWidth="1"/>
    <col min="7686" max="7686" width="15.85546875" style="253" bestFit="1" customWidth="1"/>
    <col min="7687" max="7687" width="12.42578125" style="253" bestFit="1" customWidth="1"/>
    <col min="7688" max="7689" width="11.42578125" style="253"/>
    <col min="7690" max="7690" width="13.140625" style="253" customWidth="1"/>
    <col min="7691" max="7694" width="11.42578125" style="253"/>
    <col min="7695" max="7695" width="13" style="253" bestFit="1" customWidth="1"/>
    <col min="7696" max="7696" width="13.85546875" style="253" bestFit="1" customWidth="1"/>
    <col min="7697" max="7697" width="11.42578125" style="253"/>
    <col min="7698" max="7698" width="16.28515625" style="253" bestFit="1" customWidth="1"/>
    <col min="7699" max="7699" width="15.85546875" style="253" bestFit="1" customWidth="1"/>
    <col min="7700" max="7700" width="12.42578125" style="253" bestFit="1" customWidth="1"/>
    <col min="7701" max="7702" width="11.42578125" style="253"/>
    <col min="7703" max="7703" width="13.140625" style="253" customWidth="1"/>
    <col min="7704" max="7707" width="11.42578125" style="253"/>
    <col min="7708" max="7708" width="13" style="253" bestFit="1" customWidth="1"/>
    <col min="7709" max="7709" width="13.85546875" style="253" bestFit="1" customWidth="1"/>
    <col min="7710" max="7710" width="11.42578125" style="253"/>
    <col min="7711" max="7711" width="11.28515625" style="253" bestFit="1" customWidth="1"/>
    <col min="7712" max="7712" width="14.28515625" style="253" bestFit="1" customWidth="1"/>
    <col min="7713" max="7713" width="9.85546875" style="253" bestFit="1" customWidth="1"/>
    <col min="7714" max="7714" width="8.85546875" style="253" bestFit="1" customWidth="1"/>
    <col min="7715" max="7715" width="12.28515625" style="253" bestFit="1" customWidth="1"/>
    <col min="7716" max="7716" width="13.140625" style="253" customWidth="1"/>
    <col min="7717" max="7720" width="11.42578125" style="253"/>
    <col min="7721" max="7721" width="13" style="253" bestFit="1" customWidth="1"/>
    <col min="7722" max="7722" width="13.85546875" style="253" bestFit="1" customWidth="1"/>
    <col min="7723" max="7723" width="11.42578125" style="253"/>
    <col min="7724" max="7724" width="16.28515625" style="253" bestFit="1" customWidth="1"/>
    <col min="7725" max="7725" width="14.28515625" style="253" bestFit="1" customWidth="1"/>
    <col min="7726" max="7726" width="12.42578125" style="253" bestFit="1" customWidth="1"/>
    <col min="7727" max="7728" width="11.42578125" style="253"/>
    <col min="7729" max="7729" width="13.140625" style="253" customWidth="1"/>
    <col min="7730" max="7733" width="11.42578125" style="253"/>
    <col min="7734" max="7734" width="13" style="253" bestFit="1" customWidth="1"/>
    <col min="7735" max="7735" width="13.85546875" style="253" bestFit="1" customWidth="1"/>
    <col min="7736" max="7736" width="11.42578125" style="253"/>
    <col min="7737" max="7737" width="11.28515625" style="253" bestFit="1" customWidth="1"/>
    <col min="7738" max="7738" width="15.85546875" style="253" bestFit="1" customWidth="1"/>
    <col min="7739" max="7739" width="12.42578125" style="253" bestFit="1" customWidth="1"/>
    <col min="7740" max="7741" width="11.42578125" style="253"/>
    <col min="7742" max="7742" width="13.140625" style="253" customWidth="1"/>
    <col min="7743" max="7746" width="11.42578125" style="253"/>
    <col min="7747" max="7747" width="13" style="253" bestFit="1" customWidth="1"/>
    <col min="7748" max="7748" width="13.85546875" style="253" bestFit="1" customWidth="1"/>
    <col min="7749" max="7749" width="11.42578125" style="253"/>
    <col min="7750" max="7750" width="11.28515625" style="253" bestFit="1" customWidth="1"/>
    <col min="7751" max="7751" width="15.85546875" style="253" bestFit="1" customWidth="1"/>
    <col min="7752" max="7752" width="12.42578125" style="253" bestFit="1" customWidth="1"/>
    <col min="7753" max="7754" width="11.42578125" style="253"/>
    <col min="7755" max="7755" width="13.140625" style="253" customWidth="1"/>
    <col min="7756" max="7759" width="11.42578125" style="253"/>
    <col min="7760" max="7760" width="13" style="253" bestFit="1" customWidth="1"/>
    <col min="7761" max="7761" width="13.85546875" style="253" bestFit="1" customWidth="1"/>
    <col min="7762" max="7937" width="11.42578125" style="253"/>
    <col min="7938" max="7938" width="12.85546875" style="253" bestFit="1" customWidth="1"/>
    <col min="7939" max="7939" width="12.42578125" style="253" customWidth="1"/>
    <col min="7940" max="7940" width="16.85546875" style="253" bestFit="1" customWidth="1"/>
    <col min="7941" max="7941" width="16.28515625" style="253" bestFit="1" customWidth="1"/>
    <col min="7942" max="7942" width="15.85546875" style="253" bestFit="1" customWidth="1"/>
    <col min="7943" max="7943" width="12.42578125" style="253" bestFit="1" customWidth="1"/>
    <col min="7944" max="7945" width="11.42578125" style="253"/>
    <col min="7946" max="7946" width="13.140625" style="253" customWidth="1"/>
    <col min="7947" max="7950" width="11.42578125" style="253"/>
    <col min="7951" max="7951" width="13" style="253" bestFit="1" customWidth="1"/>
    <col min="7952" max="7952" width="13.85546875" style="253" bestFit="1" customWidth="1"/>
    <col min="7953" max="7953" width="11.42578125" style="253"/>
    <col min="7954" max="7954" width="16.28515625" style="253" bestFit="1" customWidth="1"/>
    <col min="7955" max="7955" width="15.85546875" style="253" bestFit="1" customWidth="1"/>
    <col min="7956" max="7956" width="12.42578125" style="253" bestFit="1" customWidth="1"/>
    <col min="7957" max="7958" width="11.42578125" style="253"/>
    <col min="7959" max="7959" width="13.140625" style="253" customWidth="1"/>
    <col min="7960" max="7963" width="11.42578125" style="253"/>
    <col min="7964" max="7964" width="13" style="253" bestFit="1" customWidth="1"/>
    <col min="7965" max="7965" width="13.85546875" style="253" bestFit="1" customWidth="1"/>
    <col min="7966" max="7966" width="11.42578125" style="253"/>
    <col min="7967" max="7967" width="11.28515625" style="253" bestFit="1" customWidth="1"/>
    <col min="7968" max="7968" width="14.28515625" style="253" bestFit="1" customWidth="1"/>
    <col min="7969" max="7969" width="9.85546875" style="253" bestFit="1" customWidth="1"/>
    <col min="7970" max="7970" width="8.85546875" style="253" bestFit="1" customWidth="1"/>
    <col min="7971" max="7971" width="12.28515625" style="253" bestFit="1" customWidth="1"/>
    <col min="7972" max="7972" width="13.140625" style="253" customWidth="1"/>
    <col min="7973" max="7976" width="11.42578125" style="253"/>
    <col min="7977" max="7977" width="13" style="253" bestFit="1" customWidth="1"/>
    <col min="7978" max="7978" width="13.85546875" style="253" bestFit="1" customWidth="1"/>
    <col min="7979" max="7979" width="11.42578125" style="253"/>
    <col min="7980" max="7980" width="16.28515625" style="253" bestFit="1" customWidth="1"/>
    <col min="7981" max="7981" width="14.28515625" style="253" bestFit="1" customWidth="1"/>
    <col min="7982" max="7982" width="12.42578125" style="253" bestFit="1" customWidth="1"/>
    <col min="7983" max="7984" width="11.42578125" style="253"/>
    <col min="7985" max="7985" width="13.140625" style="253" customWidth="1"/>
    <col min="7986" max="7989" width="11.42578125" style="253"/>
    <col min="7990" max="7990" width="13" style="253" bestFit="1" customWidth="1"/>
    <col min="7991" max="7991" width="13.85546875" style="253" bestFit="1" customWidth="1"/>
    <col min="7992" max="7992" width="11.42578125" style="253"/>
    <col min="7993" max="7993" width="11.28515625" style="253" bestFit="1" customWidth="1"/>
    <col min="7994" max="7994" width="15.85546875" style="253" bestFit="1" customWidth="1"/>
    <col min="7995" max="7995" width="12.42578125" style="253" bestFit="1" customWidth="1"/>
    <col min="7996" max="7997" width="11.42578125" style="253"/>
    <col min="7998" max="7998" width="13.140625" style="253" customWidth="1"/>
    <col min="7999" max="8002" width="11.42578125" style="253"/>
    <col min="8003" max="8003" width="13" style="253" bestFit="1" customWidth="1"/>
    <col min="8004" max="8004" width="13.85546875" style="253" bestFit="1" customWidth="1"/>
    <col min="8005" max="8005" width="11.42578125" style="253"/>
    <col min="8006" max="8006" width="11.28515625" style="253" bestFit="1" customWidth="1"/>
    <col min="8007" max="8007" width="15.85546875" style="253" bestFit="1" customWidth="1"/>
    <col min="8008" max="8008" width="12.42578125" style="253" bestFit="1" customWidth="1"/>
    <col min="8009" max="8010" width="11.42578125" style="253"/>
    <col min="8011" max="8011" width="13.140625" style="253" customWidth="1"/>
    <col min="8012" max="8015" width="11.42578125" style="253"/>
    <col min="8016" max="8016" width="13" style="253" bestFit="1" customWidth="1"/>
    <col min="8017" max="8017" width="13.85546875" style="253" bestFit="1" customWidth="1"/>
    <col min="8018" max="8193" width="11.42578125" style="253"/>
    <col min="8194" max="8194" width="12.85546875" style="253" bestFit="1" customWidth="1"/>
    <col min="8195" max="8195" width="12.42578125" style="253" customWidth="1"/>
    <col min="8196" max="8196" width="16.85546875" style="253" bestFit="1" customWidth="1"/>
    <col min="8197" max="8197" width="16.28515625" style="253" bestFit="1" customWidth="1"/>
    <col min="8198" max="8198" width="15.85546875" style="253" bestFit="1" customWidth="1"/>
    <col min="8199" max="8199" width="12.42578125" style="253" bestFit="1" customWidth="1"/>
    <col min="8200" max="8201" width="11.42578125" style="253"/>
    <col min="8202" max="8202" width="13.140625" style="253" customWidth="1"/>
    <col min="8203" max="8206" width="11.42578125" style="253"/>
    <col min="8207" max="8207" width="13" style="253" bestFit="1" customWidth="1"/>
    <col min="8208" max="8208" width="13.85546875" style="253" bestFit="1" customWidth="1"/>
    <col min="8209" max="8209" width="11.42578125" style="253"/>
    <col min="8210" max="8210" width="16.28515625" style="253" bestFit="1" customWidth="1"/>
    <col min="8211" max="8211" width="15.85546875" style="253" bestFit="1" customWidth="1"/>
    <col min="8212" max="8212" width="12.42578125" style="253" bestFit="1" customWidth="1"/>
    <col min="8213" max="8214" width="11.42578125" style="253"/>
    <col min="8215" max="8215" width="13.140625" style="253" customWidth="1"/>
    <col min="8216" max="8219" width="11.42578125" style="253"/>
    <col min="8220" max="8220" width="13" style="253" bestFit="1" customWidth="1"/>
    <col min="8221" max="8221" width="13.85546875" style="253" bestFit="1" customWidth="1"/>
    <col min="8222" max="8222" width="11.42578125" style="253"/>
    <col min="8223" max="8223" width="11.28515625" style="253" bestFit="1" customWidth="1"/>
    <col min="8224" max="8224" width="14.28515625" style="253" bestFit="1" customWidth="1"/>
    <col min="8225" max="8225" width="9.85546875" style="253" bestFit="1" customWidth="1"/>
    <col min="8226" max="8226" width="8.85546875" style="253" bestFit="1" customWidth="1"/>
    <col min="8227" max="8227" width="12.28515625" style="253" bestFit="1" customWidth="1"/>
    <col min="8228" max="8228" width="13.140625" style="253" customWidth="1"/>
    <col min="8229" max="8232" width="11.42578125" style="253"/>
    <col min="8233" max="8233" width="13" style="253" bestFit="1" customWidth="1"/>
    <col min="8234" max="8234" width="13.85546875" style="253" bestFit="1" customWidth="1"/>
    <col min="8235" max="8235" width="11.42578125" style="253"/>
    <col min="8236" max="8236" width="16.28515625" style="253" bestFit="1" customWidth="1"/>
    <col min="8237" max="8237" width="14.28515625" style="253" bestFit="1" customWidth="1"/>
    <col min="8238" max="8238" width="12.42578125" style="253" bestFit="1" customWidth="1"/>
    <col min="8239" max="8240" width="11.42578125" style="253"/>
    <col min="8241" max="8241" width="13.140625" style="253" customWidth="1"/>
    <col min="8242" max="8245" width="11.42578125" style="253"/>
    <col min="8246" max="8246" width="13" style="253" bestFit="1" customWidth="1"/>
    <col min="8247" max="8247" width="13.85546875" style="253" bestFit="1" customWidth="1"/>
    <col min="8248" max="8248" width="11.42578125" style="253"/>
    <col min="8249" max="8249" width="11.28515625" style="253" bestFit="1" customWidth="1"/>
    <col min="8250" max="8250" width="15.85546875" style="253" bestFit="1" customWidth="1"/>
    <col min="8251" max="8251" width="12.42578125" style="253" bestFit="1" customWidth="1"/>
    <col min="8252" max="8253" width="11.42578125" style="253"/>
    <col min="8254" max="8254" width="13.140625" style="253" customWidth="1"/>
    <col min="8255" max="8258" width="11.42578125" style="253"/>
    <col min="8259" max="8259" width="13" style="253" bestFit="1" customWidth="1"/>
    <col min="8260" max="8260" width="13.85546875" style="253" bestFit="1" customWidth="1"/>
    <col min="8261" max="8261" width="11.42578125" style="253"/>
    <col min="8262" max="8262" width="11.28515625" style="253" bestFit="1" customWidth="1"/>
    <col min="8263" max="8263" width="15.85546875" style="253" bestFit="1" customWidth="1"/>
    <col min="8264" max="8264" width="12.42578125" style="253" bestFit="1" customWidth="1"/>
    <col min="8265" max="8266" width="11.42578125" style="253"/>
    <col min="8267" max="8267" width="13.140625" style="253" customWidth="1"/>
    <col min="8268" max="8271" width="11.42578125" style="253"/>
    <col min="8272" max="8272" width="13" style="253" bestFit="1" customWidth="1"/>
    <col min="8273" max="8273" width="13.85546875" style="253" bestFit="1" customWidth="1"/>
    <col min="8274" max="8449" width="11.42578125" style="253"/>
    <col min="8450" max="8450" width="12.85546875" style="253" bestFit="1" customWidth="1"/>
    <col min="8451" max="8451" width="12.42578125" style="253" customWidth="1"/>
    <col min="8452" max="8452" width="16.85546875" style="253" bestFit="1" customWidth="1"/>
    <col min="8453" max="8453" width="16.28515625" style="253" bestFit="1" customWidth="1"/>
    <col min="8454" max="8454" width="15.85546875" style="253" bestFit="1" customWidth="1"/>
    <col min="8455" max="8455" width="12.42578125" style="253" bestFit="1" customWidth="1"/>
    <col min="8456" max="8457" width="11.42578125" style="253"/>
    <col min="8458" max="8458" width="13.140625" style="253" customWidth="1"/>
    <col min="8459" max="8462" width="11.42578125" style="253"/>
    <col min="8463" max="8463" width="13" style="253" bestFit="1" customWidth="1"/>
    <col min="8464" max="8464" width="13.85546875" style="253" bestFit="1" customWidth="1"/>
    <col min="8465" max="8465" width="11.42578125" style="253"/>
    <col min="8466" max="8466" width="16.28515625" style="253" bestFit="1" customWidth="1"/>
    <col min="8467" max="8467" width="15.85546875" style="253" bestFit="1" customWidth="1"/>
    <col min="8468" max="8468" width="12.42578125" style="253" bestFit="1" customWidth="1"/>
    <col min="8469" max="8470" width="11.42578125" style="253"/>
    <col min="8471" max="8471" width="13.140625" style="253" customWidth="1"/>
    <col min="8472" max="8475" width="11.42578125" style="253"/>
    <col min="8476" max="8476" width="13" style="253" bestFit="1" customWidth="1"/>
    <col min="8477" max="8477" width="13.85546875" style="253" bestFit="1" customWidth="1"/>
    <col min="8478" max="8478" width="11.42578125" style="253"/>
    <col min="8479" max="8479" width="11.28515625" style="253" bestFit="1" customWidth="1"/>
    <col min="8480" max="8480" width="14.28515625" style="253" bestFit="1" customWidth="1"/>
    <col min="8481" max="8481" width="9.85546875" style="253" bestFit="1" customWidth="1"/>
    <col min="8482" max="8482" width="8.85546875" style="253" bestFit="1" customWidth="1"/>
    <col min="8483" max="8483" width="12.28515625" style="253" bestFit="1" customWidth="1"/>
    <col min="8484" max="8484" width="13.140625" style="253" customWidth="1"/>
    <col min="8485" max="8488" width="11.42578125" style="253"/>
    <col min="8489" max="8489" width="13" style="253" bestFit="1" customWidth="1"/>
    <col min="8490" max="8490" width="13.85546875" style="253" bestFit="1" customWidth="1"/>
    <col min="8491" max="8491" width="11.42578125" style="253"/>
    <col min="8492" max="8492" width="16.28515625" style="253" bestFit="1" customWidth="1"/>
    <col min="8493" max="8493" width="14.28515625" style="253" bestFit="1" customWidth="1"/>
    <col min="8494" max="8494" width="12.42578125" style="253" bestFit="1" customWidth="1"/>
    <col min="8495" max="8496" width="11.42578125" style="253"/>
    <col min="8497" max="8497" width="13.140625" style="253" customWidth="1"/>
    <col min="8498" max="8501" width="11.42578125" style="253"/>
    <col min="8502" max="8502" width="13" style="253" bestFit="1" customWidth="1"/>
    <col min="8503" max="8503" width="13.85546875" style="253" bestFit="1" customWidth="1"/>
    <col min="8504" max="8504" width="11.42578125" style="253"/>
    <col min="8505" max="8505" width="11.28515625" style="253" bestFit="1" customWidth="1"/>
    <col min="8506" max="8506" width="15.85546875" style="253" bestFit="1" customWidth="1"/>
    <col min="8507" max="8507" width="12.42578125" style="253" bestFit="1" customWidth="1"/>
    <col min="8508" max="8509" width="11.42578125" style="253"/>
    <col min="8510" max="8510" width="13.140625" style="253" customWidth="1"/>
    <col min="8511" max="8514" width="11.42578125" style="253"/>
    <col min="8515" max="8515" width="13" style="253" bestFit="1" customWidth="1"/>
    <col min="8516" max="8516" width="13.85546875" style="253" bestFit="1" customWidth="1"/>
    <col min="8517" max="8517" width="11.42578125" style="253"/>
    <col min="8518" max="8518" width="11.28515625" style="253" bestFit="1" customWidth="1"/>
    <col min="8519" max="8519" width="15.85546875" style="253" bestFit="1" customWidth="1"/>
    <col min="8520" max="8520" width="12.42578125" style="253" bestFit="1" customWidth="1"/>
    <col min="8521" max="8522" width="11.42578125" style="253"/>
    <col min="8523" max="8523" width="13.140625" style="253" customWidth="1"/>
    <col min="8524" max="8527" width="11.42578125" style="253"/>
    <col min="8528" max="8528" width="13" style="253" bestFit="1" customWidth="1"/>
    <col min="8529" max="8529" width="13.85546875" style="253" bestFit="1" customWidth="1"/>
    <col min="8530" max="8705" width="11.42578125" style="253"/>
    <col min="8706" max="8706" width="12.85546875" style="253" bestFit="1" customWidth="1"/>
    <col min="8707" max="8707" width="12.42578125" style="253" customWidth="1"/>
    <col min="8708" max="8708" width="16.85546875" style="253" bestFit="1" customWidth="1"/>
    <col min="8709" max="8709" width="16.28515625" style="253" bestFit="1" customWidth="1"/>
    <col min="8710" max="8710" width="15.85546875" style="253" bestFit="1" customWidth="1"/>
    <col min="8711" max="8711" width="12.42578125" style="253" bestFit="1" customWidth="1"/>
    <col min="8712" max="8713" width="11.42578125" style="253"/>
    <col min="8714" max="8714" width="13.140625" style="253" customWidth="1"/>
    <col min="8715" max="8718" width="11.42578125" style="253"/>
    <col min="8719" max="8719" width="13" style="253" bestFit="1" customWidth="1"/>
    <col min="8720" max="8720" width="13.85546875" style="253" bestFit="1" customWidth="1"/>
    <col min="8721" max="8721" width="11.42578125" style="253"/>
    <col min="8722" max="8722" width="16.28515625" style="253" bestFit="1" customWidth="1"/>
    <col min="8723" max="8723" width="15.85546875" style="253" bestFit="1" customWidth="1"/>
    <col min="8724" max="8724" width="12.42578125" style="253" bestFit="1" customWidth="1"/>
    <col min="8725" max="8726" width="11.42578125" style="253"/>
    <col min="8727" max="8727" width="13.140625" style="253" customWidth="1"/>
    <col min="8728" max="8731" width="11.42578125" style="253"/>
    <col min="8732" max="8732" width="13" style="253" bestFit="1" customWidth="1"/>
    <col min="8733" max="8733" width="13.85546875" style="253" bestFit="1" customWidth="1"/>
    <col min="8734" max="8734" width="11.42578125" style="253"/>
    <col min="8735" max="8735" width="11.28515625" style="253" bestFit="1" customWidth="1"/>
    <col min="8736" max="8736" width="14.28515625" style="253" bestFit="1" customWidth="1"/>
    <col min="8737" max="8737" width="9.85546875" style="253" bestFit="1" customWidth="1"/>
    <col min="8738" max="8738" width="8.85546875" style="253" bestFit="1" customWidth="1"/>
    <col min="8739" max="8739" width="12.28515625" style="253" bestFit="1" customWidth="1"/>
    <col min="8740" max="8740" width="13.140625" style="253" customWidth="1"/>
    <col min="8741" max="8744" width="11.42578125" style="253"/>
    <col min="8745" max="8745" width="13" style="253" bestFit="1" customWidth="1"/>
    <col min="8746" max="8746" width="13.85546875" style="253" bestFit="1" customWidth="1"/>
    <col min="8747" max="8747" width="11.42578125" style="253"/>
    <col min="8748" max="8748" width="16.28515625" style="253" bestFit="1" customWidth="1"/>
    <col min="8749" max="8749" width="14.28515625" style="253" bestFit="1" customWidth="1"/>
    <col min="8750" max="8750" width="12.42578125" style="253" bestFit="1" customWidth="1"/>
    <col min="8751" max="8752" width="11.42578125" style="253"/>
    <col min="8753" max="8753" width="13.140625" style="253" customWidth="1"/>
    <col min="8754" max="8757" width="11.42578125" style="253"/>
    <col min="8758" max="8758" width="13" style="253" bestFit="1" customWidth="1"/>
    <col min="8759" max="8759" width="13.85546875" style="253" bestFit="1" customWidth="1"/>
    <col min="8760" max="8760" width="11.42578125" style="253"/>
    <col min="8761" max="8761" width="11.28515625" style="253" bestFit="1" customWidth="1"/>
    <col min="8762" max="8762" width="15.85546875" style="253" bestFit="1" customWidth="1"/>
    <col min="8763" max="8763" width="12.42578125" style="253" bestFit="1" customWidth="1"/>
    <col min="8764" max="8765" width="11.42578125" style="253"/>
    <col min="8766" max="8766" width="13.140625" style="253" customWidth="1"/>
    <col min="8767" max="8770" width="11.42578125" style="253"/>
    <col min="8771" max="8771" width="13" style="253" bestFit="1" customWidth="1"/>
    <col min="8772" max="8772" width="13.85546875" style="253" bestFit="1" customWidth="1"/>
    <col min="8773" max="8773" width="11.42578125" style="253"/>
    <col min="8774" max="8774" width="11.28515625" style="253" bestFit="1" customWidth="1"/>
    <col min="8775" max="8775" width="15.85546875" style="253" bestFit="1" customWidth="1"/>
    <col min="8776" max="8776" width="12.42578125" style="253" bestFit="1" customWidth="1"/>
    <col min="8777" max="8778" width="11.42578125" style="253"/>
    <col min="8779" max="8779" width="13.140625" style="253" customWidth="1"/>
    <col min="8780" max="8783" width="11.42578125" style="253"/>
    <col min="8784" max="8784" width="13" style="253" bestFit="1" customWidth="1"/>
    <col min="8785" max="8785" width="13.85546875" style="253" bestFit="1" customWidth="1"/>
    <col min="8786" max="8961" width="11.42578125" style="253"/>
    <col min="8962" max="8962" width="12.85546875" style="253" bestFit="1" customWidth="1"/>
    <col min="8963" max="8963" width="12.42578125" style="253" customWidth="1"/>
    <col min="8964" max="8964" width="16.85546875" style="253" bestFit="1" customWidth="1"/>
    <col min="8965" max="8965" width="16.28515625" style="253" bestFit="1" customWidth="1"/>
    <col min="8966" max="8966" width="15.85546875" style="253" bestFit="1" customWidth="1"/>
    <col min="8967" max="8967" width="12.42578125" style="253" bestFit="1" customWidth="1"/>
    <col min="8968" max="8969" width="11.42578125" style="253"/>
    <col min="8970" max="8970" width="13.140625" style="253" customWidth="1"/>
    <col min="8971" max="8974" width="11.42578125" style="253"/>
    <col min="8975" max="8975" width="13" style="253" bestFit="1" customWidth="1"/>
    <col min="8976" max="8976" width="13.85546875" style="253" bestFit="1" customWidth="1"/>
    <col min="8977" max="8977" width="11.42578125" style="253"/>
    <col min="8978" max="8978" width="16.28515625" style="253" bestFit="1" customWidth="1"/>
    <col min="8979" max="8979" width="15.85546875" style="253" bestFit="1" customWidth="1"/>
    <col min="8980" max="8980" width="12.42578125" style="253" bestFit="1" customWidth="1"/>
    <col min="8981" max="8982" width="11.42578125" style="253"/>
    <col min="8983" max="8983" width="13.140625" style="253" customWidth="1"/>
    <col min="8984" max="8987" width="11.42578125" style="253"/>
    <col min="8988" max="8988" width="13" style="253" bestFit="1" customWidth="1"/>
    <col min="8989" max="8989" width="13.85546875" style="253" bestFit="1" customWidth="1"/>
    <col min="8990" max="8990" width="11.42578125" style="253"/>
    <col min="8991" max="8991" width="11.28515625" style="253" bestFit="1" customWidth="1"/>
    <col min="8992" max="8992" width="14.28515625" style="253" bestFit="1" customWidth="1"/>
    <col min="8993" max="8993" width="9.85546875" style="253" bestFit="1" customWidth="1"/>
    <col min="8994" max="8994" width="8.85546875" style="253" bestFit="1" customWidth="1"/>
    <col min="8995" max="8995" width="12.28515625" style="253" bestFit="1" customWidth="1"/>
    <col min="8996" max="8996" width="13.140625" style="253" customWidth="1"/>
    <col min="8997" max="9000" width="11.42578125" style="253"/>
    <col min="9001" max="9001" width="13" style="253" bestFit="1" customWidth="1"/>
    <col min="9002" max="9002" width="13.85546875" style="253" bestFit="1" customWidth="1"/>
    <col min="9003" max="9003" width="11.42578125" style="253"/>
    <col min="9004" max="9004" width="16.28515625" style="253" bestFit="1" customWidth="1"/>
    <col min="9005" max="9005" width="14.28515625" style="253" bestFit="1" customWidth="1"/>
    <col min="9006" max="9006" width="12.42578125" style="253" bestFit="1" customWidth="1"/>
    <col min="9007" max="9008" width="11.42578125" style="253"/>
    <col min="9009" max="9009" width="13.140625" style="253" customWidth="1"/>
    <col min="9010" max="9013" width="11.42578125" style="253"/>
    <col min="9014" max="9014" width="13" style="253" bestFit="1" customWidth="1"/>
    <col min="9015" max="9015" width="13.85546875" style="253" bestFit="1" customWidth="1"/>
    <col min="9016" max="9016" width="11.42578125" style="253"/>
    <col min="9017" max="9017" width="11.28515625" style="253" bestFit="1" customWidth="1"/>
    <col min="9018" max="9018" width="15.85546875" style="253" bestFit="1" customWidth="1"/>
    <col min="9019" max="9019" width="12.42578125" style="253" bestFit="1" customWidth="1"/>
    <col min="9020" max="9021" width="11.42578125" style="253"/>
    <col min="9022" max="9022" width="13.140625" style="253" customWidth="1"/>
    <col min="9023" max="9026" width="11.42578125" style="253"/>
    <col min="9027" max="9027" width="13" style="253" bestFit="1" customWidth="1"/>
    <col min="9028" max="9028" width="13.85546875" style="253" bestFit="1" customWidth="1"/>
    <col min="9029" max="9029" width="11.42578125" style="253"/>
    <col min="9030" max="9030" width="11.28515625" style="253" bestFit="1" customWidth="1"/>
    <col min="9031" max="9031" width="15.85546875" style="253" bestFit="1" customWidth="1"/>
    <col min="9032" max="9032" width="12.42578125" style="253" bestFit="1" customWidth="1"/>
    <col min="9033" max="9034" width="11.42578125" style="253"/>
    <col min="9035" max="9035" width="13.140625" style="253" customWidth="1"/>
    <col min="9036" max="9039" width="11.42578125" style="253"/>
    <col min="9040" max="9040" width="13" style="253" bestFit="1" customWidth="1"/>
    <col min="9041" max="9041" width="13.85546875" style="253" bestFit="1" customWidth="1"/>
    <col min="9042" max="9217" width="11.42578125" style="253"/>
    <col min="9218" max="9218" width="12.85546875" style="253" bestFit="1" customWidth="1"/>
    <col min="9219" max="9219" width="12.42578125" style="253" customWidth="1"/>
    <col min="9220" max="9220" width="16.85546875" style="253" bestFit="1" customWidth="1"/>
    <col min="9221" max="9221" width="16.28515625" style="253" bestFit="1" customWidth="1"/>
    <col min="9222" max="9222" width="15.85546875" style="253" bestFit="1" customWidth="1"/>
    <col min="9223" max="9223" width="12.42578125" style="253" bestFit="1" customWidth="1"/>
    <col min="9224" max="9225" width="11.42578125" style="253"/>
    <col min="9226" max="9226" width="13.140625" style="253" customWidth="1"/>
    <col min="9227" max="9230" width="11.42578125" style="253"/>
    <col min="9231" max="9231" width="13" style="253" bestFit="1" customWidth="1"/>
    <col min="9232" max="9232" width="13.85546875" style="253" bestFit="1" customWidth="1"/>
    <col min="9233" max="9233" width="11.42578125" style="253"/>
    <col min="9234" max="9234" width="16.28515625" style="253" bestFit="1" customWidth="1"/>
    <col min="9235" max="9235" width="15.85546875" style="253" bestFit="1" customWidth="1"/>
    <col min="9236" max="9236" width="12.42578125" style="253" bestFit="1" customWidth="1"/>
    <col min="9237" max="9238" width="11.42578125" style="253"/>
    <col min="9239" max="9239" width="13.140625" style="253" customWidth="1"/>
    <col min="9240" max="9243" width="11.42578125" style="253"/>
    <col min="9244" max="9244" width="13" style="253" bestFit="1" customWidth="1"/>
    <col min="9245" max="9245" width="13.85546875" style="253" bestFit="1" customWidth="1"/>
    <col min="9246" max="9246" width="11.42578125" style="253"/>
    <col min="9247" max="9247" width="11.28515625" style="253" bestFit="1" customWidth="1"/>
    <col min="9248" max="9248" width="14.28515625" style="253" bestFit="1" customWidth="1"/>
    <col min="9249" max="9249" width="9.85546875" style="253" bestFit="1" customWidth="1"/>
    <col min="9250" max="9250" width="8.85546875" style="253" bestFit="1" customWidth="1"/>
    <col min="9251" max="9251" width="12.28515625" style="253" bestFit="1" customWidth="1"/>
    <col min="9252" max="9252" width="13.140625" style="253" customWidth="1"/>
    <col min="9253" max="9256" width="11.42578125" style="253"/>
    <col min="9257" max="9257" width="13" style="253" bestFit="1" customWidth="1"/>
    <col min="9258" max="9258" width="13.85546875" style="253" bestFit="1" customWidth="1"/>
    <col min="9259" max="9259" width="11.42578125" style="253"/>
    <col min="9260" max="9260" width="16.28515625" style="253" bestFit="1" customWidth="1"/>
    <col min="9261" max="9261" width="14.28515625" style="253" bestFit="1" customWidth="1"/>
    <col min="9262" max="9262" width="12.42578125" style="253" bestFit="1" customWidth="1"/>
    <col min="9263" max="9264" width="11.42578125" style="253"/>
    <col min="9265" max="9265" width="13.140625" style="253" customWidth="1"/>
    <col min="9266" max="9269" width="11.42578125" style="253"/>
    <col min="9270" max="9270" width="13" style="253" bestFit="1" customWidth="1"/>
    <col min="9271" max="9271" width="13.85546875" style="253" bestFit="1" customWidth="1"/>
    <col min="9272" max="9272" width="11.42578125" style="253"/>
    <col min="9273" max="9273" width="11.28515625" style="253" bestFit="1" customWidth="1"/>
    <col min="9274" max="9274" width="15.85546875" style="253" bestFit="1" customWidth="1"/>
    <col min="9275" max="9275" width="12.42578125" style="253" bestFit="1" customWidth="1"/>
    <col min="9276" max="9277" width="11.42578125" style="253"/>
    <col min="9278" max="9278" width="13.140625" style="253" customWidth="1"/>
    <col min="9279" max="9282" width="11.42578125" style="253"/>
    <col min="9283" max="9283" width="13" style="253" bestFit="1" customWidth="1"/>
    <col min="9284" max="9284" width="13.85546875" style="253" bestFit="1" customWidth="1"/>
    <col min="9285" max="9285" width="11.42578125" style="253"/>
    <col min="9286" max="9286" width="11.28515625" style="253" bestFit="1" customWidth="1"/>
    <col min="9287" max="9287" width="15.85546875" style="253" bestFit="1" customWidth="1"/>
    <col min="9288" max="9288" width="12.42578125" style="253" bestFit="1" customWidth="1"/>
    <col min="9289" max="9290" width="11.42578125" style="253"/>
    <col min="9291" max="9291" width="13.140625" style="253" customWidth="1"/>
    <col min="9292" max="9295" width="11.42578125" style="253"/>
    <col min="9296" max="9296" width="13" style="253" bestFit="1" customWidth="1"/>
    <col min="9297" max="9297" width="13.85546875" style="253" bestFit="1" customWidth="1"/>
    <col min="9298" max="9473" width="11.42578125" style="253"/>
    <col min="9474" max="9474" width="12.85546875" style="253" bestFit="1" customWidth="1"/>
    <col min="9475" max="9475" width="12.42578125" style="253" customWidth="1"/>
    <col min="9476" max="9476" width="16.85546875" style="253" bestFit="1" customWidth="1"/>
    <col min="9477" max="9477" width="16.28515625" style="253" bestFit="1" customWidth="1"/>
    <col min="9478" max="9478" width="15.85546875" style="253" bestFit="1" customWidth="1"/>
    <col min="9479" max="9479" width="12.42578125" style="253" bestFit="1" customWidth="1"/>
    <col min="9480" max="9481" width="11.42578125" style="253"/>
    <col min="9482" max="9482" width="13.140625" style="253" customWidth="1"/>
    <col min="9483" max="9486" width="11.42578125" style="253"/>
    <col min="9487" max="9487" width="13" style="253" bestFit="1" customWidth="1"/>
    <col min="9488" max="9488" width="13.85546875" style="253" bestFit="1" customWidth="1"/>
    <col min="9489" max="9489" width="11.42578125" style="253"/>
    <col min="9490" max="9490" width="16.28515625" style="253" bestFit="1" customWidth="1"/>
    <col min="9491" max="9491" width="15.85546875" style="253" bestFit="1" customWidth="1"/>
    <col min="9492" max="9492" width="12.42578125" style="253" bestFit="1" customWidth="1"/>
    <col min="9493" max="9494" width="11.42578125" style="253"/>
    <col min="9495" max="9495" width="13.140625" style="253" customWidth="1"/>
    <col min="9496" max="9499" width="11.42578125" style="253"/>
    <col min="9500" max="9500" width="13" style="253" bestFit="1" customWidth="1"/>
    <col min="9501" max="9501" width="13.85546875" style="253" bestFit="1" customWidth="1"/>
    <col min="9502" max="9502" width="11.42578125" style="253"/>
    <col min="9503" max="9503" width="11.28515625" style="253" bestFit="1" customWidth="1"/>
    <col min="9504" max="9504" width="14.28515625" style="253" bestFit="1" customWidth="1"/>
    <col min="9505" max="9505" width="9.85546875" style="253" bestFit="1" customWidth="1"/>
    <col min="9506" max="9506" width="8.85546875" style="253" bestFit="1" customWidth="1"/>
    <col min="9507" max="9507" width="12.28515625" style="253" bestFit="1" customWidth="1"/>
    <col min="9508" max="9508" width="13.140625" style="253" customWidth="1"/>
    <col min="9509" max="9512" width="11.42578125" style="253"/>
    <col min="9513" max="9513" width="13" style="253" bestFit="1" customWidth="1"/>
    <col min="9514" max="9514" width="13.85546875" style="253" bestFit="1" customWidth="1"/>
    <col min="9515" max="9515" width="11.42578125" style="253"/>
    <col min="9516" max="9516" width="16.28515625" style="253" bestFit="1" customWidth="1"/>
    <col min="9517" max="9517" width="14.28515625" style="253" bestFit="1" customWidth="1"/>
    <col min="9518" max="9518" width="12.42578125" style="253" bestFit="1" customWidth="1"/>
    <col min="9519" max="9520" width="11.42578125" style="253"/>
    <col min="9521" max="9521" width="13.140625" style="253" customWidth="1"/>
    <col min="9522" max="9525" width="11.42578125" style="253"/>
    <col min="9526" max="9526" width="13" style="253" bestFit="1" customWidth="1"/>
    <col min="9527" max="9527" width="13.85546875" style="253" bestFit="1" customWidth="1"/>
    <col min="9528" max="9528" width="11.42578125" style="253"/>
    <col min="9529" max="9529" width="11.28515625" style="253" bestFit="1" customWidth="1"/>
    <col min="9530" max="9530" width="15.85546875" style="253" bestFit="1" customWidth="1"/>
    <col min="9531" max="9531" width="12.42578125" style="253" bestFit="1" customWidth="1"/>
    <col min="9532" max="9533" width="11.42578125" style="253"/>
    <col min="9534" max="9534" width="13.140625" style="253" customWidth="1"/>
    <col min="9535" max="9538" width="11.42578125" style="253"/>
    <col min="9539" max="9539" width="13" style="253" bestFit="1" customWidth="1"/>
    <col min="9540" max="9540" width="13.85546875" style="253" bestFit="1" customWidth="1"/>
    <col min="9541" max="9541" width="11.42578125" style="253"/>
    <col min="9542" max="9542" width="11.28515625" style="253" bestFit="1" customWidth="1"/>
    <col min="9543" max="9543" width="15.85546875" style="253" bestFit="1" customWidth="1"/>
    <col min="9544" max="9544" width="12.42578125" style="253" bestFit="1" customWidth="1"/>
    <col min="9545" max="9546" width="11.42578125" style="253"/>
    <col min="9547" max="9547" width="13.140625" style="253" customWidth="1"/>
    <col min="9548" max="9551" width="11.42578125" style="253"/>
    <col min="9552" max="9552" width="13" style="253" bestFit="1" customWidth="1"/>
    <col min="9553" max="9553" width="13.85546875" style="253" bestFit="1" customWidth="1"/>
    <col min="9554" max="9729" width="11.42578125" style="253"/>
    <col min="9730" max="9730" width="12.85546875" style="253" bestFit="1" customWidth="1"/>
    <col min="9731" max="9731" width="12.42578125" style="253" customWidth="1"/>
    <col min="9732" max="9732" width="16.85546875" style="253" bestFit="1" customWidth="1"/>
    <col min="9733" max="9733" width="16.28515625" style="253" bestFit="1" customWidth="1"/>
    <col min="9734" max="9734" width="15.85546875" style="253" bestFit="1" customWidth="1"/>
    <col min="9735" max="9735" width="12.42578125" style="253" bestFit="1" customWidth="1"/>
    <col min="9736" max="9737" width="11.42578125" style="253"/>
    <col min="9738" max="9738" width="13.140625" style="253" customWidth="1"/>
    <col min="9739" max="9742" width="11.42578125" style="253"/>
    <col min="9743" max="9743" width="13" style="253" bestFit="1" customWidth="1"/>
    <col min="9744" max="9744" width="13.85546875" style="253" bestFit="1" customWidth="1"/>
    <col min="9745" max="9745" width="11.42578125" style="253"/>
    <col min="9746" max="9746" width="16.28515625" style="253" bestFit="1" customWidth="1"/>
    <col min="9747" max="9747" width="15.85546875" style="253" bestFit="1" customWidth="1"/>
    <col min="9748" max="9748" width="12.42578125" style="253" bestFit="1" customWidth="1"/>
    <col min="9749" max="9750" width="11.42578125" style="253"/>
    <col min="9751" max="9751" width="13.140625" style="253" customWidth="1"/>
    <col min="9752" max="9755" width="11.42578125" style="253"/>
    <col min="9756" max="9756" width="13" style="253" bestFit="1" customWidth="1"/>
    <col min="9757" max="9757" width="13.85546875" style="253" bestFit="1" customWidth="1"/>
    <col min="9758" max="9758" width="11.42578125" style="253"/>
    <col min="9759" max="9759" width="11.28515625" style="253" bestFit="1" customWidth="1"/>
    <col min="9760" max="9760" width="14.28515625" style="253" bestFit="1" customWidth="1"/>
    <col min="9761" max="9761" width="9.85546875" style="253" bestFit="1" customWidth="1"/>
    <col min="9762" max="9762" width="8.85546875" style="253" bestFit="1" customWidth="1"/>
    <col min="9763" max="9763" width="12.28515625" style="253" bestFit="1" customWidth="1"/>
    <col min="9764" max="9764" width="13.140625" style="253" customWidth="1"/>
    <col min="9765" max="9768" width="11.42578125" style="253"/>
    <col min="9769" max="9769" width="13" style="253" bestFit="1" customWidth="1"/>
    <col min="9770" max="9770" width="13.85546875" style="253" bestFit="1" customWidth="1"/>
    <col min="9771" max="9771" width="11.42578125" style="253"/>
    <col min="9772" max="9772" width="16.28515625" style="253" bestFit="1" customWidth="1"/>
    <col min="9773" max="9773" width="14.28515625" style="253" bestFit="1" customWidth="1"/>
    <col min="9774" max="9774" width="12.42578125" style="253" bestFit="1" customWidth="1"/>
    <col min="9775" max="9776" width="11.42578125" style="253"/>
    <col min="9777" max="9777" width="13.140625" style="253" customWidth="1"/>
    <col min="9778" max="9781" width="11.42578125" style="253"/>
    <col min="9782" max="9782" width="13" style="253" bestFit="1" customWidth="1"/>
    <col min="9783" max="9783" width="13.85546875" style="253" bestFit="1" customWidth="1"/>
    <col min="9784" max="9784" width="11.42578125" style="253"/>
    <col min="9785" max="9785" width="11.28515625" style="253" bestFit="1" customWidth="1"/>
    <col min="9786" max="9786" width="15.85546875" style="253" bestFit="1" customWidth="1"/>
    <col min="9787" max="9787" width="12.42578125" style="253" bestFit="1" customWidth="1"/>
    <col min="9788" max="9789" width="11.42578125" style="253"/>
    <col min="9790" max="9790" width="13.140625" style="253" customWidth="1"/>
    <col min="9791" max="9794" width="11.42578125" style="253"/>
    <col min="9795" max="9795" width="13" style="253" bestFit="1" customWidth="1"/>
    <col min="9796" max="9796" width="13.85546875" style="253" bestFit="1" customWidth="1"/>
    <col min="9797" max="9797" width="11.42578125" style="253"/>
    <col min="9798" max="9798" width="11.28515625" style="253" bestFit="1" customWidth="1"/>
    <col min="9799" max="9799" width="15.85546875" style="253" bestFit="1" customWidth="1"/>
    <col min="9800" max="9800" width="12.42578125" style="253" bestFit="1" customWidth="1"/>
    <col min="9801" max="9802" width="11.42578125" style="253"/>
    <col min="9803" max="9803" width="13.140625" style="253" customWidth="1"/>
    <col min="9804" max="9807" width="11.42578125" style="253"/>
    <col min="9808" max="9808" width="13" style="253" bestFit="1" customWidth="1"/>
    <col min="9809" max="9809" width="13.85546875" style="253" bestFit="1" customWidth="1"/>
    <col min="9810" max="9985" width="11.42578125" style="253"/>
    <col min="9986" max="9986" width="12.85546875" style="253" bestFit="1" customWidth="1"/>
    <col min="9987" max="9987" width="12.42578125" style="253" customWidth="1"/>
    <col min="9988" max="9988" width="16.85546875" style="253" bestFit="1" customWidth="1"/>
    <col min="9989" max="9989" width="16.28515625" style="253" bestFit="1" customWidth="1"/>
    <col min="9990" max="9990" width="15.85546875" style="253" bestFit="1" customWidth="1"/>
    <col min="9991" max="9991" width="12.42578125" style="253" bestFit="1" customWidth="1"/>
    <col min="9992" max="9993" width="11.42578125" style="253"/>
    <col min="9994" max="9994" width="13.140625" style="253" customWidth="1"/>
    <col min="9995" max="9998" width="11.42578125" style="253"/>
    <col min="9999" max="9999" width="13" style="253" bestFit="1" customWidth="1"/>
    <col min="10000" max="10000" width="13.85546875" style="253" bestFit="1" customWidth="1"/>
    <col min="10001" max="10001" width="11.42578125" style="253"/>
    <col min="10002" max="10002" width="16.28515625" style="253" bestFit="1" customWidth="1"/>
    <col min="10003" max="10003" width="15.85546875" style="253" bestFit="1" customWidth="1"/>
    <col min="10004" max="10004" width="12.42578125" style="253" bestFit="1" customWidth="1"/>
    <col min="10005" max="10006" width="11.42578125" style="253"/>
    <col min="10007" max="10007" width="13.140625" style="253" customWidth="1"/>
    <col min="10008" max="10011" width="11.42578125" style="253"/>
    <col min="10012" max="10012" width="13" style="253" bestFit="1" customWidth="1"/>
    <col min="10013" max="10013" width="13.85546875" style="253" bestFit="1" customWidth="1"/>
    <col min="10014" max="10014" width="11.42578125" style="253"/>
    <col min="10015" max="10015" width="11.28515625" style="253" bestFit="1" customWidth="1"/>
    <col min="10016" max="10016" width="14.28515625" style="253" bestFit="1" customWidth="1"/>
    <col min="10017" max="10017" width="9.85546875" style="253" bestFit="1" customWidth="1"/>
    <col min="10018" max="10018" width="8.85546875" style="253" bestFit="1" customWidth="1"/>
    <col min="10019" max="10019" width="12.28515625" style="253" bestFit="1" customWidth="1"/>
    <col min="10020" max="10020" width="13.140625" style="253" customWidth="1"/>
    <col min="10021" max="10024" width="11.42578125" style="253"/>
    <col min="10025" max="10025" width="13" style="253" bestFit="1" customWidth="1"/>
    <col min="10026" max="10026" width="13.85546875" style="253" bestFit="1" customWidth="1"/>
    <col min="10027" max="10027" width="11.42578125" style="253"/>
    <col min="10028" max="10028" width="16.28515625" style="253" bestFit="1" customWidth="1"/>
    <col min="10029" max="10029" width="14.28515625" style="253" bestFit="1" customWidth="1"/>
    <col min="10030" max="10030" width="12.42578125" style="253" bestFit="1" customWidth="1"/>
    <col min="10031" max="10032" width="11.42578125" style="253"/>
    <col min="10033" max="10033" width="13.140625" style="253" customWidth="1"/>
    <col min="10034" max="10037" width="11.42578125" style="253"/>
    <col min="10038" max="10038" width="13" style="253" bestFit="1" customWidth="1"/>
    <col min="10039" max="10039" width="13.85546875" style="253" bestFit="1" customWidth="1"/>
    <col min="10040" max="10040" width="11.42578125" style="253"/>
    <col min="10041" max="10041" width="11.28515625" style="253" bestFit="1" customWidth="1"/>
    <col min="10042" max="10042" width="15.85546875" style="253" bestFit="1" customWidth="1"/>
    <col min="10043" max="10043" width="12.42578125" style="253" bestFit="1" customWidth="1"/>
    <col min="10044" max="10045" width="11.42578125" style="253"/>
    <col min="10046" max="10046" width="13.140625" style="253" customWidth="1"/>
    <col min="10047" max="10050" width="11.42578125" style="253"/>
    <col min="10051" max="10051" width="13" style="253" bestFit="1" customWidth="1"/>
    <col min="10052" max="10052" width="13.85546875" style="253" bestFit="1" customWidth="1"/>
    <col min="10053" max="10053" width="11.42578125" style="253"/>
    <col min="10054" max="10054" width="11.28515625" style="253" bestFit="1" customWidth="1"/>
    <col min="10055" max="10055" width="15.85546875" style="253" bestFit="1" customWidth="1"/>
    <col min="10056" max="10056" width="12.42578125" style="253" bestFit="1" customWidth="1"/>
    <col min="10057" max="10058" width="11.42578125" style="253"/>
    <col min="10059" max="10059" width="13.140625" style="253" customWidth="1"/>
    <col min="10060" max="10063" width="11.42578125" style="253"/>
    <col min="10064" max="10064" width="13" style="253" bestFit="1" customWidth="1"/>
    <col min="10065" max="10065" width="13.85546875" style="253" bestFit="1" customWidth="1"/>
    <col min="10066" max="10241" width="11.42578125" style="253"/>
    <col min="10242" max="10242" width="12.85546875" style="253" bestFit="1" customWidth="1"/>
    <col min="10243" max="10243" width="12.42578125" style="253" customWidth="1"/>
    <col min="10244" max="10244" width="16.85546875" style="253" bestFit="1" customWidth="1"/>
    <col min="10245" max="10245" width="16.28515625" style="253" bestFit="1" customWidth="1"/>
    <col min="10246" max="10246" width="15.85546875" style="253" bestFit="1" customWidth="1"/>
    <col min="10247" max="10247" width="12.42578125" style="253" bestFit="1" customWidth="1"/>
    <col min="10248" max="10249" width="11.42578125" style="253"/>
    <col min="10250" max="10250" width="13.140625" style="253" customWidth="1"/>
    <col min="10251" max="10254" width="11.42578125" style="253"/>
    <col min="10255" max="10255" width="13" style="253" bestFit="1" customWidth="1"/>
    <col min="10256" max="10256" width="13.85546875" style="253" bestFit="1" customWidth="1"/>
    <col min="10257" max="10257" width="11.42578125" style="253"/>
    <col min="10258" max="10258" width="16.28515625" style="253" bestFit="1" customWidth="1"/>
    <col min="10259" max="10259" width="15.85546875" style="253" bestFit="1" customWidth="1"/>
    <col min="10260" max="10260" width="12.42578125" style="253" bestFit="1" customWidth="1"/>
    <col min="10261" max="10262" width="11.42578125" style="253"/>
    <col min="10263" max="10263" width="13.140625" style="253" customWidth="1"/>
    <col min="10264" max="10267" width="11.42578125" style="253"/>
    <col min="10268" max="10268" width="13" style="253" bestFit="1" customWidth="1"/>
    <col min="10269" max="10269" width="13.85546875" style="253" bestFit="1" customWidth="1"/>
    <col min="10270" max="10270" width="11.42578125" style="253"/>
    <col min="10271" max="10271" width="11.28515625" style="253" bestFit="1" customWidth="1"/>
    <col min="10272" max="10272" width="14.28515625" style="253" bestFit="1" customWidth="1"/>
    <col min="10273" max="10273" width="9.85546875" style="253" bestFit="1" customWidth="1"/>
    <col min="10274" max="10274" width="8.85546875" style="253" bestFit="1" customWidth="1"/>
    <col min="10275" max="10275" width="12.28515625" style="253" bestFit="1" customWidth="1"/>
    <col min="10276" max="10276" width="13.140625" style="253" customWidth="1"/>
    <col min="10277" max="10280" width="11.42578125" style="253"/>
    <col min="10281" max="10281" width="13" style="253" bestFit="1" customWidth="1"/>
    <col min="10282" max="10282" width="13.85546875" style="253" bestFit="1" customWidth="1"/>
    <col min="10283" max="10283" width="11.42578125" style="253"/>
    <col min="10284" max="10284" width="16.28515625" style="253" bestFit="1" customWidth="1"/>
    <col min="10285" max="10285" width="14.28515625" style="253" bestFit="1" customWidth="1"/>
    <col min="10286" max="10286" width="12.42578125" style="253" bestFit="1" customWidth="1"/>
    <col min="10287" max="10288" width="11.42578125" style="253"/>
    <col min="10289" max="10289" width="13.140625" style="253" customWidth="1"/>
    <col min="10290" max="10293" width="11.42578125" style="253"/>
    <col min="10294" max="10294" width="13" style="253" bestFit="1" customWidth="1"/>
    <col min="10295" max="10295" width="13.85546875" style="253" bestFit="1" customWidth="1"/>
    <col min="10296" max="10296" width="11.42578125" style="253"/>
    <col min="10297" max="10297" width="11.28515625" style="253" bestFit="1" customWidth="1"/>
    <col min="10298" max="10298" width="15.85546875" style="253" bestFit="1" customWidth="1"/>
    <col min="10299" max="10299" width="12.42578125" style="253" bestFit="1" customWidth="1"/>
    <col min="10300" max="10301" width="11.42578125" style="253"/>
    <col min="10302" max="10302" width="13.140625" style="253" customWidth="1"/>
    <col min="10303" max="10306" width="11.42578125" style="253"/>
    <col min="10307" max="10307" width="13" style="253" bestFit="1" customWidth="1"/>
    <col min="10308" max="10308" width="13.85546875" style="253" bestFit="1" customWidth="1"/>
    <col min="10309" max="10309" width="11.42578125" style="253"/>
    <col min="10310" max="10310" width="11.28515625" style="253" bestFit="1" customWidth="1"/>
    <col min="10311" max="10311" width="15.85546875" style="253" bestFit="1" customWidth="1"/>
    <col min="10312" max="10312" width="12.42578125" style="253" bestFit="1" customWidth="1"/>
    <col min="10313" max="10314" width="11.42578125" style="253"/>
    <col min="10315" max="10315" width="13.140625" style="253" customWidth="1"/>
    <col min="10316" max="10319" width="11.42578125" style="253"/>
    <col min="10320" max="10320" width="13" style="253" bestFit="1" customWidth="1"/>
    <col min="10321" max="10321" width="13.85546875" style="253" bestFit="1" customWidth="1"/>
    <col min="10322" max="10497" width="11.42578125" style="253"/>
    <col min="10498" max="10498" width="12.85546875" style="253" bestFit="1" customWidth="1"/>
    <col min="10499" max="10499" width="12.42578125" style="253" customWidth="1"/>
    <col min="10500" max="10500" width="16.85546875" style="253" bestFit="1" customWidth="1"/>
    <col min="10501" max="10501" width="16.28515625" style="253" bestFit="1" customWidth="1"/>
    <col min="10502" max="10502" width="15.85546875" style="253" bestFit="1" customWidth="1"/>
    <col min="10503" max="10503" width="12.42578125" style="253" bestFit="1" customWidth="1"/>
    <col min="10504" max="10505" width="11.42578125" style="253"/>
    <col min="10506" max="10506" width="13.140625" style="253" customWidth="1"/>
    <col min="10507" max="10510" width="11.42578125" style="253"/>
    <col min="10511" max="10511" width="13" style="253" bestFit="1" customWidth="1"/>
    <col min="10512" max="10512" width="13.85546875" style="253" bestFit="1" customWidth="1"/>
    <col min="10513" max="10513" width="11.42578125" style="253"/>
    <col min="10514" max="10514" width="16.28515625" style="253" bestFit="1" customWidth="1"/>
    <col min="10515" max="10515" width="15.85546875" style="253" bestFit="1" customWidth="1"/>
    <col min="10516" max="10516" width="12.42578125" style="253" bestFit="1" customWidth="1"/>
    <col min="10517" max="10518" width="11.42578125" style="253"/>
    <col min="10519" max="10519" width="13.140625" style="253" customWidth="1"/>
    <col min="10520" max="10523" width="11.42578125" style="253"/>
    <col min="10524" max="10524" width="13" style="253" bestFit="1" customWidth="1"/>
    <col min="10525" max="10525" width="13.85546875" style="253" bestFit="1" customWidth="1"/>
    <col min="10526" max="10526" width="11.42578125" style="253"/>
    <col min="10527" max="10527" width="11.28515625" style="253" bestFit="1" customWidth="1"/>
    <col min="10528" max="10528" width="14.28515625" style="253" bestFit="1" customWidth="1"/>
    <col min="10529" max="10529" width="9.85546875" style="253" bestFit="1" customWidth="1"/>
    <col min="10530" max="10530" width="8.85546875" style="253" bestFit="1" customWidth="1"/>
    <col min="10531" max="10531" width="12.28515625" style="253" bestFit="1" customWidth="1"/>
    <col min="10532" max="10532" width="13.140625" style="253" customWidth="1"/>
    <col min="10533" max="10536" width="11.42578125" style="253"/>
    <col min="10537" max="10537" width="13" style="253" bestFit="1" customWidth="1"/>
    <col min="10538" max="10538" width="13.85546875" style="253" bestFit="1" customWidth="1"/>
    <col min="10539" max="10539" width="11.42578125" style="253"/>
    <col min="10540" max="10540" width="16.28515625" style="253" bestFit="1" customWidth="1"/>
    <col min="10541" max="10541" width="14.28515625" style="253" bestFit="1" customWidth="1"/>
    <col min="10542" max="10542" width="12.42578125" style="253" bestFit="1" customWidth="1"/>
    <col min="10543" max="10544" width="11.42578125" style="253"/>
    <col min="10545" max="10545" width="13.140625" style="253" customWidth="1"/>
    <col min="10546" max="10549" width="11.42578125" style="253"/>
    <col min="10550" max="10550" width="13" style="253" bestFit="1" customWidth="1"/>
    <col min="10551" max="10551" width="13.85546875" style="253" bestFit="1" customWidth="1"/>
    <col min="10552" max="10552" width="11.42578125" style="253"/>
    <col min="10553" max="10553" width="11.28515625" style="253" bestFit="1" customWidth="1"/>
    <col min="10554" max="10554" width="15.85546875" style="253" bestFit="1" customWidth="1"/>
    <col min="10555" max="10555" width="12.42578125" style="253" bestFit="1" customWidth="1"/>
    <col min="10556" max="10557" width="11.42578125" style="253"/>
    <col min="10558" max="10558" width="13.140625" style="253" customWidth="1"/>
    <col min="10559" max="10562" width="11.42578125" style="253"/>
    <col min="10563" max="10563" width="13" style="253" bestFit="1" customWidth="1"/>
    <col min="10564" max="10564" width="13.85546875" style="253" bestFit="1" customWidth="1"/>
    <col min="10565" max="10565" width="11.42578125" style="253"/>
    <col min="10566" max="10566" width="11.28515625" style="253" bestFit="1" customWidth="1"/>
    <col min="10567" max="10567" width="15.85546875" style="253" bestFit="1" customWidth="1"/>
    <col min="10568" max="10568" width="12.42578125" style="253" bestFit="1" customWidth="1"/>
    <col min="10569" max="10570" width="11.42578125" style="253"/>
    <col min="10571" max="10571" width="13.140625" style="253" customWidth="1"/>
    <col min="10572" max="10575" width="11.42578125" style="253"/>
    <col min="10576" max="10576" width="13" style="253" bestFit="1" customWidth="1"/>
    <col min="10577" max="10577" width="13.85546875" style="253" bestFit="1" customWidth="1"/>
    <col min="10578" max="10753" width="11.42578125" style="253"/>
    <col min="10754" max="10754" width="12.85546875" style="253" bestFit="1" customWidth="1"/>
    <col min="10755" max="10755" width="12.42578125" style="253" customWidth="1"/>
    <col min="10756" max="10756" width="16.85546875" style="253" bestFit="1" customWidth="1"/>
    <col min="10757" max="10757" width="16.28515625" style="253" bestFit="1" customWidth="1"/>
    <col min="10758" max="10758" width="15.85546875" style="253" bestFit="1" customWidth="1"/>
    <col min="10759" max="10759" width="12.42578125" style="253" bestFit="1" customWidth="1"/>
    <col min="10760" max="10761" width="11.42578125" style="253"/>
    <col min="10762" max="10762" width="13.140625" style="253" customWidth="1"/>
    <col min="10763" max="10766" width="11.42578125" style="253"/>
    <col min="10767" max="10767" width="13" style="253" bestFit="1" customWidth="1"/>
    <col min="10768" max="10768" width="13.85546875" style="253" bestFit="1" customWidth="1"/>
    <col min="10769" max="10769" width="11.42578125" style="253"/>
    <col min="10770" max="10770" width="16.28515625" style="253" bestFit="1" customWidth="1"/>
    <col min="10771" max="10771" width="15.85546875" style="253" bestFit="1" customWidth="1"/>
    <col min="10772" max="10772" width="12.42578125" style="253" bestFit="1" customWidth="1"/>
    <col min="10773" max="10774" width="11.42578125" style="253"/>
    <col min="10775" max="10775" width="13.140625" style="253" customWidth="1"/>
    <col min="10776" max="10779" width="11.42578125" style="253"/>
    <col min="10780" max="10780" width="13" style="253" bestFit="1" customWidth="1"/>
    <col min="10781" max="10781" width="13.85546875" style="253" bestFit="1" customWidth="1"/>
    <col min="10782" max="10782" width="11.42578125" style="253"/>
    <col min="10783" max="10783" width="11.28515625" style="253" bestFit="1" customWidth="1"/>
    <col min="10784" max="10784" width="14.28515625" style="253" bestFit="1" customWidth="1"/>
    <col min="10785" max="10785" width="9.85546875" style="253" bestFit="1" customWidth="1"/>
    <col min="10786" max="10786" width="8.85546875" style="253" bestFit="1" customWidth="1"/>
    <col min="10787" max="10787" width="12.28515625" style="253" bestFit="1" customWidth="1"/>
    <col min="10788" max="10788" width="13.140625" style="253" customWidth="1"/>
    <col min="10789" max="10792" width="11.42578125" style="253"/>
    <col min="10793" max="10793" width="13" style="253" bestFit="1" customWidth="1"/>
    <col min="10794" max="10794" width="13.85546875" style="253" bestFit="1" customWidth="1"/>
    <col min="10795" max="10795" width="11.42578125" style="253"/>
    <col min="10796" max="10796" width="16.28515625" style="253" bestFit="1" customWidth="1"/>
    <col min="10797" max="10797" width="14.28515625" style="253" bestFit="1" customWidth="1"/>
    <col min="10798" max="10798" width="12.42578125" style="253" bestFit="1" customWidth="1"/>
    <col min="10799" max="10800" width="11.42578125" style="253"/>
    <col min="10801" max="10801" width="13.140625" style="253" customWidth="1"/>
    <col min="10802" max="10805" width="11.42578125" style="253"/>
    <col min="10806" max="10806" width="13" style="253" bestFit="1" customWidth="1"/>
    <col min="10807" max="10807" width="13.85546875" style="253" bestFit="1" customWidth="1"/>
    <col min="10808" max="10808" width="11.42578125" style="253"/>
    <col min="10809" max="10809" width="11.28515625" style="253" bestFit="1" customWidth="1"/>
    <col min="10810" max="10810" width="15.85546875" style="253" bestFit="1" customWidth="1"/>
    <col min="10811" max="10811" width="12.42578125" style="253" bestFit="1" customWidth="1"/>
    <col min="10812" max="10813" width="11.42578125" style="253"/>
    <col min="10814" max="10814" width="13.140625" style="253" customWidth="1"/>
    <col min="10815" max="10818" width="11.42578125" style="253"/>
    <col min="10819" max="10819" width="13" style="253" bestFit="1" customWidth="1"/>
    <col min="10820" max="10820" width="13.85546875" style="253" bestFit="1" customWidth="1"/>
    <col min="10821" max="10821" width="11.42578125" style="253"/>
    <col min="10822" max="10822" width="11.28515625" style="253" bestFit="1" customWidth="1"/>
    <col min="10823" max="10823" width="15.85546875" style="253" bestFit="1" customWidth="1"/>
    <col min="10824" max="10824" width="12.42578125" style="253" bestFit="1" customWidth="1"/>
    <col min="10825" max="10826" width="11.42578125" style="253"/>
    <col min="10827" max="10827" width="13.140625" style="253" customWidth="1"/>
    <col min="10828" max="10831" width="11.42578125" style="253"/>
    <col min="10832" max="10832" width="13" style="253" bestFit="1" customWidth="1"/>
    <col min="10833" max="10833" width="13.85546875" style="253" bestFit="1" customWidth="1"/>
    <col min="10834" max="11009" width="11.42578125" style="253"/>
    <col min="11010" max="11010" width="12.85546875" style="253" bestFit="1" customWidth="1"/>
    <col min="11011" max="11011" width="12.42578125" style="253" customWidth="1"/>
    <col min="11012" max="11012" width="16.85546875" style="253" bestFit="1" customWidth="1"/>
    <col min="11013" max="11013" width="16.28515625" style="253" bestFit="1" customWidth="1"/>
    <col min="11014" max="11014" width="15.85546875" style="253" bestFit="1" customWidth="1"/>
    <col min="11015" max="11015" width="12.42578125" style="253" bestFit="1" customWidth="1"/>
    <col min="11016" max="11017" width="11.42578125" style="253"/>
    <col min="11018" max="11018" width="13.140625" style="253" customWidth="1"/>
    <col min="11019" max="11022" width="11.42578125" style="253"/>
    <col min="11023" max="11023" width="13" style="253" bestFit="1" customWidth="1"/>
    <col min="11024" max="11024" width="13.85546875" style="253" bestFit="1" customWidth="1"/>
    <col min="11025" max="11025" width="11.42578125" style="253"/>
    <col min="11026" max="11026" width="16.28515625" style="253" bestFit="1" customWidth="1"/>
    <col min="11027" max="11027" width="15.85546875" style="253" bestFit="1" customWidth="1"/>
    <col min="11028" max="11028" width="12.42578125" style="253" bestFit="1" customWidth="1"/>
    <col min="11029" max="11030" width="11.42578125" style="253"/>
    <col min="11031" max="11031" width="13.140625" style="253" customWidth="1"/>
    <col min="11032" max="11035" width="11.42578125" style="253"/>
    <col min="11036" max="11036" width="13" style="253" bestFit="1" customWidth="1"/>
    <col min="11037" max="11037" width="13.85546875" style="253" bestFit="1" customWidth="1"/>
    <col min="11038" max="11038" width="11.42578125" style="253"/>
    <col min="11039" max="11039" width="11.28515625" style="253" bestFit="1" customWidth="1"/>
    <col min="11040" max="11040" width="14.28515625" style="253" bestFit="1" customWidth="1"/>
    <col min="11041" max="11041" width="9.85546875" style="253" bestFit="1" customWidth="1"/>
    <col min="11042" max="11042" width="8.85546875" style="253" bestFit="1" customWidth="1"/>
    <col min="11043" max="11043" width="12.28515625" style="253" bestFit="1" customWidth="1"/>
    <col min="11044" max="11044" width="13.140625" style="253" customWidth="1"/>
    <col min="11045" max="11048" width="11.42578125" style="253"/>
    <col min="11049" max="11049" width="13" style="253" bestFit="1" customWidth="1"/>
    <col min="11050" max="11050" width="13.85546875" style="253" bestFit="1" customWidth="1"/>
    <col min="11051" max="11051" width="11.42578125" style="253"/>
    <col min="11052" max="11052" width="16.28515625" style="253" bestFit="1" customWidth="1"/>
    <col min="11053" max="11053" width="14.28515625" style="253" bestFit="1" customWidth="1"/>
    <col min="11054" max="11054" width="12.42578125" style="253" bestFit="1" customWidth="1"/>
    <col min="11055" max="11056" width="11.42578125" style="253"/>
    <col min="11057" max="11057" width="13.140625" style="253" customWidth="1"/>
    <col min="11058" max="11061" width="11.42578125" style="253"/>
    <col min="11062" max="11062" width="13" style="253" bestFit="1" customWidth="1"/>
    <col min="11063" max="11063" width="13.85546875" style="253" bestFit="1" customWidth="1"/>
    <col min="11064" max="11064" width="11.42578125" style="253"/>
    <col min="11065" max="11065" width="11.28515625" style="253" bestFit="1" customWidth="1"/>
    <col min="11066" max="11066" width="15.85546875" style="253" bestFit="1" customWidth="1"/>
    <col min="11067" max="11067" width="12.42578125" style="253" bestFit="1" customWidth="1"/>
    <col min="11068" max="11069" width="11.42578125" style="253"/>
    <col min="11070" max="11070" width="13.140625" style="253" customWidth="1"/>
    <col min="11071" max="11074" width="11.42578125" style="253"/>
    <col min="11075" max="11075" width="13" style="253" bestFit="1" customWidth="1"/>
    <col min="11076" max="11076" width="13.85546875" style="253" bestFit="1" customWidth="1"/>
    <col min="11077" max="11077" width="11.42578125" style="253"/>
    <col min="11078" max="11078" width="11.28515625" style="253" bestFit="1" customWidth="1"/>
    <col min="11079" max="11079" width="15.85546875" style="253" bestFit="1" customWidth="1"/>
    <col min="11080" max="11080" width="12.42578125" style="253" bestFit="1" customWidth="1"/>
    <col min="11081" max="11082" width="11.42578125" style="253"/>
    <col min="11083" max="11083" width="13.140625" style="253" customWidth="1"/>
    <col min="11084" max="11087" width="11.42578125" style="253"/>
    <col min="11088" max="11088" width="13" style="253" bestFit="1" customWidth="1"/>
    <col min="11089" max="11089" width="13.85546875" style="253" bestFit="1" customWidth="1"/>
    <col min="11090" max="11265" width="11.42578125" style="253"/>
    <col min="11266" max="11266" width="12.85546875" style="253" bestFit="1" customWidth="1"/>
    <col min="11267" max="11267" width="12.42578125" style="253" customWidth="1"/>
    <col min="11268" max="11268" width="16.85546875" style="253" bestFit="1" customWidth="1"/>
    <col min="11269" max="11269" width="16.28515625" style="253" bestFit="1" customWidth="1"/>
    <col min="11270" max="11270" width="15.85546875" style="253" bestFit="1" customWidth="1"/>
    <col min="11271" max="11271" width="12.42578125" style="253" bestFit="1" customWidth="1"/>
    <col min="11272" max="11273" width="11.42578125" style="253"/>
    <col min="11274" max="11274" width="13.140625" style="253" customWidth="1"/>
    <col min="11275" max="11278" width="11.42578125" style="253"/>
    <col min="11279" max="11279" width="13" style="253" bestFit="1" customWidth="1"/>
    <col min="11280" max="11280" width="13.85546875" style="253" bestFit="1" customWidth="1"/>
    <col min="11281" max="11281" width="11.42578125" style="253"/>
    <col min="11282" max="11282" width="16.28515625" style="253" bestFit="1" customWidth="1"/>
    <col min="11283" max="11283" width="15.85546875" style="253" bestFit="1" customWidth="1"/>
    <col min="11284" max="11284" width="12.42578125" style="253" bestFit="1" customWidth="1"/>
    <col min="11285" max="11286" width="11.42578125" style="253"/>
    <col min="11287" max="11287" width="13.140625" style="253" customWidth="1"/>
    <col min="11288" max="11291" width="11.42578125" style="253"/>
    <col min="11292" max="11292" width="13" style="253" bestFit="1" customWidth="1"/>
    <col min="11293" max="11293" width="13.85546875" style="253" bestFit="1" customWidth="1"/>
    <col min="11294" max="11294" width="11.42578125" style="253"/>
    <col min="11295" max="11295" width="11.28515625" style="253" bestFit="1" customWidth="1"/>
    <col min="11296" max="11296" width="14.28515625" style="253" bestFit="1" customWidth="1"/>
    <col min="11297" max="11297" width="9.85546875" style="253" bestFit="1" customWidth="1"/>
    <col min="11298" max="11298" width="8.85546875" style="253" bestFit="1" customWidth="1"/>
    <col min="11299" max="11299" width="12.28515625" style="253" bestFit="1" customWidth="1"/>
    <col min="11300" max="11300" width="13.140625" style="253" customWidth="1"/>
    <col min="11301" max="11304" width="11.42578125" style="253"/>
    <col min="11305" max="11305" width="13" style="253" bestFit="1" customWidth="1"/>
    <col min="11306" max="11306" width="13.85546875" style="253" bestFit="1" customWidth="1"/>
    <col min="11307" max="11307" width="11.42578125" style="253"/>
    <col min="11308" max="11308" width="16.28515625" style="253" bestFit="1" customWidth="1"/>
    <col min="11309" max="11309" width="14.28515625" style="253" bestFit="1" customWidth="1"/>
    <col min="11310" max="11310" width="12.42578125" style="253" bestFit="1" customWidth="1"/>
    <col min="11311" max="11312" width="11.42578125" style="253"/>
    <col min="11313" max="11313" width="13.140625" style="253" customWidth="1"/>
    <col min="11314" max="11317" width="11.42578125" style="253"/>
    <col min="11318" max="11318" width="13" style="253" bestFit="1" customWidth="1"/>
    <col min="11319" max="11319" width="13.85546875" style="253" bestFit="1" customWidth="1"/>
    <col min="11320" max="11320" width="11.42578125" style="253"/>
    <col min="11321" max="11321" width="11.28515625" style="253" bestFit="1" customWidth="1"/>
    <col min="11322" max="11322" width="15.85546875" style="253" bestFit="1" customWidth="1"/>
    <col min="11323" max="11323" width="12.42578125" style="253" bestFit="1" customWidth="1"/>
    <col min="11324" max="11325" width="11.42578125" style="253"/>
    <col min="11326" max="11326" width="13.140625" style="253" customWidth="1"/>
    <col min="11327" max="11330" width="11.42578125" style="253"/>
    <col min="11331" max="11331" width="13" style="253" bestFit="1" customWidth="1"/>
    <col min="11332" max="11332" width="13.85546875" style="253" bestFit="1" customWidth="1"/>
    <col min="11333" max="11333" width="11.42578125" style="253"/>
    <col min="11334" max="11334" width="11.28515625" style="253" bestFit="1" customWidth="1"/>
    <col min="11335" max="11335" width="15.85546875" style="253" bestFit="1" customWidth="1"/>
    <col min="11336" max="11336" width="12.42578125" style="253" bestFit="1" customWidth="1"/>
    <col min="11337" max="11338" width="11.42578125" style="253"/>
    <col min="11339" max="11339" width="13.140625" style="253" customWidth="1"/>
    <col min="11340" max="11343" width="11.42578125" style="253"/>
    <col min="11344" max="11344" width="13" style="253" bestFit="1" customWidth="1"/>
    <col min="11345" max="11345" width="13.85546875" style="253" bestFit="1" customWidth="1"/>
    <col min="11346" max="11521" width="11.42578125" style="253"/>
    <col min="11522" max="11522" width="12.85546875" style="253" bestFit="1" customWidth="1"/>
    <col min="11523" max="11523" width="12.42578125" style="253" customWidth="1"/>
    <col min="11524" max="11524" width="16.85546875" style="253" bestFit="1" customWidth="1"/>
    <col min="11525" max="11525" width="16.28515625" style="253" bestFit="1" customWidth="1"/>
    <col min="11526" max="11526" width="15.85546875" style="253" bestFit="1" customWidth="1"/>
    <col min="11527" max="11527" width="12.42578125" style="253" bestFit="1" customWidth="1"/>
    <col min="11528" max="11529" width="11.42578125" style="253"/>
    <col min="11530" max="11530" width="13.140625" style="253" customWidth="1"/>
    <col min="11531" max="11534" width="11.42578125" style="253"/>
    <col min="11535" max="11535" width="13" style="253" bestFit="1" customWidth="1"/>
    <col min="11536" max="11536" width="13.85546875" style="253" bestFit="1" customWidth="1"/>
    <col min="11537" max="11537" width="11.42578125" style="253"/>
    <col min="11538" max="11538" width="16.28515625" style="253" bestFit="1" customWidth="1"/>
    <col min="11539" max="11539" width="15.85546875" style="253" bestFit="1" customWidth="1"/>
    <col min="11540" max="11540" width="12.42578125" style="253" bestFit="1" customWidth="1"/>
    <col min="11541" max="11542" width="11.42578125" style="253"/>
    <col min="11543" max="11543" width="13.140625" style="253" customWidth="1"/>
    <col min="11544" max="11547" width="11.42578125" style="253"/>
    <col min="11548" max="11548" width="13" style="253" bestFit="1" customWidth="1"/>
    <col min="11549" max="11549" width="13.85546875" style="253" bestFit="1" customWidth="1"/>
    <col min="11550" max="11550" width="11.42578125" style="253"/>
    <col min="11551" max="11551" width="11.28515625" style="253" bestFit="1" customWidth="1"/>
    <col min="11552" max="11552" width="14.28515625" style="253" bestFit="1" customWidth="1"/>
    <col min="11553" max="11553" width="9.85546875" style="253" bestFit="1" customWidth="1"/>
    <col min="11554" max="11554" width="8.85546875" style="253" bestFit="1" customWidth="1"/>
    <col min="11555" max="11555" width="12.28515625" style="253" bestFit="1" customWidth="1"/>
    <col min="11556" max="11556" width="13.140625" style="253" customWidth="1"/>
    <col min="11557" max="11560" width="11.42578125" style="253"/>
    <col min="11561" max="11561" width="13" style="253" bestFit="1" customWidth="1"/>
    <col min="11562" max="11562" width="13.85546875" style="253" bestFit="1" customWidth="1"/>
    <col min="11563" max="11563" width="11.42578125" style="253"/>
    <col min="11564" max="11564" width="16.28515625" style="253" bestFit="1" customWidth="1"/>
    <col min="11565" max="11565" width="14.28515625" style="253" bestFit="1" customWidth="1"/>
    <col min="11566" max="11566" width="12.42578125" style="253" bestFit="1" customWidth="1"/>
    <col min="11567" max="11568" width="11.42578125" style="253"/>
    <col min="11569" max="11569" width="13.140625" style="253" customWidth="1"/>
    <col min="11570" max="11573" width="11.42578125" style="253"/>
    <col min="11574" max="11574" width="13" style="253" bestFit="1" customWidth="1"/>
    <col min="11575" max="11575" width="13.85546875" style="253" bestFit="1" customWidth="1"/>
    <col min="11576" max="11576" width="11.42578125" style="253"/>
    <col min="11577" max="11577" width="11.28515625" style="253" bestFit="1" customWidth="1"/>
    <col min="11578" max="11578" width="15.85546875" style="253" bestFit="1" customWidth="1"/>
    <col min="11579" max="11579" width="12.42578125" style="253" bestFit="1" customWidth="1"/>
    <col min="11580" max="11581" width="11.42578125" style="253"/>
    <col min="11582" max="11582" width="13.140625" style="253" customWidth="1"/>
    <col min="11583" max="11586" width="11.42578125" style="253"/>
    <col min="11587" max="11587" width="13" style="253" bestFit="1" customWidth="1"/>
    <col min="11588" max="11588" width="13.85546875" style="253" bestFit="1" customWidth="1"/>
    <col min="11589" max="11589" width="11.42578125" style="253"/>
    <col min="11590" max="11590" width="11.28515625" style="253" bestFit="1" customWidth="1"/>
    <col min="11591" max="11591" width="15.85546875" style="253" bestFit="1" customWidth="1"/>
    <col min="11592" max="11592" width="12.42578125" style="253" bestFit="1" customWidth="1"/>
    <col min="11593" max="11594" width="11.42578125" style="253"/>
    <col min="11595" max="11595" width="13.140625" style="253" customWidth="1"/>
    <col min="11596" max="11599" width="11.42578125" style="253"/>
    <col min="11600" max="11600" width="13" style="253" bestFit="1" customWidth="1"/>
    <col min="11601" max="11601" width="13.85546875" style="253" bestFit="1" customWidth="1"/>
    <col min="11602" max="11777" width="11.42578125" style="253"/>
    <col min="11778" max="11778" width="12.85546875" style="253" bestFit="1" customWidth="1"/>
    <col min="11779" max="11779" width="12.42578125" style="253" customWidth="1"/>
    <col min="11780" max="11780" width="16.85546875" style="253" bestFit="1" customWidth="1"/>
    <col min="11781" max="11781" width="16.28515625" style="253" bestFit="1" customWidth="1"/>
    <col min="11782" max="11782" width="15.85546875" style="253" bestFit="1" customWidth="1"/>
    <col min="11783" max="11783" width="12.42578125" style="253" bestFit="1" customWidth="1"/>
    <col min="11784" max="11785" width="11.42578125" style="253"/>
    <col min="11786" max="11786" width="13.140625" style="253" customWidth="1"/>
    <col min="11787" max="11790" width="11.42578125" style="253"/>
    <col min="11791" max="11791" width="13" style="253" bestFit="1" customWidth="1"/>
    <col min="11792" max="11792" width="13.85546875" style="253" bestFit="1" customWidth="1"/>
    <col min="11793" max="11793" width="11.42578125" style="253"/>
    <col min="11794" max="11794" width="16.28515625" style="253" bestFit="1" customWidth="1"/>
    <col min="11795" max="11795" width="15.85546875" style="253" bestFit="1" customWidth="1"/>
    <col min="11796" max="11796" width="12.42578125" style="253" bestFit="1" customWidth="1"/>
    <col min="11797" max="11798" width="11.42578125" style="253"/>
    <col min="11799" max="11799" width="13.140625" style="253" customWidth="1"/>
    <col min="11800" max="11803" width="11.42578125" style="253"/>
    <col min="11804" max="11804" width="13" style="253" bestFit="1" customWidth="1"/>
    <col min="11805" max="11805" width="13.85546875" style="253" bestFit="1" customWidth="1"/>
    <col min="11806" max="11806" width="11.42578125" style="253"/>
    <col min="11807" max="11807" width="11.28515625" style="253" bestFit="1" customWidth="1"/>
    <col min="11808" max="11808" width="14.28515625" style="253" bestFit="1" customWidth="1"/>
    <col min="11809" max="11809" width="9.85546875" style="253" bestFit="1" customWidth="1"/>
    <col min="11810" max="11810" width="8.85546875" style="253" bestFit="1" customWidth="1"/>
    <col min="11811" max="11811" width="12.28515625" style="253" bestFit="1" customWidth="1"/>
    <col min="11812" max="11812" width="13.140625" style="253" customWidth="1"/>
    <col min="11813" max="11816" width="11.42578125" style="253"/>
    <col min="11817" max="11817" width="13" style="253" bestFit="1" customWidth="1"/>
    <col min="11818" max="11818" width="13.85546875" style="253" bestFit="1" customWidth="1"/>
    <col min="11819" max="11819" width="11.42578125" style="253"/>
    <col min="11820" max="11820" width="16.28515625" style="253" bestFit="1" customWidth="1"/>
    <col min="11821" max="11821" width="14.28515625" style="253" bestFit="1" customWidth="1"/>
    <col min="11822" max="11822" width="12.42578125" style="253" bestFit="1" customWidth="1"/>
    <col min="11823" max="11824" width="11.42578125" style="253"/>
    <col min="11825" max="11825" width="13.140625" style="253" customWidth="1"/>
    <col min="11826" max="11829" width="11.42578125" style="253"/>
    <col min="11830" max="11830" width="13" style="253" bestFit="1" customWidth="1"/>
    <col min="11831" max="11831" width="13.85546875" style="253" bestFit="1" customWidth="1"/>
    <col min="11832" max="11832" width="11.42578125" style="253"/>
    <col min="11833" max="11833" width="11.28515625" style="253" bestFit="1" customWidth="1"/>
    <col min="11834" max="11834" width="15.85546875" style="253" bestFit="1" customWidth="1"/>
    <col min="11835" max="11835" width="12.42578125" style="253" bestFit="1" customWidth="1"/>
    <col min="11836" max="11837" width="11.42578125" style="253"/>
    <col min="11838" max="11838" width="13.140625" style="253" customWidth="1"/>
    <col min="11839" max="11842" width="11.42578125" style="253"/>
    <col min="11843" max="11843" width="13" style="253" bestFit="1" customWidth="1"/>
    <col min="11844" max="11844" width="13.85546875" style="253" bestFit="1" customWidth="1"/>
    <col min="11845" max="11845" width="11.42578125" style="253"/>
    <col min="11846" max="11846" width="11.28515625" style="253" bestFit="1" customWidth="1"/>
    <col min="11847" max="11847" width="15.85546875" style="253" bestFit="1" customWidth="1"/>
    <col min="11848" max="11848" width="12.42578125" style="253" bestFit="1" customWidth="1"/>
    <col min="11849" max="11850" width="11.42578125" style="253"/>
    <col min="11851" max="11851" width="13.140625" style="253" customWidth="1"/>
    <col min="11852" max="11855" width="11.42578125" style="253"/>
    <col min="11856" max="11856" width="13" style="253" bestFit="1" customWidth="1"/>
    <col min="11857" max="11857" width="13.85546875" style="253" bestFit="1" customWidth="1"/>
    <col min="11858" max="12033" width="11.42578125" style="253"/>
    <col min="12034" max="12034" width="12.85546875" style="253" bestFit="1" customWidth="1"/>
    <col min="12035" max="12035" width="12.42578125" style="253" customWidth="1"/>
    <col min="12036" max="12036" width="16.85546875" style="253" bestFit="1" customWidth="1"/>
    <col min="12037" max="12037" width="16.28515625" style="253" bestFit="1" customWidth="1"/>
    <col min="12038" max="12038" width="15.85546875" style="253" bestFit="1" customWidth="1"/>
    <col min="12039" max="12039" width="12.42578125" style="253" bestFit="1" customWidth="1"/>
    <col min="12040" max="12041" width="11.42578125" style="253"/>
    <col min="12042" max="12042" width="13.140625" style="253" customWidth="1"/>
    <col min="12043" max="12046" width="11.42578125" style="253"/>
    <col min="12047" max="12047" width="13" style="253" bestFit="1" customWidth="1"/>
    <col min="12048" max="12048" width="13.85546875" style="253" bestFit="1" customWidth="1"/>
    <col min="12049" max="12049" width="11.42578125" style="253"/>
    <col min="12050" max="12050" width="16.28515625" style="253" bestFit="1" customWidth="1"/>
    <col min="12051" max="12051" width="15.85546875" style="253" bestFit="1" customWidth="1"/>
    <col min="12052" max="12052" width="12.42578125" style="253" bestFit="1" customWidth="1"/>
    <col min="12053" max="12054" width="11.42578125" style="253"/>
    <col min="12055" max="12055" width="13.140625" style="253" customWidth="1"/>
    <col min="12056" max="12059" width="11.42578125" style="253"/>
    <col min="12060" max="12060" width="13" style="253" bestFit="1" customWidth="1"/>
    <col min="12061" max="12061" width="13.85546875" style="253" bestFit="1" customWidth="1"/>
    <col min="12062" max="12062" width="11.42578125" style="253"/>
    <col min="12063" max="12063" width="11.28515625" style="253" bestFit="1" customWidth="1"/>
    <col min="12064" max="12064" width="14.28515625" style="253" bestFit="1" customWidth="1"/>
    <col min="12065" max="12065" width="9.85546875" style="253" bestFit="1" customWidth="1"/>
    <col min="12066" max="12066" width="8.85546875" style="253" bestFit="1" customWidth="1"/>
    <col min="12067" max="12067" width="12.28515625" style="253" bestFit="1" customWidth="1"/>
    <col min="12068" max="12068" width="13.140625" style="253" customWidth="1"/>
    <col min="12069" max="12072" width="11.42578125" style="253"/>
    <col min="12073" max="12073" width="13" style="253" bestFit="1" customWidth="1"/>
    <col min="12074" max="12074" width="13.85546875" style="253" bestFit="1" customWidth="1"/>
    <col min="12075" max="12075" width="11.42578125" style="253"/>
    <col min="12076" max="12076" width="16.28515625" style="253" bestFit="1" customWidth="1"/>
    <col min="12077" max="12077" width="14.28515625" style="253" bestFit="1" customWidth="1"/>
    <col min="12078" max="12078" width="12.42578125" style="253" bestFit="1" customWidth="1"/>
    <col min="12079" max="12080" width="11.42578125" style="253"/>
    <col min="12081" max="12081" width="13.140625" style="253" customWidth="1"/>
    <col min="12082" max="12085" width="11.42578125" style="253"/>
    <col min="12086" max="12086" width="13" style="253" bestFit="1" customWidth="1"/>
    <col min="12087" max="12087" width="13.85546875" style="253" bestFit="1" customWidth="1"/>
    <col min="12088" max="12088" width="11.42578125" style="253"/>
    <col min="12089" max="12089" width="11.28515625" style="253" bestFit="1" customWidth="1"/>
    <col min="12090" max="12090" width="15.85546875" style="253" bestFit="1" customWidth="1"/>
    <col min="12091" max="12091" width="12.42578125" style="253" bestFit="1" customWidth="1"/>
    <col min="12092" max="12093" width="11.42578125" style="253"/>
    <col min="12094" max="12094" width="13.140625" style="253" customWidth="1"/>
    <col min="12095" max="12098" width="11.42578125" style="253"/>
    <col min="12099" max="12099" width="13" style="253" bestFit="1" customWidth="1"/>
    <col min="12100" max="12100" width="13.85546875" style="253" bestFit="1" customWidth="1"/>
    <col min="12101" max="12101" width="11.42578125" style="253"/>
    <col min="12102" max="12102" width="11.28515625" style="253" bestFit="1" customWidth="1"/>
    <col min="12103" max="12103" width="15.85546875" style="253" bestFit="1" customWidth="1"/>
    <col min="12104" max="12104" width="12.42578125" style="253" bestFit="1" customWidth="1"/>
    <col min="12105" max="12106" width="11.42578125" style="253"/>
    <col min="12107" max="12107" width="13.140625" style="253" customWidth="1"/>
    <col min="12108" max="12111" width="11.42578125" style="253"/>
    <col min="12112" max="12112" width="13" style="253" bestFit="1" customWidth="1"/>
    <col min="12113" max="12113" width="13.85546875" style="253" bestFit="1" customWidth="1"/>
    <col min="12114" max="12289" width="11.42578125" style="253"/>
    <col min="12290" max="12290" width="12.85546875" style="253" bestFit="1" customWidth="1"/>
    <col min="12291" max="12291" width="12.42578125" style="253" customWidth="1"/>
    <col min="12292" max="12292" width="16.85546875" style="253" bestFit="1" customWidth="1"/>
    <col min="12293" max="12293" width="16.28515625" style="253" bestFit="1" customWidth="1"/>
    <col min="12294" max="12294" width="15.85546875" style="253" bestFit="1" customWidth="1"/>
    <col min="12295" max="12295" width="12.42578125" style="253" bestFit="1" customWidth="1"/>
    <col min="12296" max="12297" width="11.42578125" style="253"/>
    <col min="12298" max="12298" width="13.140625" style="253" customWidth="1"/>
    <col min="12299" max="12302" width="11.42578125" style="253"/>
    <col min="12303" max="12303" width="13" style="253" bestFit="1" customWidth="1"/>
    <col min="12304" max="12304" width="13.85546875" style="253" bestFit="1" customWidth="1"/>
    <col min="12305" max="12305" width="11.42578125" style="253"/>
    <col min="12306" max="12306" width="16.28515625" style="253" bestFit="1" customWidth="1"/>
    <col min="12307" max="12307" width="15.85546875" style="253" bestFit="1" customWidth="1"/>
    <col min="12308" max="12308" width="12.42578125" style="253" bestFit="1" customWidth="1"/>
    <col min="12309" max="12310" width="11.42578125" style="253"/>
    <col min="12311" max="12311" width="13.140625" style="253" customWidth="1"/>
    <col min="12312" max="12315" width="11.42578125" style="253"/>
    <col min="12316" max="12316" width="13" style="253" bestFit="1" customWidth="1"/>
    <col min="12317" max="12317" width="13.85546875" style="253" bestFit="1" customWidth="1"/>
    <col min="12318" max="12318" width="11.42578125" style="253"/>
    <col min="12319" max="12319" width="11.28515625" style="253" bestFit="1" customWidth="1"/>
    <col min="12320" max="12320" width="14.28515625" style="253" bestFit="1" customWidth="1"/>
    <col min="12321" max="12321" width="9.85546875" style="253" bestFit="1" customWidth="1"/>
    <col min="12322" max="12322" width="8.85546875" style="253" bestFit="1" customWidth="1"/>
    <col min="12323" max="12323" width="12.28515625" style="253" bestFit="1" customWidth="1"/>
    <col min="12324" max="12324" width="13.140625" style="253" customWidth="1"/>
    <col min="12325" max="12328" width="11.42578125" style="253"/>
    <col min="12329" max="12329" width="13" style="253" bestFit="1" customWidth="1"/>
    <col min="12330" max="12330" width="13.85546875" style="253" bestFit="1" customWidth="1"/>
    <col min="12331" max="12331" width="11.42578125" style="253"/>
    <col min="12332" max="12332" width="16.28515625" style="253" bestFit="1" customWidth="1"/>
    <col min="12333" max="12333" width="14.28515625" style="253" bestFit="1" customWidth="1"/>
    <col min="12334" max="12334" width="12.42578125" style="253" bestFit="1" customWidth="1"/>
    <col min="12335" max="12336" width="11.42578125" style="253"/>
    <col min="12337" max="12337" width="13.140625" style="253" customWidth="1"/>
    <col min="12338" max="12341" width="11.42578125" style="253"/>
    <col min="12342" max="12342" width="13" style="253" bestFit="1" customWidth="1"/>
    <col min="12343" max="12343" width="13.85546875" style="253" bestFit="1" customWidth="1"/>
    <col min="12344" max="12344" width="11.42578125" style="253"/>
    <col min="12345" max="12345" width="11.28515625" style="253" bestFit="1" customWidth="1"/>
    <col min="12346" max="12346" width="15.85546875" style="253" bestFit="1" customWidth="1"/>
    <col min="12347" max="12347" width="12.42578125" style="253" bestFit="1" customWidth="1"/>
    <col min="12348" max="12349" width="11.42578125" style="253"/>
    <col min="12350" max="12350" width="13.140625" style="253" customWidth="1"/>
    <col min="12351" max="12354" width="11.42578125" style="253"/>
    <col min="12355" max="12355" width="13" style="253" bestFit="1" customWidth="1"/>
    <col min="12356" max="12356" width="13.85546875" style="253" bestFit="1" customWidth="1"/>
    <col min="12357" max="12357" width="11.42578125" style="253"/>
    <col min="12358" max="12358" width="11.28515625" style="253" bestFit="1" customWidth="1"/>
    <col min="12359" max="12359" width="15.85546875" style="253" bestFit="1" customWidth="1"/>
    <col min="12360" max="12360" width="12.42578125" style="253" bestFit="1" customWidth="1"/>
    <col min="12361" max="12362" width="11.42578125" style="253"/>
    <col min="12363" max="12363" width="13.140625" style="253" customWidth="1"/>
    <col min="12364" max="12367" width="11.42578125" style="253"/>
    <col min="12368" max="12368" width="13" style="253" bestFit="1" customWidth="1"/>
    <col min="12369" max="12369" width="13.85546875" style="253" bestFit="1" customWidth="1"/>
    <col min="12370" max="12545" width="11.42578125" style="253"/>
    <col min="12546" max="12546" width="12.85546875" style="253" bestFit="1" customWidth="1"/>
    <col min="12547" max="12547" width="12.42578125" style="253" customWidth="1"/>
    <col min="12548" max="12548" width="16.85546875" style="253" bestFit="1" customWidth="1"/>
    <col min="12549" max="12549" width="16.28515625" style="253" bestFit="1" customWidth="1"/>
    <col min="12550" max="12550" width="15.85546875" style="253" bestFit="1" customWidth="1"/>
    <col min="12551" max="12551" width="12.42578125" style="253" bestFit="1" customWidth="1"/>
    <col min="12552" max="12553" width="11.42578125" style="253"/>
    <col min="12554" max="12554" width="13.140625" style="253" customWidth="1"/>
    <col min="12555" max="12558" width="11.42578125" style="253"/>
    <col min="12559" max="12559" width="13" style="253" bestFit="1" customWidth="1"/>
    <col min="12560" max="12560" width="13.85546875" style="253" bestFit="1" customWidth="1"/>
    <col min="12561" max="12561" width="11.42578125" style="253"/>
    <col min="12562" max="12562" width="16.28515625" style="253" bestFit="1" customWidth="1"/>
    <col min="12563" max="12563" width="15.85546875" style="253" bestFit="1" customWidth="1"/>
    <col min="12564" max="12564" width="12.42578125" style="253" bestFit="1" customWidth="1"/>
    <col min="12565" max="12566" width="11.42578125" style="253"/>
    <col min="12567" max="12567" width="13.140625" style="253" customWidth="1"/>
    <col min="12568" max="12571" width="11.42578125" style="253"/>
    <col min="12572" max="12572" width="13" style="253" bestFit="1" customWidth="1"/>
    <col min="12573" max="12573" width="13.85546875" style="253" bestFit="1" customWidth="1"/>
    <col min="12574" max="12574" width="11.42578125" style="253"/>
    <col min="12575" max="12575" width="11.28515625" style="253" bestFit="1" customWidth="1"/>
    <col min="12576" max="12576" width="14.28515625" style="253" bestFit="1" customWidth="1"/>
    <col min="12577" max="12577" width="9.85546875" style="253" bestFit="1" customWidth="1"/>
    <col min="12578" max="12578" width="8.85546875" style="253" bestFit="1" customWidth="1"/>
    <col min="12579" max="12579" width="12.28515625" style="253" bestFit="1" customWidth="1"/>
    <col min="12580" max="12580" width="13.140625" style="253" customWidth="1"/>
    <col min="12581" max="12584" width="11.42578125" style="253"/>
    <col min="12585" max="12585" width="13" style="253" bestFit="1" customWidth="1"/>
    <col min="12586" max="12586" width="13.85546875" style="253" bestFit="1" customWidth="1"/>
    <col min="12587" max="12587" width="11.42578125" style="253"/>
    <col min="12588" max="12588" width="16.28515625" style="253" bestFit="1" customWidth="1"/>
    <col min="12589" max="12589" width="14.28515625" style="253" bestFit="1" customWidth="1"/>
    <col min="12590" max="12590" width="12.42578125" style="253" bestFit="1" customWidth="1"/>
    <col min="12591" max="12592" width="11.42578125" style="253"/>
    <col min="12593" max="12593" width="13.140625" style="253" customWidth="1"/>
    <col min="12594" max="12597" width="11.42578125" style="253"/>
    <col min="12598" max="12598" width="13" style="253" bestFit="1" customWidth="1"/>
    <col min="12599" max="12599" width="13.85546875" style="253" bestFit="1" customWidth="1"/>
    <col min="12600" max="12600" width="11.42578125" style="253"/>
    <col min="12601" max="12601" width="11.28515625" style="253" bestFit="1" customWidth="1"/>
    <col min="12602" max="12602" width="15.85546875" style="253" bestFit="1" customWidth="1"/>
    <col min="12603" max="12603" width="12.42578125" style="253" bestFit="1" customWidth="1"/>
    <col min="12604" max="12605" width="11.42578125" style="253"/>
    <col min="12606" max="12606" width="13.140625" style="253" customWidth="1"/>
    <col min="12607" max="12610" width="11.42578125" style="253"/>
    <col min="12611" max="12611" width="13" style="253" bestFit="1" customWidth="1"/>
    <col min="12612" max="12612" width="13.85546875" style="253" bestFit="1" customWidth="1"/>
    <col min="12613" max="12613" width="11.42578125" style="253"/>
    <col min="12614" max="12614" width="11.28515625" style="253" bestFit="1" customWidth="1"/>
    <col min="12615" max="12615" width="15.85546875" style="253" bestFit="1" customWidth="1"/>
    <col min="12616" max="12616" width="12.42578125" style="253" bestFit="1" customWidth="1"/>
    <col min="12617" max="12618" width="11.42578125" style="253"/>
    <col min="12619" max="12619" width="13.140625" style="253" customWidth="1"/>
    <col min="12620" max="12623" width="11.42578125" style="253"/>
    <col min="12624" max="12624" width="13" style="253" bestFit="1" customWidth="1"/>
    <col min="12625" max="12625" width="13.85546875" style="253" bestFit="1" customWidth="1"/>
    <col min="12626" max="12801" width="11.42578125" style="253"/>
    <col min="12802" max="12802" width="12.85546875" style="253" bestFit="1" customWidth="1"/>
    <col min="12803" max="12803" width="12.42578125" style="253" customWidth="1"/>
    <col min="12804" max="12804" width="16.85546875" style="253" bestFit="1" customWidth="1"/>
    <col min="12805" max="12805" width="16.28515625" style="253" bestFit="1" customWidth="1"/>
    <col min="12806" max="12806" width="15.85546875" style="253" bestFit="1" customWidth="1"/>
    <col min="12807" max="12807" width="12.42578125" style="253" bestFit="1" customWidth="1"/>
    <col min="12808" max="12809" width="11.42578125" style="253"/>
    <col min="12810" max="12810" width="13.140625" style="253" customWidth="1"/>
    <col min="12811" max="12814" width="11.42578125" style="253"/>
    <col min="12815" max="12815" width="13" style="253" bestFit="1" customWidth="1"/>
    <col min="12816" max="12816" width="13.85546875" style="253" bestFit="1" customWidth="1"/>
    <col min="12817" max="12817" width="11.42578125" style="253"/>
    <col min="12818" max="12818" width="16.28515625" style="253" bestFit="1" customWidth="1"/>
    <col min="12819" max="12819" width="15.85546875" style="253" bestFit="1" customWidth="1"/>
    <col min="12820" max="12820" width="12.42578125" style="253" bestFit="1" customWidth="1"/>
    <col min="12821" max="12822" width="11.42578125" style="253"/>
    <col min="12823" max="12823" width="13.140625" style="253" customWidth="1"/>
    <col min="12824" max="12827" width="11.42578125" style="253"/>
    <col min="12828" max="12828" width="13" style="253" bestFit="1" customWidth="1"/>
    <col min="12829" max="12829" width="13.85546875" style="253" bestFit="1" customWidth="1"/>
    <col min="12830" max="12830" width="11.42578125" style="253"/>
    <col min="12831" max="12831" width="11.28515625" style="253" bestFit="1" customWidth="1"/>
    <col min="12832" max="12832" width="14.28515625" style="253" bestFit="1" customWidth="1"/>
    <col min="12833" max="12833" width="9.85546875" style="253" bestFit="1" customWidth="1"/>
    <col min="12834" max="12834" width="8.85546875" style="253" bestFit="1" customWidth="1"/>
    <col min="12835" max="12835" width="12.28515625" style="253" bestFit="1" customWidth="1"/>
    <col min="12836" max="12836" width="13.140625" style="253" customWidth="1"/>
    <col min="12837" max="12840" width="11.42578125" style="253"/>
    <col min="12841" max="12841" width="13" style="253" bestFit="1" customWidth="1"/>
    <col min="12842" max="12842" width="13.85546875" style="253" bestFit="1" customWidth="1"/>
    <col min="12843" max="12843" width="11.42578125" style="253"/>
    <col min="12844" max="12844" width="16.28515625" style="253" bestFit="1" customWidth="1"/>
    <col min="12845" max="12845" width="14.28515625" style="253" bestFit="1" customWidth="1"/>
    <col min="12846" max="12846" width="12.42578125" style="253" bestFit="1" customWidth="1"/>
    <col min="12847" max="12848" width="11.42578125" style="253"/>
    <col min="12849" max="12849" width="13.140625" style="253" customWidth="1"/>
    <col min="12850" max="12853" width="11.42578125" style="253"/>
    <col min="12854" max="12854" width="13" style="253" bestFit="1" customWidth="1"/>
    <col min="12855" max="12855" width="13.85546875" style="253" bestFit="1" customWidth="1"/>
    <col min="12856" max="12856" width="11.42578125" style="253"/>
    <col min="12857" max="12857" width="11.28515625" style="253" bestFit="1" customWidth="1"/>
    <col min="12858" max="12858" width="15.85546875" style="253" bestFit="1" customWidth="1"/>
    <col min="12859" max="12859" width="12.42578125" style="253" bestFit="1" customWidth="1"/>
    <col min="12860" max="12861" width="11.42578125" style="253"/>
    <col min="12862" max="12862" width="13.140625" style="253" customWidth="1"/>
    <col min="12863" max="12866" width="11.42578125" style="253"/>
    <col min="12867" max="12867" width="13" style="253" bestFit="1" customWidth="1"/>
    <col min="12868" max="12868" width="13.85546875" style="253" bestFit="1" customWidth="1"/>
    <col min="12869" max="12869" width="11.42578125" style="253"/>
    <col min="12870" max="12870" width="11.28515625" style="253" bestFit="1" customWidth="1"/>
    <col min="12871" max="12871" width="15.85546875" style="253" bestFit="1" customWidth="1"/>
    <col min="12872" max="12872" width="12.42578125" style="253" bestFit="1" customWidth="1"/>
    <col min="12873" max="12874" width="11.42578125" style="253"/>
    <col min="12875" max="12875" width="13.140625" style="253" customWidth="1"/>
    <col min="12876" max="12879" width="11.42578125" style="253"/>
    <col min="12880" max="12880" width="13" style="253" bestFit="1" customWidth="1"/>
    <col min="12881" max="12881" width="13.85546875" style="253" bestFit="1" customWidth="1"/>
    <col min="12882" max="13057" width="11.42578125" style="253"/>
    <col min="13058" max="13058" width="12.85546875" style="253" bestFit="1" customWidth="1"/>
    <col min="13059" max="13059" width="12.42578125" style="253" customWidth="1"/>
    <col min="13060" max="13060" width="16.85546875" style="253" bestFit="1" customWidth="1"/>
    <col min="13061" max="13061" width="16.28515625" style="253" bestFit="1" customWidth="1"/>
    <col min="13062" max="13062" width="15.85546875" style="253" bestFit="1" customWidth="1"/>
    <col min="13063" max="13063" width="12.42578125" style="253" bestFit="1" customWidth="1"/>
    <col min="13064" max="13065" width="11.42578125" style="253"/>
    <col min="13066" max="13066" width="13.140625" style="253" customWidth="1"/>
    <col min="13067" max="13070" width="11.42578125" style="253"/>
    <col min="13071" max="13071" width="13" style="253" bestFit="1" customWidth="1"/>
    <col min="13072" max="13072" width="13.85546875" style="253" bestFit="1" customWidth="1"/>
    <col min="13073" max="13073" width="11.42578125" style="253"/>
    <col min="13074" max="13074" width="16.28515625" style="253" bestFit="1" customWidth="1"/>
    <col min="13075" max="13075" width="15.85546875" style="253" bestFit="1" customWidth="1"/>
    <col min="13076" max="13076" width="12.42578125" style="253" bestFit="1" customWidth="1"/>
    <col min="13077" max="13078" width="11.42578125" style="253"/>
    <col min="13079" max="13079" width="13.140625" style="253" customWidth="1"/>
    <col min="13080" max="13083" width="11.42578125" style="253"/>
    <col min="13084" max="13084" width="13" style="253" bestFit="1" customWidth="1"/>
    <col min="13085" max="13085" width="13.85546875" style="253" bestFit="1" customWidth="1"/>
    <col min="13086" max="13086" width="11.42578125" style="253"/>
    <col min="13087" max="13087" width="11.28515625" style="253" bestFit="1" customWidth="1"/>
    <col min="13088" max="13088" width="14.28515625" style="253" bestFit="1" customWidth="1"/>
    <col min="13089" max="13089" width="9.85546875" style="253" bestFit="1" customWidth="1"/>
    <col min="13090" max="13090" width="8.85546875" style="253" bestFit="1" customWidth="1"/>
    <col min="13091" max="13091" width="12.28515625" style="253" bestFit="1" customWidth="1"/>
    <col min="13092" max="13092" width="13.140625" style="253" customWidth="1"/>
    <col min="13093" max="13096" width="11.42578125" style="253"/>
    <col min="13097" max="13097" width="13" style="253" bestFit="1" customWidth="1"/>
    <col min="13098" max="13098" width="13.85546875" style="253" bestFit="1" customWidth="1"/>
    <col min="13099" max="13099" width="11.42578125" style="253"/>
    <col min="13100" max="13100" width="16.28515625" style="253" bestFit="1" customWidth="1"/>
    <col min="13101" max="13101" width="14.28515625" style="253" bestFit="1" customWidth="1"/>
    <col min="13102" max="13102" width="12.42578125" style="253" bestFit="1" customWidth="1"/>
    <col min="13103" max="13104" width="11.42578125" style="253"/>
    <col min="13105" max="13105" width="13.140625" style="253" customWidth="1"/>
    <col min="13106" max="13109" width="11.42578125" style="253"/>
    <col min="13110" max="13110" width="13" style="253" bestFit="1" customWidth="1"/>
    <col min="13111" max="13111" width="13.85546875" style="253" bestFit="1" customWidth="1"/>
    <col min="13112" max="13112" width="11.42578125" style="253"/>
    <col min="13113" max="13113" width="11.28515625" style="253" bestFit="1" customWidth="1"/>
    <col min="13114" max="13114" width="15.85546875" style="253" bestFit="1" customWidth="1"/>
    <col min="13115" max="13115" width="12.42578125" style="253" bestFit="1" customWidth="1"/>
    <col min="13116" max="13117" width="11.42578125" style="253"/>
    <col min="13118" max="13118" width="13.140625" style="253" customWidth="1"/>
    <col min="13119" max="13122" width="11.42578125" style="253"/>
    <col min="13123" max="13123" width="13" style="253" bestFit="1" customWidth="1"/>
    <col min="13124" max="13124" width="13.85546875" style="253" bestFit="1" customWidth="1"/>
    <col min="13125" max="13125" width="11.42578125" style="253"/>
    <col min="13126" max="13126" width="11.28515625" style="253" bestFit="1" customWidth="1"/>
    <col min="13127" max="13127" width="15.85546875" style="253" bestFit="1" customWidth="1"/>
    <col min="13128" max="13128" width="12.42578125" style="253" bestFit="1" customWidth="1"/>
    <col min="13129" max="13130" width="11.42578125" style="253"/>
    <col min="13131" max="13131" width="13.140625" style="253" customWidth="1"/>
    <col min="13132" max="13135" width="11.42578125" style="253"/>
    <col min="13136" max="13136" width="13" style="253" bestFit="1" customWidth="1"/>
    <col min="13137" max="13137" width="13.85546875" style="253" bestFit="1" customWidth="1"/>
    <col min="13138" max="13313" width="11.42578125" style="253"/>
    <col min="13314" max="13314" width="12.85546875" style="253" bestFit="1" customWidth="1"/>
    <col min="13315" max="13315" width="12.42578125" style="253" customWidth="1"/>
    <col min="13316" max="13316" width="16.85546875" style="253" bestFit="1" customWidth="1"/>
    <col min="13317" max="13317" width="16.28515625" style="253" bestFit="1" customWidth="1"/>
    <col min="13318" max="13318" width="15.85546875" style="253" bestFit="1" customWidth="1"/>
    <col min="13319" max="13319" width="12.42578125" style="253" bestFit="1" customWidth="1"/>
    <col min="13320" max="13321" width="11.42578125" style="253"/>
    <col min="13322" max="13322" width="13.140625" style="253" customWidth="1"/>
    <col min="13323" max="13326" width="11.42578125" style="253"/>
    <col min="13327" max="13327" width="13" style="253" bestFit="1" customWidth="1"/>
    <col min="13328" max="13328" width="13.85546875" style="253" bestFit="1" customWidth="1"/>
    <col min="13329" max="13329" width="11.42578125" style="253"/>
    <col min="13330" max="13330" width="16.28515625" style="253" bestFit="1" customWidth="1"/>
    <col min="13331" max="13331" width="15.85546875" style="253" bestFit="1" customWidth="1"/>
    <col min="13332" max="13332" width="12.42578125" style="253" bestFit="1" customWidth="1"/>
    <col min="13333" max="13334" width="11.42578125" style="253"/>
    <col min="13335" max="13335" width="13.140625" style="253" customWidth="1"/>
    <col min="13336" max="13339" width="11.42578125" style="253"/>
    <col min="13340" max="13340" width="13" style="253" bestFit="1" customWidth="1"/>
    <col min="13341" max="13341" width="13.85546875" style="253" bestFit="1" customWidth="1"/>
    <col min="13342" max="13342" width="11.42578125" style="253"/>
    <col min="13343" max="13343" width="11.28515625" style="253" bestFit="1" customWidth="1"/>
    <col min="13344" max="13344" width="14.28515625" style="253" bestFit="1" customWidth="1"/>
    <col min="13345" max="13345" width="9.85546875" style="253" bestFit="1" customWidth="1"/>
    <col min="13346" max="13346" width="8.85546875" style="253" bestFit="1" customWidth="1"/>
    <col min="13347" max="13347" width="12.28515625" style="253" bestFit="1" customWidth="1"/>
    <col min="13348" max="13348" width="13.140625" style="253" customWidth="1"/>
    <col min="13349" max="13352" width="11.42578125" style="253"/>
    <col min="13353" max="13353" width="13" style="253" bestFit="1" customWidth="1"/>
    <col min="13354" max="13354" width="13.85546875" style="253" bestFit="1" customWidth="1"/>
    <col min="13355" max="13355" width="11.42578125" style="253"/>
    <col min="13356" max="13356" width="16.28515625" style="253" bestFit="1" customWidth="1"/>
    <col min="13357" max="13357" width="14.28515625" style="253" bestFit="1" customWidth="1"/>
    <col min="13358" max="13358" width="12.42578125" style="253" bestFit="1" customWidth="1"/>
    <col min="13359" max="13360" width="11.42578125" style="253"/>
    <col min="13361" max="13361" width="13.140625" style="253" customWidth="1"/>
    <col min="13362" max="13365" width="11.42578125" style="253"/>
    <col min="13366" max="13366" width="13" style="253" bestFit="1" customWidth="1"/>
    <col min="13367" max="13367" width="13.85546875" style="253" bestFit="1" customWidth="1"/>
    <col min="13368" max="13368" width="11.42578125" style="253"/>
    <col min="13369" max="13369" width="11.28515625" style="253" bestFit="1" customWidth="1"/>
    <col min="13370" max="13370" width="15.85546875" style="253" bestFit="1" customWidth="1"/>
    <col min="13371" max="13371" width="12.42578125" style="253" bestFit="1" customWidth="1"/>
    <col min="13372" max="13373" width="11.42578125" style="253"/>
    <col min="13374" max="13374" width="13.140625" style="253" customWidth="1"/>
    <col min="13375" max="13378" width="11.42578125" style="253"/>
    <col min="13379" max="13379" width="13" style="253" bestFit="1" customWidth="1"/>
    <col min="13380" max="13380" width="13.85546875" style="253" bestFit="1" customWidth="1"/>
    <col min="13381" max="13381" width="11.42578125" style="253"/>
    <col min="13382" max="13382" width="11.28515625" style="253" bestFit="1" customWidth="1"/>
    <col min="13383" max="13383" width="15.85546875" style="253" bestFit="1" customWidth="1"/>
    <col min="13384" max="13384" width="12.42578125" style="253" bestFit="1" customWidth="1"/>
    <col min="13385" max="13386" width="11.42578125" style="253"/>
    <col min="13387" max="13387" width="13.140625" style="253" customWidth="1"/>
    <col min="13388" max="13391" width="11.42578125" style="253"/>
    <col min="13392" max="13392" width="13" style="253" bestFit="1" customWidth="1"/>
    <col min="13393" max="13393" width="13.85546875" style="253" bestFit="1" customWidth="1"/>
    <col min="13394" max="13569" width="11.42578125" style="253"/>
    <col min="13570" max="13570" width="12.85546875" style="253" bestFit="1" customWidth="1"/>
    <col min="13571" max="13571" width="12.42578125" style="253" customWidth="1"/>
    <col min="13572" max="13572" width="16.85546875" style="253" bestFit="1" customWidth="1"/>
    <col min="13573" max="13573" width="16.28515625" style="253" bestFit="1" customWidth="1"/>
    <col min="13574" max="13574" width="15.85546875" style="253" bestFit="1" customWidth="1"/>
    <col min="13575" max="13575" width="12.42578125" style="253" bestFit="1" customWidth="1"/>
    <col min="13576" max="13577" width="11.42578125" style="253"/>
    <col min="13578" max="13578" width="13.140625" style="253" customWidth="1"/>
    <col min="13579" max="13582" width="11.42578125" style="253"/>
    <col min="13583" max="13583" width="13" style="253" bestFit="1" customWidth="1"/>
    <col min="13584" max="13584" width="13.85546875" style="253" bestFit="1" customWidth="1"/>
    <col min="13585" max="13585" width="11.42578125" style="253"/>
    <col min="13586" max="13586" width="16.28515625" style="253" bestFit="1" customWidth="1"/>
    <col min="13587" max="13587" width="15.85546875" style="253" bestFit="1" customWidth="1"/>
    <col min="13588" max="13588" width="12.42578125" style="253" bestFit="1" customWidth="1"/>
    <col min="13589" max="13590" width="11.42578125" style="253"/>
    <col min="13591" max="13591" width="13.140625" style="253" customWidth="1"/>
    <col min="13592" max="13595" width="11.42578125" style="253"/>
    <col min="13596" max="13596" width="13" style="253" bestFit="1" customWidth="1"/>
    <col min="13597" max="13597" width="13.85546875" style="253" bestFit="1" customWidth="1"/>
    <col min="13598" max="13598" width="11.42578125" style="253"/>
    <col min="13599" max="13599" width="11.28515625" style="253" bestFit="1" customWidth="1"/>
    <col min="13600" max="13600" width="14.28515625" style="253" bestFit="1" customWidth="1"/>
    <col min="13601" max="13601" width="9.85546875" style="253" bestFit="1" customWidth="1"/>
    <col min="13602" max="13602" width="8.85546875" style="253" bestFit="1" customWidth="1"/>
    <col min="13603" max="13603" width="12.28515625" style="253" bestFit="1" customWidth="1"/>
    <col min="13604" max="13604" width="13.140625" style="253" customWidth="1"/>
    <col min="13605" max="13608" width="11.42578125" style="253"/>
    <col min="13609" max="13609" width="13" style="253" bestFit="1" customWidth="1"/>
    <col min="13610" max="13610" width="13.85546875" style="253" bestFit="1" customWidth="1"/>
    <col min="13611" max="13611" width="11.42578125" style="253"/>
    <col min="13612" max="13612" width="16.28515625" style="253" bestFit="1" customWidth="1"/>
    <col min="13613" max="13613" width="14.28515625" style="253" bestFit="1" customWidth="1"/>
    <col min="13614" max="13614" width="12.42578125" style="253" bestFit="1" customWidth="1"/>
    <col min="13615" max="13616" width="11.42578125" style="253"/>
    <col min="13617" max="13617" width="13.140625" style="253" customWidth="1"/>
    <col min="13618" max="13621" width="11.42578125" style="253"/>
    <col min="13622" max="13622" width="13" style="253" bestFit="1" customWidth="1"/>
    <col min="13623" max="13623" width="13.85546875" style="253" bestFit="1" customWidth="1"/>
    <col min="13624" max="13624" width="11.42578125" style="253"/>
    <col min="13625" max="13625" width="11.28515625" style="253" bestFit="1" customWidth="1"/>
    <col min="13626" max="13626" width="15.85546875" style="253" bestFit="1" customWidth="1"/>
    <col min="13627" max="13627" width="12.42578125" style="253" bestFit="1" customWidth="1"/>
    <col min="13628" max="13629" width="11.42578125" style="253"/>
    <col min="13630" max="13630" width="13.140625" style="253" customWidth="1"/>
    <col min="13631" max="13634" width="11.42578125" style="253"/>
    <col min="13635" max="13635" width="13" style="253" bestFit="1" customWidth="1"/>
    <col min="13636" max="13636" width="13.85546875" style="253" bestFit="1" customWidth="1"/>
    <col min="13637" max="13637" width="11.42578125" style="253"/>
    <col min="13638" max="13638" width="11.28515625" style="253" bestFit="1" customWidth="1"/>
    <col min="13639" max="13639" width="15.85546875" style="253" bestFit="1" customWidth="1"/>
    <col min="13640" max="13640" width="12.42578125" style="253" bestFit="1" customWidth="1"/>
    <col min="13641" max="13642" width="11.42578125" style="253"/>
    <col min="13643" max="13643" width="13.140625" style="253" customWidth="1"/>
    <col min="13644" max="13647" width="11.42578125" style="253"/>
    <col min="13648" max="13648" width="13" style="253" bestFit="1" customWidth="1"/>
    <col min="13649" max="13649" width="13.85546875" style="253" bestFit="1" customWidth="1"/>
    <col min="13650" max="13825" width="11.42578125" style="253"/>
    <col min="13826" max="13826" width="12.85546875" style="253" bestFit="1" customWidth="1"/>
    <col min="13827" max="13827" width="12.42578125" style="253" customWidth="1"/>
    <col min="13828" max="13828" width="16.85546875" style="253" bestFit="1" customWidth="1"/>
    <col min="13829" max="13829" width="16.28515625" style="253" bestFit="1" customWidth="1"/>
    <col min="13830" max="13830" width="15.85546875" style="253" bestFit="1" customWidth="1"/>
    <col min="13831" max="13831" width="12.42578125" style="253" bestFit="1" customWidth="1"/>
    <col min="13832" max="13833" width="11.42578125" style="253"/>
    <col min="13834" max="13834" width="13.140625" style="253" customWidth="1"/>
    <col min="13835" max="13838" width="11.42578125" style="253"/>
    <col min="13839" max="13839" width="13" style="253" bestFit="1" customWidth="1"/>
    <col min="13840" max="13840" width="13.85546875" style="253" bestFit="1" customWidth="1"/>
    <col min="13841" max="13841" width="11.42578125" style="253"/>
    <col min="13842" max="13842" width="16.28515625" style="253" bestFit="1" customWidth="1"/>
    <col min="13843" max="13843" width="15.85546875" style="253" bestFit="1" customWidth="1"/>
    <col min="13844" max="13844" width="12.42578125" style="253" bestFit="1" customWidth="1"/>
    <col min="13845" max="13846" width="11.42578125" style="253"/>
    <col min="13847" max="13847" width="13.140625" style="253" customWidth="1"/>
    <col min="13848" max="13851" width="11.42578125" style="253"/>
    <col min="13852" max="13852" width="13" style="253" bestFit="1" customWidth="1"/>
    <col min="13853" max="13853" width="13.85546875" style="253" bestFit="1" customWidth="1"/>
    <col min="13854" max="13854" width="11.42578125" style="253"/>
    <col min="13855" max="13855" width="11.28515625" style="253" bestFit="1" customWidth="1"/>
    <col min="13856" max="13856" width="14.28515625" style="253" bestFit="1" customWidth="1"/>
    <col min="13857" max="13857" width="9.85546875" style="253" bestFit="1" customWidth="1"/>
    <col min="13858" max="13858" width="8.85546875" style="253" bestFit="1" customWidth="1"/>
    <col min="13859" max="13859" width="12.28515625" style="253" bestFit="1" customWidth="1"/>
    <col min="13860" max="13860" width="13.140625" style="253" customWidth="1"/>
    <col min="13861" max="13864" width="11.42578125" style="253"/>
    <col min="13865" max="13865" width="13" style="253" bestFit="1" customWidth="1"/>
    <col min="13866" max="13866" width="13.85546875" style="253" bestFit="1" customWidth="1"/>
    <col min="13867" max="13867" width="11.42578125" style="253"/>
    <col min="13868" max="13868" width="16.28515625" style="253" bestFit="1" customWidth="1"/>
    <col min="13869" max="13869" width="14.28515625" style="253" bestFit="1" customWidth="1"/>
    <col min="13870" max="13870" width="12.42578125" style="253" bestFit="1" customWidth="1"/>
    <col min="13871" max="13872" width="11.42578125" style="253"/>
    <col min="13873" max="13873" width="13.140625" style="253" customWidth="1"/>
    <col min="13874" max="13877" width="11.42578125" style="253"/>
    <col min="13878" max="13878" width="13" style="253" bestFit="1" customWidth="1"/>
    <col min="13879" max="13879" width="13.85546875" style="253" bestFit="1" customWidth="1"/>
    <col min="13880" max="13880" width="11.42578125" style="253"/>
    <col min="13881" max="13881" width="11.28515625" style="253" bestFit="1" customWidth="1"/>
    <col min="13882" max="13882" width="15.85546875" style="253" bestFit="1" customWidth="1"/>
    <col min="13883" max="13883" width="12.42578125" style="253" bestFit="1" customWidth="1"/>
    <col min="13884" max="13885" width="11.42578125" style="253"/>
    <col min="13886" max="13886" width="13.140625" style="253" customWidth="1"/>
    <col min="13887" max="13890" width="11.42578125" style="253"/>
    <col min="13891" max="13891" width="13" style="253" bestFit="1" customWidth="1"/>
    <col min="13892" max="13892" width="13.85546875" style="253" bestFit="1" customWidth="1"/>
    <col min="13893" max="13893" width="11.42578125" style="253"/>
    <col min="13894" max="13894" width="11.28515625" style="253" bestFit="1" customWidth="1"/>
    <col min="13895" max="13895" width="15.85546875" style="253" bestFit="1" customWidth="1"/>
    <col min="13896" max="13896" width="12.42578125" style="253" bestFit="1" customWidth="1"/>
    <col min="13897" max="13898" width="11.42578125" style="253"/>
    <col min="13899" max="13899" width="13.140625" style="253" customWidth="1"/>
    <col min="13900" max="13903" width="11.42578125" style="253"/>
    <col min="13904" max="13904" width="13" style="253" bestFit="1" customWidth="1"/>
    <col min="13905" max="13905" width="13.85546875" style="253" bestFit="1" customWidth="1"/>
    <col min="13906" max="14081" width="11.42578125" style="253"/>
    <col min="14082" max="14082" width="12.85546875" style="253" bestFit="1" customWidth="1"/>
    <col min="14083" max="14083" width="12.42578125" style="253" customWidth="1"/>
    <col min="14084" max="14084" width="16.85546875" style="253" bestFit="1" customWidth="1"/>
    <col min="14085" max="14085" width="16.28515625" style="253" bestFit="1" customWidth="1"/>
    <col min="14086" max="14086" width="15.85546875" style="253" bestFit="1" customWidth="1"/>
    <col min="14087" max="14087" width="12.42578125" style="253" bestFit="1" customWidth="1"/>
    <col min="14088" max="14089" width="11.42578125" style="253"/>
    <col min="14090" max="14090" width="13.140625" style="253" customWidth="1"/>
    <col min="14091" max="14094" width="11.42578125" style="253"/>
    <col min="14095" max="14095" width="13" style="253" bestFit="1" customWidth="1"/>
    <col min="14096" max="14096" width="13.85546875" style="253" bestFit="1" customWidth="1"/>
    <col min="14097" max="14097" width="11.42578125" style="253"/>
    <col min="14098" max="14098" width="16.28515625" style="253" bestFit="1" customWidth="1"/>
    <col min="14099" max="14099" width="15.85546875" style="253" bestFit="1" customWidth="1"/>
    <col min="14100" max="14100" width="12.42578125" style="253" bestFit="1" customWidth="1"/>
    <col min="14101" max="14102" width="11.42578125" style="253"/>
    <col min="14103" max="14103" width="13.140625" style="253" customWidth="1"/>
    <col min="14104" max="14107" width="11.42578125" style="253"/>
    <col min="14108" max="14108" width="13" style="253" bestFit="1" customWidth="1"/>
    <col min="14109" max="14109" width="13.85546875" style="253" bestFit="1" customWidth="1"/>
    <col min="14110" max="14110" width="11.42578125" style="253"/>
    <col min="14111" max="14111" width="11.28515625" style="253" bestFit="1" customWidth="1"/>
    <col min="14112" max="14112" width="14.28515625" style="253" bestFit="1" customWidth="1"/>
    <col min="14113" max="14113" width="9.85546875" style="253" bestFit="1" customWidth="1"/>
    <col min="14114" max="14114" width="8.85546875" style="253" bestFit="1" customWidth="1"/>
    <col min="14115" max="14115" width="12.28515625" style="253" bestFit="1" customWidth="1"/>
    <col min="14116" max="14116" width="13.140625" style="253" customWidth="1"/>
    <col min="14117" max="14120" width="11.42578125" style="253"/>
    <col min="14121" max="14121" width="13" style="253" bestFit="1" customWidth="1"/>
    <col min="14122" max="14122" width="13.85546875" style="253" bestFit="1" customWidth="1"/>
    <col min="14123" max="14123" width="11.42578125" style="253"/>
    <col min="14124" max="14124" width="16.28515625" style="253" bestFit="1" customWidth="1"/>
    <col min="14125" max="14125" width="14.28515625" style="253" bestFit="1" customWidth="1"/>
    <col min="14126" max="14126" width="12.42578125" style="253" bestFit="1" customWidth="1"/>
    <col min="14127" max="14128" width="11.42578125" style="253"/>
    <col min="14129" max="14129" width="13.140625" style="253" customWidth="1"/>
    <col min="14130" max="14133" width="11.42578125" style="253"/>
    <col min="14134" max="14134" width="13" style="253" bestFit="1" customWidth="1"/>
    <col min="14135" max="14135" width="13.85546875" style="253" bestFit="1" customWidth="1"/>
    <col min="14136" max="14136" width="11.42578125" style="253"/>
    <col min="14137" max="14137" width="11.28515625" style="253" bestFit="1" customWidth="1"/>
    <col min="14138" max="14138" width="15.85546875" style="253" bestFit="1" customWidth="1"/>
    <col min="14139" max="14139" width="12.42578125" style="253" bestFit="1" customWidth="1"/>
    <col min="14140" max="14141" width="11.42578125" style="253"/>
    <col min="14142" max="14142" width="13.140625" style="253" customWidth="1"/>
    <col min="14143" max="14146" width="11.42578125" style="253"/>
    <col min="14147" max="14147" width="13" style="253" bestFit="1" customWidth="1"/>
    <col min="14148" max="14148" width="13.85546875" style="253" bestFit="1" customWidth="1"/>
    <col min="14149" max="14149" width="11.42578125" style="253"/>
    <col min="14150" max="14150" width="11.28515625" style="253" bestFit="1" customWidth="1"/>
    <col min="14151" max="14151" width="15.85546875" style="253" bestFit="1" customWidth="1"/>
    <col min="14152" max="14152" width="12.42578125" style="253" bestFit="1" customWidth="1"/>
    <col min="14153" max="14154" width="11.42578125" style="253"/>
    <col min="14155" max="14155" width="13.140625" style="253" customWidth="1"/>
    <col min="14156" max="14159" width="11.42578125" style="253"/>
    <col min="14160" max="14160" width="13" style="253" bestFit="1" customWidth="1"/>
    <col min="14161" max="14161" width="13.85546875" style="253" bestFit="1" customWidth="1"/>
    <col min="14162" max="14337" width="11.42578125" style="253"/>
    <col min="14338" max="14338" width="12.85546875" style="253" bestFit="1" customWidth="1"/>
    <col min="14339" max="14339" width="12.42578125" style="253" customWidth="1"/>
    <col min="14340" max="14340" width="16.85546875" style="253" bestFit="1" customWidth="1"/>
    <col min="14341" max="14341" width="16.28515625" style="253" bestFit="1" customWidth="1"/>
    <col min="14342" max="14342" width="15.85546875" style="253" bestFit="1" customWidth="1"/>
    <col min="14343" max="14343" width="12.42578125" style="253" bestFit="1" customWidth="1"/>
    <col min="14344" max="14345" width="11.42578125" style="253"/>
    <col min="14346" max="14346" width="13.140625" style="253" customWidth="1"/>
    <col min="14347" max="14350" width="11.42578125" style="253"/>
    <col min="14351" max="14351" width="13" style="253" bestFit="1" customWidth="1"/>
    <col min="14352" max="14352" width="13.85546875" style="253" bestFit="1" customWidth="1"/>
    <col min="14353" max="14353" width="11.42578125" style="253"/>
    <col min="14354" max="14354" width="16.28515625" style="253" bestFit="1" customWidth="1"/>
    <col min="14355" max="14355" width="15.85546875" style="253" bestFit="1" customWidth="1"/>
    <col min="14356" max="14356" width="12.42578125" style="253" bestFit="1" customWidth="1"/>
    <col min="14357" max="14358" width="11.42578125" style="253"/>
    <col min="14359" max="14359" width="13.140625" style="253" customWidth="1"/>
    <col min="14360" max="14363" width="11.42578125" style="253"/>
    <col min="14364" max="14364" width="13" style="253" bestFit="1" customWidth="1"/>
    <col min="14365" max="14365" width="13.85546875" style="253" bestFit="1" customWidth="1"/>
    <col min="14366" max="14366" width="11.42578125" style="253"/>
    <col min="14367" max="14367" width="11.28515625" style="253" bestFit="1" customWidth="1"/>
    <col min="14368" max="14368" width="14.28515625" style="253" bestFit="1" customWidth="1"/>
    <col min="14369" max="14369" width="9.85546875" style="253" bestFit="1" customWidth="1"/>
    <col min="14370" max="14370" width="8.85546875" style="253" bestFit="1" customWidth="1"/>
    <col min="14371" max="14371" width="12.28515625" style="253" bestFit="1" customWidth="1"/>
    <col min="14372" max="14372" width="13.140625" style="253" customWidth="1"/>
    <col min="14373" max="14376" width="11.42578125" style="253"/>
    <col min="14377" max="14377" width="13" style="253" bestFit="1" customWidth="1"/>
    <col min="14378" max="14378" width="13.85546875" style="253" bestFit="1" customWidth="1"/>
    <col min="14379" max="14379" width="11.42578125" style="253"/>
    <col min="14380" max="14380" width="16.28515625" style="253" bestFit="1" customWidth="1"/>
    <col min="14381" max="14381" width="14.28515625" style="253" bestFit="1" customWidth="1"/>
    <col min="14382" max="14382" width="12.42578125" style="253" bestFit="1" customWidth="1"/>
    <col min="14383" max="14384" width="11.42578125" style="253"/>
    <col min="14385" max="14385" width="13.140625" style="253" customWidth="1"/>
    <col min="14386" max="14389" width="11.42578125" style="253"/>
    <col min="14390" max="14390" width="13" style="253" bestFit="1" customWidth="1"/>
    <col min="14391" max="14391" width="13.85546875" style="253" bestFit="1" customWidth="1"/>
    <col min="14392" max="14392" width="11.42578125" style="253"/>
    <col min="14393" max="14393" width="11.28515625" style="253" bestFit="1" customWidth="1"/>
    <col min="14394" max="14394" width="15.85546875" style="253" bestFit="1" customWidth="1"/>
    <col min="14395" max="14395" width="12.42578125" style="253" bestFit="1" customWidth="1"/>
    <col min="14396" max="14397" width="11.42578125" style="253"/>
    <col min="14398" max="14398" width="13.140625" style="253" customWidth="1"/>
    <col min="14399" max="14402" width="11.42578125" style="253"/>
    <col min="14403" max="14403" width="13" style="253" bestFit="1" customWidth="1"/>
    <col min="14404" max="14404" width="13.85546875" style="253" bestFit="1" customWidth="1"/>
    <col min="14405" max="14405" width="11.42578125" style="253"/>
    <col min="14406" max="14406" width="11.28515625" style="253" bestFit="1" customWidth="1"/>
    <col min="14407" max="14407" width="15.85546875" style="253" bestFit="1" customWidth="1"/>
    <col min="14408" max="14408" width="12.42578125" style="253" bestFit="1" customWidth="1"/>
    <col min="14409" max="14410" width="11.42578125" style="253"/>
    <col min="14411" max="14411" width="13.140625" style="253" customWidth="1"/>
    <col min="14412" max="14415" width="11.42578125" style="253"/>
    <col min="14416" max="14416" width="13" style="253" bestFit="1" customWidth="1"/>
    <col min="14417" max="14417" width="13.85546875" style="253" bestFit="1" customWidth="1"/>
    <col min="14418" max="14593" width="11.42578125" style="253"/>
    <col min="14594" max="14594" width="12.85546875" style="253" bestFit="1" customWidth="1"/>
    <col min="14595" max="14595" width="12.42578125" style="253" customWidth="1"/>
    <col min="14596" max="14596" width="16.85546875" style="253" bestFit="1" customWidth="1"/>
    <col min="14597" max="14597" width="16.28515625" style="253" bestFit="1" customWidth="1"/>
    <col min="14598" max="14598" width="15.85546875" style="253" bestFit="1" customWidth="1"/>
    <col min="14599" max="14599" width="12.42578125" style="253" bestFit="1" customWidth="1"/>
    <col min="14600" max="14601" width="11.42578125" style="253"/>
    <col min="14602" max="14602" width="13.140625" style="253" customWidth="1"/>
    <col min="14603" max="14606" width="11.42578125" style="253"/>
    <col min="14607" max="14607" width="13" style="253" bestFit="1" customWidth="1"/>
    <col min="14608" max="14608" width="13.85546875" style="253" bestFit="1" customWidth="1"/>
    <col min="14609" max="14609" width="11.42578125" style="253"/>
    <col min="14610" max="14610" width="16.28515625" style="253" bestFit="1" customWidth="1"/>
    <col min="14611" max="14611" width="15.85546875" style="253" bestFit="1" customWidth="1"/>
    <col min="14612" max="14612" width="12.42578125" style="253" bestFit="1" customWidth="1"/>
    <col min="14613" max="14614" width="11.42578125" style="253"/>
    <col min="14615" max="14615" width="13.140625" style="253" customWidth="1"/>
    <col min="14616" max="14619" width="11.42578125" style="253"/>
    <col min="14620" max="14620" width="13" style="253" bestFit="1" customWidth="1"/>
    <col min="14621" max="14621" width="13.85546875" style="253" bestFit="1" customWidth="1"/>
    <col min="14622" max="14622" width="11.42578125" style="253"/>
    <col min="14623" max="14623" width="11.28515625" style="253" bestFit="1" customWidth="1"/>
    <col min="14624" max="14624" width="14.28515625" style="253" bestFit="1" customWidth="1"/>
    <col min="14625" max="14625" width="9.85546875" style="253" bestFit="1" customWidth="1"/>
    <col min="14626" max="14626" width="8.85546875" style="253" bestFit="1" customWidth="1"/>
    <col min="14627" max="14627" width="12.28515625" style="253" bestFit="1" customWidth="1"/>
    <col min="14628" max="14628" width="13.140625" style="253" customWidth="1"/>
    <col min="14629" max="14632" width="11.42578125" style="253"/>
    <col min="14633" max="14633" width="13" style="253" bestFit="1" customWidth="1"/>
    <col min="14634" max="14634" width="13.85546875" style="253" bestFit="1" customWidth="1"/>
    <col min="14635" max="14635" width="11.42578125" style="253"/>
    <col min="14636" max="14636" width="16.28515625" style="253" bestFit="1" customWidth="1"/>
    <col min="14637" max="14637" width="14.28515625" style="253" bestFit="1" customWidth="1"/>
    <col min="14638" max="14638" width="12.42578125" style="253" bestFit="1" customWidth="1"/>
    <col min="14639" max="14640" width="11.42578125" style="253"/>
    <col min="14641" max="14641" width="13.140625" style="253" customWidth="1"/>
    <col min="14642" max="14645" width="11.42578125" style="253"/>
    <col min="14646" max="14646" width="13" style="253" bestFit="1" customWidth="1"/>
    <col min="14647" max="14647" width="13.85546875" style="253" bestFit="1" customWidth="1"/>
    <col min="14648" max="14648" width="11.42578125" style="253"/>
    <col min="14649" max="14649" width="11.28515625" style="253" bestFit="1" customWidth="1"/>
    <col min="14650" max="14650" width="15.85546875" style="253" bestFit="1" customWidth="1"/>
    <col min="14651" max="14651" width="12.42578125" style="253" bestFit="1" customWidth="1"/>
    <col min="14652" max="14653" width="11.42578125" style="253"/>
    <col min="14654" max="14654" width="13.140625" style="253" customWidth="1"/>
    <col min="14655" max="14658" width="11.42578125" style="253"/>
    <col min="14659" max="14659" width="13" style="253" bestFit="1" customWidth="1"/>
    <col min="14660" max="14660" width="13.85546875" style="253" bestFit="1" customWidth="1"/>
    <col min="14661" max="14661" width="11.42578125" style="253"/>
    <col min="14662" max="14662" width="11.28515625" style="253" bestFit="1" customWidth="1"/>
    <col min="14663" max="14663" width="15.85546875" style="253" bestFit="1" customWidth="1"/>
    <col min="14664" max="14664" width="12.42578125" style="253" bestFit="1" customWidth="1"/>
    <col min="14665" max="14666" width="11.42578125" style="253"/>
    <col min="14667" max="14667" width="13.140625" style="253" customWidth="1"/>
    <col min="14668" max="14671" width="11.42578125" style="253"/>
    <col min="14672" max="14672" width="13" style="253" bestFit="1" customWidth="1"/>
    <col min="14673" max="14673" width="13.85546875" style="253" bestFit="1" customWidth="1"/>
    <col min="14674" max="14849" width="11.42578125" style="253"/>
    <col min="14850" max="14850" width="12.85546875" style="253" bestFit="1" customWidth="1"/>
    <col min="14851" max="14851" width="12.42578125" style="253" customWidth="1"/>
    <col min="14852" max="14852" width="16.85546875" style="253" bestFit="1" customWidth="1"/>
    <col min="14853" max="14853" width="16.28515625" style="253" bestFit="1" customWidth="1"/>
    <col min="14854" max="14854" width="15.85546875" style="253" bestFit="1" customWidth="1"/>
    <col min="14855" max="14855" width="12.42578125" style="253" bestFit="1" customWidth="1"/>
    <col min="14856" max="14857" width="11.42578125" style="253"/>
    <col min="14858" max="14858" width="13.140625" style="253" customWidth="1"/>
    <col min="14859" max="14862" width="11.42578125" style="253"/>
    <col min="14863" max="14863" width="13" style="253" bestFit="1" customWidth="1"/>
    <col min="14864" max="14864" width="13.85546875" style="253" bestFit="1" customWidth="1"/>
    <col min="14865" max="14865" width="11.42578125" style="253"/>
    <col min="14866" max="14866" width="16.28515625" style="253" bestFit="1" customWidth="1"/>
    <col min="14867" max="14867" width="15.85546875" style="253" bestFit="1" customWidth="1"/>
    <col min="14868" max="14868" width="12.42578125" style="253" bestFit="1" customWidth="1"/>
    <col min="14869" max="14870" width="11.42578125" style="253"/>
    <col min="14871" max="14871" width="13.140625" style="253" customWidth="1"/>
    <col min="14872" max="14875" width="11.42578125" style="253"/>
    <col min="14876" max="14876" width="13" style="253" bestFit="1" customWidth="1"/>
    <col min="14877" max="14877" width="13.85546875" style="253" bestFit="1" customWidth="1"/>
    <col min="14878" max="14878" width="11.42578125" style="253"/>
    <col min="14879" max="14879" width="11.28515625" style="253" bestFit="1" customWidth="1"/>
    <col min="14880" max="14880" width="14.28515625" style="253" bestFit="1" customWidth="1"/>
    <col min="14881" max="14881" width="9.85546875" style="253" bestFit="1" customWidth="1"/>
    <col min="14882" max="14882" width="8.85546875" style="253" bestFit="1" customWidth="1"/>
    <col min="14883" max="14883" width="12.28515625" style="253" bestFit="1" customWidth="1"/>
    <col min="14884" max="14884" width="13.140625" style="253" customWidth="1"/>
    <col min="14885" max="14888" width="11.42578125" style="253"/>
    <col min="14889" max="14889" width="13" style="253" bestFit="1" customWidth="1"/>
    <col min="14890" max="14890" width="13.85546875" style="253" bestFit="1" customWidth="1"/>
    <col min="14891" max="14891" width="11.42578125" style="253"/>
    <col min="14892" max="14892" width="16.28515625" style="253" bestFit="1" customWidth="1"/>
    <col min="14893" max="14893" width="14.28515625" style="253" bestFit="1" customWidth="1"/>
    <col min="14894" max="14894" width="12.42578125" style="253" bestFit="1" customWidth="1"/>
    <col min="14895" max="14896" width="11.42578125" style="253"/>
    <col min="14897" max="14897" width="13.140625" style="253" customWidth="1"/>
    <col min="14898" max="14901" width="11.42578125" style="253"/>
    <col min="14902" max="14902" width="13" style="253" bestFit="1" customWidth="1"/>
    <col min="14903" max="14903" width="13.85546875" style="253" bestFit="1" customWidth="1"/>
    <col min="14904" max="14904" width="11.42578125" style="253"/>
    <col min="14905" max="14905" width="11.28515625" style="253" bestFit="1" customWidth="1"/>
    <col min="14906" max="14906" width="15.85546875" style="253" bestFit="1" customWidth="1"/>
    <col min="14907" max="14907" width="12.42578125" style="253" bestFit="1" customWidth="1"/>
    <col min="14908" max="14909" width="11.42578125" style="253"/>
    <col min="14910" max="14910" width="13.140625" style="253" customWidth="1"/>
    <col min="14911" max="14914" width="11.42578125" style="253"/>
    <col min="14915" max="14915" width="13" style="253" bestFit="1" customWidth="1"/>
    <col min="14916" max="14916" width="13.85546875" style="253" bestFit="1" customWidth="1"/>
    <col min="14917" max="14917" width="11.42578125" style="253"/>
    <col min="14918" max="14918" width="11.28515625" style="253" bestFit="1" customWidth="1"/>
    <col min="14919" max="14919" width="15.85546875" style="253" bestFit="1" customWidth="1"/>
    <col min="14920" max="14920" width="12.42578125" style="253" bestFit="1" customWidth="1"/>
    <col min="14921" max="14922" width="11.42578125" style="253"/>
    <col min="14923" max="14923" width="13.140625" style="253" customWidth="1"/>
    <col min="14924" max="14927" width="11.42578125" style="253"/>
    <col min="14928" max="14928" width="13" style="253" bestFit="1" customWidth="1"/>
    <col min="14929" max="14929" width="13.85546875" style="253" bestFit="1" customWidth="1"/>
    <col min="14930" max="15105" width="11.42578125" style="253"/>
    <col min="15106" max="15106" width="12.85546875" style="253" bestFit="1" customWidth="1"/>
    <col min="15107" max="15107" width="12.42578125" style="253" customWidth="1"/>
    <col min="15108" max="15108" width="16.85546875" style="253" bestFit="1" customWidth="1"/>
    <col min="15109" max="15109" width="16.28515625" style="253" bestFit="1" customWidth="1"/>
    <col min="15110" max="15110" width="15.85546875" style="253" bestFit="1" customWidth="1"/>
    <col min="15111" max="15111" width="12.42578125" style="253" bestFit="1" customWidth="1"/>
    <col min="15112" max="15113" width="11.42578125" style="253"/>
    <col min="15114" max="15114" width="13.140625" style="253" customWidth="1"/>
    <col min="15115" max="15118" width="11.42578125" style="253"/>
    <col min="15119" max="15119" width="13" style="253" bestFit="1" customWidth="1"/>
    <col min="15120" max="15120" width="13.85546875" style="253" bestFit="1" customWidth="1"/>
    <col min="15121" max="15121" width="11.42578125" style="253"/>
    <col min="15122" max="15122" width="16.28515625" style="253" bestFit="1" customWidth="1"/>
    <col min="15123" max="15123" width="15.85546875" style="253" bestFit="1" customWidth="1"/>
    <col min="15124" max="15124" width="12.42578125" style="253" bestFit="1" customWidth="1"/>
    <col min="15125" max="15126" width="11.42578125" style="253"/>
    <col min="15127" max="15127" width="13.140625" style="253" customWidth="1"/>
    <col min="15128" max="15131" width="11.42578125" style="253"/>
    <col min="15132" max="15132" width="13" style="253" bestFit="1" customWidth="1"/>
    <col min="15133" max="15133" width="13.85546875" style="253" bestFit="1" customWidth="1"/>
    <col min="15134" max="15134" width="11.42578125" style="253"/>
    <col min="15135" max="15135" width="11.28515625" style="253" bestFit="1" customWidth="1"/>
    <col min="15136" max="15136" width="14.28515625" style="253" bestFit="1" customWidth="1"/>
    <col min="15137" max="15137" width="9.85546875" style="253" bestFit="1" customWidth="1"/>
    <col min="15138" max="15138" width="8.85546875" style="253" bestFit="1" customWidth="1"/>
    <col min="15139" max="15139" width="12.28515625" style="253" bestFit="1" customWidth="1"/>
    <col min="15140" max="15140" width="13.140625" style="253" customWidth="1"/>
    <col min="15141" max="15144" width="11.42578125" style="253"/>
    <col min="15145" max="15145" width="13" style="253" bestFit="1" customWidth="1"/>
    <col min="15146" max="15146" width="13.85546875" style="253" bestFit="1" customWidth="1"/>
    <col min="15147" max="15147" width="11.42578125" style="253"/>
    <col min="15148" max="15148" width="16.28515625" style="253" bestFit="1" customWidth="1"/>
    <col min="15149" max="15149" width="14.28515625" style="253" bestFit="1" customWidth="1"/>
    <col min="15150" max="15150" width="12.42578125" style="253" bestFit="1" customWidth="1"/>
    <col min="15151" max="15152" width="11.42578125" style="253"/>
    <col min="15153" max="15153" width="13.140625" style="253" customWidth="1"/>
    <col min="15154" max="15157" width="11.42578125" style="253"/>
    <col min="15158" max="15158" width="13" style="253" bestFit="1" customWidth="1"/>
    <col min="15159" max="15159" width="13.85546875" style="253" bestFit="1" customWidth="1"/>
    <col min="15160" max="15160" width="11.42578125" style="253"/>
    <col min="15161" max="15161" width="11.28515625" style="253" bestFit="1" customWidth="1"/>
    <col min="15162" max="15162" width="15.85546875" style="253" bestFit="1" customWidth="1"/>
    <col min="15163" max="15163" width="12.42578125" style="253" bestFit="1" customWidth="1"/>
    <col min="15164" max="15165" width="11.42578125" style="253"/>
    <col min="15166" max="15166" width="13.140625" style="253" customWidth="1"/>
    <col min="15167" max="15170" width="11.42578125" style="253"/>
    <col min="15171" max="15171" width="13" style="253" bestFit="1" customWidth="1"/>
    <col min="15172" max="15172" width="13.85546875" style="253" bestFit="1" customWidth="1"/>
    <col min="15173" max="15173" width="11.42578125" style="253"/>
    <col min="15174" max="15174" width="11.28515625" style="253" bestFit="1" customWidth="1"/>
    <col min="15175" max="15175" width="15.85546875" style="253" bestFit="1" customWidth="1"/>
    <col min="15176" max="15176" width="12.42578125" style="253" bestFit="1" customWidth="1"/>
    <col min="15177" max="15178" width="11.42578125" style="253"/>
    <col min="15179" max="15179" width="13.140625" style="253" customWidth="1"/>
    <col min="15180" max="15183" width="11.42578125" style="253"/>
    <col min="15184" max="15184" width="13" style="253" bestFit="1" customWidth="1"/>
    <col min="15185" max="15185" width="13.85546875" style="253" bestFit="1" customWidth="1"/>
    <col min="15186" max="15361" width="11.42578125" style="253"/>
    <col min="15362" max="15362" width="12.85546875" style="253" bestFit="1" customWidth="1"/>
    <col min="15363" max="15363" width="12.42578125" style="253" customWidth="1"/>
    <col min="15364" max="15364" width="16.85546875" style="253" bestFit="1" customWidth="1"/>
    <col min="15365" max="15365" width="16.28515625" style="253" bestFit="1" customWidth="1"/>
    <col min="15366" max="15366" width="15.85546875" style="253" bestFit="1" customWidth="1"/>
    <col min="15367" max="15367" width="12.42578125" style="253" bestFit="1" customWidth="1"/>
    <col min="15368" max="15369" width="11.42578125" style="253"/>
    <col min="15370" max="15370" width="13.140625" style="253" customWidth="1"/>
    <col min="15371" max="15374" width="11.42578125" style="253"/>
    <col min="15375" max="15375" width="13" style="253" bestFit="1" customWidth="1"/>
    <col min="15376" max="15376" width="13.85546875" style="253" bestFit="1" customWidth="1"/>
    <col min="15377" max="15377" width="11.42578125" style="253"/>
    <col min="15378" max="15378" width="16.28515625" style="253" bestFit="1" customWidth="1"/>
    <col min="15379" max="15379" width="15.85546875" style="253" bestFit="1" customWidth="1"/>
    <col min="15380" max="15380" width="12.42578125" style="253" bestFit="1" customWidth="1"/>
    <col min="15381" max="15382" width="11.42578125" style="253"/>
    <col min="15383" max="15383" width="13.140625" style="253" customWidth="1"/>
    <col min="15384" max="15387" width="11.42578125" style="253"/>
    <col min="15388" max="15388" width="13" style="253" bestFit="1" customWidth="1"/>
    <col min="15389" max="15389" width="13.85546875" style="253" bestFit="1" customWidth="1"/>
    <col min="15390" max="15390" width="11.42578125" style="253"/>
    <col min="15391" max="15391" width="11.28515625" style="253" bestFit="1" customWidth="1"/>
    <col min="15392" max="15392" width="14.28515625" style="253" bestFit="1" customWidth="1"/>
    <col min="15393" max="15393" width="9.85546875" style="253" bestFit="1" customWidth="1"/>
    <col min="15394" max="15394" width="8.85546875" style="253" bestFit="1" customWidth="1"/>
    <col min="15395" max="15395" width="12.28515625" style="253" bestFit="1" customWidth="1"/>
    <col min="15396" max="15396" width="13.140625" style="253" customWidth="1"/>
    <col min="15397" max="15400" width="11.42578125" style="253"/>
    <col min="15401" max="15401" width="13" style="253" bestFit="1" customWidth="1"/>
    <col min="15402" max="15402" width="13.85546875" style="253" bestFit="1" customWidth="1"/>
    <col min="15403" max="15403" width="11.42578125" style="253"/>
    <col min="15404" max="15404" width="16.28515625" style="253" bestFit="1" customWidth="1"/>
    <col min="15405" max="15405" width="14.28515625" style="253" bestFit="1" customWidth="1"/>
    <col min="15406" max="15406" width="12.42578125" style="253" bestFit="1" customWidth="1"/>
    <col min="15407" max="15408" width="11.42578125" style="253"/>
    <col min="15409" max="15409" width="13.140625" style="253" customWidth="1"/>
    <col min="15410" max="15413" width="11.42578125" style="253"/>
    <col min="15414" max="15414" width="13" style="253" bestFit="1" customWidth="1"/>
    <col min="15415" max="15415" width="13.85546875" style="253" bestFit="1" customWidth="1"/>
    <col min="15416" max="15416" width="11.42578125" style="253"/>
    <col min="15417" max="15417" width="11.28515625" style="253" bestFit="1" customWidth="1"/>
    <col min="15418" max="15418" width="15.85546875" style="253" bestFit="1" customWidth="1"/>
    <col min="15419" max="15419" width="12.42578125" style="253" bestFit="1" customWidth="1"/>
    <col min="15420" max="15421" width="11.42578125" style="253"/>
    <col min="15422" max="15422" width="13.140625" style="253" customWidth="1"/>
    <col min="15423" max="15426" width="11.42578125" style="253"/>
    <col min="15427" max="15427" width="13" style="253" bestFit="1" customWidth="1"/>
    <col min="15428" max="15428" width="13.85546875" style="253" bestFit="1" customWidth="1"/>
    <col min="15429" max="15429" width="11.42578125" style="253"/>
    <col min="15430" max="15430" width="11.28515625" style="253" bestFit="1" customWidth="1"/>
    <col min="15431" max="15431" width="15.85546875" style="253" bestFit="1" customWidth="1"/>
    <col min="15432" max="15432" width="12.42578125" style="253" bestFit="1" customWidth="1"/>
    <col min="15433" max="15434" width="11.42578125" style="253"/>
    <col min="15435" max="15435" width="13.140625" style="253" customWidth="1"/>
    <col min="15436" max="15439" width="11.42578125" style="253"/>
    <col min="15440" max="15440" width="13" style="253" bestFit="1" customWidth="1"/>
    <col min="15441" max="15441" width="13.85546875" style="253" bestFit="1" customWidth="1"/>
    <col min="15442" max="15617" width="11.42578125" style="253"/>
    <col min="15618" max="15618" width="12.85546875" style="253" bestFit="1" customWidth="1"/>
    <col min="15619" max="15619" width="12.42578125" style="253" customWidth="1"/>
    <col min="15620" max="15620" width="16.85546875" style="253" bestFit="1" customWidth="1"/>
    <col min="15621" max="15621" width="16.28515625" style="253" bestFit="1" customWidth="1"/>
    <col min="15622" max="15622" width="15.85546875" style="253" bestFit="1" customWidth="1"/>
    <col min="15623" max="15623" width="12.42578125" style="253" bestFit="1" customWidth="1"/>
    <col min="15624" max="15625" width="11.42578125" style="253"/>
    <col min="15626" max="15626" width="13.140625" style="253" customWidth="1"/>
    <col min="15627" max="15630" width="11.42578125" style="253"/>
    <col min="15631" max="15631" width="13" style="253" bestFit="1" customWidth="1"/>
    <col min="15632" max="15632" width="13.85546875" style="253" bestFit="1" customWidth="1"/>
    <col min="15633" max="15633" width="11.42578125" style="253"/>
    <col min="15634" max="15634" width="16.28515625" style="253" bestFit="1" customWidth="1"/>
    <col min="15635" max="15635" width="15.85546875" style="253" bestFit="1" customWidth="1"/>
    <col min="15636" max="15636" width="12.42578125" style="253" bestFit="1" customWidth="1"/>
    <col min="15637" max="15638" width="11.42578125" style="253"/>
    <col min="15639" max="15639" width="13.140625" style="253" customWidth="1"/>
    <col min="15640" max="15643" width="11.42578125" style="253"/>
    <col min="15644" max="15644" width="13" style="253" bestFit="1" customWidth="1"/>
    <col min="15645" max="15645" width="13.85546875" style="253" bestFit="1" customWidth="1"/>
    <col min="15646" max="15646" width="11.42578125" style="253"/>
    <col min="15647" max="15647" width="11.28515625" style="253" bestFit="1" customWidth="1"/>
    <col min="15648" max="15648" width="14.28515625" style="253" bestFit="1" customWidth="1"/>
    <col min="15649" max="15649" width="9.85546875" style="253" bestFit="1" customWidth="1"/>
    <col min="15650" max="15650" width="8.85546875" style="253" bestFit="1" customWidth="1"/>
    <col min="15651" max="15651" width="12.28515625" style="253" bestFit="1" customWidth="1"/>
    <col min="15652" max="15652" width="13.140625" style="253" customWidth="1"/>
    <col min="15653" max="15656" width="11.42578125" style="253"/>
    <col min="15657" max="15657" width="13" style="253" bestFit="1" customWidth="1"/>
    <col min="15658" max="15658" width="13.85546875" style="253" bestFit="1" customWidth="1"/>
    <col min="15659" max="15659" width="11.42578125" style="253"/>
    <col min="15660" max="15660" width="16.28515625" style="253" bestFit="1" customWidth="1"/>
    <col min="15661" max="15661" width="14.28515625" style="253" bestFit="1" customWidth="1"/>
    <col min="15662" max="15662" width="12.42578125" style="253" bestFit="1" customWidth="1"/>
    <col min="15663" max="15664" width="11.42578125" style="253"/>
    <col min="15665" max="15665" width="13.140625" style="253" customWidth="1"/>
    <col min="15666" max="15669" width="11.42578125" style="253"/>
    <col min="15670" max="15670" width="13" style="253" bestFit="1" customWidth="1"/>
    <col min="15671" max="15671" width="13.85546875" style="253" bestFit="1" customWidth="1"/>
    <col min="15672" max="15672" width="11.42578125" style="253"/>
    <col min="15673" max="15673" width="11.28515625" style="253" bestFit="1" customWidth="1"/>
    <col min="15674" max="15674" width="15.85546875" style="253" bestFit="1" customWidth="1"/>
    <col min="15675" max="15675" width="12.42578125" style="253" bestFit="1" customWidth="1"/>
    <col min="15676" max="15677" width="11.42578125" style="253"/>
    <col min="15678" max="15678" width="13.140625" style="253" customWidth="1"/>
    <col min="15679" max="15682" width="11.42578125" style="253"/>
    <col min="15683" max="15683" width="13" style="253" bestFit="1" customWidth="1"/>
    <col min="15684" max="15684" width="13.85546875" style="253" bestFit="1" customWidth="1"/>
    <col min="15685" max="15685" width="11.42578125" style="253"/>
    <col min="15686" max="15686" width="11.28515625" style="253" bestFit="1" customWidth="1"/>
    <col min="15687" max="15687" width="15.85546875" style="253" bestFit="1" customWidth="1"/>
    <col min="15688" max="15688" width="12.42578125" style="253" bestFit="1" customWidth="1"/>
    <col min="15689" max="15690" width="11.42578125" style="253"/>
    <col min="15691" max="15691" width="13.140625" style="253" customWidth="1"/>
    <col min="15692" max="15695" width="11.42578125" style="253"/>
    <col min="15696" max="15696" width="13" style="253" bestFit="1" customWidth="1"/>
    <col min="15697" max="15697" width="13.85546875" style="253" bestFit="1" customWidth="1"/>
    <col min="15698" max="15873" width="11.42578125" style="253"/>
    <col min="15874" max="15874" width="12.85546875" style="253" bestFit="1" customWidth="1"/>
    <col min="15875" max="15875" width="12.42578125" style="253" customWidth="1"/>
    <col min="15876" max="15876" width="16.85546875" style="253" bestFit="1" customWidth="1"/>
    <col min="15877" max="15877" width="16.28515625" style="253" bestFit="1" customWidth="1"/>
    <col min="15878" max="15878" width="15.85546875" style="253" bestFit="1" customWidth="1"/>
    <col min="15879" max="15879" width="12.42578125" style="253" bestFit="1" customWidth="1"/>
    <col min="15880" max="15881" width="11.42578125" style="253"/>
    <col min="15882" max="15882" width="13.140625" style="253" customWidth="1"/>
    <col min="15883" max="15886" width="11.42578125" style="253"/>
    <col min="15887" max="15887" width="13" style="253" bestFit="1" customWidth="1"/>
    <col min="15888" max="15888" width="13.85546875" style="253" bestFit="1" customWidth="1"/>
    <col min="15889" max="15889" width="11.42578125" style="253"/>
    <col min="15890" max="15890" width="16.28515625" style="253" bestFit="1" customWidth="1"/>
    <col min="15891" max="15891" width="15.85546875" style="253" bestFit="1" customWidth="1"/>
    <col min="15892" max="15892" width="12.42578125" style="253" bestFit="1" customWidth="1"/>
    <col min="15893" max="15894" width="11.42578125" style="253"/>
    <col min="15895" max="15895" width="13.140625" style="253" customWidth="1"/>
    <col min="15896" max="15899" width="11.42578125" style="253"/>
    <col min="15900" max="15900" width="13" style="253" bestFit="1" customWidth="1"/>
    <col min="15901" max="15901" width="13.85546875" style="253" bestFit="1" customWidth="1"/>
    <col min="15902" max="15902" width="11.42578125" style="253"/>
    <col min="15903" max="15903" width="11.28515625" style="253" bestFit="1" customWidth="1"/>
    <col min="15904" max="15904" width="14.28515625" style="253" bestFit="1" customWidth="1"/>
    <col min="15905" max="15905" width="9.85546875" style="253" bestFit="1" customWidth="1"/>
    <col min="15906" max="15906" width="8.85546875" style="253" bestFit="1" customWidth="1"/>
    <col min="15907" max="15907" width="12.28515625" style="253" bestFit="1" customWidth="1"/>
    <col min="15908" max="15908" width="13.140625" style="253" customWidth="1"/>
    <col min="15909" max="15912" width="11.42578125" style="253"/>
    <col min="15913" max="15913" width="13" style="253" bestFit="1" customWidth="1"/>
    <col min="15914" max="15914" width="13.85546875" style="253" bestFit="1" customWidth="1"/>
    <col min="15915" max="15915" width="11.42578125" style="253"/>
    <col min="15916" max="15916" width="16.28515625" style="253" bestFit="1" customWidth="1"/>
    <col min="15917" max="15917" width="14.28515625" style="253" bestFit="1" customWidth="1"/>
    <col min="15918" max="15918" width="12.42578125" style="253" bestFit="1" customWidth="1"/>
    <col min="15919" max="15920" width="11.42578125" style="253"/>
    <col min="15921" max="15921" width="13.140625" style="253" customWidth="1"/>
    <col min="15922" max="15925" width="11.42578125" style="253"/>
    <col min="15926" max="15926" width="13" style="253" bestFit="1" customWidth="1"/>
    <col min="15927" max="15927" width="13.85546875" style="253" bestFit="1" customWidth="1"/>
    <col min="15928" max="15928" width="11.42578125" style="253"/>
    <col min="15929" max="15929" width="11.28515625" style="253" bestFit="1" customWidth="1"/>
    <col min="15930" max="15930" width="15.85546875" style="253" bestFit="1" customWidth="1"/>
    <col min="15931" max="15931" width="12.42578125" style="253" bestFit="1" customWidth="1"/>
    <col min="15932" max="15933" width="11.42578125" style="253"/>
    <col min="15934" max="15934" width="13.140625" style="253" customWidth="1"/>
    <col min="15935" max="15938" width="11.42578125" style="253"/>
    <col min="15939" max="15939" width="13" style="253" bestFit="1" customWidth="1"/>
    <col min="15940" max="15940" width="13.85546875" style="253" bestFit="1" customWidth="1"/>
    <col min="15941" max="15941" width="11.42578125" style="253"/>
    <col min="15942" max="15942" width="11.28515625" style="253" bestFit="1" customWidth="1"/>
    <col min="15943" max="15943" width="15.85546875" style="253" bestFit="1" customWidth="1"/>
    <col min="15944" max="15944" width="12.42578125" style="253" bestFit="1" customWidth="1"/>
    <col min="15945" max="15946" width="11.42578125" style="253"/>
    <col min="15947" max="15947" width="13.140625" style="253" customWidth="1"/>
    <col min="15948" max="15951" width="11.42578125" style="253"/>
    <col min="15952" max="15952" width="13" style="253" bestFit="1" customWidth="1"/>
    <col min="15953" max="15953" width="13.85546875" style="253" bestFit="1" customWidth="1"/>
    <col min="15954" max="16129" width="11.42578125" style="253"/>
    <col min="16130" max="16130" width="12.85546875" style="253" bestFit="1" customWidth="1"/>
    <col min="16131" max="16131" width="12.42578125" style="253" customWidth="1"/>
    <col min="16132" max="16132" width="16.85546875" style="253" bestFit="1" customWidth="1"/>
    <col min="16133" max="16133" width="16.28515625" style="253" bestFit="1" customWidth="1"/>
    <col min="16134" max="16134" width="15.85546875" style="253" bestFit="1" customWidth="1"/>
    <col min="16135" max="16135" width="12.42578125" style="253" bestFit="1" customWidth="1"/>
    <col min="16136" max="16137" width="11.42578125" style="253"/>
    <col min="16138" max="16138" width="13.140625" style="253" customWidth="1"/>
    <col min="16139" max="16142" width="11.42578125" style="253"/>
    <col min="16143" max="16143" width="13" style="253" bestFit="1" customWidth="1"/>
    <col min="16144" max="16144" width="13.85546875" style="253" bestFit="1" customWidth="1"/>
    <col min="16145" max="16145" width="11.42578125" style="253"/>
    <col min="16146" max="16146" width="16.28515625" style="253" bestFit="1" customWidth="1"/>
    <col min="16147" max="16147" width="15.85546875" style="253" bestFit="1" customWidth="1"/>
    <col min="16148" max="16148" width="12.42578125" style="253" bestFit="1" customWidth="1"/>
    <col min="16149" max="16150" width="11.42578125" style="253"/>
    <col min="16151" max="16151" width="13.140625" style="253" customWidth="1"/>
    <col min="16152" max="16155" width="11.42578125" style="253"/>
    <col min="16156" max="16156" width="13" style="253" bestFit="1" customWidth="1"/>
    <col min="16157" max="16157" width="13.85546875" style="253" bestFit="1" customWidth="1"/>
    <col min="16158" max="16158" width="11.42578125" style="253"/>
    <col min="16159" max="16159" width="11.28515625" style="253" bestFit="1" customWidth="1"/>
    <col min="16160" max="16160" width="14.28515625" style="253" bestFit="1" customWidth="1"/>
    <col min="16161" max="16161" width="9.85546875" style="253" bestFit="1" customWidth="1"/>
    <col min="16162" max="16162" width="8.85546875" style="253" bestFit="1" customWidth="1"/>
    <col min="16163" max="16163" width="12.28515625" style="253" bestFit="1" customWidth="1"/>
    <col min="16164" max="16164" width="13.140625" style="253" customWidth="1"/>
    <col min="16165" max="16168" width="11.42578125" style="253"/>
    <col min="16169" max="16169" width="13" style="253" bestFit="1" customWidth="1"/>
    <col min="16170" max="16170" width="13.85546875" style="253" bestFit="1" customWidth="1"/>
    <col min="16171" max="16171" width="11.42578125" style="253"/>
    <col min="16172" max="16172" width="16.28515625" style="253" bestFit="1" customWidth="1"/>
    <col min="16173" max="16173" width="14.28515625" style="253" bestFit="1" customWidth="1"/>
    <col min="16174" max="16174" width="12.42578125" style="253" bestFit="1" customWidth="1"/>
    <col min="16175" max="16176" width="11.42578125" style="253"/>
    <col min="16177" max="16177" width="13.140625" style="253" customWidth="1"/>
    <col min="16178" max="16181" width="11.42578125" style="253"/>
    <col min="16182" max="16182" width="13" style="253" bestFit="1" customWidth="1"/>
    <col min="16183" max="16183" width="13.85546875" style="253" bestFit="1" customWidth="1"/>
    <col min="16184" max="16184" width="11.42578125" style="253"/>
    <col min="16185" max="16185" width="11.28515625" style="253" bestFit="1" customWidth="1"/>
    <col min="16186" max="16186" width="15.85546875" style="253" bestFit="1" customWidth="1"/>
    <col min="16187" max="16187" width="12.42578125" style="253" bestFit="1" customWidth="1"/>
    <col min="16188" max="16189" width="11.42578125" style="253"/>
    <col min="16190" max="16190" width="13.140625" style="253" customWidth="1"/>
    <col min="16191" max="16194" width="11.42578125" style="253"/>
    <col min="16195" max="16195" width="13" style="253" bestFit="1" customWidth="1"/>
    <col min="16196" max="16196" width="13.85546875" style="253" bestFit="1" customWidth="1"/>
    <col min="16197" max="16197" width="11.42578125" style="253"/>
    <col min="16198" max="16198" width="11.28515625" style="253" bestFit="1" customWidth="1"/>
    <col min="16199" max="16199" width="15.85546875" style="253" bestFit="1" customWidth="1"/>
    <col min="16200" max="16200" width="12.42578125" style="253" bestFit="1" customWidth="1"/>
    <col min="16201" max="16202" width="11.42578125" style="253"/>
    <col min="16203" max="16203" width="13.140625" style="253" customWidth="1"/>
    <col min="16204" max="16207" width="11.42578125" style="253"/>
    <col min="16208" max="16208" width="13" style="253" bestFit="1" customWidth="1"/>
    <col min="16209" max="16209" width="13.85546875" style="253" bestFit="1" customWidth="1"/>
    <col min="16210" max="16384" width="11.42578125" style="253"/>
  </cols>
  <sheetData>
    <row r="1" spans="1:81">
      <c r="A1" s="248"/>
      <c r="B1" s="249"/>
      <c r="C1" s="248"/>
      <c r="D1" s="250"/>
      <c r="E1" s="251"/>
      <c r="F1" s="252"/>
      <c r="R1" s="251"/>
      <c r="S1" s="252"/>
      <c r="AE1" s="251"/>
      <c r="AF1" s="252"/>
      <c r="AR1" s="251"/>
      <c r="AS1" s="252"/>
      <c r="BE1" s="251"/>
      <c r="BF1" s="252"/>
      <c r="BR1" s="251"/>
      <c r="BS1" s="252"/>
    </row>
    <row r="2" spans="1:81" ht="21" thickBot="1">
      <c r="A2" s="248"/>
      <c r="B2" s="249"/>
      <c r="C2" s="248"/>
      <c r="D2" s="254"/>
      <c r="E2" s="255">
        <v>2017</v>
      </c>
      <c r="F2" s="252"/>
      <c r="R2" s="255">
        <v>2018</v>
      </c>
      <c r="S2" s="252"/>
      <c r="AE2" s="255">
        <v>2019</v>
      </c>
      <c r="AF2" s="252"/>
      <c r="AR2" s="255">
        <v>2020</v>
      </c>
      <c r="AS2" s="252"/>
      <c r="BE2" s="255">
        <v>2021</v>
      </c>
      <c r="BF2" s="252"/>
      <c r="BR2" s="255">
        <v>2022</v>
      </c>
      <c r="BS2" s="252"/>
    </row>
    <row r="3" spans="1:81" s="248" customFormat="1" ht="15">
      <c r="A3" s="256" t="s">
        <v>322</v>
      </c>
      <c r="B3" s="257" t="s">
        <v>323</v>
      </c>
      <c r="C3" s="258"/>
      <c r="D3" s="259"/>
      <c r="E3" s="260" t="s">
        <v>324</v>
      </c>
      <c r="F3" s="261" t="s">
        <v>325</v>
      </c>
      <c r="G3" s="262"/>
      <c r="H3" s="263" t="s">
        <v>326</v>
      </c>
      <c r="I3" s="264" t="s">
        <v>326</v>
      </c>
      <c r="J3" s="265" t="s">
        <v>327</v>
      </c>
      <c r="K3" s="262" t="s">
        <v>328</v>
      </c>
      <c r="L3" s="263" t="s">
        <v>180</v>
      </c>
      <c r="M3" s="262" t="s">
        <v>329</v>
      </c>
      <c r="N3" s="265" t="s">
        <v>330</v>
      </c>
      <c r="O3" s="264" t="s">
        <v>323</v>
      </c>
      <c r="P3" s="266" t="s">
        <v>331</v>
      </c>
      <c r="R3" s="267" t="s">
        <v>324</v>
      </c>
      <c r="S3" s="261" t="s">
        <v>325</v>
      </c>
      <c r="T3" s="262"/>
      <c r="U3" s="263" t="s">
        <v>326</v>
      </c>
      <c r="V3" s="264" t="s">
        <v>326</v>
      </c>
      <c r="W3" s="265" t="s">
        <v>327</v>
      </c>
      <c r="X3" s="262" t="s">
        <v>328</v>
      </c>
      <c r="Y3" s="263" t="s">
        <v>180</v>
      </c>
      <c r="Z3" s="262" t="s">
        <v>329</v>
      </c>
      <c r="AA3" s="265" t="s">
        <v>330</v>
      </c>
      <c r="AB3" s="264" t="s">
        <v>323</v>
      </c>
      <c r="AC3" s="266" t="s">
        <v>331</v>
      </c>
      <c r="AE3" s="267" t="s">
        <v>324</v>
      </c>
      <c r="AF3" s="261" t="s">
        <v>325</v>
      </c>
      <c r="AG3" s="262"/>
      <c r="AH3" s="263" t="s">
        <v>326</v>
      </c>
      <c r="AI3" s="264" t="s">
        <v>326</v>
      </c>
      <c r="AJ3" s="265" t="s">
        <v>327</v>
      </c>
      <c r="AK3" s="262" t="s">
        <v>328</v>
      </c>
      <c r="AL3" s="263" t="s">
        <v>180</v>
      </c>
      <c r="AM3" s="262" t="s">
        <v>329</v>
      </c>
      <c r="AN3" s="265" t="s">
        <v>330</v>
      </c>
      <c r="AO3" s="264" t="s">
        <v>323</v>
      </c>
      <c r="AP3" s="266" t="s">
        <v>331</v>
      </c>
      <c r="AR3" s="267" t="s">
        <v>324</v>
      </c>
      <c r="AS3" s="261" t="s">
        <v>325</v>
      </c>
      <c r="AT3" s="262"/>
      <c r="AU3" s="263" t="s">
        <v>326</v>
      </c>
      <c r="AV3" s="264" t="s">
        <v>326</v>
      </c>
      <c r="AW3" s="265" t="s">
        <v>327</v>
      </c>
      <c r="AX3" s="262" t="s">
        <v>328</v>
      </c>
      <c r="AY3" s="263" t="s">
        <v>180</v>
      </c>
      <c r="AZ3" s="262" t="s">
        <v>329</v>
      </c>
      <c r="BA3" s="265" t="s">
        <v>330</v>
      </c>
      <c r="BB3" s="264" t="s">
        <v>323</v>
      </c>
      <c r="BC3" s="266" t="s">
        <v>331</v>
      </c>
      <c r="BE3" s="267" t="s">
        <v>324</v>
      </c>
      <c r="BF3" s="261" t="s">
        <v>325</v>
      </c>
      <c r="BG3" s="262"/>
      <c r="BH3" s="263" t="s">
        <v>326</v>
      </c>
      <c r="BI3" s="264" t="s">
        <v>326</v>
      </c>
      <c r="BJ3" s="265" t="s">
        <v>327</v>
      </c>
      <c r="BK3" s="262" t="s">
        <v>328</v>
      </c>
      <c r="BL3" s="263" t="s">
        <v>180</v>
      </c>
      <c r="BM3" s="262" t="s">
        <v>329</v>
      </c>
      <c r="BN3" s="265" t="s">
        <v>330</v>
      </c>
      <c r="BO3" s="264" t="s">
        <v>323</v>
      </c>
      <c r="BP3" s="266" t="s">
        <v>331</v>
      </c>
      <c r="BR3" s="267" t="s">
        <v>324</v>
      </c>
      <c r="BS3" s="261" t="s">
        <v>325</v>
      </c>
      <c r="BT3" s="262"/>
      <c r="BU3" s="263" t="s">
        <v>326</v>
      </c>
      <c r="BV3" s="264" t="s">
        <v>326</v>
      </c>
      <c r="BW3" s="265" t="s">
        <v>327</v>
      </c>
      <c r="BX3" s="262" t="s">
        <v>328</v>
      </c>
      <c r="BY3" s="263" t="s">
        <v>180</v>
      </c>
      <c r="BZ3" s="262" t="s">
        <v>329</v>
      </c>
      <c r="CA3" s="265" t="s">
        <v>330</v>
      </c>
      <c r="CB3" s="264" t="s">
        <v>323</v>
      </c>
      <c r="CC3" s="266" t="s">
        <v>331</v>
      </c>
    </row>
    <row r="4" spans="1:81" s="248" customFormat="1" ht="15.75" thickBot="1">
      <c r="A4" s="268" t="s">
        <v>332</v>
      </c>
      <c r="B4" s="269"/>
      <c r="C4" s="270" t="s">
        <v>333</v>
      </c>
      <c r="D4" s="271" t="s">
        <v>323</v>
      </c>
      <c r="E4" s="272" t="s">
        <v>334</v>
      </c>
      <c r="F4" s="273" t="s">
        <v>335</v>
      </c>
      <c r="G4" s="274" t="s">
        <v>182</v>
      </c>
      <c r="H4" s="275" t="s">
        <v>323</v>
      </c>
      <c r="I4" s="276" t="s">
        <v>336</v>
      </c>
      <c r="J4" s="277" t="s">
        <v>337</v>
      </c>
      <c r="K4" s="274" t="s">
        <v>338</v>
      </c>
      <c r="L4" s="278" t="s">
        <v>339</v>
      </c>
      <c r="M4" s="274" t="s">
        <v>339</v>
      </c>
      <c r="N4" s="277" t="s">
        <v>340</v>
      </c>
      <c r="O4" s="276" t="s">
        <v>341</v>
      </c>
      <c r="P4" s="279" t="s">
        <v>342</v>
      </c>
      <c r="R4" s="280" t="s">
        <v>334</v>
      </c>
      <c r="S4" s="273" t="s">
        <v>335</v>
      </c>
      <c r="T4" s="274" t="s">
        <v>182</v>
      </c>
      <c r="U4" s="275" t="s">
        <v>323</v>
      </c>
      <c r="V4" s="276" t="s">
        <v>336</v>
      </c>
      <c r="W4" s="277" t="s">
        <v>337</v>
      </c>
      <c r="X4" s="274" t="s">
        <v>338</v>
      </c>
      <c r="Y4" s="278" t="s">
        <v>339</v>
      </c>
      <c r="Z4" s="274" t="s">
        <v>339</v>
      </c>
      <c r="AA4" s="277" t="s">
        <v>340</v>
      </c>
      <c r="AB4" s="276" t="s">
        <v>341</v>
      </c>
      <c r="AC4" s="279" t="s">
        <v>342</v>
      </c>
      <c r="AE4" s="280" t="s">
        <v>334</v>
      </c>
      <c r="AF4" s="273" t="s">
        <v>335</v>
      </c>
      <c r="AG4" s="274" t="s">
        <v>182</v>
      </c>
      <c r="AH4" s="275" t="s">
        <v>323</v>
      </c>
      <c r="AI4" s="276" t="s">
        <v>336</v>
      </c>
      <c r="AJ4" s="277" t="s">
        <v>337</v>
      </c>
      <c r="AK4" s="274" t="s">
        <v>338</v>
      </c>
      <c r="AL4" s="278" t="s">
        <v>339</v>
      </c>
      <c r="AM4" s="274" t="s">
        <v>339</v>
      </c>
      <c r="AN4" s="277" t="s">
        <v>340</v>
      </c>
      <c r="AO4" s="276" t="s">
        <v>341</v>
      </c>
      <c r="AP4" s="279" t="s">
        <v>342</v>
      </c>
      <c r="AR4" s="280" t="s">
        <v>334</v>
      </c>
      <c r="AS4" s="273" t="s">
        <v>335</v>
      </c>
      <c r="AT4" s="274" t="s">
        <v>182</v>
      </c>
      <c r="AU4" s="275" t="s">
        <v>323</v>
      </c>
      <c r="AV4" s="276" t="s">
        <v>336</v>
      </c>
      <c r="AW4" s="277" t="s">
        <v>337</v>
      </c>
      <c r="AX4" s="274" t="s">
        <v>338</v>
      </c>
      <c r="AY4" s="278" t="s">
        <v>339</v>
      </c>
      <c r="AZ4" s="274" t="s">
        <v>339</v>
      </c>
      <c r="BA4" s="277" t="s">
        <v>340</v>
      </c>
      <c r="BB4" s="276" t="s">
        <v>341</v>
      </c>
      <c r="BC4" s="279" t="s">
        <v>342</v>
      </c>
      <c r="BE4" s="280" t="s">
        <v>334</v>
      </c>
      <c r="BF4" s="273" t="s">
        <v>335</v>
      </c>
      <c r="BG4" s="274" t="s">
        <v>182</v>
      </c>
      <c r="BH4" s="275" t="s">
        <v>323</v>
      </c>
      <c r="BI4" s="276" t="s">
        <v>336</v>
      </c>
      <c r="BJ4" s="277" t="s">
        <v>337</v>
      </c>
      <c r="BK4" s="274" t="s">
        <v>338</v>
      </c>
      <c r="BL4" s="278" t="s">
        <v>339</v>
      </c>
      <c r="BM4" s="274" t="s">
        <v>339</v>
      </c>
      <c r="BN4" s="277" t="s">
        <v>340</v>
      </c>
      <c r="BO4" s="276" t="s">
        <v>341</v>
      </c>
      <c r="BP4" s="279" t="s">
        <v>342</v>
      </c>
      <c r="BR4" s="281" t="s">
        <v>334</v>
      </c>
      <c r="BS4" s="282" t="s">
        <v>335</v>
      </c>
      <c r="BT4" s="283" t="s">
        <v>182</v>
      </c>
      <c r="BU4" s="284" t="s">
        <v>323</v>
      </c>
      <c r="BV4" s="285" t="s">
        <v>336</v>
      </c>
      <c r="BW4" s="286" t="s">
        <v>337</v>
      </c>
      <c r="BX4" s="283" t="s">
        <v>338</v>
      </c>
      <c r="BY4" s="287" t="s">
        <v>339</v>
      </c>
      <c r="BZ4" s="283" t="s">
        <v>339</v>
      </c>
      <c r="CA4" s="286" t="s">
        <v>340</v>
      </c>
      <c r="CB4" s="285" t="s">
        <v>341</v>
      </c>
      <c r="CC4" s="288" t="s">
        <v>342</v>
      </c>
    </row>
    <row r="5" spans="1:81" s="248" customFormat="1" ht="17.25" customHeight="1">
      <c r="A5" s="289"/>
      <c r="B5" s="729"/>
      <c r="C5" s="729"/>
      <c r="D5" s="290"/>
      <c r="E5" s="291"/>
      <c r="F5" s="292"/>
      <c r="G5" s="293"/>
      <c r="H5" s="293"/>
      <c r="I5" s="294"/>
      <c r="J5" s="294"/>
      <c r="K5" s="293"/>
      <c r="L5" s="293"/>
      <c r="M5" s="293"/>
      <c r="N5" s="294"/>
      <c r="O5" s="294"/>
      <c r="P5" s="295"/>
      <c r="R5" s="296"/>
      <c r="S5" s="292"/>
      <c r="T5" s="293"/>
      <c r="U5" s="293"/>
      <c r="V5" s="294"/>
      <c r="W5" s="294"/>
      <c r="X5" s="293"/>
      <c r="Y5" s="293"/>
      <c r="Z5" s="293"/>
      <c r="AA5" s="294"/>
      <c r="AB5" s="294"/>
      <c r="AC5" s="295"/>
      <c r="AE5" s="296"/>
      <c r="AF5" s="292"/>
      <c r="AG5" s="293"/>
      <c r="AH5" s="293"/>
      <c r="AI5" s="294"/>
      <c r="AJ5" s="294"/>
      <c r="AK5" s="293"/>
      <c r="AL5" s="293"/>
      <c r="AM5" s="293"/>
      <c r="AN5" s="294"/>
      <c r="AO5" s="294"/>
      <c r="AP5" s="295"/>
      <c r="AR5" s="296"/>
      <c r="AS5" s="292"/>
      <c r="AT5" s="293"/>
      <c r="AU5" s="293"/>
      <c r="AV5" s="294"/>
      <c r="AW5" s="294"/>
      <c r="AX5" s="293"/>
      <c r="AY5" s="293"/>
      <c r="AZ5" s="293"/>
      <c r="BA5" s="294"/>
      <c r="BB5" s="294"/>
      <c r="BC5" s="295"/>
      <c r="BE5" s="296"/>
      <c r="BF5" s="292"/>
      <c r="BG5" s="293"/>
      <c r="BH5" s="293"/>
      <c r="BI5" s="294"/>
      <c r="BJ5" s="294"/>
      <c r="BK5" s="293"/>
      <c r="BL5" s="293"/>
      <c r="BM5" s="293"/>
      <c r="BN5" s="294"/>
      <c r="BO5" s="294"/>
      <c r="BP5" s="295"/>
      <c r="BR5" s="297"/>
      <c r="BS5" s="298"/>
      <c r="BT5" s="299"/>
      <c r="BU5" s="299"/>
      <c r="BV5" s="300"/>
      <c r="BW5" s="300"/>
      <c r="BX5" s="299"/>
      <c r="BY5" s="299"/>
      <c r="BZ5" s="299"/>
      <c r="CA5" s="300"/>
      <c r="CB5" s="300"/>
      <c r="CC5" s="299"/>
    </row>
    <row r="6" spans="1:81" s="313" customFormat="1" ht="14.25">
      <c r="A6" s="301">
        <v>43070</v>
      </c>
      <c r="B6" s="302" t="s">
        <v>343</v>
      </c>
      <c r="C6" s="302" t="s">
        <v>344</v>
      </c>
      <c r="D6" s="303" t="s">
        <v>345</v>
      </c>
      <c r="E6" s="304">
        <v>10000000</v>
      </c>
      <c r="F6" s="305"/>
      <c r="G6" s="305">
        <v>0</v>
      </c>
      <c r="H6" s="305">
        <f>+E6*(G6/100)</f>
        <v>0</v>
      </c>
      <c r="I6" s="305">
        <f>+F6*(G6/100)</f>
        <v>0</v>
      </c>
      <c r="J6" s="305">
        <f>+E6+H6-I6-F6</f>
        <v>10000000</v>
      </c>
      <c r="K6" s="306">
        <v>0</v>
      </c>
      <c r="L6" s="305">
        <v>96</v>
      </c>
      <c r="M6" s="305">
        <f>+L6-K6</f>
        <v>96</v>
      </c>
      <c r="N6" s="305">
        <f>+J6/L6*K6</f>
        <v>0</v>
      </c>
      <c r="O6" s="305">
        <f>+E6+H6</f>
        <v>10000000</v>
      </c>
      <c r="P6" s="307">
        <f>N6+F6+I6</f>
        <v>0</v>
      </c>
      <c r="Q6" s="308"/>
      <c r="R6" s="309">
        <f>+O6</f>
        <v>10000000</v>
      </c>
      <c r="S6" s="310">
        <f>+P6</f>
        <v>0</v>
      </c>
      <c r="T6" s="310">
        <v>0</v>
      </c>
      <c r="U6" s="311">
        <f>+R6*(T6/100)</f>
        <v>0</v>
      </c>
      <c r="V6" s="311">
        <f>+S6*(T6/100)</f>
        <v>0</v>
      </c>
      <c r="W6" s="311">
        <f>+R6+U6-V6-S6</f>
        <v>10000000</v>
      </c>
      <c r="X6" s="310">
        <v>12</v>
      </c>
      <c r="Y6" s="310">
        <f>+M6</f>
        <v>96</v>
      </c>
      <c r="Z6" s="310">
        <f>+Y6-X6</f>
        <v>84</v>
      </c>
      <c r="AA6" s="311">
        <f>+W6/Y6*X6</f>
        <v>1250000</v>
      </c>
      <c r="AB6" s="311">
        <f>+R6+U6</f>
        <v>10000000</v>
      </c>
      <c r="AC6" s="312">
        <f>AA6+S6+V6</f>
        <v>1250000</v>
      </c>
      <c r="AD6" s="308"/>
      <c r="AE6" s="309">
        <f>+AB6</f>
        <v>10000000</v>
      </c>
      <c r="AF6" s="310">
        <f>+AC6</f>
        <v>1250000</v>
      </c>
      <c r="AG6" s="310">
        <v>0</v>
      </c>
      <c r="AH6" s="311">
        <f>+AE6*(AG6/100)</f>
        <v>0</v>
      </c>
      <c r="AI6" s="311">
        <f>+AF6*(AG6/100)</f>
        <v>0</v>
      </c>
      <c r="AJ6" s="311">
        <f>+AE6+AH6-AI6-AF6</f>
        <v>8750000</v>
      </c>
      <c r="AK6" s="310">
        <v>12</v>
      </c>
      <c r="AL6" s="310">
        <f>+Z6</f>
        <v>84</v>
      </c>
      <c r="AM6" s="310">
        <f>+AL6-AK6</f>
        <v>72</v>
      </c>
      <c r="AN6" s="311">
        <f>+AJ6/AL6*AK6</f>
        <v>1250000</v>
      </c>
      <c r="AO6" s="311">
        <f>+AE6+AH6</f>
        <v>10000000</v>
      </c>
      <c r="AP6" s="312">
        <f>AN6+AF6+AI6</f>
        <v>2500000</v>
      </c>
      <c r="AR6" s="309">
        <f>+AO6</f>
        <v>10000000</v>
      </c>
      <c r="AS6" s="310">
        <f>+AP6</f>
        <v>2500000</v>
      </c>
      <c r="AT6" s="310">
        <v>0</v>
      </c>
      <c r="AU6" s="311">
        <f>+AR6*(AT6/100)</f>
        <v>0</v>
      </c>
      <c r="AV6" s="311">
        <f>+AS6*(AT6/100)</f>
        <v>0</v>
      </c>
      <c r="AW6" s="311">
        <f>+AR6+AU6-AV6-AS6</f>
        <v>7500000</v>
      </c>
      <c r="AX6" s="314">
        <f t="shared" ref="AX6:AX13" si="0">IF(12&gt;=AY6,AY6,12)</f>
        <v>12</v>
      </c>
      <c r="AY6" s="310">
        <f>+AM6</f>
        <v>72</v>
      </c>
      <c r="AZ6" s="310">
        <f>+AY6-AX6</f>
        <v>60</v>
      </c>
      <c r="BA6" s="311">
        <f>+AW6/AY6*AX6</f>
        <v>1250000</v>
      </c>
      <c r="BB6" s="311">
        <f>+AR6+AU6</f>
        <v>10000000</v>
      </c>
      <c r="BC6" s="312">
        <f>BA6+AS6+AV6</f>
        <v>3750000</v>
      </c>
      <c r="BE6" s="309">
        <f>+BB6</f>
        <v>10000000</v>
      </c>
      <c r="BF6" s="310">
        <f>+BC6</f>
        <v>3750000</v>
      </c>
      <c r="BG6" s="310">
        <v>0</v>
      </c>
      <c r="BH6" s="311">
        <f>+BE6*(BG6/100)</f>
        <v>0</v>
      </c>
      <c r="BI6" s="311">
        <f>+BF6*(BG6/100)</f>
        <v>0</v>
      </c>
      <c r="BJ6" s="311">
        <f>+BE6+BH6-BI6-BF6</f>
        <v>6250000</v>
      </c>
      <c r="BK6" s="314">
        <f>IF(12&gt;=BL6,BL6,12)</f>
        <v>12</v>
      </c>
      <c r="BL6" s="310">
        <f>+AZ6</f>
        <v>60</v>
      </c>
      <c r="BM6" s="310">
        <f>+BL6-BK6</f>
        <v>48</v>
      </c>
      <c r="BN6" s="311">
        <f>+BJ6/BL6*BK6</f>
        <v>1250000</v>
      </c>
      <c r="BO6" s="311">
        <f>+BE6+BH6</f>
        <v>10000000</v>
      </c>
      <c r="BP6" s="312">
        <f>BN6+BF6+BI6</f>
        <v>5000000</v>
      </c>
      <c r="BR6" s="315">
        <f>+BO6</f>
        <v>10000000</v>
      </c>
      <c r="BS6" s="316">
        <f>+BP6</f>
        <v>5000000</v>
      </c>
      <c r="BT6" s="316">
        <v>0</v>
      </c>
      <c r="BU6" s="311">
        <f>+BR6*(BT6/100)</f>
        <v>0</v>
      </c>
      <c r="BV6" s="311">
        <f>+BS6*(BT6/100)</f>
        <v>0</v>
      </c>
      <c r="BW6" s="311">
        <f>+BR6+BU6-BV6-BS6</f>
        <v>5000000</v>
      </c>
      <c r="BX6" s="314">
        <f>IF(12&gt;=BY6,BY6,12)</f>
        <v>12</v>
      </c>
      <c r="BY6" s="316">
        <f>+BM6</f>
        <v>48</v>
      </c>
      <c r="BZ6" s="316">
        <f>+BY6-BX6</f>
        <v>36</v>
      </c>
      <c r="CA6" s="311">
        <f>+BW6/BY6*BX6</f>
        <v>1250000</v>
      </c>
      <c r="CB6" s="311">
        <f>+BR6+BU6</f>
        <v>10000000</v>
      </c>
      <c r="CC6" s="311">
        <f>CA6+BS6+BV6</f>
        <v>6250000</v>
      </c>
    </row>
    <row r="7" spans="1:81" s="320" customFormat="1" ht="14.25">
      <c r="A7" s="301">
        <v>43070</v>
      </c>
      <c r="B7" s="302" t="s">
        <v>343</v>
      </c>
      <c r="C7" s="302" t="s">
        <v>346</v>
      </c>
      <c r="D7" s="303" t="s">
        <v>345</v>
      </c>
      <c r="E7" s="317">
        <v>10000000</v>
      </c>
      <c r="F7" s="305"/>
      <c r="G7" s="305">
        <v>0</v>
      </c>
      <c r="H7" s="305">
        <f>+E7*(G7/100)</f>
        <v>0</v>
      </c>
      <c r="I7" s="305">
        <f>+F7*(G7/100)</f>
        <v>0</v>
      </c>
      <c r="J7" s="305">
        <f>+E7+H7-I7-F7</f>
        <v>10000000</v>
      </c>
      <c r="K7" s="306">
        <v>0</v>
      </c>
      <c r="L7" s="305">
        <v>96</v>
      </c>
      <c r="M7" s="305">
        <f>+L7-K7</f>
        <v>96</v>
      </c>
      <c r="N7" s="305">
        <f>+J7/L7*K7</f>
        <v>0</v>
      </c>
      <c r="O7" s="305">
        <f>+E7+H7</f>
        <v>10000000</v>
      </c>
      <c r="P7" s="307">
        <f>N7+F7+I7</f>
        <v>0</v>
      </c>
      <c r="Q7" s="318"/>
      <c r="R7" s="311">
        <f>+O7</f>
        <v>10000000</v>
      </c>
      <c r="S7" s="310">
        <f>+P7</f>
        <v>0</v>
      </c>
      <c r="T7" s="311">
        <v>0</v>
      </c>
      <c r="U7" s="311">
        <f>+R7*(T7/100)</f>
        <v>0</v>
      </c>
      <c r="V7" s="311">
        <f>+S7*(T7/100)</f>
        <v>0</v>
      </c>
      <c r="W7" s="311">
        <f>+R7+U7-V7-S7</f>
        <v>10000000</v>
      </c>
      <c r="X7" s="319">
        <v>12</v>
      </c>
      <c r="Y7" s="310">
        <f>+M7</f>
        <v>96</v>
      </c>
      <c r="Z7" s="311">
        <f>Y7-X7</f>
        <v>84</v>
      </c>
      <c r="AA7" s="311">
        <f>+W7/Y7*X7</f>
        <v>1250000</v>
      </c>
      <c r="AB7" s="311">
        <f>+R7+U7</f>
        <v>10000000</v>
      </c>
      <c r="AC7" s="312">
        <f>AA7+S7+V7</f>
        <v>1250000</v>
      </c>
      <c r="AD7" s="318"/>
      <c r="AE7" s="311">
        <f>+AB7</f>
        <v>10000000</v>
      </c>
      <c r="AF7" s="310">
        <f>+AC7</f>
        <v>1250000</v>
      </c>
      <c r="AG7" s="311">
        <v>0</v>
      </c>
      <c r="AH7" s="311">
        <f>+AE7*(AG7/100)</f>
        <v>0</v>
      </c>
      <c r="AI7" s="311">
        <f>+AF7*(AG7/100)</f>
        <v>0</v>
      </c>
      <c r="AJ7" s="311">
        <f>+AE7+AH7-AI7-AF7</f>
        <v>8750000</v>
      </c>
      <c r="AK7" s="319">
        <v>12</v>
      </c>
      <c r="AL7" s="310">
        <f>+Z7</f>
        <v>84</v>
      </c>
      <c r="AM7" s="311">
        <f>AL7-AK7</f>
        <v>72</v>
      </c>
      <c r="AN7" s="311">
        <f>+AJ7/AL7*AK7</f>
        <v>1250000</v>
      </c>
      <c r="AO7" s="311">
        <f>+AE7+AH7</f>
        <v>10000000</v>
      </c>
      <c r="AP7" s="312">
        <f>AN7+AF7+AI7</f>
        <v>2500000</v>
      </c>
      <c r="AR7" s="311">
        <f>+AO7</f>
        <v>10000000</v>
      </c>
      <c r="AS7" s="310">
        <f>+AP7</f>
        <v>2500000</v>
      </c>
      <c r="AT7" s="311">
        <v>0</v>
      </c>
      <c r="AU7" s="311">
        <f>+AR7*(AT7/100)</f>
        <v>0</v>
      </c>
      <c r="AV7" s="311">
        <f>+AS7*(AT7/100)</f>
        <v>0</v>
      </c>
      <c r="AW7" s="311">
        <f>+AR7+AU7-AV7-AS7</f>
        <v>7500000</v>
      </c>
      <c r="AX7" s="314">
        <f t="shared" si="0"/>
        <v>12</v>
      </c>
      <c r="AY7" s="310">
        <f>+AM7</f>
        <v>72</v>
      </c>
      <c r="AZ7" s="311">
        <f>AY7-AX7</f>
        <v>60</v>
      </c>
      <c r="BA7" s="311">
        <f>+AW7/AY7*AX7</f>
        <v>1250000</v>
      </c>
      <c r="BB7" s="311">
        <f>+AR7+AU7</f>
        <v>10000000</v>
      </c>
      <c r="BC7" s="312">
        <f t="shared" ref="BC7:BC16" si="1">BA7+AS7+AV7</f>
        <v>3750000</v>
      </c>
      <c r="BE7" s="311">
        <f>+BB7</f>
        <v>10000000</v>
      </c>
      <c r="BF7" s="310">
        <f>+BC7</f>
        <v>3750000</v>
      </c>
      <c r="BG7" s="311">
        <v>0</v>
      </c>
      <c r="BH7" s="311">
        <f>+BE7*(BG7/100)</f>
        <v>0</v>
      </c>
      <c r="BI7" s="311">
        <f>+BF7*(BG7/100)</f>
        <v>0</v>
      </c>
      <c r="BJ7" s="311">
        <f>+BE7+BH7-BI7-BF7</f>
        <v>6250000</v>
      </c>
      <c r="BK7" s="314">
        <f>IF(12&gt;=BL7,BL7,12)</f>
        <v>12</v>
      </c>
      <c r="BL7" s="310">
        <f>+AZ7</f>
        <v>60</v>
      </c>
      <c r="BM7" s="311">
        <f>BL7-BK7</f>
        <v>48</v>
      </c>
      <c r="BN7" s="311">
        <f>+BJ7/BL7*BK7</f>
        <v>1250000</v>
      </c>
      <c r="BO7" s="311">
        <f>+BE7+BH7</f>
        <v>10000000</v>
      </c>
      <c r="BP7" s="312">
        <f t="shared" ref="BP7:BP16" si="2">BN7+BF7+BI7</f>
        <v>5000000</v>
      </c>
      <c r="BR7" s="311">
        <f>+BO7</f>
        <v>10000000</v>
      </c>
      <c r="BS7" s="316">
        <f>+BP7</f>
        <v>5000000</v>
      </c>
      <c r="BT7" s="311">
        <v>0</v>
      </c>
      <c r="BU7" s="311">
        <f>+BR7*(BT7/100)</f>
        <v>0</v>
      </c>
      <c r="BV7" s="311">
        <f>+BS7*(BT7/100)</f>
        <v>0</v>
      </c>
      <c r="BW7" s="311">
        <f>+BR7+BU7-BV7-BS7</f>
        <v>5000000</v>
      </c>
      <c r="BX7" s="314">
        <f>IF(12&gt;=BY7,BY7,12)</f>
        <v>12</v>
      </c>
      <c r="BY7" s="316">
        <f>+BM7</f>
        <v>48</v>
      </c>
      <c r="BZ7" s="311">
        <f>BY7-BX7</f>
        <v>36</v>
      </c>
      <c r="CA7" s="311">
        <f>+BW7/BY7*BX7</f>
        <v>1250000</v>
      </c>
      <c r="CB7" s="311">
        <f>+BR7+BU7</f>
        <v>10000000</v>
      </c>
      <c r="CC7" s="311">
        <f t="shared" ref="CC7:CC16" si="3">CA7+BS7+BV7</f>
        <v>6250000</v>
      </c>
    </row>
    <row r="8" spans="1:81" s="334" customFormat="1" ht="14.25">
      <c r="A8" s="321">
        <v>43628</v>
      </c>
      <c r="B8" s="322" t="s">
        <v>347</v>
      </c>
      <c r="C8" s="322"/>
      <c r="D8" s="323" t="s">
        <v>348</v>
      </c>
      <c r="E8" s="324"/>
      <c r="F8" s="325"/>
      <c r="G8" s="326"/>
      <c r="H8" s="326"/>
      <c r="I8" s="326"/>
      <c r="J8" s="326"/>
      <c r="K8" s="327"/>
      <c r="L8" s="326"/>
      <c r="M8" s="326"/>
      <c r="N8" s="326"/>
      <c r="O8" s="326"/>
      <c r="P8" s="328"/>
      <c r="Q8" s="329"/>
      <c r="R8" s="330"/>
      <c r="S8" s="331"/>
      <c r="T8" s="330"/>
      <c r="U8" s="330"/>
      <c r="V8" s="330"/>
      <c r="W8" s="330"/>
      <c r="X8" s="332"/>
      <c r="Y8" s="331"/>
      <c r="Z8" s="330"/>
      <c r="AA8" s="330"/>
      <c r="AB8" s="330"/>
      <c r="AC8" s="333"/>
      <c r="AD8" s="329"/>
      <c r="AE8" s="330">
        <v>4257666</v>
      </c>
      <c r="AF8" s="331">
        <f t="shared" ref="AF8:AF13" si="4">+AC8</f>
        <v>0</v>
      </c>
      <c r="AG8" s="331">
        <v>0</v>
      </c>
      <c r="AH8" s="330">
        <f t="shared" ref="AH8:AH13" si="5">+AE8*(AG8/100)</f>
        <v>0</v>
      </c>
      <c r="AI8" s="330">
        <f t="shared" ref="AI8:AI13" si="6">+AF8*(AG8/100)</f>
        <v>0</v>
      </c>
      <c r="AJ8" s="330">
        <f t="shared" ref="AJ8:AJ13" si="7">+AE8+AH8-AI8-AF8</f>
        <v>4257666</v>
      </c>
      <c r="AK8" s="332">
        <v>7</v>
      </c>
      <c r="AL8" s="331">
        <v>96</v>
      </c>
      <c r="AM8" s="330">
        <f t="shared" ref="AM8:AM14" si="8">AL8-AK8</f>
        <v>89</v>
      </c>
      <c r="AN8" s="330">
        <f t="shared" ref="AN8:AN13" si="9">+AJ8/AL8*AK8</f>
        <v>310454.8125</v>
      </c>
      <c r="AO8" s="330">
        <f t="shared" ref="AO8:AO14" si="10">+AE8+AH8</f>
        <v>4257666</v>
      </c>
      <c r="AP8" s="333">
        <f t="shared" ref="AP8:AP14" si="11">AN8+AF8+AI8</f>
        <v>310454.8125</v>
      </c>
      <c r="AR8" s="330">
        <v>4257666</v>
      </c>
      <c r="AS8" s="331">
        <f t="shared" ref="AS8:AS15" si="12">+AP8</f>
        <v>310454.8125</v>
      </c>
      <c r="AT8" s="331">
        <v>0</v>
      </c>
      <c r="AU8" s="330">
        <f t="shared" ref="AU8:AU13" si="13">+AR8*(AT8/100)</f>
        <v>0</v>
      </c>
      <c r="AV8" s="330">
        <f t="shared" ref="AV8:AV13" si="14">+AS8*(AT8/100)</f>
        <v>0</v>
      </c>
      <c r="AW8" s="330">
        <f t="shared" ref="AW8:AW15" si="15">+AR8+AU8-AV8-AS8</f>
        <v>3947211.1875</v>
      </c>
      <c r="AX8" s="335">
        <f t="shared" si="0"/>
        <v>12</v>
      </c>
      <c r="AY8" s="331">
        <v>96</v>
      </c>
      <c r="AZ8" s="330">
        <f t="shared" ref="AZ8:AZ14" si="16">AY8-AX8</f>
        <v>84</v>
      </c>
      <c r="BA8" s="330">
        <f t="shared" ref="BA8:BA13" si="17">+AW8/AY8*AX8</f>
        <v>493401.3984375</v>
      </c>
      <c r="BB8" s="330">
        <f t="shared" ref="BB8:BB13" si="18">+AR8+AU8</f>
        <v>4257666</v>
      </c>
      <c r="BC8" s="333">
        <f t="shared" si="1"/>
        <v>803856.2109375</v>
      </c>
      <c r="BE8" s="330">
        <v>4257666</v>
      </c>
      <c r="BF8" s="331">
        <f t="shared" ref="BF8:BF15" si="19">+BC8</f>
        <v>803856.2109375</v>
      </c>
      <c r="BG8" s="331">
        <v>0</v>
      </c>
      <c r="BH8" s="330">
        <f t="shared" ref="BH8:BH13" si="20">+BE8*(BG8/100)</f>
        <v>0</v>
      </c>
      <c r="BI8" s="330">
        <f t="shared" ref="BI8:BI13" si="21">+BF8*(BG8/100)</f>
        <v>0</v>
      </c>
      <c r="BJ8" s="330">
        <f t="shared" ref="BJ8:BJ15" si="22">+BE8+BH8-BI8-BF8</f>
        <v>3453809.7890625</v>
      </c>
      <c r="BK8" s="335">
        <f>IF(12&gt;=BL8,BL8,12)</f>
        <v>12</v>
      </c>
      <c r="BL8" s="331">
        <v>96</v>
      </c>
      <c r="BM8" s="330">
        <f t="shared" ref="BM8:BM14" si="23">BL8-BK8</f>
        <v>84</v>
      </c>
      <c r="BN8" s="330">
        <f>+BJ8/BL8*BK8</f>
        <v>431726.2236328125</v>
      </c>
      <c r="BO8" s="330">
        <f t="shared" ref="BO8:BO13" si="24">+BE8+BH8</f>
        <v>4257666</v>
      </c>
      <c r="BP8" s="333">
        <f t="shared" si="2"/>
        <v>1235582.4345703125</v>
      </c>
      <c r="BR8" s="330">
        <v>4257666</v>
      </c>
      <c r="BS8" s="336">
        <f t="shared" ref="BS8:BT19" si="25">+BP8</f>
        <v>1235582.4345703125</v>
      </c>
      <c r="BT8" s="336">
        <v>0</v>
      </c>
      <c r="BU8" s="330">
        <f t="shared" ref="BU8:BU19" si="26">+BR8*(BT8/100)</f>
        <v>0</v>
      </c>
      <c r="BV8" s="330">
        <f t="shared" ref="BV8:BV19" si="27">+BS8*(BT8/100)</f>
        <v>0</v>
      </c>
      <c r="BW8" s="330">
        <f t="shared" ref="BW8:BW15" si="28">+BR8+BU8-BV8-BS8</f>
        <v>3022083.5654296875</v>
      </c>
      <c r="BX8" s="335">
        <f>IF(12&gt;=BY8,BY8,12)</f>
        <v>12</v>
      </c>
      <c r="BY8" s="336">
        <v>96</v>
      </c>
      <c r="BZ8" s="330">
        <f t="shared" ref="BZ8:BZ14" si="29">BY8-BX8</f>
        <v>84</v>
      </c>
      <c r="CA8" s="330">
        <f>+BW8/BY8*BX8</f>
        <v>377760.44567871094</v>
      </c>
      <c r="CB8" s="330">
        <f t="shared" ref="CB8:CB19" si="30">+BR8+BU8</f>
        <v>4257666</v>
      </c>
      <c r="CC8" s="330">
        <f t="shared" si="3"/>
        <v>1613342.8802490234</v>
      </c>
    </row>
    <row r="9" spans="1:81" s="350" customFormat="1" ht="14.25">
      <c r="A9" s="337">
        <v>43628</v>
      </c>
      <c r="B9" s="338"/>
      <c r="C9" s="338"/>
      <c r="D9" s="339" t="s">
        <v>349</v>
      </c>
      <c r="E9" s="340"/>
      <c r="F9" s="341"/>
      <c r="G9" s="342"/>
      <c r="H9" s="342"/>
      <c r="I9" s="342"/>
      <c r="J9" s="342"/>
      <c r="K9" s="343"/>
      <c r="L9" s="342"/>
      <c r="M9" s="342"/>
      <c r="N9" s="342"/>
      <c r="O9" s="342"/>
      <c r="P9" s="344"/>
      <c r="Q9" s="345"/>
      <c r="R9" s="346"/>
      <c r="S9" s="347"/>
      <c r="T9" s="346"/>
      <c r="U9" s="346"/>
      <c r="V9" s="346"/>
      <c r="W9" s="346"/>
      <c r="X9" s="348"/>
      <c r="Y9" s="347"/>
      <c r="Z9" s="346"/>
      <c r="AA9" s="346"/>
      <c r="AB9" s="346"/>
      <c r="AC9" s="349"/>
      <c r="AD9" s="345"/>
      <c r="AE9" s="346">
        <v>6155341</v>
      </c>
      <c r="AF9" s="347">
        <f t="shared" si="4"/>
        <v>0</v>
      </c>
      <c r="AG9" s="346">
        <v>0</v>
      </c>
      <c r="AH9" s="346">
        <f t="shared" si="5"/>
        <v>0</v>
      </c>
      <c r="AI9" s="346">
        <f t="shared" si="6"/>
        <v>0</v>
      </c>
      <c r="AJ9" s="346">
        <f t="shared" si="7"/>
        <v>6155341</v>
      </c>
      <c r="AK9" s="348">
        <v>4</v>
      </c>
      <c r="AL9" s="347">
        <v>84</v>
      </c>
      <c r="AM9" s="330">
        <f t="shared" si="8"/>
        <v>80</v>
      </c>
      <c r="AN9" s="330">
        <f t="shared" si="9"/>
        <v>293111.47619047621</v>
      </c>
      <c r="AO9" s="330">
        <v>0</v>
      </c>
      <c r="AP9" s="333"/>
      <c r="AR9" s="346">
        <v>0</v>
      </c>
      <c r="AS9" s="347">
        <f t="shared" si="12"/>
        <v>0</v>
      </c>
      <c r="AT9" s="346">
        <v>0</v>
      </c>
      <c r="AU9" s="346">
        <f t="shared" si="13"/>
        <v>0</v>
      </c>
      <c r="AV9" s="346">
        <f t="shared" si="14"/>
        <v>0</v>
      </c>
      <c r="AW9" s="346">
        <f t="shared" si="15"/>
        <v>0</v>
      </c>
      <c r="AX9" s="348"/>
      <c r="AY9" s="347"/>
      <c r="AZ9" s="330">
        <f t="shared" si="16"/>
        <v>0</v>
      </c>
      <c r="BA9" s="330">
        <v>0</v>
      </c>
      <c r="BB9" s="330">
        <f t="shared" si="18"/>
        <v>0</v>
      </c>
      <c r="BC9" s="333">
        <f t="shared" si="1"/>
        <v>0</v>
      </c>
      <c r="BE9" s="346">
        <v>0</v>
      </c>
      <c r="BF9" s="347">
        <f t="shared" si="19"/>
        <v>0</v>
      </c>
      <c r="BG9" s="346">
        <v>0</v>
      </c>
      <c r="BH9" s="346">
        <f t="shared" si="20"/>
        <v>0</v>
      </c>
      <c r="BI9" s="346">
        <f t="shared" si="21"/>
        <v>0</v>
      </c>
      <c r="BJ9" s="346">
        <f t="shared" si="22"/>
        <v>0</v>
      </c>
      <c r="BK9" s="348"/>
      <c r="BL9" s="347"/>
      <c r="BM9" s="330">
        <f t="shared" si="23"/>
        <v>0</v>
      </c>
      <c r="BN9" s="330">
        <v>0</v>
      </c>
      <c r="BO9" s="330">
        <f t="shared" si="24"/>
        <v>0</v>
      </c>
      <c r="BP9" s="333">
        <f t="shared" si="2"/>
        <v>0</v>
      </c>
      <c r="BR9" s="346">
        <v>0</v>
      </c>
      <c r="BS9" s="351">
        <f t="shared" si="25"/>
        <v>0</v>
      </c>
      <c r="BT9" s="346">
        <v>0</v>
      </c>
      <c r="BU9" s="346">
        <f t="shared" si="26"/>
        <v>0</v>
      </c>
      <c r="BV9" s="346">
        <f t="shared" si="27"/>
        <v>0</v>
      </c>
      <c r="BW9" s="346">
        <f t="shared" si="28"/>
        <v>0</v>
      </c>
      <c r="BX9" s="348"/>
      <c r="BY9" s="351"/>
      <c r="BZ9" s="330">
        <f t="shared" si="29"/>
        <v>0</v>
      </c>
      <c r="CA9" s="330">
        <v>0</v>
      </c>
      <c r="CB9" s="330">
        <f t="shared" si="30"/>
        <v>0</v>
      </c>
      <c r="CC9" s="330">
        <f t="shared" si="3"/>
        <v>0</v>
      </c>
    </row>
    <row r="10" spans="1:81" s="320" customFormat="1" ht="14.25">
      <c r="A10" s="301">
        <v>43628</v>
      </c>
      <c r="B10" s="302" t="s">
        <v>343</v>
      </c>
      <c r="C10" s="302"/>
      <c r="D10" s="303" t="s">
        <v>349</v>
      </c>
      <c r="E10" s="352"/>
      <c r="F10" s="353"/>
      <c r="G10" s="305"/>
      <c r="H10" s="305"/>
      <c r="I10" s="305"/>
      <c r="J10" s="305"/>
      <c r="K10" s="306"/>
      <c r="L10" s="305"/>
      <c r="M10" s="305"/>
      <c r="N10" s="305"/>
      <c r="O10" s="305"/>
      <c r="P10" s="307"/>
      <c r="Q10" s="318"/>
      <c r="R10" s="311"/>
      <c r="S10" s="310"/>
      <c r="T10" s="311"/>
      <c r="U10" s="311"/>
      <c r="V10" s="311"/>
      <c r="W10" s="311"/>
      <c r="X10" s="319"/>
      <c r="Y10" s="310"/>
      <c r="Z10" s="311"/>
      <c r="AA10" s="311"/>
      <c r="AB10" s="311"/>
      <c r="AC10" s="312"/>
      <c r="AD10" s="318"/>
      <c r="AE10" s="311">
        <v>11282814</v>
      </c>
      <c r="AF10" s="310">
        <f t="shared" si="4"/>
        <v>0</v>
      </c>
      <c r="AG10" s="310">
        <v>0</v>
      </c>
      <c r="AH10" s="311">
        <f t="shared" si="5"/>
        <v>0</v>
      </c>
      <c r="AI10" s="311">
        <f t="shared" si="6"/>
        <v>0</v>
      </c>
      <c r="AJ10" s="311">
        <f t="shared" si="7"/>
        <v>11282814</v>
      </c>
      <c r="AK10" s="319">
        <v>7</v>
      </c>
      <c r="AL10" s="310">
        <v>84</v>
      </c>
      <c r="AM10" s="311">
        <f t="shared" si="8"/>
        <v>77</v>
      </c>
      <c r="AN10" s="311">
        <f t="shared" si="9"/>
        <v>940234.5</v>
      </c>
      <c r="AO10" s="311">
        <f t="shared" si="10"/>
        <v>11282814</v>
      </c>
      <c r="AP10" s="312">
        <f t="shared" si="11"/>
        <v>940234.5</v>
      </c>
      <c r="AR10" s="311">
        <v>11282814</v>
      </c>
      <c r="AS10" s="310">
        <f t="shared" si="12"/>
        <v>940234.5</v>
      </c>
      <c r="AT10" s="310">
        <v>0</v>
      </c>
      <c r="AU10" s="311">
        <f t="shared" si="13"/>
        <v>0</v>
      </c>
      <c r="AV10" s="311">
        <f t="shared" si="14"/>
        <v>0</v>
      </c>
      <c r="AW10" s="311">
        <f t="shared" si="15"/>
        <v>10342579.5</v>
      </c>
      <c r="AX10" s="314">
        <f t="shared" si="0"/>
        <v>12</v>
      </c>
      <c r="AY10" s="310">
        <v>84</v>
      </c>
      <c r="AZ10" s="311">
        <f t="shared" si="16"/>
        <v>72</v>
      </c>
      <c r="BA10" s="311">
        <f t="shared" si="17"/>
        <v>1477511.3571428573</v>
      </c>
      <c r="BB10" s="311">
        <f t="shared" si="18"/>
        <v>11282814</v>
      </c>
      <c r="BC10" s="312">
        <f t="shared" si="1"/>
        <v>2417745.8571428573</v>
      </c>
      <c r="BE10" s="311">
        <v>11282814</v>
      </c>
      <c r="BF10" s="310">
        <f t="shared" si="19"/>
        <v>2417745.8571428573</v>
      </c>
      <c r="BG10" s="310">
        <v>0</v>
      </c>
      <c r="BH10" s="311">
        <f t="shared" si="20"/>
        <v>0</v>
      </c>
      <c r="BI10" s="311">
        <f t="shared" si="21"/>
        <v>0</v>
      </c>
      <c r="BJ10" s="311">
        <f t="shared" si="22"/>
        <v>8865068.1428571418</v>
      </c>
      <c r="BK10" s="314">
        <f t="shared" ref="BK10:BK16" si="31">IF(12&gt;=BL10,BL10,12)</f>
        <v>12</v>
      </c>
      <c r="BL10" s="310">
        <v>84</v>
      </c>
      <c r="BM10" s="311">
        <f t="shared" si="23"/>
        <v>72</v>
      </c>
      <c r="BN10" s="311">
        <f t="shared" ref="BN10:BN16" si="32">+BJ10/BL10*BK10</f>
        <v>1266438.3061224488</v>
      </c>
      <c r="BO10" s="311">
        <f t="shared" si="24"/>
        <v>11282814</v>
      </c>
      <c r="BP10" s="312">
        <f t="shared" si="2"/>
        <v>3684184.163265306</v>
      </c>
      <c r="BR10" s="311">
        <v>11282814</v>
      </c>
      <c r="BS10" s="316">
        <f t="shared" si="25"/>
        <v>3684184.163265306</v>
      </c>
      <c r="BT10" s="316">
        <v>0</v>
      </c>
      <c r="BU10" s="311">
        <f t="shared" si="26"/>
        <v>0</v>
      </c>
      <c r="BV10" s="311">
        <f t="shared" si="27"/>
        <v>0</v>
      </c>
      <c r="BW10" s="311">
        <f t="shared" si="28"/>
        <v>7598629.8367346935</v>
      </c>
      <c r="BX10" s="314">
        <f t="shared" ref="BX10:BX16" si="33">IF(12&gt;=BY10,BY10,12)</f>
        <v>12</v>
      </c>
      <c r="BY10" s="316">
        <v>84</v>
      </c>
      <c r="BZ10" s="311">
        <f t="shared" si="29"/>
        <v>72</v>
      </c>
      <c r="CA10" s="311">
        <f t="shared" ref="CA10:CA19" si="34">+BW10/BY10*BX10</f>
        <v>1085518.5481049563</v>
      </c>
      <c r="CB10" s="311">
        <f t="shared" si="30"/>
        <v>11282814</v>
      </c>
      <c r="CC10" s="311">
        <f t="shared" si="3"/>
        <v>4769702.7113702623</v>
      </c>
    </row>
    <row r="11" spans="1:81" s="334" customFormat="1" ht="14.25">
      <c r="A11" s="321">
        <v>43628</v>
      </c>
      <c r="B11" s="322" t="s">
        <v>347</v>
      </c>
      <c r="C11" s="322"/>
      <c r="D11" s="323" t="s">
        <v>350</v>
      </c>
      <c r="E11" s="324"/>
      <c r="F11" s="325"/>
      <c r="G11" s="326"/>
      <c r="H11" s="326"/>
      <c r="I11" s="326"/>
      <c r="J11" s="326"/>
      <c r="K11" s="327"/>
      <c r="L11" s="326"/>
      <c r="M11" s="326"/>
      <c r="N11" s="326"/>
      <c r="O11" s="326"/>
      <c r="P11" s="328"/>
      <c r="Q11" s="329"/>
      <c r="R11" s="330"/>
      <c r="S11" s="331"/>
      <c r="T11" s="330"/>
      <c r="U11" s="330"/>
      <c r="V11" s="330"/>
      <c r="W11" s="330"/>
      <c r="X11" s="332"/>
      <c r="Y11" s="331"/>
      <c r="Z11" s="330"/>
      <c r="AA11" s="330"/>
      <c r="AB11" s="330"/>
      <c r="AC11" s="333"/>
      <c r="AD11" s="329"/>
      <c r="AE11" s="330">
        <v>658924</v>
      </c>
      <c r="AF11" s="331">
        <f t="shared" si="4"/>
        <v>0</v>
      </c>
      <c r="AG11" s="330">
        <v>0</v>
      </c>
      <c r="AH11" s="330">
        <f t="shared" si="5"/>
        <v>0</v>
      </c>
      <c r="AI11" s="330">
        <f t="shared" si="6"/>
        <v>0</v>
      </c>
      <c r="AJ11" s="330">
        <f t="shared" si="7"/>
        <v>658924</v>
      </c>
      <c r="AK11" s="332">
        <v>7</v>
      </c>
      <c r="AL11" s="331">
        <v>96</v>
      </c>
      <c r="AM11" s="330">
        <f t="shared" si="8"/>
        <v>89</v>
      </c>
      <c r="AN11" s="330">
        <f t="shared" si="9"/>
        <v>48046.541666666672</v>
      </c>
      <c r="AO11" s="330">
        <f t="shared" si="10"/>
        <v>658924</v>
      </c>
      <c r="AP11" s="333">
        <f t="shared" si="11"/>
        <v>48046.541666666672</v>
      </c>
      <c r="AR11" s="330">
        <v>658924</v>
      </c>
      <c r="AS11" s="331">
        <f t="shared" si="12"/>
        <v>48046.541666666672</v>
      </c>
      <c r="AT11" s="330">
        <v>0</v>
      </c>
      <c r="AU11" s="330">
        <f t="shared" si="13"/>
        <v>0</v>
      </c>
      <c r="AV11" s="330">
        <f t="shared" si="14"/>
        <v>0</v>
      </c>
      <c r="AW11" s="330">
        <f t="shared" si="15"/>
        <v>610877.45833333337</v>
      </c>
      <c r="AX11" s="335">
        <f t="shared" si="0"/>
        <v>12</v>
      </c>
      <c r="AY11" s="331">
        <v>96</v>
      </c>
      <c r="AZ11" s="330">
        <f t="shared" si="16"/>
        <v>84</v>
      </c>
      <c r="BA11" s="330">
        <f t="shared" si="17"/>
        <v>76359.682291666672</v>
      </c>
      <c r="BB11" s="330">
        <f t="shared" si="18"/>
        <v>658924</v>
      </c>
      <c r="BC11" s="333">
        <f t="shared" si="1"/>
        <v>124406.22395833334</v>
      </c>
      <c r="BE11" s="330">
        <v>658924</v>
      </c>
      <c r="BF11" s="331">
        <f t="shared" si="19"/>
        <v>124406.22395833334</v>
      </c>
      <c r="BG11" s="330">
        <v>0</v>
      </c>
      <c r="BH11" s="330">
        <f t="shared" si="20"/>
        <v>0</v>
      </c>
      <c r="BI11" s="330">
        <f t="shared" si="21"/>
        <v>0</v>
      </c>
      <c r="BJ11" s="330">
        <f t="shared" si="22"/>
        <v>534517.77604166663</v>
      </c>
      <c r="BK11" s="335">
        <f t="shared" si="31"/>
        <v>12</v>
      </c>
      <c r="BL11" s="331">
        <v>96</v>
      </c>
      <c r="BM11" s="330">
        <f t="shared" si="23"/>
        <v>84</v>
      </c>
      <c r="BN11" s="330">
        <f t="shared" si="32"/>
        <v>66814.722005208328</v>
      </c>
      <c r="BO11" s="330">
        <f t="shared" si="24"/>
        <v>658924</v>
      </c>
      <c r="BP11" s="333">
        <f t="shared" si="2"/>
        <v>191220.94596354169</v>
      </c>
      <c r="BR11" s="330">
        <v>658924</v>
      </c>
      <c r="BS11" s="336">
        <f t="shared" si="25"/>
        <v>191220.94596354169</v>
      </c>
      <c r="BT11" s="330">
        <v>0</v>
      </c>
      <c r="BU11" s="330">
        <f t="shared" si="26"/>
        <v>0</v>
      </c>
      <c r="BV11" s="330">
        <f t="shared" si="27"/>
        <v>0</v>
      </c>
      <c r="BW11" s="330">
        <f t="shared" si="28"/>
        <v>467703.05403645831</v>
      </c>
      <c r="BX11" s="335">
        <f t="shared" si="33"/>
        <v>12</v>
      </c>
      <c r="BY11" s="336">
        <v>96</v>
      </c>
      <c r="BZ11" s="330">
        <f t="shared" si="29"/>
        <v>84</v>
      </c>
      <c r="CA11" s="330">
        <f t="shared" si="34"/>
        <v>58462.881754557297</v>
      </c>
      <c r="CB11" s="330">
        <f t="shared" si="30"/>
        <v>658924</v>
      </c>
      <c r="CC11" s="330">
        <f t="shared" si="3"/>
        <v>249683.827718099</v>
      </c>
    </row>
    <row r="12" spans="1:81" s="334" customFormat="1" ht="13.5" customHeight="1">
      <c r="A12" s="321">
        <v>43628</v>
      </c>
      <c r="B12" s="322" t="s">
        <v>347</v>
      </c>
      <c r="C12" s="322"/>
      <c r="D12" s="323" t="s">
        <v>350</v>
      </c>
      <c r="E12" s="324"/>
      <c r="F12" s="325"/>
      <c r="G12" s="326"/>
      <c r="H12" s="326"/>
      <c r="I12" s="326"/>
      <c r="J12" s="326"/>
      <c r="K12" s="327"/>
      <c r="L12" s="326"/>
      <c r="M12" s="326"/>
      <c r="N12" s="326"/>
      <c r="O12" s="326"/>
      <c r="P12" s="328"/>
      <c r="Q12" s="329"/>
      <c r="R12" s="330"/>
      <c r="S12" s="331"/>
      <c r="T12" s="330"/>
      <c r="U12" s="330"/>
      <c r="V12" s="330"/>
      <c r="W12" s="330"/>
      <c r="X12" s="332"/>
      <c r="Y12" s="331"/>
      <c r="Z12" s="330"/>
      <c r="AA12" s="330"/>
      <c r="AB12" s="330"/>
      <c r="AC12" s="333"/>
      <c r="AD12" s="329"/>
      <c r="AE12" s="330">
        <v>810984</v>
      </c>
      <c r="AF12" s="331">
        <f t="shared" si="4"/>
        <v>0</v>
      </c>
      <c r="AG12" s="331">
        <v>0</v>
      </c>
      <c r="AH12" s="330">
        <f t="shared" si="5"/>
        <v>0</v>
      </c>
      <c r="AI12" s="330">
        <f t="shared" si="6"/>
        <v>0</v>
      </c>
      <c r="AJ12" s="330">
        <f t="shared" si="7"/>
        <v>810984</v>
      </c>
      <c r="AK12" s="332">
        <v>7</v>
      </c>
      <c r="AL12" s="331">
        <v>96</v>
      </c>
      <c r="AM12" s="330">
        <f t="shared" si="8"/>
        <v>89</v>
      </c>
      <c r="AN12" s="330">
        <f t="shared" si="9"/>
        <v>59134.25</v>
      </c>
      <c r="AO12" s="330">
        <f t="shared" si="10"/>
        <v>810984</v>
      </c>
      <c r="AP12" s="333">
        <f t="shared" si="11"/>
        <v>59134.25</v>
      </c>
      <c r="AR12" s="330">
        <v>810984</v>
      </c>
      <c r="AS12" s="331">
        <f t="shared" si="12"/>
        <v>59134.25</v>
      </c>
      <c r="AT12" s="331">
        <v>0</v>
      </c>
      <c r="AU12" s="330">
        <f t="shared" si="13"/>
        <v>0</v>
      </c>
      <c r="AV12" s="330">
        <f t="shared" si="14"/>
        <v>0</v>
      </c>
      <c r="AW12" s="330">
        <f t="shared" si="15"/>
        <v>751849.75</v>
      </c>
      <c r="AX12" s="335">
        <f t="shared" si="0"/>
        <v>12</v>
      </c>
      <c r="AY12" s="331">
        <v>96</v>
      </c>
      <c r="AZ12" s="330">
        <f t="shared" si="16"/>
        <v>84</v>
      </c>
      <c r="BA12" s="330">
        <f t="shared" si="17"/>
        <v>93981.21875</v>
      </c>
      <c r="BB12" s="330">
        <f t="shared" si="18"/>
        <v>810984</v>
      </c>
      <c r="BC12" s="333">
        <f t="shared" si="1"/>
        <v>153115.46875</v>
      </c>
      <c r="BE12" s="330">
        <v>810984</v>
      </c>
      <c r="BF12" s="331">
        <f t="shared" si="19"/>
        <v>153115.46875</v>
      </c>
      <c r="BG12" s="331">
        <v>0</v>
      </c>
      <c r="BH12" s="330">
        <f t="shared" si="20"/>
        <v>0</v>
      </c>
      <c r="BI12" s="330">
        <f t="shared" si="21"/>
        <v>0</v>
      </c>
      <c r="BJ12" s="330">
        <f t="shared" si="22"/>
        <v>657868.53125</v>
      </c>
      <c r="BK12" s="335">
        <f t="shared" si="31"/>
        <v>12</v>
      </c>
      <c r="BL12" s="331">
        <v>96</v>
      </c>
      <c r="BM12" s="330">
        <f t="shared" si="23"/>
        <v>84</v>
      </c>
      <c r="BN12" s="330">
        <f t="shared" si="32"/>
        <v>82233.56640625</v>
      </c>
      <c r="BO12" s="330">
        <f t="shared" si="24"/>
        <v>810984</v>
      </c>
      <c r="BP12" s="333">
        <f t="shared" si="2"/>
        <v>235349.03515625</v>
      </c>
      <c r="BR12" s="330">
        <v>810984</v>
      </c>
      <c r="BS12" s="336">
        <f t="shared" si="25"/>
        <v>235349.03515625</v>
      </c>
      <c r="BT12" s="336">
        <v>0</v>
      </c>
      <c r="BU12" s="330">
        <f t="shared" si="26"/>
        <v>0</v>
      </c>
      <c r="BV12" s="330">
        <f t="shared" si="27"/>
        <v>0</v>
      </c>
      <c r="BW12" s="330">
        <f t="shared" si="28"/>
        <v>575634.96484375</v>
      </c>
      <c r="BX12" s="335">
        <f t="shared" si="33"/>
        <v>12</v>
      </c>
      <c r="BY12" s="336">
        <v>96</v>
      </c>
      <c r="BZ12" s="330">
        <f t="shared" si="29"/>
        <v>84</v>
      </c>
      <c r="CA12" s="330">
        <f t="shared" si="34"/>
        <v>71954.37060546875</v>
      </c>
      <c r="CB12" s="330">
        <f t="shared" si="30"/>
        <v>810984</v>
      </c>
      <c r="CC12" s="330">
        <f t="shared" si="3"/>
        <v>307303.40576171875</v>
      </c>
    </row>
    <row r="13" spans="1:81" s="334" customFormat="1" ht="14.25">
      <c r="A13" s="321">
        <v>43697</v>
      </c>
      <c r="B13" s="322" t="s">
        <v>347</v>
      </c>
      <c r="C13" s="322"/>
      <c r="D13" s="323" t="s">
        <v>350</v>
      </c>
      <c r="E13" s="324"/>
      <c r="F13" s="325"/>
      <c r="G13" s="326"/>
      <c r="H13" s="326"/>
      <c r="I13" s="326"/>
      <c r="J13" s="326"/>
      <c r="K13" s="327"/>
      <c r="L13" s="326"/>
      <c r="M13" s="326"/>
      <c r="N13" s="326"/>
      <c r="O13" s="326"/>
      <c r="P13" s="328"/>
      <c r="Q13" s="329"/>
      <c r="R13" s="330"/>
      <c r="S13" s="331"/>
      <c r="T13" s="330"/>
      <c r="U13" s="330"/>
      <c r="V13" s="330"/>
      <c r="W13" s="330"/>
      <c r="X13" s="332"/>
      <c r="Y13" s="331"/>
      <c r="Z13" s="330"/>
      <c r="AA13" s="330"/>
      <c r="AB13" s="330"/>
      <c r="AC13" s="333"/>
      <c r="AD13" s="329"/>
      <c r="AE13" s="330">
        <v>1469908</v>
      </c>
      <c r="AF13" s="331">
        <f t="shared" si="4"/>
        <v>0</v>
      </c>
      <c r="AG13" s="330">
        <v>0</v>
      </c>
      <c r="AH13" s="330">
        <f t="shared" si="5"/>
        <v>0</v>
      </c>
      <c r="AI13" s="330">
        <f t="shared" si="6"/>
        <v>0</v>
      </c>
      <c r="AJ13" s="330">
        <f t="shared" si="7"/>
        <v>1469908</v>
      </c>
      <c r="AK13" s="332">
        <v>4</v>
      </c>
      <c r="AL13" s="331">
        <v>96</v>
      </c>
      <c r="AM13" s="330">
        <f t="shared" si="8"/>
        <v>92</v>
      </c>
      <c r="AN13" s="330">
        <f t="shared" si="9"/>
        <v>61246.166666666664</v>
      </c>
      <c r="AO13" s="330">
        <f t="shared" si="10"/>
        <v>1469908</v>
      </c>
      <c r="AP13" s="333">
        <f t="shared" si="11"/>
        <v>61246.166666666664</v>
      </c>
      <c r="AR13" s="330">
        <v>1469908</v>
      </c>
      <c r="AS13" s="331">
        <f t="shared" si="12"/>
        <v>61246.166666666664</v>
      </c>
      <c r="AT13" s="330">
        <v>0</v>
      </c>
      <c r="AU13" s="330">
        <f t="shared" si="13"/>
        <v>0</v>
      </c>
      <c r="AV13" s="330">
        <f t="shared" si="14"/>
        <v>0</v>
      </c>
      <c r="AW13" s="330">
        <f t="shared" si="15"/>
        <v>1408661.8333333333</v>
      </c>
      <c r="AX13" s="335">
        <f t="shared" si="0"/>
        <v>12</v>
      </c>
      <c r="AY13" s="331">
        <v>96</v>
      </c>
      <c r="AZ13" s="330">
        <f t="shared" si="16"/>
        <v>84</v>
      </c>
      <c r="BA13" s="330">
        <f t="shared" si="17"/>
        <v>176082.72916666666</v>
      </c>
      <c r="BB13" s="330">
        <f t="shared" si="18"/>
        <v>1469908</v>
      </c>
      <c r="BC13" s="333">
        <f t="shared" si="1"/>
        <v>237328.89583333331</v>
      </c>
      <c r="BE13" s="330">
        <v>1469908</v>
      </c>
      <c r="BF13" s="331">
        <f t="shared" si="19"/>
        <v>237328.89583333331</v>
      </c>
      <c r="BG13" s="330">
        <v>0</v>
      </c>
      <c r="BH13" s="330">
        <f t="shared" si="20"/>
        <v>0</v>
      </c>
      <c r="BI13" s="330">
        <f t="shared" si="21"/>
        <v>0</v>
      </c>
      <c r="BJ13" s="330">
        <f t="shared" si="22"/>
        <v>1232579.1041666667</v>
      </c>
      <c r="BK13" s="335">
        <f t="shared" si="31"/>
        <v>12</v>
      </c>
      <c r="BL13" s="331">
        <v>96</v>
      </c>
      <c r="BM13" s="330">
        <f t="shared" si="23"/>
        <v>84</v>
      </c>
      <c r="BN13" s="330">
        <f t="shared" si="32"/>
        <v>154072.38802083334</v>
      </c>
      <c r="BO13" s="330">
        <f t="shared" si="24"/>
        <v>1469908</v>
      </c>
      <c r="BP13" s="333">
        <f t="shared" si="2"/>
        <v>391401.28385416663</v>
      </c>
      <c r="BR13" s="330">
        <v>1469908</v>
      </c>
      <c r="BS13" s="336">
        <f t="shared" si="25"/>
        <v>391401.28385416663</v>
      </c>
      <c r="BT13" s="330">
        <v>0</v>
      </c>
      <c r="BU13" s="330">
        <f t="shared" si="26"/>
        <v>0</v>
      </c>
      <c r="BV13" s="330">
        <f t="shared" si="27"/>
        <v>0</v>
      </c>
      <c r="BW13" s="330">
        <f t="shared" si="28"/>
        <v>1078506.7161458335</v>
      </c>
      <c r="BX13" s="335">
        <f t="shared" si="33"/>
        <v>12</v>
      </c>
      <c r="BY13" s="336">
        <v>96</v>
      </c>
      <c r="BZ13" s="330">
        <f t="shared" si="29"/>
        <v>84</v>
      </c>
      <c r="CA13" s="330">
        <f t="shared" si="34"/>
        <v>134813.33951822919</v>
      </c>
      <c r="CB13" s="330">
        <f t="shared" si="30"/>
        <v>1469908</v>
      </c>
      <c r="CC13" s="330">
        <f t="shared" si="3"/>
        <v>526214.62337239576</v>
      </c>
    </row>
    <row r="14" spans="1:81" s="334" customFormat="1" ht="14.25">
      <c r="A14" s="321">
        <v>44196</v>
      </c>
      <c r="B14" s="322" t="s">
        <v>347</v>
      </c>
      <c r="C14" s="322" t="s">
        <v>351</v>
      </c>
      <c r="D14" s="323" t="s">
        <v>348</v>
      </c>
      <c r="E14" s="324"/>
      <c r="F14" s="325"/>
      <c r="G14" s="326"/>
      <c r="H14" s="326"/>
      <c r="I14" s="326"/>
      <c r="J14" s="326"/>
      <c r="K14" s="327"/>
      <c r="L14" s="326"/>
      <c r="M14" s="326"/>
      <c r="N14" s="326"/>
      <c r="O14" s="326"/>
      <c r="P14" s="328"/>
      <c r="Q14" s="329"/>
      <c r="R14" s="330"/>
      <c r="S14" s="331"/>
      <c r="T14" s="330"/>
      <c r="U14" s="330"/>
      <c r="V14" s="330"/>
      <c r="W14" s="330"/>
      <c r="X14" s="332"/>
      <c r="Y14" s="331"/>
      <c r="Z14" s="330"/>
      <c r="AA14" s="330"/>
      <c r="AB14" s="330"/>
      <c r="AC14" s="333"/>
      <c r="AD14" s="329"/>
      <c r="AE14" s="330"/>
      <c r="AF14" s="331"/>
      <c r="AG14" s="330"/>
      <c r="AH14" s="330"/>
      <c r="AI14" s="330"/>
      <c r="AJ14" s="330"/>
      <c r="AK14" s="332"/>
      <c r="AL14" s="331"/>
      <c r="AM14" s="330">
        <f t="shared" si="8"/>
        <v>0</v>
      </c>
      <c r="AN14" s="330"/>
      <c r="AO14" s="330">
        <f t="shared" si="10"/>
        <v>0</v>
      </c>
      <c r="AP14" s="333">
        <f t="shared" si="11"/>
        <v>0</v>
      </c>
      <c r="AR14" s="330">
        <v>2700000</v>
      </c>
      <c r="AS14" s="331">
        <f t="shared" si="12"/>
        <v>0</v>
      </c>
      <c r="AT14" s="331">
        <v>0</v>
      </c>
      <c r="AU14" s="330">
        <f>+AR14*(AT14/100)</f>
        <v>0</v>
      </c>
      <c r="AV14" s="330">
        <f>+AS14*(AT14/100)</f>
        <v>0</v>
      </c>
      <c r="AW14" s="330">
        <f t="shared" si="15"/>
        <v>2700000</v>
      </c>
      <c r="AX14" s="332">
        <v>1</v>
      </c>
      <c r="AY14" s="331">
        <v>84</v>
      </c>
      <c r="AZ14" s="330">
        <f t="shared" si="16"/>
        <v>83</v>
      </c>
      <c r="BA14" s="330">
        <f>+AW14/AY14*AX14</f>
        <v>32142.857142857141</v>
      </c>
      <c r="BB14" s="330">
        <f>+AR14+AU14</f>
        <v>2700000</v>
      </c>
      <c r="BC14" s="333">
        <f t="shared" si="1"/>
        <v>32142.857142857141</v>
      </c>
      <c r="BE14" s="330">
        <v>2700000</v>
      </c>
      <c r="BF14" s="331">
        <f t="shared" si="19"/>
        <v>32142.857142857141</v>
      </c>
      <c r="BG14" s="331">
        <v>0</v>
      </c>
      <c r="BH14" s="330">
        <f>+BE14*(BG14/100)</f>
        <v>0</v>
      </c>
      <c r="BI14" s="330">
        <f>+BF14*(BG14/100)</f>
        <v>0</v>
      </c>
      <c r="BJ14" s="330">
        <f t="shared" si="22"/>
        <v>2667857.1428571427</v>
      </c>
      <c r="BK14" s="335">
        <f t="shared" si="31"/>
        <v>12</v>
      </c>
      <c r="BL14" s="331">
        <v>84</v>
      </c>
      <c r="BM14" s="330">
        <f t="shared" si="23"/>
        <v>72</v>
      </c>
      <c r="BN14" s="330">
        <f t="shared" si="32"/>
        <v>381122.44897959183</v>
      </c>
      <c r="BO14" s="330">
        <f>+BE14+BH14</f>
        <v>2700000</v>
      </c>
      <c r="BP14" s="333">
        <f t="shared" si="2"/>
        <v>413265.30612244899</v>
      </c>
      <c r="BR14" s="330">
        <v>2700000</v>
      </c>
      <c r="BS14" s="336">
        <f t="shared" si="25"/>
        <v>413265.30612244899</v>
      </c>
      <c r="BT14" s="336">
        <v>0</v>
      </c>
      <c r="BU14" s="330">
        <f t="shared" si="26"/>
        <v>0</v>
      </c>
      <c r="BV14" s="330">
        <f t="shared" si="27"/>
        <v>0</v>
      </c>
      <c r="BW14" s="330">
        <f t="shared" si="28"/>
        <v>2286734.6938775508</v>
      </c>
      <c r="BX14" s="335">
        <f t="shared" si="33"/>
        <v>12</v>
      </c>
      <c r="BY14" s="336">
        <v>84</v>
      </c>
      <c r="BZ14" s="330">
        <f t="shared" si="29"/>
        <v>72</v>
      </c>
      <c r="CA14" s="330">
        <f t="shared" si="34"/>
        <v>326676.38483965013</v>
      </c>
      <c r="CB14" s="330">
        <f t="shared" si="30"/>
        <v>2700000</v>
      </c>
      <c r="CC14" s="330">
        <f t="shared" si="3"/>
        <v>739941.69096209912</v>
      </c>
    </row>
    <row r="15" spans="1:81" s="355" customFormat="1" ht="14.25">
      <c r="A15" s="321">
        <v>44196</v>
      </c>
      <c r="B15" s="322" t="s">
        <v>347</v>
      </c>
      <c r="C15" s="322" t="s">
        <v>352</v>
      </c>
      <c r="D15" s="323" t="s">
        <v>348</v>
      </c>
      <c r="E15" s="324"/>
      <c r="F15" s="325"/>
      <c r="G15" s="326">
        <v>0</v>
      </c>
      <c r="H15" s="326">
        <f>+E15*(G15/100)</f>
        <v>0</v>
      </c>
      <c r="I15" s="326">
        <f>+F15*(G15/100)</f>
        <v>0</v>
      </c>
      <c r="J15" s="326">
        <f>+E15+H15-I15-F15</f>
        <v>0</v>
      </c>
      <c r="K15" s="327">
        <f>IF(12&gt;=L15,L15,12)</f>
        <v>0</v>
      </c>
      <c r="L15" s="326">
        <v>0</v>
      </c>
      <c r="M15" s="326">
        <f>+L15-K15</f>
        <v>0</v>
      </c>
      <c r="N15" s="326">
        <v>0</v>
      </c>
      <c r="O15" s="326">
        <f>+E15+H15</f>
        <v>0</v>
      </c>
      <c r="P15" s="328">
        <f>N15+F15+I15</f>
        <v>0</v>
      </c>
      <c r="Q15" s="354"/>
      <c r="R15" s="330">
        <f>+O15</f>
        <v>0</v>
      </c>
      <c r="S15" s="331">
        <f>+P15</f>
        <v>0</v>
      </c>
      <c r="T15" s="330">
        <v>0</v>
      </c>
      <c r="U15" s="330">
        <f>+R15*(T15/100)</f>
        <v>0</v>
      </c>
      <c r="V15" s="330">
        <f>+S15*(T15/100)</f>
        <v>0</v>
      </c>
      <c r="W15" s="330">
        <f>+R15+U15-V15-S15</f>
        <v>0</v>
      </c>
      <c r="X15" s="332">
        <f>IF(12&gt;=Y15,Y15,12)</f>
        <v>0</v>
      </c>
      <c r="Y15" s="330">
        <f>+M15</f>
        <v>0</v>
      </c>
      <c r="Z15" s="330">
        <f>Y15-X15</f>
        <v>0</v>
      </c>
      <c r="AA15" s="330">
        <v>0</v>
      </c>
      <c r="AB15" s="330">
        <f>+R15+U15</f>
        <v>0</v>
      </c>
      <c r="AC15" s="333">
        <f>AA15+S15+V15</f>
        <v>0</v>
      </c>
      <c r="AD15" s="354"/>
      <c r="AE15" s="330">
        <f>+AB15</f>
        <v>0</v>
      </c>
      <c r="AF15" s="331">
        <f>+AC15</f>
        <v>0</v>
      </c>
      <c r="AG15" s="330">
        <v>0</v>
      </c>
      <c r="AH15" s="330">
        <f>+AE15*(AG15/100)</f>
        <v>0</v>
      </c>
      <c r="AI15" s="330">
        <f>+AF15*(AG15/100)</f>
        <v>0</v>
      </c>
      <c r="AJ15" s="330">
        <f>+AE15+AH15-AI15-AF15</f>
        <v>0</v>
      </c>
      <c r="AK15" s="332">
        <f>IF(12&gt;=AL15,AL15,12)</f>
        <v>0</v>
      </c>
      <c r="AL15" s="330">
        <f>+Z15</f>
        <v>0</v>
      </c>
      <c r="AM15" s="330">
        <f>AL15-AK15</f>
        <v>0</v>
      </c>
      <c r="AN15" s="330">
        <v>0</v>
      </c>
      <c r="AO15" s="330">
        <f>+AE15+AH15</f>
        <v>0</v>
      </c>
      <c r="AP15" s="333">
        <f>AN15+AF15+AI15</f>
        <v>0</v>
      </c>
      <c r="AR15" s="330">
        <v>3000000</v>
      </c>
      <c r="AS15" s="331">
        <f t="shared" si="12"/>
        <v>0</v>
      </c>
      <c r="AT15" s="330">
        <v>0</v>
      </c>
      <c r="AU15" s="330">
        <f>+AR15*(AT15/100)</f>
        <v>0</v>
      </c>
      <c r="AV15" s="330">
        <f>+AS15*(AT15/100)</f>
        <v>0</v>
      </c>
      <c r="AW15" s="330">
        <f t="shared" si="15"/>
        <v>3000000</v>
      </c>
      <c r="AX15" s="332">
        <v>1</v>
      </c>
      <c r="AY15" s="330">
        <v>84</v>
      </c>
      <c r="AZ15" s="330">
        <f>AY15-AX15</f>
        <v>83</v>
      </c>
      <c r="BA15" s="330">
        <f>+AW15/AY15*AX15</f>
        <v>35714.285714285717</v>
      </c>
      <c r="BB15" s="330">
        <f>+AR15+AU15</f>
        <v>3000000</v>
      </c>
      <c r="BC15" s="333">
        <f t="shared" si="1"/>
        <v>35714.285714285717</v>
      </c>
      <c r="BE15" s="330">
        <v>3000000</v>
      </c>
      <c r="BF15" s="331">
        <f t="shared" si="19"/>
        <v>35714.285714285717</v>
      </c>
      <c r="BG15" s="330">
        <v>0</v>
      </c>
      <c r="BH15" s="330">
        <f>+BE15*(BG15/100)</f>
        <v>0</v>
      </c>
      <c r="BI15" s="330">
        <f>+BF15*(BG15/100)</f>
        <v>0</v>
      </c>
      <c r="BJ15" s="330">
        <f t="shared" si="22"/>
        <v>2964285.7142857141</v>
      </c>
      <c r="BK15" s="335">
        <f t="shared" si="31"/>
        <v>12</v>
      </c>
      <c r="BL15" s="330">
        <v>84</v>
      </c>
      <c r="BM15" s="330">
        <f>BL15-BK15</f>
        <v>72</v>
      </c>
      <c r="BN15" s="330">
        <f t="shared" si="32"/>
        <v>423469.38775510201</v>
      </c>
      <c r="BO15" s="330">
        <f>+BE15+BH15</f>
        <v>3000000</v>
      </c>
      <c r="BP15" s="333">
        <f t="shared" si="2"/>
        <v>459183.67346938775</v>
      </c>
      <c r="BR15" s="330">
        <v>3000000</v>
      </c>
      <c r="BS15" s="336">
        <f t="shared" si="25"/>
        <v>459183.67346938775</v>
      </c>
      <c r="BT15" s="330">
        <v>0</v>
      </c>
      <c r="BU15" s="330">
        <f t="shared" si="26"/>
        <v>0</v>
      </c>
      <c r="BV15" s="330">
        <f t="shared" si="27"/>
        <v>0</v>
      </c>
      <c r="BW15" s="330">
        <f t="shared" si="28"/>
        <v>2540816.3265306121</v>
      </c>
      <c r="BX15" s="335">
        <f t="shared" si="33"/>
        <v>12</v>
      </c>
      <c r="BY15" s="330">
        <v>84</v>
      </c>
      <c r="BZ15" s="330">
        <f>BY15-BX15</f>
        <v>72</v>
      </c>
      <c r="CA15" s="330">
        <f t="shared" si="34"/>
        <v>362973.7609329446</v>
      </c>
      <c r="CB15" s="330">
        <f t="shared" si="30"/>
        <v>3000000</v>
      </c>
      <c r="CC15" s="330">
        <f t="shared" si="3"/>
        <v>822157.43440233241</v>
      </c>
    </row>
    <row r="16" spans="1:81" s="313" customFormat="1" ht="15" thickBot="1">
      <c r="A16" s="301">
        <v>44196</v>
      </c>
      <c r="B16" s="356" t="s">
        <v>343</v>
      </c>
      <c r="C16" s="302" t="s">
        <v>353</v>
      </c>
      <c r="D16" s="357" t="s">
        <v>354</v>
      </c>
      <c r="E16" s="358"/>
      <c r="F16" s="359"/>
      <c r="G16" s="305">
        <v>0</v>
      </c>
      <c r="H16" s="305">
        <f>+E16*(G16/100)</f>
        <v>0</v>
      </c>
      <c r="I16" s="305">
        <f>+F16*(G16/100)</f>
        <v>0</v>
      </c>
      <c r="J16" s="359">
        <f>+E16+H16-I16-F16</f>
        <v>0</v>
      </c>
      <c r="K16" s="360">
        <f>IF(12&gt;=L16,L16,12)</f>
        <v>0</v>
      </c>
      <c r="L16" s="305">
        <v>0</v>
      </c>
      <c r="M16" s="305">
        <f>+L16-K16</f>
        <v>0</v>
      </c>
      <c r="N16" s="305">
        <v>0</v>
      </c>
      <c r="O16" s="359">
        <f>+E16+H16</f>
        <v>0</v>
      </c>
      <c r="P16" s="361">
        <f>N16+F16+I16</f>
        <v>0</v>
      </c>
      <c r="Q16" s="308"/>
      <c r="R16" s="362">
        <f>+O16</f>
        <v>0</v>
      </c>
      <c r="S16" s="310">
        <f>+P16</f>
        <v>0</v>
      </c>
      <c r="T16" s="362">
        <f>+Q16</f>
        <v>0</v>
      </c>
      <c r="U16" s="362">
        <f>+R16*(T16/100)</f>
        <v>0</v>
      </c>
      <c r="V16" s="362">
        <f>+S16*(T16/100)</f>
        <v>0</v>
      </c>
      <c r="W16" s="362">
        <f>+R16+U16-V16-S16</f>
        <v>0</v>
      </c>
      <c r="X16" s="319">
        <f>IF(12&gt;=Y16,Y16,12)</f>
        <v>0</v>
      </c>
      <c r="Y16" s="311">
        <f>+M16</f>
        <v>0</v>
      </c>
      <c r="Z16" s="362">
        <f>Y16-X16</f>
        <v>0</v>
      </c>
      <c r="AA16" s="311">
        <v>0</v>
      </c>
      <c r="AB16" s="311">
        <f>+R16+U16</f>
        <v>0</v>
      </c>
      <c r="AC16" s="312">
        <f>AA16+S16+V16</f>
        <v>0</v>
      </c>
      <c r="AD16" s="308"/>
      <c r="AE16" s="362">
        <f>+AB16</f>
        <v>0</v>
      </c>
      <c r="AF16" s="310">
        <f>+AC16</f>
        <v>0</v>
      </c>
      <c r="AG16" s="362">
        <f>+AD16</f>
        <v>0</v>
      </c>
      <c r="AH16" s="362">
        <f>+AE16*(AG16/100)</f>
        <v>0</v>
      </c>
      <c r="AI16" s="362">
        <f>+AF16*(AG16/100)</f>
        <v>0</v>
      </c>
      <c r="AJ16" s="362">
        <f>+AE16+AH16-AI16-AF16</f>
        <v>0</v>
      </c>
      <c r="AK16" s="319">
        <f>IF(12&gt;=AL16,AL16,12)</f>
        <v>0</v>
      </c>
      <c r="AL16" s="311">
        <f>+Z16</f>
        <v>0</v>
      </c>
      <c r="AM16" s="362">
        <f>AL16-AK16</f>
        <v>0</v>
      </c>
      <c r="AN16" s="311">
        <v>0</v>
      </c>
      <c r="AO16" s="311">
        <f>+AE16+AH16</f>
        <v>0</v>
      </c>
      <c r="AP16" s="312">
        <f>AN16+AF16+AI16</f>
        <v>0</v>
      </c>
      <c r="AR16" s="363">
        <v>14500000</v>
      </c>
      <c r="AS16" s="364">
        <f>+AP16</f>
        <v>0</v>
      </c>
      <c r="AT16" s="363">
        <f>+AQ16</f>
        <v>0</v>
      </c>
      <c r="AU16" s="363">
        <f>+AR16*(AT16/100)</f>
        <v>0</v>
      </c>
      <c r="AV16" s="363">
        <f>+AS16*(AT16/100)</f>
        <v>0</v>
      </c>
      <c r="AW16" s="363">
        <f>+AR16+AU16-AV16-AS16</f>
        <v>14500000</v>
      </c>
      <c r="AX16" s="365">
        <v>1</v>
      </c>
      <c r="AY16" s="363">
        <v>96</v>
      </c>
      <c r="AZ16" s="363">
        <f>AY16-AX16</f>
        <v>95</v>
      </c>
      <c r="BA16" s="363">
        <f>+AW16/AY16*AX16</f>
        <v>151041.66666666666</v>
      </c>
      <c r="BB16" s="363">
        <f>+AR16+AU16</f>
        <v>14500000</v>
      </c>
      <c r="BC16" s="312">
        <f t="shared" si="1"/>
        <v>151041.66666666666</v>
      </c>
      <c r="BE16" s="363">
        <v>14500000</v>
      </c>
      <c r="BF16" s="364">
        <f>+BC16</f>
        <v>151041.66666666666</v>
      </c>
      <c r="BG16" s="363">
        <f>+BD16</f>
        <v>0</v>
      </c>
      <c r="BH16" s="363">
        <f>+BE16*(BG16/100)</f>
        <v>0</v>
      </c>
      <c r="BI16" s="363">
        <f>+BF16*(BG16/100)</f>
        <v>0</v>
      </c>
      <c r="BJ16" s="363">
        <f>+BE16+BH16-BI16-BF16</f>
        <v>14348958.333333334</v>
      </c>
      <c r="BK16" s="314">
        <f t="shared" si="31"/>
        <v>12</v>
      </c>
      <c r="BL16" s="363">
        <v>96</v>
      </c>
      <c r="BM16" s="363">
        <f>BL16-BK16</f>
        <v>84</v>
      </c>
      <c r="BN16" s="363">
        <f t="shared" si="32"/>
        <v>1793619.7916666665</v>
      </c>
      <c r="BO16" s="363">
        <f>+BE16+BH16</f>
        <v>14500000</v>
      </c>
      <c r="BP16" s="312">
        <f t="shared" si="2"/>
        <v>1944661.4583333333</v>
      </c>
      <c r="BR16" s="311">
        <v>14500000</v>
      </c>
      <c r="BS16" s="316">
        <f t="shared" si="25"/>
        <v>1944661.4583333333</v>
      </c>
      <c r="BT16" s="311">
        <f t="shared" si="25"/>
        <v>0</v>
      </c>
      <c r="BU16" s="311">
        <f t="shared" si="26"/>
        <v>0</v>
      </c>
      <c r="BV16" s="311">
        <f t="shared" si="27"/>
        <v>0</v>
      </c>
      <c r="BW16" s="311">
        <f>+BR16+BU16-BV16-BS16</f>
        <v>12555338.541666666</v>
      </c>
      <c r="BX16" s="314">
        <f t="shared" si="33"/>
        <v>12</v>
      </c>
      <c r="BY16" s="311">
        <v>96</v>
      </c>
      <c r="BZ16" s="311">
        <f>BY16-BX16</f>
        <v>84</v>
      </c>
      <c r="CA16" s="311">
        <f t="shared" si="34"/>
        <v>1569417.3177083333</v>
      </c>
      <c r="CB16" s="311">
        <f t="shared" si="30"/>
        <v>14500000</v>
      </c>
      <c r="CC16" s="311">
        <f t="shared" si="3"/>
        <v>3514078.7760416665</v>
      </c>
    </row>
    <row r="17" spans="1:81" s="355" customFormat="1" ht="15" thickBot="1">
      <c r="A17" s="321">
        <v>44917</v>
      </c>
      <c r="B17" s="366" t="s">
        <v>347</v>
      </c>
      <c r="C17" s="322" t="s">
        <v>355</v>
      </c>
      <c r="D17" s="367" t="s">
        <v>356</v>
      </c>
      <c r="E17" s="368"/>
      <c r="F17" s="368"/>
      <c r="G17" s="369"/>
      <c r="H17" s="369"/>
      <c r="I17" s="369"/>
      <c r="J17" s="368"/>
      <c r="K17" s="370"/>
      <c r="L17" s="369"/>
      <c r="M17" s="369"/>
      <c r="N17" s="369"/>
      <c r="O17" s="368"/>
      <c r="P17" s="371"/>
      <c r="Q17" s="354"/>
      <c r="R17" s="372"/>
      <c r="S17" s="373"/>
      <c r="T17" s="372"/>
      <c r="U17" s="372"/>
      <c r="V17" s="372"/>
      <c r="W17" s="372"/>
      <c r="X17" s="374"/>
      <c r="Y17" s="375"/>
      <c r="Z17" s="372"/>
      <c r="AA17" s="375"/>
      <c r="AB17" s="375"/>
      <c r="AC17" s="376"/>
      <c r="AD17" s="354"/>
      <c r="AE17" s="372"/>
      <c r="AF17" s="373"/>
      <c r="AG17" s="372"/>
      <c r="AH17" s="372"/>
      <c r="AI17" s="372"/>
      <c r="AJ17" s="372"/>
      <c r="AK17" s="374"/>
      <c r="AL17" s="375"/>
      <c r="AM17" s="372"/>
      <c r="AN17" s="375"/>
      <c r="AO17" s="375"/>
      <c r="AP17" s="376"/>
      <c r="AR17" s="375"/>
      <c r="AS17" s="373"/>
      <c r="AT17" s="375"/>
      <c r="AU17" s="375"/>
      <c r="AV17" s="375"/>
      <c r="AW17" s="375"/>
      <c r="AX17" s="374"/>
      <c r="AY17" s="375"/>
      <c r="AZ17" s="375"/>
      <c r="BA17" s="375"/>
      <c r="BB17" s="375"/>
      <c r="BC17" s="376"/>
      <c r="BE17" s="375"/>
      <c r="BF17" s="373"/>
      <c r="BG17" s="375"/>
      <c r="BH17" s="375"/>
      <c r="BI17" s="375"/>
      <c r="BJ17" s="375"/>
      <c r="BK17" s="377"/>
      <c r="BL17" s="375"/>
      <c r="BM17" s="375"/>
      <c r="BN17" s="375"/>
      <c r="BO17" s="375"/>
      <c r="BP17" s="376"/>
      <c r="BR17" s="330">
        <v>22000000</v>
      </c>
      <c r="BS17" s="336">
        <f t="shared" si="25"/>
        <v>0</v>
      </c>
      <c r="BT17" s="330">
        <f t="shared" si="25"/>
        <v>0</v>
      </c>
      <c r="BU17" s="330">
        <f t="shared" si="26"/>
        <v>0</v>
      </c>
      <c r="BV17" s="330">
        <f t="shared" si="27"/>
        <v>0</v>
      </c>
      <c r="BW17" s="330">
        <f>+BR17+BU17-BV17-BS17</f>
        <v>22000000</v>
      </c>
      <c r="BX17" s="335">
        <v>0</v>
      </c>
      <c r="BY17" s="330">
        <v>96</v>
      </c>
      <c r="BZ17" s="330">
        <f>BY17-BX17</f>
        <v>96</v>
      </c>
      <c r="CA17" s="330">
        <f t="shared" si="34"/>
        <v>0</v>
      </c>
      <c r="CB17" s="330">
        <f t="shared" si="30"/>
        <v>22000000</v>
      </c>
      <c r="CC17" s="330">
        <f>CA17+BS17+BV17</f>
        <v>0</v>
      </c>
    </row>
    <row r="18" spans="1:81" s="392" customFormat="1" ht="15" thickBot="1">
      <c r="A18" s="378">
        <v>44620</v>
      </c>
      <c r="B18" s="379" t="s">
        <v>357</v>
      </c>
      <c r="C18" s="380" t="s">
        <v>358</v>
      </c>
      <c r="D18" s="381" t="s">
        <v>359</v>
      </c>
      <c r="E18" s="382"/>
      <c r="F18" s="382"/>
      <c r="G18" s="383"/>
      <c r="H18" s="383"/>
      <c r="I18" s="383"/>
      <c r="J18" s="382"/>
      <c r="K18" s="384"/>
      <c r="L18" s="383"/>
      <c r="M18" s="383"/>
      <c r="N18" s="383"/>
      <c r="O18" s="382"/>
      <c r="P18" s="385"/>
      <c r="Q18" s="386"/>
      <c r="R18" s="387"/>
      <c r="S18" s="388"/>
      <c r="T18" s="387"/>
      <c r="U18" s="387"/>
      <c r="V18" s="387"/>
      <c r="W18" s="387"/>
      <c r="X18" s="389"/>
      <c r="Y18" s="390"/>
      <c r="Z18" s="387"/>
      <c r="AA18" s="390"/>
      <c r="AB18" s="390"/>
      <c r="AC18" s="391"/>
      <c r="AD18" s="386"/>
      <c r="AE18" s="387"/>
      <c r="AF18" s="388"/>
      <c r="AG18" s="387"/>
      <c r="AH18" s="387"/>
      <c r="AI18" s="387"/>
      <c r="AJ18" s="387"/>
      <c r="AK18" s="389"/>
      <c r="AL18" s="390"/>
      <c r="AM18" s="387"/>
      <c r="AN18" s="390"/>
      <c r="AO18" s="390"/>
      <c r="AP18" s="391"/>
      <c r="AR18" s="390"/>
      <c r="AS18" s="388"/>
      <c r="AT18" s="390"/>
      <c r="AU18" s="390"/>
      <c r="AV18" s="390"/>
      <c r="AW18" s="390"/>
      <c r="AX18" s="389"/>
      <c r="AY18" s="390"/>
      <c r="AZ18" s="390"/>
      <c r="BA18" s="390"/>
      <c r="BB18" s="390"/>
      <c r="BC18" s="391"/>
      <c r="BE18" s="390"/>
      <c r="BF18" s="388"/>
      <c r="BG18" s="390"/>
      <c r="BH18" s="390"/>
      <c r="BI18" s="390"/>
      <c r="BJ18" s="390"/>
      <c r="BK18" s="393"/>
      <c r="BL18" s="390"/>
      <c r="BM18" s="390"/>
      <c r="BN18" s="390"/>
      <c r="BO18" s="390"/>
      <c r="BP18" s="391"/>
      <c r="BR18" s="394">
        <v>1071894</v>
      </c>
      <c r="BS18" s="395">
        <f t="shared" si="25"/>
        <v>0</v>
      </c>
      <c r="BT18" s="394">
        <f t="shared" si="25"/>
        <v>0</v>
      </c>
      <c r="BU18" s="394">
        <f t="shared" si="26"/>
        <v>0</v>
      </c>
      <c r="BV18" s="394">
        <f t="shared" si="27"/>
        <v>0</v>
      </c>
      <c r="BW18" s="394">
        <f>+BR18+BU18-BV18-BS18</f>
        <v>1071894</v>
      </c>
      <c r="BX18" s="396">
        <v>10</v>
      </c>
      <c r="BY18" s="394">
        <v>72</v>
      </c>
      <c r="BZ18" s="394">
        <f>BY18-BX18</f>
        <v>62</v>
      </c>
      <c r="CA18" s="394">
        <f t="shared" si="34"/>
        <v>148874.16666666666</v>
      </c>
      <c r="CB18" s="394">
        <f t="shared" si="30"/>
        <v>1071894</v>
      </c>
      <c r="CC18" s="394">
        <f>CA18+BS18+BV18</f>
        <v>148874.16666666666</v>
      </c>
    </row>
    <row r="19" spans="1:81" s="392" customFormat="1" ht="15" thickBot="1">
      <c r="A19" s="378">
        <v>44834</v>
      </c>
      <c r="B19" s="379" t="s">
        <v>357</v>
      </c>
      <c r="C19" s="380" t="s">
        <v>360</v>
      </c>
      <c r="D19" s="381" t="s">
        <v>359</v>
      </c>
      <c r="E19" s="382"/>
      <c r="F19" s="382"/>
      <c r="G19" s="383"/>
      <c r="H19" s="383"/>
      <c r="I19" s="383"/>
      <c r="J19" s="382"/>
      <c r="K19" s="384"/>
      <c r="L19" s="383"/>
      <c r="M19" s="383"/>
      <c r="N19" s="383"/>
      <c r="O19" s="382"/>
      <c r="P19" s="385"/>
      <c r="Q19" s="386"/>
      <c r="R19" s="387"/>
      <c r="S19" s="388"/>
      <c r="T19" s="387"/>
      <c r="U19" s="387"/>
      <c r="V19" s="387"/>
      <c r="W19" s="387"/>
      <c r="X19" s="389"/>
      <c r="Y19" s="390"/>
      <c r="Z19" s="387"/>
      <c r="AA19" s="390"/>
      <c r="AB19" s="390"/>
      <c r="AC19" s="391"/>
      <c r="AD19" s="386"/>
      <c r="AE19" s="387"/>
      <c r="AF19" s="388"/>
      <c r="AG19" s="387"/>
      <c r="AH19" s="387"/>
      <c r="AI19" s="387"/>
      <c r="AJ19" s="387"/>
      <c r="AK19" s="389"/>
      <c r="AL19" s="390"/>
      <c r="AM19" s="387"/>
      <c r="AN19" s="390"/>
      <c r="AO19" s="390"/>
      <c r="AP19" s="391"/>
      <c r="AR19" s="390"/>
      <c r="AS19" s="388"/>
      <c r="AT19" s="390"/>
      <c r="AU19" s="390"/>
      <c r="AV19" s="390"/>
      <c r="AW19" s="390"/>
      <c r="AX19" s="389"/>
      <c r="AY19" s="390"/>
      <c r="AZ19" s="390"/>
      <c r="BA19" s="390"/>
      <c r="BB19" s="390"/>
      <c r="BC19" s="391"/>
      <c r="BE19" s="390"/>
      <c r="BF19" s="388"/>
      <c r="BG19" s="390"/>
      <c r="BH19" s="390"/>
      <c r="BI19" s="390"/>
      <c r="BJ19" s="390"/>
      <c r="BK19" s="393"/>
      <c r="BL19" s="390"/>
      <c r="BM19" s="390"/>
      <c r="BN19" s="390"/>
      <c r="BO19" s="390"/>
      <c r="BP19" s="391"/>
      <c r="BR19" s="394">
        <v>1025167</v>
      </c>
      <c r="BS19" s="395">
        <f t="shared" si="25"/>
        <v>0</v>
      </c>
      <c r="BT19" s="394">
        <f t="shared" si="25"/>
        <v>0</v>
      </c>
      <c r="BU19" s="394">
        <f t="shared" si="26"/>
        <v>0</v>
      </c>
      <c r="BV19" s="394">
        <f t="shared" si="27"/>
        <v>0</v>
      </c>
      <c r="BW19" s="394">
        <f>+BR19+BU19-BV19-BS19</f>
        <v>1025167</v>
      </c>
      <c r="BX19" s="396">
        <v>3</v>
      </c>
      <c r="BY19" s="394">
        <v>72</v>
      </c>
      <c r="BZ19" s="394">
        <f>BY19-BX19</f>
        <v>69</v>
      </c>
      <c r="CA19" s="394">
        <f t="shared" si="34"/>
        <v>42715.291666666664</v>
      </c>
      <c r="CB19" s="394">
        <f t="shared" si="30"/>
        <v>1025167</v>
      </c>
      <c r="CC19" s="394">
        <f>CA19+BS19+BV19</f>
        <v>42715.291666666664</v>
      </c>
    </row>
    <row r="20" spans="1:81" s="313" customFormat="1" ht="15" thickBot="1">
      <c r="A20" s="301"/>
      <c r="B20" s="356"/>
      <c r="C20" s="302"/>
      <c r="D20" s="357"/>
      <c r="E20" s="397"/>
      <c r="F20" s="397"/>
      <c r="G20" s="398"/>
      <c r="H20" s="398"/>
      <c r="I20" s="398"/>
      <c r="J20" s="397"/>
      <c r="K20" s="399"/>
      <c r="L20" s="398"/>
      <c r="M20" s="398"/>
      <c r="N20" s="398"/>
      <c r="O20" s="397"/>
      <c r="P20" s="400"/>
      <c r="Q20" s="308"/>
      <c r="R20" s="401"/>
      <c r="S20" s="402"/>
      <c r="T20" s="401"/>
      <c r="U20" s="401"/>
      <c r="V20" s="401"/>
      <c r="W20" s="401"/>
      <c r="X20" s="403"/>
      <c r="Y20" s="404"/>
      <c r="Z20" s="401"/>
      <c r="AA20" s="404"/>
      <c r="AB20" s="404"/>
      <c r="AC20" s="405"/>
      <c r="AD20" s="308"/>
      <c r="AE20" s="401"/>
      <c r="AF20" s="402"/>
      <c r="AG20" s="401"/>
      <c r="AH20" s="401"/>
      <c r="AI20" s="401"/>
      <c r="AJ20" s="401"/>
      <c r="AK20" s="403"/>
      <c r="AL20" s="404"/>
      <c r="AM20" s="401"/>
      <c r="AN20" s="404"/>
      <c r="AO20" s="404"/>
      <c r="AP20" s="405"/>
      <c r="AR20" s="404"/>
      <c r="AS20" s="402"/>
      <c r="AT20" s="404"/>
      <c r="AU20" s="404"/>
      <c r="AV20" s="404"/>
      <c r="AW20" s="404"/>
      <c r="AX20" s="403"/>
      <c r="AY20" s="404"/>
      <c r="AZ20" s="404"/>
      <c r="BA20" s="404"/>
      <c r="BB20" s="404"/>
      <c r="BC20" s="405"/>
      <c r="BE20" s="404"/>
      <c r="BF20" s="402"/>
      <c r="BG20" s="404"/>
      <c r="BH20" s="404"/>
      <c r="BI20" s="404"/>
      <c r="BJ20" s="404"/>
      <c r="BK20" s="406"/>
      <c r="BL20" s="404"/>
      <c r="BM20" s="404"/>
      <c r="BN20" s="404"/>
      <c r="BO20" s="404"/>
      <c r="BP20" s="405"/>
      <c r="BR20" s="311"/>
      <c r="BS20" s="316"/>
      <c r="BT20" s="311"/>
      <c r="BU20" s="311"/>
      <c r="BV20" s="311"/>
      <c r="BW20" s="311"/>
      <c r="BX20" s="314"/>
      <c r="BY20" s="311"/>
      <c r="BZ20" s="311"/>
      <c r="CA20" s="311"/>
      <c r="CB20" s="311"/>
      <c r="CC20" s="311"/>
    </row>
    <row r="21" spans="1:81" s="407" customFormat="1" ht="15.75" thickBot="1">
      <c r="B21" s="730" t="s">
        <v>180</v>
      </c>
      <c r="C21" s="731"/>
      <c r="D21" s="732"/>
      <c r="E21" s="408">
        <f t="shared" ref="E21:P21" si="35">SUM(E6:E16)</f>
        <v>20000000</v>
      </c>
      <c r="F21" s="408">
        <f t="shared" si="35"/>
        <v>0</v>
      </c>
      <c r="G21" s="408">
        <f t="shared" si="35"/>
        <v>0</v>
      </c>
      <c r="H21" s="408">
        <f t="shared" si="35"/>
        <v>0</v>
      </c>
      <c r="I21" s="408">
        <f t="shared" si="35"/>
        <v>0</v>
      </c>
      <c r="J21" s="408">
        <f t="shared" si="35"/>
        <v>20000000</v>
      </c>
      <c r="K21" s="408">
        <f t="shared" si="35"/>
        <v>0</v>
      </c>
      <c r="L21" s="408">
        <f t="shared" si="35"/>
        <v>192</v>
      </c>
      <c r="M21" s="408">
        <f t="shared" si="35"/>
        <v>192</v>
      </c>
      <c r="N21" s="408">
        <f t="shared" si="35"/>
        <v>0</v>
      </c>
      <c r="O21" s="408">
        <f t="shared" si="35"/>
        <v>20000000</v>
      </c>
      <c r="P21" s="408">
        <f t="shared" si="35"/>
        <v>0</v>
      </c>
      <c r="Q21" s="409"/>
      <c r="R21" s="408">
        <f t="shared" ref="R21:AC21" si="36">SUM(R6:R16)</f>
        <v>20000000</v>
      </c>
      <c r="S21" s="408">
        <f t="shared" si="36"/>
        <v>0</v>
      </c>
      <c r="T21" s="408">
        <f t="shared" si="36"/>
        <v>0</v>
      </c>
      <c r="U21" s="408">
        <f t="shared" si="36"/>
        <v>0</v>
      </c>
      <c r="V21" s="408">
        <f t="shared" si="36"/>
        <v>0</v>
      </c>
      <c r="W21" s="408">
        <f t="shared" si="36"/>
        <v>20000000</v>
      </c>
      <c r="X21" s="408">
        <f t="shared" si="36"/>
        <v>24</v>
      </c>
      <c r="Y21" s="408">
        <f t="shared" si="36"/>
        <v>192</v>
      </c>
      <c r="Z21" s="408">
        <f t="shared" si="36"/>
        <v>168</v>
      </c>
      <c r="AA21" s="408">
        <f t="shared" si="36"/>
        <v>2500000</v>
      </c>
      <c r="AB21" s="408">
        <f t="shared" si="36"/>
        <v>20000000</v>
      </c>
      <c r="AC21" s="408">
        <f t="shared" si="36"/>
        <v>2500000</v>
      </c>
      <c r="AD21" s="409"/>
      <c r="AE21" s="408">
        <f t="shared" ref="AE21:AP21" si="37">SUM(AE6:AE16)</f>
        <v>44635637</v>
      </c>
      <c r="AF21" s="408">
        <f t="shared" si="37"/>
        <v>2500000</v>
      </c>
      <c r="AG21" s="408">
        <f t="shared" si="37"/>
        <v>0</v>
      </c>
      <c r="AH21" s="408">
        <f t="shared" si="37"/>
        <v>0</v>
      </c>
      <c r="AI21" s="408">
        <f t="shared" si="37"/>
        <v>0</v>
      </c>
      <c r="AJ21" s="408">
        <f t="shared" si="37"/>
        <v>42135637</v>
      </c>
      <c r="AK21" s="408">
        <f t="shared" si="37"/>
        <v>60</v>
      </c>
      <c r="AL21" s="408">
        <f t="shared" si="37"/>
        <v>720</v>
      </c>
      <c r="AM21" s="408">
        <f t="shared" si="37"/>
        <v>660</v>
      </c>
      <c r="AN21" s="408">
        <f t="shared" si="37"/>
        <v>4212227.7470238097</v>
      </c>
      <c r="AO21" s="408">
        <f t="shared" si="37"/>
        <v>38480296</v>
      </c>
      <c r="AP21" s="408">
        <f t="shared" si="37"/>
        <v>6419116.270833334</v>
      </c>
      <c r="AR21" s="410">
        <f t="shared" ref="AR21:BC21" si="38">SUM(AR6:AR16)</f>
        <v>58680296</v>
      </c>
      <c r="AS21" s="410">
        <f t="shared" si="38"/>
        <v>6419116.270833334</v>
      </c>
      <c r="AT21" s="410">
        <f t="shared" si="38"/>
        <v>0</v>
      </c>
      <c r="AU21" s="410">
        <f t="shared" si="38"/>
        <v>0</v>
      </c>
      <c r="AV21" s="410">
        <f t="shared" si="38"/>
        <v>0</v>
      </c>
      <c r="AW21" s="410">
        <f t="shared" si="38"/>
        <v>52261179.729166664</v>
      </c>
      <c r="AX21" s="410">
        <f t="shared" si="38"/>
        <v>87</v>
      </c>
      <c r="AY21" s="410">
        <f t="shared" si="38"/>
        <v>876</v>
      </c>
      <c r="AZ21" s="410">
        <f t="shared" si="38"/>
        <v>789</v>
      </c>
      <c r="BA21" s="410">
        <f t="shared" si="38"/>
        <v>5036235.1953125009</v>
      </c>
      <c r="BB21" s="410">
        <f t="shared" si="38"/>
        <v>58680296</v>
      </c>
      <c r="BC21" s="410">
        <f t="shared" si="38"/>
        <v>11455351.466145834</v>
      </c>
      <c r="BE21" s="410">
        <f t="shared" ref="BE21:BP21" si="39">SUM(BE6:BE16)</f>
        <v>58680296</v>
      </c>
      <c r="BF21" s="410">
        <f t="shared" si="39"/>
        <v>11455351.466145834</v>
      </c>
      <c r="BG21" s="410">
        <f t="shared" si="39"/>
        <v>0</v>
      </c>
      <c r="BH21" s="410">
        <f t="shared" si="39"/>
        <v>0</v>
      </c>
      <c r="BI21" s="410">
        <f t="shared" si="39"/>
        <v>0</v>
      </c>
      <c r="BJ21" s="410">
        <f t="shared" si="39"/>
        <v>47224944.533854164</v>
      </c>
      <c r="BK21" s="410">
        <f t="shared" si="39"/>
        <v>120</v>
      </c>
      <c r="BL21" s="410">
        <f t="shared" si="39"/>
        <v>852</v>
      </c>
      <c r="BM21" s="410">
        <f t="shared" si="39"/>
        <v>732</v>
      </c>
      <c r="BN21" s="410">
        <f t="shared" si="39"/>
        <v>7099496.8345889114</v>
      </c>
      <c r="BO21" s="410">
        <f t="shared" si="39"/>
        <v>58680296</v>
      </c>
      <c r="BP21" s="410">
        <f t="shared" si="39"/>
        <v>18554848.300734743</v>
      </c>
      <c r="BR21" s="408">
        <f t="shared" ref="BR21:CC21" si="40">SUM(BR6:BR20)</f>
        <v>82777357</v>
      </c>
      <c r="BS21" s="408">
        <f t="shared" si="40"/>
        <v>18554848.300734743</v>
      </c>
      <c r="BT21" s="408">
        <f t="shared" si="40"/>
        <v>0</v>
      </c>
      <c r="BU21" s="408">
        <f t="shared" si="40"/>
        <v>0</v>
      </c>
      <c r="BV21" s="408">
        <f t="shared" si="40"/>
        <v>0</v>
      </c>
      <c r="BW21" s="408">
        <f t="shared" si="40"/>
        <v>64222508.699265249</v>
      </c>
      <c r="BX21" s="408">
        <f t="shared" si="40"/>
        <v>133</v>
      </c>
      <c r="BY21" s="408">
        <f t="shared" si="40"/>
        <v>1068</v>
      </c>
      <c r="BZ21" s="408">
        <f t="shared" si="40"/>
        <v>935</v>
      </c>
      <c r="CA21" s="408">
        <f t="shared" si="40"/>
        <v>6679166.5074761845</v>
      </c>
      <c r="CB21" s="408">
        <f t="shared" si="40"/>
        <v>82777357</v>
      </c>
      <c r="CC21" s="408">
        <f t="shared" si="40"/>
        <v>25234014.808210932</v>
      </c>
    </row>
    <row r="22" spans="1:81">
      <c r="A22" s="248"/>
      <c r="B22" s="249"/>
      <c r="C22" s="248"/>
      <c r="D22" s="411"/>
      <c r="E22" s="412"/>
      <c r="F22" s="413"/>
      <c r="G22" s="414"/>
      <c r="H22" s="413"/>
      <c r="I22" s="413"/>
      <c r="J22" s="413"/>
      <c r="K22" s="413"/>
      <c r="L22" s="413"/>
      <c r="M22" s="413"/>
      <c r="N22" s="413"/>
      <c r="O22" s="413"/>
      <c r="P22" s="413"/>
      <c r="Q22" s="413"/>
      <c r="R22" s="412"/>
      <c r="S22" s="413"/>
      <c r="T22" s="414"/>
      <c r="U22" s="413"/>
      <c r="V22" s="413"/>
      <c r="W22" s="413"/>
      <c r="X22" s="413"/>
      <c r="Y22" s="413"/>
      <c r="Z22" s="413"/>
      <c r="AA22" s="413"/>
      <c r="AB22" s="413"/>
      <c r="AC22" s="413"/>
      <c r="AD22" s="413"/>
      <c r="AE22" s="412"/>
      <c r="AF22" s="413"/>
      <c r="AG22" s="414"/>
      <c r="AH22" s="413"/>
      <c r="AI22" s="413"/>
      <c r="AJ22" s="413"/>
      <c r="AK22" s="413"/>
      <c r="AL22" s="413"/>
      <c r="AM22" s="413"/>
      <c r="AN22" s="413"/>
      <c r="AO22" s="413"/>
      <c r="AP22" s="413"/>
      <c r="AR22" s="412"/>
      <c r="AS22" s="413"/>
      <c r="AT22" s="414"/>
      <c r="AU22" s="413"/>
      <c r="AV22" s="413"/>
      <c r="AW22" s="413"/>
      <c r="AX22" s="413"/>
      <c r="AY22" s="413"/>
      <c r="AZ22" s="413"/>
      <c r="BA22" s="413"/>
      <c r="BB22" s="413"/>
      <c r="BC22" s="413"/>
      <c r="BE22" s="412"/>
      <c r="BF22" s="413"/>
      <c r="BG22" s="414"/>
      <c r="BH22" s="413"/>
      <c r="BI22" s="413"/>
      <c r="BJ22" s="413"/>
      <c r="BK22" s="413"/>
      <c r="BL22" s="413"/>
      <c r="BM22" s="413"/>
      <c r="BN22" s="413"/>
      <c r="BO22" s="413"/>
      <c r="BP22" s="413"/>
      <c r="BR22" s="412"/>
      <c r="BS22" s="413"/>
      <c r="BT22" s="414"/>
      <c r="BU22" s="413"/>
      <c r="BV22" s="413"/>
      <c r="BW22" s="413"/>
      <c r="BX22" s="413"/>
      <c r="BY22" s="413"/>
      <c r="BZ22" s="413"/>
      <c r="CA22" s="413"/>
      <c r="CB22" s="413"/>
      <c r="CC22" s="413"/>
    </row>
    <row r="23" spans="1:81">
      <c r="A23" s="248"/>
      <c r="B23" s="249"/>
      <c r="C23" s="248"/>
      <c r="D23" s="415"/>
      <c r="E23" s="412"/>
      <c r="F23" s="414"/>
      <c r="G23" s="414"/>
      <c r="H23" s="413"/>
      <c r="I23" s="413"/>
      <c r="J23" s="413"/>
      <c r="K23" s="413"/>
      <c r="L23" s="413"/>
      <c r="M23" s="413"/>
      <c r="N23" s="413"/>
      <c r="O23" s="413"/>
      <c r="P23" s="413"/>
      <c r="Q23" s="413"/>
      <c r="R23" s="412"/>
      <c r="S23" s="414"/>
      <c r="T23" s="414"/>
      <c r="U23" s="413"/>
      <c r="V23" s="413"/>
      <c r="W23" s="413"/>
      <c r="X23" s="413"/>
      <c r="Y23" s="413"/>
      <c r="Z23" s="413"/>
      <c r="AA23" s="413"/>
      <c r="AB23" s="413"/>
      <c r="AC23" s="413"/>
      <c r="AD23" s="413"/>
      <c r="AE23" s="412"/>
      <c r="AF23" s="414"/>
      <c r="AG23" s="414"/>
      <c r="AH23" s="413"/>
      <c r="AI23" s="413"/>
      <c r="AJ23" s="413"/>
      <c r="AK23" s="413"/>
      <c r="AL23" s="413"/>
      <c r="AM23" s="413"/>
      <c r="AN23" s="413"/>
      <c r="AO23" s="413"/>
      <c r="AP23" s="413"/>
      <c r="AR23" s="412"/>
      <c r="AS23" s="414"/>
      <c r="AT23" s="414"/>
      <c r="AU23" s="413"/>
      <c r="AV23" s="413"/>
      <c r="AW23" s="413"/>
      <c r="AX23" s="413"/>
      <c r="AY23" s="413"/>
      <c r="AZ23" s="413"/>
      <c r="BA23" s="413"/>
      <c r="BB23" s="413"/>
      <c r="BC23" s="413"/>
      <c r="BE23" s="412"/>
      <c r="BF23" s="414"/>
      <c r="BG23" s="414"/>
      <c r="BH23" s="413"/>
      <c r="BI23" s="413"/>
      <c r="BJ23" s="413"/>
      <c r="BK23" s="413"/>
      <c r="BL23" s="413"/>
      <c r="BM23" s="413"/>
      <c r="BN23" s="413"/>
      <c r="BO23" s="413"/>
      <c r="BP23" s="413"/>
      <c r="BR23" s="412"/>
      <c r="BS23" s="414"/>
      <c r="BT23" s="414"/>
      <c r="BU23" s="413"/>
      <c r="BV23" s="413"/>
      <c r="BW23" s="413"/>
      <c r="BX23" s="413"/>
      <c r="BY23" s="413"/>
      <c r="BZ23" s="413"/>
      <c r="CA23" s="413"/>
      <c r="CB23" s="413"/>
      <c r="CC23" s="413"/>
    </row>
    <row r="24" spans="1:81" ht="13.5" thickBot="1">
      <c r="A24" s="248"/>
      <c r="B24" s="249"/>
      <c r="C24" s="248"/>
      <c r="D24" s="415"/>
      <c r="E24" s="412"/>
      <c r="F24" s="414"/>
      <c r="G24" s="414"/>
      <c r="H24" s="413"/>
      <c r="I24" s="413"/>
      <c r="J24" s="413"/>
      <c r="K24" s="413"/>
      <c r="L24" s="416"/>
      <c r="M24" s="417" t="s">
        <v>361</v>
      </c>
      <c r="N24" s="416"/>
      <c r="O24" s="416"/>
      <c r="P24" s="416"/>
      <c r="Q24" s="413"/>
      <c r="R24" s="412"/>
      <c r="S24" s="414"/>
      <c r="T24" s="414"/>
      <c r="U24" s="413"/>
      <c r="V24" s="413"/>
      <c r="W24" s="413"/>
      <c r="X24" s="413"/>
      <c r="Y24" s="416"/>
      <c r="Z24" s="417" t="s">
        <v>362</v>
      </c>
      <c r="AA24" s="416"/>
      <c r="AB24" s="416"/>
      <c r="AC24" s="416"/>
      <c r="AD24" s="413"/>
      <c r="AE24" s="412"/>
      <c r="AF24" s="414"/>
      <c r="AG24" s="414"/>
      <c r="AH24" s="413"/>
      <c r="AI24" s="413"/>
      <c r="AJ24" s="413"/>
      <c r="AK24" s="413"/>
      <c r="AL24" s="416"/>
      <c r="AM24" s="417" t="s">
        <v>363</v>
      </c>
      <c r="AN24" s="416"/>
      <c r="AO24" s="416"/>
      <c r="AP24" s="416"/>
      <c r="AR24" s="412"/>
      <c r="AS24" s="414"/>
      <c r="AT24" s="414"/>
      <c r="AU24" s="413"/>
      <c r="AV24" s="413"/>
      <c r="AW24" s="413"/>
      <c r="AX24" s="413"/>
      <c r="AY24" s="416"/>
      <c r="AZ24" s="417" t="s">
        <v>364</v>
      </c>
      <c r="BA24" s="416"/>
      <c r="BB24" s="416"/>
      <c r="BC24" s="416"/>
      <c r="BE24" s="412"/>
      <c r="BF24" s="414"/>
      <c r="BG24" s="414"/>
      <c r="BH24" s="413"/>
      <c r="BI24" s="413"/>
      <c r="BJ24" s="413"/>
      <c r="BK24" s="413"/>
      <c r="BL24" s="416"/>
      <c r="BM24" s="417" t="s">
        <v>364</v>
      </c>
      <c r="BN24" s="416"/>
      <c r="BO24" s="416"/>
      <c r="BP24" s="416"/>
      <c r="BR24" s="412"/>
      <c r="BS24" s="414"/>
      <c r="BT24" s="414"/>
      <c r="BU24" s="413"/>
      <c r="BV24" s="413"/>
      <c r="BW24" s="413"/>
      <c r="BX24" s="413"/>
      <c r="BY24" s="416"/>
      <c r="BZ24" s="417" t="s">
        <v>365</v>
      </c>
      <c r="CA24" s="416"/>
      <c r="CB24" s="416"/>
      <c r="CC24" s="416"/>
    </row>
    <row r="25" spans="1:81">
      <c r="A25" s="248"/>
      <c r="B25" s="249"/>
      <c r="C25" s="248"/>
      <c r="D25" s="415"/>
      <c r="E25" s="412"/>
      <c r="F25" s="414"/>
      <c r="G25" s="414"/>
      <c r="H25" s="413"/>
      <c r="I25" s="413"/>
      <c r="J25" s="413"/>
      <c r="K25" s="413"/>
      <c r="L25" s="418" t="s">
        <v>366</v>
      </c>
      <c r="M25" s="419"/>
      <c r="N25" s="419"/>
      <c r="O25" s="420">
        <f>+N21</f>
        <v>0</v>
      </c>
      <c r="P25" s="421"/>
      <c r="Q25" s="413"/>
      <c r="R25" s="412"/>
      <c r="S25" s="414"/>
      <c r="T25" s="414"/>
      <c r="U25" s="413"/>
      <c r="V25" s="413"/>
      <c r="W25" s="413"/>
      <c r="X25" s="413"/>
      <c r="Y25" s="418" t="s">
        <v>366</v>
      </c>
      <c r="Z25" s="419"/>
      <c r="AA25" s="419"/>
      <c r="AB25" s="420">
        <f>+AA21</f>
        <v>2500000</v>
      </c>
      <c r="AC25" s="421"/>
      <c r="AD25" s="413"/>
      <c r="AE25" s="412"/>
      <c r="AF25" s="414"/>
      <c r="AG25" s="414"/>
      <c r="AH25" s="413"/>
      <c r="AI25" s="413"/>
      <c r="AJ25" s="413"/>
      <c r="AK25" s="413"/>
      <c r="AL25" s="418" t="s">
        <v>366</v>
      </c>
      <c r="AM25" s="419"/>
      <c r="AN25" s="419"/>
      <c r="AO25" s="420">
        <f>+AN21</f>
        <v>4212227.7470238097</v>
      </c>
      <c r="AP25" s="421"/>
      <c r="AR25" s="412"/>
      <c r="AS25" s="414"/>
      <c r="AT25" s="414"/>
      <c r="AU25" s="413"/>
      <c r="AV25" s="413"/>
      <c r="AW25" s="413"/>
      <c r="AX25" s="413">
        <f>+BC21+'[15]ACTIVO LEASING'!AB17</f>
        <v>14538287.180431549</v>
      </c>
      <c r="AY25" s="418" t="s">
        <v>366</v>
      </c>
      <c r="AZ25" s="419"/>
      <c r="BA25" s="419"/>
      <c r="BB25" s="420">
        <f>+BA21</f>
        <v>5036235.1953125009</v>
      </c>
      <c r="BC25" s="421"/>
      <c r="BE25" s="412"/>
      <c r="BF25" s="414"/>
      <c r="BG25" s="414"/>
      <c r="BH25" s="413"/>
      <c r="BI25" s="413"/>
      <c r="BJ25" s="413"/>
      <c r="BK25" s="413"/>
      <c r="BL25" s="418" t="s">
        <v>366</v>
      </c>
      <c r="BM25" s="419"/>
      <c r="BN25" s="419"/>
      <c r="BO25" s="420">
        <f>+BN21</f>
        <v>7099496.8345889114</v>
      </c>
      <c r="BP25" s="421"/>
      <c r="BR25" s="412"/>
      <c r="BS25" s="414"/>
      <c r="BT25" s="414"/>
      <c r="BU25" s="413"/>
      <c r="BV25" s="413"/>
      <c r="BW25" s="413"/>
      <c r="BX25" s="413"/>
      <c r="BY25" s="418" t="s">
        <v>366</v>
      </c>
      <c r="BZ25" s="419"/>
      <c r="CA25" s="419"/>
      <c r="CB25" s="420">
        <f>+CA21</f>
        <v>6679166.5074761845</v>
      </c>
      <c r="CC25" s="421"/>
    </row>
    <row r="26" spans="1:81" ht="13.5" thickBot="1">
      <c r="A26" s="248"/>
      <c r="B26" s="249"/>
      <c r="C26" s="248"/>
      <c r="D26" s="415"/>
      <c r="E26" s="412"/>
      <c r="F26" s="414"/>
      <c r="G26" s="414"/>
      <c r="H26" s="413"/>
      <c r="I26" s="413"/>
      <c r="J26" s="413"/>
      <c r="K26" s="413"/>
      <c r="L26" s="422"/>
      <c r="M26" s="423" t="s">
        <v>367</v>
      </c>
      <c r="N26" s="423"/>
      <c r="O26" s="424"/>
      <c r="P26" s="425">
        <f>+N21</f>
        <v>0</v>
      </c>
      <c r="Q26" s="413"/>
      <c r="R26" s="412"/>
      <c r="S26" s="414"/>
      <c r="T26" s="414"/>
      <c r="U26" s="413"/>
      <c r="V26" s="413"/>
      <c r="W26" s="413"/>
      <c r="X26" s="413"/>
      <c r="Y26" s="422"/>
      <c r="Z26" s="423" t="s">
        <v>367</v>
      </c>
      <c r="AA26" s="423"/>
      <c r="AB26" s="424"/>
      <c r="AC26" s="425">
        <f>+AA21</f>
        <v>2500000</v>
      </c>
      <c r="AD26" s="413"/>
      <c r="AE26" s="412"/>
      <c r="AF26" s="414"/>
      <c r="AG26" s="414"/>
      <c r="AH26" s="413"/>
      <c r="AI26" s="413"/>
      <c r="AJ26" s="413"/>
      <c r="AK26" s="413">
        <f>+AP21+'[15]ACTIVO LEASING'!O17</f>
        <v>7035703.4136904767</v>
      </c>
      <c r="AL26" s="422"/>
      <c r="AM26" s="423" t="s">
        <v>367</v>
      </c>
      <c r="AN26" s="423"/>
      <c r="AO26" s="424"/>
      <c r="AP26" s="425">
        <f>+AN21</f>
        <v>4212227.7470238097</v>
      </c>
      <c r="AR26" s="412"/>
      <c r="AS26" s="414"/>
      <c r="AT26" s="414"/>
      <c r="AU26" s="413"/>
      <c r="AV26" s="413"/>
      <c r="AW26" s="413"/>
      <c r="AX26" s="413"/>
      <c r="AY26" s="422"/>
      <c r="AZ26" s="423" t="s">
        <v>367</v>
      </c>
      <c r="BA26" s="423"/>
      <c r="BB26" s="424"/>
      <c r="BC26" s="425">
        <f>+BA21</f>
        <v>5036235.1953125009</v>
      </c>
      <c r="BE26" s="412"/>
      <c r="BF26" s="414"/>
      <c r="BG26" s="414"/>
      <c r="BH26" s="413"/>
      <c r="BI26" s="413"/>
      <c r="BJ26" s="413"/>
      <c r="BK26" s="413"/>
      <c r="BL26" s="422"/>
      <c r="BM26" s="423" t="s">
        <v>367</v>
      </c>
      <c r="BN26" s="423"/>
      <c r="BO26" s="424"/>
      <c r="BP26" s="425">
        <f>+BN21</f>
        <v>7099496.8345889114</v>
      </c>
      <c r="BR26" s="412"/>
      <c r="BS26" s="414"/>
      <c r="BT26" s="414"/>
      <c r="BU26" s="413"/>
      <c r="BV26" s="413"/>
      <c r="BW26" s="413"/>
      <c r="BX26" s="413"/>
      <c r="BY26" s="422"/>
      <c r="BZ26" s="423" t="s">
        <v>367</v>
      </c>
      <c r="CA26" s="423"/>
      <c r="CB26" s="424"/>
      <c r="CC26" s="425">
        <f>+CA21</f>
        <v>6679166.5074761845</v>
      </c>
    </row>
    <row r="27" spans="1:81" ht="13.5" thickBot="1">
      <c r="A27" s="248"/>
      <c r="B27" s="249"/>
      <c r="C27" s="248"/>
      <c r="D27" s="415"/>
      <c r="E27" s="412"/>
      <c r="F27" s="414"/>
      <c r="G27" s="414"/>
      <c r="H27" s="413"/>
      <c r="I27" s="413"/>
      <c r="J27" s="413"/>
      <c r="K27" s="413"/>
      <c r="L27" s="426"/>
      <c r="M27" s="427"/>
      <c r="N27" s="427"/>
      <c r="O27" s="428">
        <f>SUM(O25:O26)</f>
        <v>0</v>
      </c>
      <c r="P27" s="429">
        <f>SUM(P25:P26)</f>
        <v>0</v>
      </c>
      <c r="Q27" s="413"/>
      <c r="R27" s="412"/>
      <c r="S27" s="414"/>
      <c r="T27" s="414"/>
      <c r="U27" s="413"/>
      <c r="V27" s="413"/>
      <c r="W27" s="413"/>
      <c r="X27" s="413"/>
      <c r="Y27" s="426"/>
      <c r="Z27" s="427"/>
      <c r="AA27" s="427"/>
      <c r="AB27" s="428">
        <f>SUM(AB25:AB26)</f>
        <v>2500000</v>
      </c>
      <c r="AC27" s="429">
        <f>SUM(AC25:AC26)</f>
        <v>2500000</v>
      </c>
      <c r="AD27" s="413"/>
      <c r="AE27" s="412"/>
      <c r="AF27" s="414"/>
      <c r="AG27" s="414"/>
      <c r="AH27" s="413"/>
      <c r="AI27" s="413"/>
      <c r="AJ27" s="413"/>
      <c r="AK27" s="413"/>
      <c r="AL27" s="426"/>
      <c r="AM27" s="427"/>
      <c r="AN27" s="427"/>
      <c r="AO27" s="428">
        <f>SUM(AO25:AO26)</f>
        <v>4212227.7470238097</v>
      </c>
      <c r="AP27" s="429">
        <f>SUM(AP25:AP26)</f>
        <v>4212227.7470238097</v>
      </c>
      <c r="AR27" s="412"/>
      <c r="AS27" s="414"/>
      <c r="AT27" s="414"/>
      <c r="AU27" s="413"/>
      <c r="AV27" s="413"/>
      <c r="AW27" s="413"/>
      <c r="AX27" s="413"/>
      <c r="AY27" s="426"/>
      <c r="AZ27" s="427"/>
      <c r="BA27" s="427"/>
      <c r="BB27" s="428">
        <f>SUM(BB25:BB26)</f>
        <v>5036235.1953125009</v>
      </c>
      <c r="BC27" s="429">
        <f>SUM(BC25:BC26)</f>
        <v>5036235.1953125009</v>
      </c>
      <c r="BE27" s="412"/>
      <c r="BF27" s="414"/>
      <c r="BG27" s="414"/>
      <c r="BH27" s="413"/>
      <c r="BI27" s="413"/>
      <c r="BJ27" s="413"/>
      <c r="BK27" s="413"/>
      <c r="BL27" s="426"/>
      <c r="BM27" s="427"/>
      <c r="BN27" s="427"/>
      <c r="BO27" s="428">
        <f>SUM(BO25:BO26)</f>
        <v>7099496.8345889114</v>
      </c>
      <c r="BP27" s="429">
        <f>SUM(BP25:BP26)</f>
        <v>7099496.8345889114</v>
      </c>
      <c r="BR27" s="412"/>
      <c r="BS27" s="414"/>
      <c r="BT27" s="414"/>
      <c r="BU27" s="413"/>
      <c r="BV27" s="413"/>
      <c r="BW27" s="413"/>
      <c r="BX27" s="413"/>
      <c r="BY27" s="426"/>
      <c r="BZ27" s="427"/>
      <c r="CA27" s="427"/>
      <c r="CB27" s="428">
        <f>SUM(CB25:CB26)</f>
        <v>6679166.5074761845</v>
      </c>
      <c r="CC27" s="429">
        <f>SUM(CC25:CC26)</f>
        <v>6679166.5074761845</v>
      </c>
    </row>
    <row r="28" spans="1:81">
      <c r="A28" s="248"/>
      <c r="B28" s="249"/>
      <c r="C28" s="248"/>
      <c r="D28" s="415"/>
      <c r="E28" s="412"/>
      <c r="F28" s="414"/>
      <c r="G28" s="414"/>
      <c r="H28" s="413"/>
      <c r="I28" s="413"/>
      <c r="J28" s="413"/>
      <c r="K28" s="413"/>
      <c r="L28" s="413"/>
      <c r="M28" s="413"/>
      <c r="N28" s="413"/>
      <c r="O28" s="413"/>
      <c r="P28" s="413"/>
      <c r="Q28" s="413"/>
      <c r="R28" s="412"/>
      <c r="S28" s="414"/>
      <c r="T28" s="414"/>
      <c r="U28" s="413"/>
      <c r="V28" s="413"/>
      <c r="W28" s="413"/>
      <c r="X28" s="413"/>
      <c r="Y28" s="413"/>
      <c r="Z28" s="413"/>
      <c r="AA28" s="413"/>
      <c r="AB28" s="413"/>
      <c r="AC28" s="413"/>
      <c r="AD28" s="413"/>
      <c r="AE28" s="412"/>
      <c r="AF28" s="414"/>
      <c r="AG28" s="414"/>
      <c r="AH28" s="413"/>
      <c r="AI28" s="413"/>
      <c r="AJ28" s="413"/>
      <c r="AK28" s="413"/>
      <c r="AL28" s="413"/>
      <c r="AM28" s="413"/>
      <c r="AN28" s="413"/>
      <c r="AO28" s="413"/>
      <c r="AP28" s="413"/>
      <c r="AR28" s="412"/>
      <c r="AS28" s="414"/>
      <c r="AT28" s="414"/>
      <c r="AU28" s="413"/>
      <c r="AV28" s="413"/>
      <c r="AW28" s="413"/>
      <c r="AX28" s="413"/>
      <c r="AY28" s="413"/>
      <c r="AZ28" s="413"/>
      <c r="BA28" s="413"/>
      <c r="BB28" s="413"/>
      <c r="BC28" s="413"/>
      <c r="BE28" s="412"/>
      <c r="BF28" s="414"/>
      <c r="BG28" s="414"/>
      <c r="BH28" s="413"/>
      <c r="BI28" s="413"/>
      <c r="BJ28" s="413"/>
      <c r="BK28" s="413"/>
      <c r="BL28" s="413"/>
      <c r="BM28" s="413"/>
      <c r="BN28" s="413"/>
      <c r="BO28" s="413"/>
      <c r="BP28" s="413"/>
      <c r="BR28" s="412"/>
      <c r="BS28" s="414"/>
      <c r="BT28" s="414"/>
      <c r="BU28" s="413"/>
      <c r="BV28" s="413"/>
      <c r="BW28" s="413"/>
      <c r="BX28" s="413"/>
      <c r="BY28" s="413"/>
      <c r="BZ28" s="413"/>
      <c r="CA28" s="413"/>
      <c r="CB28" s="413"/>
      <c r="CC28" s="413"/>
    </row>
    <row r="29" spans="1:81">
      <c r="A29" s="248"/>
      <c r="B29" s="249"/>
      <c r="C29" s="248"/>
      <c r="D29" s="415"/>
      <c r="E29" s="412"/>
      <c r="F29" s="414"/>
      <c r="G29" s="414"/>
      <c r="H29" s="413"/>
      <c r="I29" s="413"/>
      <c r="J29" s="413"/>
      <c r="K29" s="413"/>
      <c r="L29" s="413"/>
      <c r="M29" s="413"/>
      <c r="N29" s="413"/>
      <c r="O29" s="413"/>
      <c r="P29" s="413"/>
      <c r="Q29" s="413"/>
      <c r="R29" s="412"/>
      <c r="S29" s="414"/>
      <c r="T29" s="414"/>
      <c r="U29" s="413"/>
      <c r="V29" s="413"/>
      <c r="W29" s="413"/>
      <c r="X29" s="413"/>
      <c r="Y29" s="413"/>
      <c r="Z29" s="413"/>
      <c r="AA29" s="413"/>
      <c r="AB29" s="413"/>
      <c r="AC29" s="413"/>
      <c r="AD29" s="413"/>
      <c r="AE29" s="412"/>
      <c r="AF29" s="414"/>
      <c r="AG29" s="414"/>
      <c r="AH29" s="413"/>
      <c r="AI29" s="413"/>
      <c r="AJ29" s="413"/>
      <c r="AK29" s="413"/>
      <c r="AL29" s="413"/>
      <c r="AM29" s="413"/>
      <c r="AN29" s="413"/>
      <c r="AO29" s="413"/>
      <c r="AP29" s="413"/>
      <c r="AR29" s="412"/>
      <c r="AS29" s="414"/>
      <c r="AT29" s="414"/>
      <c r="AU29" s="413"/>
      <c r="AV29" s="413"/>
      <c r="AW29" s="413"/>
      <c r="AX29" s="413"/>
      <c r="AY29" s="413"/>
      <c r="AZ29" s="413"/>
      <c r="BA29" s="413"/>
      <c r="BB29" s="413"/>
      <c r="BC29" s="413"/>
      <c r="BE29" s="412"/>
      <c r="BF29" s="414"/>
      <c r="BG29" s="414"/>
      <c r="BH29" s="413"/>
      <c r="BI29" s="413"/>
      <c r="BJ29" s="413"/>
      <c r="BK29" s="413"/>
      <c r="BL29" s="413"/>
      <c r="BM29" s="413"/>
      <c r="BN29" s="413"/>
      <c r="BO29" s="413"/>
      <c r="BP29" s="413"/>
      <c r="BR29" s="412"/>
      <c r="BS29" s="414"/>
      <c r="BT29" s="414"/>
      <c r="BU29" s="413"/>
      <c r="BV29" s="413"/>
      <c r="BW29" s="413"/>
      <c r="BX29" s="413"/>
      <c r="BY29" s="413"/>
      <c r="BZ29" s="413"/>
      <c r="CA29" s="413"/>
      <c r="CB29" s="413"/>
      <c r="CC29" s="413"/>
    </row>
    <row r="30" spans="1:81">
      <c r="A30" s="248"/>
      <c r="B30" s="249"/>
      <c r="C30" s="248"/>
      <c r="D30" s="430"/>
      <c r="E30" s="251"/>
      <c r="G30" s="248"/>
      <c r="R30" s="251"/>
      <c r="T30" s="248"/>
      <c r="AE30" s="251"/>
      <c r="AG30" s="248"/>
      <c r="AR30" s="251"/>
      <c r="AT30" s="248"/>
      <c r="BE30" s="251"/>
      <c r="BG30" s="248"/>
      <c r="BR30" s="251"/>
      <c r="BT30" s="248"/>
    </row>
    <row r="31" spans="1:81">
      <c r="A31" s="248"/>
      <c r="B31" s="249"/>
      <c r="C31" s="248"/>
      <c r="D31" s="430"/>
      <c r="E31" s="251"/>
      <c r="G31" s="248"/>
      <c r="R31" s="251"/>
      <c r="T31" s="248"/>
      <c r="AE31" s="251"/>
      <c r="AG31" s="248"/>
      <c r="AR31" s="251"/>
      <c r="AT31" s="248"/>
      <c r="BE31" s="251"/>
      <c r="BG31" s="248"/>
      <c r="BR31" s="251"/>
      <c r="BT31" s="248"/>
    </row>
    <row r="32" spans="1:81">
      <c r="A32" s="248"/>
      <c r="B32" s="249"/>
      <c r="C32" s="248"/>
      <c r="D32" s="430"/>
      <c r="E32" s="251"/>
      <c r="G32" s="248"/>
      <c r="R32" s="251"/>
      <c r="T32" s="248"/>
      <c r="AE32" s="251"/>
      <c r="AG32" s="248"/>
      <c r="AR32" s="251"/>
      <c r="AT32" s="248"/>
      <c r="BE32" s="251"/>
      <c r="BG32" s="248"/>
      <c r="BR32" s="251"/>
      <c r="BT32" s="248"/>
    </row>
    <row r="33" spans="1:72">
      <c r="A33" s="248"/>
      <c r="B33" s="249"/>
      <c r="C33" s="248"/>
      <c r="D33" s="430"/>
      <c r="E33" s="251"/>
      <c r="G33" s="248"/>
      <c r="R33" s="251"/>
      <c r="T33" s="248"/>
      <c r="AE33" s="251"/>
      <c r="AG33" s="248"/>
      <c r="AR33" s="251"/>
      <c r="AT33" s="248"/>
      <c r="BE33" s="251"/>
      <c r="BG33" s="248"/>
      <c r="BR33" s="251"/>
      <c r="BT33" s="248"/>
    </row>
    <row r="34" spans="1:72">
      <c r="A34" s="248"/>
      <c r="B34" s="249"/>
      <c r="C34" s="248"/>
      <c r="D34" s="430"/>
      <c r="E34" s="251"/>
      <c r="G34" s="248"/>
      <c r="R34" s="251"/>
      <c r="T34" s="248"/>
      <c r="AE34" s="251"/>
      <c r="AG34" s="248"/>
      <c r="AR34" s="251"/>
      <c r="AT34" s="248"/>
      <c r="BE34" s="251"/>
      <c r="BG34" s="248"/>
      <c r="BR34" s="251"/>
      <c r="BT34" s="248"/>
    </row>
    <row r="35" spans="1:72">
      <c r="A35" s="248"/>
      <c r="B35" s="249"/>
      <c r="C35" s="248"/>
      <c r="D35" s="430"/>
      <c r="E35" s="251"/>
      <c r="G35" s="248"/>
      <c r="R35" s="251"/>
      <c r="T35" s="248"/>
      <c r="AE35" s="251"/>
      <c r="AG35" s="248"/>
      <c r="AR35" s="251"/>
      <c r="AT35" s="248"/>
      <c r="BE35" s="251"/>
      <c r="BG35" s="248"/>
      <c r="BR35" s="251"/>
      <c r="BT35" s="248"/>
    </row>
    <row r="36" spans="1:72">
      <c r="A36" s="248"/>
      <c r="B36" s="249"/>
      <c r="C36" s="248"/>
      <c r="D36" s="430"/>
      <c r="E36" s="251"/>
      <c r="G36" s="248"/>
      <c r="R36" s="251"/>
      <c r="T36" s="248"/>
      <c r="AE36" s="251"/>
      <c r="AG36" s="248"/>
      <c r="AR36" s="251"/>
      <c r="AT36" s="248"/>
      <c r="BE36" s="251"/>
      <c r="BG36" s="248"/>
      <c r="BR36" s="251"/>
      <c r="BT36" s="248"/>
    </row>
    <row r="37" spans="1:72">
      <c r="A37" s="248"/>
      <c r="B37" s="249"/>
      <c r="C37" s="248"/>
      <c r="D37" s="430"/>
      <c r="E37" s="251"/>
      <c r="G37" s="248"/>
      <c r="R37" s="251"/>
      <c r="T37" s="248"/>
      <c r="AE37" s="251"/>
      <c r="AG37" s="248"/>
      <c r="AR37" s="251"/>
      <c r="AT37" s="248"/>
      <c r="BE37" s="251"/>
      <c r="BG37" s="248"/>
      <c r="BR37" s="251"/>
      <c r="BT37" s="248"/>
    </row>
    <row r="38" spans="1:72">
      <c r="A38" s="248"/>
      <c r="B38" s="249"/>
      <c r="C38" s="248"/>
      <c r="D38" s="430"/>
      <c r="E38" s="251"/>
      <c r="G38" s="248"/>
      <c r="R38" s="251"/>
      <c r="T38" s="248"/>
      <c r="AE38" s="251"/>
      <c r="AG38" s="248"/>
      <c r="AR38" s="251"/>
      <c r="AT38" s="248"/>
      <c r="BE38" s="251"/>
      <c r="BG38" s="248"/>
      <c r="BR38" s="251"/>
      <c r="BT38" s="248"/>
    </row>
    <row r="39" spans="1:72">
      <c r="A39" s="248"/>
      <c r="B39" s="249"/>
      <c r="C39" s="248"/>
      <c r="D39" s="430"/>
      <c r="E39" s="251"/>
      <c r="G39" s="248"/>
      <c r="R39" s="251"/>
      <c r="T39" s="248"/>
      <c r="AE39" s="251"/>
      <c r="AG39" s="248"/>
      <c r="AR39" s="251"/>
      <c r="AT39" s="248"/>
      <c r="BE39" s="251"/>
      <c r="BG39" s="248"/>
      <c r="BR39" s="251"/>
      <c r="BT39" s="248"/>
    </row>
    <row r="40" spans="1:72">
      <c r="A40" s="248"/>
      <c r="B40" s="249"/>
      <c r="C40" s="248"/>
      <c r="D40" s="430"/>
      <c r="E40" s="251"/>
      <c r="G40" s="248"/>
      <c r="R40" s="251"/>
      <c r="T40" s="248"/>
      <c r="AE40" s="251"/>
      <c r="AG40" s="248"/>
      <c r="AR40" s="251"/>
      <c r="AT40" s="248"/>
      <c r="BE40" s="251"/>
      <c r="BG40" s="248"/>
      <c r="BR40" s="251"/>
      <c r="BT40" s="248"/>
    </row>
    <row r="41" spans="1:72">
      <c r="A41" s="248"/>
      <c r="B41" s="249"/>
      <c r="C41" s="248"/>
      <c r="D41" s="430"/>
      <c r="E41" s="251"/>
      <c r="G41" s="248"/>
      <c r="R41" s="251"/>
      <c r="T41" s="248"/>
      <c r="AE41" s="251"/>
      <c r="AG41" s="248"/>
      <c r="AR41" s="251"/>
      <c r="AT41" s="248"/>
      <c r="BE41" s="251"/>
      <c r="BG41" s="248"/>
      <c r="BR41" s="251"/>
      <c r="BT41" s="248"/>
    </row>
    <row r="42" spans="1:72">
      <c r="A42" s="248"/>
      <c r="B42" s="249"/>
      <c r="C42" s="248"/>
      <c r="D42" s="430"/>
      <c r="E42" s="251"/>
      <c r="G42" s="248"/>
      <c r="R42" s="251"/>
      <c r="T42" s="248"/>
      <c r="AE42" s="251"/>
      <c r="AG42" s="248"/>
      <c r="AR42" s="251"/>
      <c r="AT42" s="248"/>
      <c r="BE42" s="251"/>
      <c r="BG42" s="248"/>
      <c r="BR42" s="251"/>
      <c r="BT42" s="248"/>
    </row>
    <row r="43" spans="1:72">
      <c r="A43" s="248"/>
      <c r="B43" s="249"/>
      <c r="C43" s="248"/>
      <c r="D43" s="430"/>
      <c r="E43" s="251"/>
      <c r="G43" s="248"/>
      <c r="R43" s="251"/>
      <c r="T43" s="248"/>
      <c r="AE43" s="251"/>
      <c r="AG43" s="248"/>
      <c r="AR43" s="251"/>
      <c r="AT43" s="248"/>
      <c r="BE43" s="251"/>
      <c r="BG43" s="248"/>
      <c r="BR43" s="251"/>
      <c r="BT43" s="248"/>
    </row>
    <row r="44" spans="1:72">
      <c r="A44" s="248"/>
      <c r="B44" s="249"/>
      <c r="C44" s="248"/>
      <c r="D44" s="430"/>
      <c r="E44" s="251"/>
      <c r="G44" s="248"/>
      <c r="R44" s="251"/>
      <c r="T44" s="248"/>
      <c r="AE44" s="251"/>
      <c r="AG44" s="248"/>
      <c r="AR44" s="251"/>
      <c r="AT44" s="248"/>
      <c r="BE44" s="251"/>
      <c r="BG44" s="248"/>
      <c r="BR44" s="251"/>
      <c r="BT44" s="248"/>
    </row>
    <row r="45" spans="1:72">
      <c r="A45" s="248"/>
      <c r="B45" s="249"/>
      <c r="C45" s="248"/>
      <c r="D45" s="430"/>
      <c r="E45" s="251"/>
      <c r="G45" s="248"/>
      <c r="R45" s="251"/>
      <c r="T45" s="248"/>
      <c r="AE45" s="251"/>
      <c r="AG45" s="248"/>
      <c r="AR45" s="251"/>
      <c r="AT45" s="248"/>
      <c r="BE45" s="251"/>
      <c r="BG45" s="248"/>
      <c r="BR45" s="251"/>
      <c r="BT45" s="248"/>
    </row>
    <row r="46" spans="1:72">
      <c r="A46" s="248"/>
      <c r="B46" s="249"/>
      <c r="C46" s="248"/>
      <c r="D46" s="430"/>
      <c r="E46" s="251"/>
      <c r="G46" s="248"/>
      <c r="R46" s="251"/>
      <c r="T46" s="248"/>
      <c r="AE46" s="251"/>
      <c r="AG46" s="248"/>
      <c r="AR46" s="251"/>
      <c r="AT46" s="248"/>
      <c r="BE46" s="251"/>
      <c r="BG46" s="248"/>
      <c r="BR46" s="251"/>
      <c r="BT46" s="248"/>
    </row>
    <row r="47" spans="1:72">
      <c r="A47" s="248"/>
      <c r="B47" s="249"/>
      <c r="C47" s="248"/>
      <c r="D47" s="430"/>
      <c r="E47" s="251"/>
      <c r="G47" s="248"/>
      <c r="R47" s="251"/>
      <c r="T47" s="248"/>
      <c r="AE47" s="251"/>
      <c r="AG47" s="248"/>
      <c r="AR47" s="251"/>
      <c r="AT47" s="248"/>
      <c r="BE47" s="251"/>
      <c r="BG47" s="248"/>
      <c r="BR47" s="251"/>
      <c r="BT47" s="248"/>
    </row>
    <row r="48" spans="1:72">
      <c r="A48" s="248"/>
      <c r="B48" s="249"/>
      <c r="C48" s="248"/>
      <c r="D48" s="430"/>
      <c r="E48" s="251"/>
      <c r="G48" s="248"/>
      <c r="R48" s="251"/>
      <c r="T48" s="248"/>
      <c r="AE48" s="251"/>
      <c r="AG48" s="248"/>
      <c r="AR48" s="251"/>
      <c r="AT48" s="248"/>
      <c r="BE48" s="251"/>
      <c r="BG48" s="248"/>
      <c r="BR48" s="251"/>
      <c r="BT48" s="248"/>
    </row>
    <row r="49" spans="1:72">
      <c r="A49" s="248"/>
      <c r="B49" s="249"/>
      <c r="C49" s="248"/>
      <c r="D49" s="430"/>
      <c r="E49" s="251"/>
      <c r="G49" s="248"/>
      <c r="R49" s="251"/>
      <c r="T49" s="248"/>
      <c r="AE49" s="251"/>
      <c r="AG49" s="248"/>
      <c r="AR49" s="251"/>
      <c r="AT49" s="248"/>
      <c r="BE49" s="251"/>
      <c r="BG49" s="248"/>
      <c r="BR49" s="251"/>
      <c r="BT49" s="248"/>
    </row>
    <row r="50" spans="1:72">
      <c r="A50" s="248"/>
      <c r="B50" s="249"/>
      <c r="C50" s="248"/>
      <c r="D50" s="430"/>
      <c r="E50" s="251"/>
      <c r="G50" s="248"/>
      <c r="R50" s="251"/>
      <c r="T50" s="248"/>
      <c r="AE50" s="251"/>
      <c r="AG50" s="248"/>
      <c r="AR50" s="251"/>
      <c r="AT50" s="248"/>
      <c r="BE50" s="251"/>
      <c r="BG50" s="248"/>
      <c r="BR50" s="251"/>
      <c r="BT50" s="248"/>
    </row>
    <row r="51" spans="1:72">
      <c r="A51" s="248"/>
      <c r="B51" s="249"/>
      <c r="C51" s="248"/>
      <c r="D51" s="430"/>
      <c r="E51" s="251"/>
      <c r="G51" s="248"/>
      <c r="R51" s="251"/>
      <c r="T51" s="248"/>
      <c r="AE51" s="251"/>
      <c r="AG51" s="248"/>
      <c r="AR51" s="251"/>
      <c r="AT51" s="248"/>
      <c r="BE51" s="251"/>
      <c r="BG51" s="248"/>
      <c r="BR51" s="251"/>
      <c r="BT51" s="248"/>
    </row>
    <row r="52" spans="1:72">
      <c r="A52" s="248"/>
      <c r="B52" s="249"/>
      <c r="C52" s="248"/>
      <c r="D52" s="430"/>
      <c r="E52" s="251"/>
      <c r="G52" s="248"/>
      <c r="R52" s="251"/>
      <c r="T52" s="248"/>
      <c r="AE52" s="251"/>
      <c r="AG52" s="248"/>
      <c r="AR52" s="251"/>
      <c r="AT52" s="248"/>
      <c r="BE52" s="251"/>
      <c r="BG52" s="248"/>
      <c r="BR52" s="251"/>
      <c r="BT52" s="248"/>
    </row>
    <row r="53" spans="1:72">
      <c r="A53" s="248"/>
      <c r="B53" s="249"/>
      <c r="C53" s="248"/>
      <c r="D53" s="430"/>
      <c r="E53" s="251"/>
      <c r="G53" s="248"/>
      <c r="R53" s="251"/>
      <c r="T53" s="248"/>
      <c r="AE53" s="251"/>
      <c r="AG53" s="248"/>
      <c r="AR53" s="251"/>
      <c r="AT53" s="248"/>
      <c r="BE53" s="251"/>
      <c r="BG53" s="248"/>
      <c r="BR53" s="251"/>
      <c r="BT53" s="248"/>
    </row>
    <row r="54" spans="1:72">
      <c r="A54" s="248"/>
      <c r="B54" s="249"/>
      <c r="C54" s="248"/>
      <c r="D54" s="430"/>
      <c r="E54" s="251"/>
      <c r="G54" s="248"/>
      <c r="R54" s="251"/>
      <c r="T54" s="248"/>
      <c r="AE54" s="251"/>
      <c r="AG54" s="248"/>
      <c r="AR54" s="251"/>
      <c r="AT54" s="248"/>
      <c r="BE54" s="251"/>
      <c r="BG54" s="248"/>
      <c r="BR54" s="251"/>
      <c r="BT54" s="248"/>
    </row>
    <row r="55" spans="1:72">
      <c r="A55" s="248"/>
      <c r="B55" s="249"/>
      <c r="C55" s="248"/>
      <c r="D55" s="430"/>
      <c r="E55" s="251"/>
      <c r="G55" s="248"/>
      <c r="R55" s="251"/>
      <c r="T55" s="248"/>
      <c r="AE55" s="251"/>
      <c r="AG55" s="248"/>
      <c r="AR55" s="251"/>
      <c r="AT55" s="248"/>
      <c r="BE55" s="251"/>
      <c r="BG55" s="248"/>
      <c r="BR55" s="251"/>
      <c r="BT55" s="248"/>
    </row>
    <row r="56" spans="1:72">
      <c r="A56" s="248"/>
      <c r="B56" s="249"/>
      <c r="C56" s="248"/>
      <c r="D56" s="430"/>
      <c r="E56" s="251"/>
      <c r="G56" s="248"/>
      <c r="R56" s="251"/>
      <c r="T56" s="248"/>
      <c r="AE56" s="251"/>
      <c r="AG56" s="248"/>
      <c r="AR56" s="251"/>
      <c r="AT56" s="248"/>
      <c r="BE56" s="251"/>
      <c r="BG56" s="248"/>
      <c r="BR56" s="251"/>
      <c r="BT56" s="248"/>
    </row>
    <row r="57" spans="1:72">
      <c r="A57" s="248"/>
      <c r="B57" s="249"/>
      <c r="C57" s="248"/>
      <c r="D57" s="430"/>
      <c r="E57" s="251"/>
      <c r="G57" s="248"/>
      <c r="R57" s="251"/>
      <c r="T57" s="248"/>
      <c r="AE57" s="251"/>
      <c r="AG57" s="248"/>
      <c r="AR57" s="251"/>
      <c r="AT57" s="248"/>
      <c r="BE57" s="251"/>
      <c r="BG57" s="248"/>
      <c r="BR57" s="251"/>
      <c r="BT57" s="248"/>
    </row>
    <row r="58" spans="1:72">
      <c r="A58" s="248"/>
      <c r="B58" s="249"/>
      <c r="C58" s="248"/>
      <c r="D58" s="430"/>
      <c r="E58" s="251"/>
      <c r="G58" s="248"/>
      <c r="R58" s="251"/>
      <c r="T58" s="248"/>
      <c r="AE58" s="251"/>
      <c r="AG58" s="248"/>
      <c r="AR58" s="251"/>
      <c r="AT58" s="248"/>
      <c r="BE58" s="251"/>
      <c r="BG58" s="248"/>
      <c r="BR58" s="251"/>
      <c r="BT58" s="248"/>
    </row>
    <row r="59" spans="1:72">
      <c r="A59" s="248"/>
      <c r="B59" s="249"/>
      <c r="C59" s="248"/>
      <c r="D59" s="430"/>
      <c r="E59" s="251"/>
      <c r="G59" s="248"/>
      <c r="R59" s="251"/>
      <c r="T59" s="248"/>
      <c r="AE59" s="251"/>
      <c r="AG59" s="248"/>
      <c r="AR59" s="251"/>
      <c r="AT59" s="248"/>
      <c r="BE59" s="251"/>
      <c r="BG59" s="248"/>
      <c r="BR59" s="251"/>
      <c r="BT59" s="248"/>
    </row>
    <row r="60" spans="1:72">
      <c r="A60" s="248"/>
      <c r="B60" s="249"/>
      <c r="C60" s="248"/>
      <c r="D60" s="430"/>
      <c r="E60" s="251"/>
      <c r="G60" s="248"/>
      <c r="R60" s="251"/>
      <c r="T60" s="248"/>
      <c r="AE60" s="251"/>
      <c r="AG60" s="248"/>
      <c r="AR60" s="251"/>
      <c r="AT60" s="248"/>
      <c r="BE60" s="251"/>
      <c r="BG60" s="248"/>
      <c r="BR60" s="251"/>
      <c r="BT60" s="248"/>
    </row>
    <row r="61" spans="1:72">
      <c r="A61" s="248"/>
      <c r="B61" s="249"/>
      <c r="C61" s="248"/>
      <c r="D61" s="430"/>
      <c r="E61" s="251"/>
      <c r="G61" s="248"/>
      <c r="R61" s="251"/>
      <c r="T61" s="248"/>
      <c r="AE61" s="251"/>
      <c r="AG61" s="248"/>
      <c r="AR61" s="251"/>
      <c r="AT61" s="248"/>
      <c r="BE61" s="251"/>
      <c r="BG61" s="248"/>
      <c r="BR61" s="251"/>
      <c r="BT61" s="248"/>
    </row>
    <row r="62" spans="1:72">
      <c r="A62" s="248"/>
      <c r="B62" s="249"/>
      <c r="C62" s="248"/>
      <c r="D62" s="430"/>
      <c r="E62" s="251"/>
      <c r="G62" s="248"/>
      <c r="R62" s="251"/>
      <c r="T62" s="248"/>
      <c r="AE62" s="251"/>
      <c r="AG62" s="248"/>
      <c r="AR62" s="251"/>
      <c r="AT62" s="248"/>
      <c r="BE62" s="251"/>
      <c r="BG62" s="248"/>
      <c r="BR62" s="251"/>
      <c r="BT62" s="248"/>
    </row>
    <row r="63" spans="1:72">
      <c r="A63" s="248"/>
      <c r="B63" s="249"/>
      <c r="C63" s="248"/>
      <c r="D63" s="430"/>
      <c r="E63" s="251"/>
      <c r="G63" s="248"/>
      <c r="R63" s="251"/>
      <c r="T63" s="248"/>
      <c r="AE63" s="251"/>
      <c r="AG63" s="248"/>
      <c r="AR63" s="251"/>
      <c r="AT63" s="248"/>
      <c r="BE63" s="251"/>
      <c r="BG63" s="248"/>
      <c r="BR63" s="251"/>
      <c r="BT63" s="248"/>
    </row>
    <row r="64" spans="1:72">
      <c r="A64" s="248"/>
      <c r="B64" s="249"/>
      <c r="C64" s="248"/>
      <c r="D64" s="430"/>
      <c r="E64" s="251"/>
      <c r="G64" s="248"/>
      <c r="R64" s="251"/>
      <c r="T64" s="248"/>
      <c r="AE64" s="251"/>
      <c r="AG64" s="248"/>
      <c r="AR64" s="251"/>
      <c r="AT64" s="248"/>
      <c r="BE64" s="251"/>
      <c r="BG64" s="248"/>
      <c r="BR64" s="251"/>
      <c r="BT64" s="248"/>
    </row>
    <row r="65" spans="1:72">
      <c r="A65" s="248"/>
      <c r="B65" s="249"/>
      <c r="C65" s="248"/>
      <c r="D65" s="430"/>
      <c r="E65" s="251"/>
      <c r="G65" s="248"/>
      <c r="R65" s="251"/>
      <c r="T65" s="248"/>
      <c r="AE65" s="251"/>
      <c r="AG65" s="248"/>
      <c r="AR65" s="251"/>
      <c r="AT65" s="248"/>
      <c r="BE65" s="251"/>
      <c r="BG65" s="248"/>
      <c r="BR65" s="251"/>
      <c r="BT65" s="248"/>
    </row>
    <row r="66" spans="1:72">
      <c r="A66" s="248"/>
      <c r="B66" s="249"/>
      <c r="C66" s="248"/>
      <c r="D66" s="430"/>
      <c r="E66" s="251"/>
      <c r="G66" s="248"/>
      <c r="R66" s="251"/>
      <c r="T66" s="248"/>
      <c r="AE66" s="251"/>
      <c r="AG66" s="248"/>
      <c r="AR66" s="251"/>
      <c r="AT66" s="248"/>
      <c r="BE66" s="251"/>
      <c r="BG66" s="248"/>
      <c r="BR66" s="251"/>
      <c r="BT66" s="248"/>
    </row>
    <row r="67" spans="1:72">
      <c r="A67" s="248"/>
      <c r="B67" s="249"/>
      <c r="C67" s="248"/>
      <c r="D67" s="430"/>
      <c r="E67" s="251"/>
      <c r="G67" s="248"/>
      <c r="R67" s="251"/>
      <c r="T67" s="248"/>
      <c r="AE67" s="251"/>
      <c r="AG67" s="248"/>
      <c r="AR67" s="251"/>
      <c r="AT67" s="248"/>
      <c r="BE67" s="251"/>
      <c r="BG67" s="248"/>
      <c r="BR67" s="251"/>
      <c r="BT67" s="248"/>
    </row>
    <row r="68" spans="1:72">
      <c r="A68" s="248"/>
      <c r="B68" s="249"/>
      <c r="C68" s="248"/>
      <c r="D68" s="430"/>
      <c r="E68" s="251"/>
      <c r="G68" s="248"/>
      <c r="R68" s="251"/>
      <c r="T68" s="248"/>
      <c r="AE68" s="251"/>
      <c r="AG68" s="248"/>
      <c r="AR68" s="251"/>
      <c r="AT68" s="248"/>
      <c r="BE68" s="251"/>
      <c r="BG68" s="248"/>
      <c r="BR68" s="251"/>
      <c r="BT68" s="248"/>
    </row>
    <row r="69" spans="1:72">
      <c r="A69" s="248"/>
      <c r="B69" s="249"/>
      <c r="C69" s="248"/>
      <c r="D69" s="430"/>
      <c r="E69" s="251"/>
      <c r="G69" s="248"/>
      <c r="R69" s="251"/>
      <c r="T69" s="248"/>
      <c r="AE69" s="251"/>
      <c r="AG69" s="248"/>
      <c r="AR69" s="251"/>
      <c r="AT69" s="248"/>
      <c r="BE69" s="251"/>
      <c r="BG69" s="248"/>
      <c r="BR69" s="251"/>
      <c r="BT69" s="248"/>
    </row>
    <row r="70" spans="1:72">
      <c r="A70" s="248"/>
      <c r="B70" s="249"/>
      <c r="C70" s="248"/>
      <c r="D70" s="430"/>
      <c r="E70" s="251"/>
      <c r="G70" s="248"/>
      <c r="R70" s="251"/>
      <c r="T70" s="248"/>
      <c r="AE70" s="251"/>
      <c r="AG70" s="248"/>
      <c r="AR70" s="251"/>
      <c r="AT70" s="248"/>
      <c r="BE70" s="251"/>
      <c r="BG70" s="248"/>
      <c r="BR70" s="251"/>
      <c r="BT70" s="248"/>
    </row>
    <row r="71" spans="1:72">
      <c r="A71" s="248"/>
      <c r="B71" s="249"/>
      <c r="C71" s="248"/>
      <c r="D71" s="430"/>
      <c r="E71" s="251"/>
      <c r="G71" s="248"/>
      <c r="R71" s="251"/>
      <c r="T71" s="248"/>
      <c r="AE71" s="251"/>
      <c r="AG71" s="248"/>
      <c r="AR71" s="251"/>
      <c r="AT71" s="248"/>
      <c r="BE71" s="251"/>
      <c r="BG71" s="248"/>
      <c r="BR71" s="251"/>
      <c r="BT71" s="248"/>
    </row>
    <row r="72" spans="1:72">
      <c r="A72" s="248"/>
      <c r="B72" s="249"/>
      <c r="C72" s="248"/>
      <c r="D72" s="430"/>
      <c r="E72" s="251"/>
      <c r="G72" s="248"/>
      <c r="R72" s="251"/>
      <c r="T72" s="248"/>
      <c r="AE72" s="251"/>
      <c r="AG72" s="248"/>
      <c r="AR72" s="251"/>
      <c r="AT72" s="248"/>
      <c r="BE72" s="251"/>
      <c r="BG72" s="248"/>
      <c r="BR72" s="251"/>
      <c r="BT72" s="248"/>
    </row>
    <row r="73" spans="1:72">
      <c r="A73" s="248"/>
      <c r="B73" s="249"/>
      <c r="C73" s="248"/>
      <c r="D73" s="430"/>
      <c r="E73" s="251"/>
      <c r="G73" s="248"/>
      <c r="R73" s="251"/>
      <c r="T73" s="248"/>
      <c r="AE73" s="251"/>
      <c r="AG73" s="248"/>
      <c r="AR73" s="251"/>
      <c r="AT73" s="248"/>
      <c r="BE73" s="251"/>
      <c r="BG73" s="248"/>
      <c r="BR73" s="251"/>
      <c r="BT73" s="248"/>
    </row>
    <row r="74" spans="1:72">
      <c r="A74" s="248"/>
      <c r="B74" s="249"/>
      <c r="C74" s="248"/>
      <c r="D74" s="430"/>
      <c r="E74" s="251"/>
      <c r="G74" s="248"/>
      <c r="R74" s="251"/>
      <c r="T74" s="248"/>
      <c r="AE74" s="251"/>
      <c r="AG74" s="248"/>
      <c r="AR74" s="251"/>
      <c r="AT74" s="248"/>
      <c r="BE74" s="251"/>
      <c r="BG74" s="248"/>
      <c r="BR74" s="251"/>
      <c r="BT74" s="248"/>
    </row>
    <row r="75" spans="1:72">
      <c r="A75" s="248"/>
      <c r="B75" s="249"/>
      <c r="C75" s="248"/>
      <c r="D75" s="430"/>
      <c r="E75" s="251"/>
      <c r="G75" s="248"/>
      <c r="R75" s="251"/>
      <c r="T75" s="248"/>
      <c r="AE75" s="251"/>
      <c r="AG75" s="248"/>
      <c r="AR75" s="251"/>
      <c r="AT75" s="248"/>
      <c r="BE75" s="251"/>
      <c r="BG75" s="248"/>
      <c r="BR75" s="251"/>
      <c r="BT75" s="248"/>
    </row>
    <row r="76" spans="1:72">
      <c r="A76" s="248"/>
      <c r="B76" s="249"/>
      <c r="C76" s="248"/>
      <c r="D76" s="430"/>
      <c r="E76" s="251"/>
      <c r="G76" s="248"/>
      <c r="R76" s="251"/>
      <c r="T76" s="248"/>
      <c r="AE76" s="251"/>
      <c r="AG76" s="248"/>
      <c r="AR76" s="251"/>
      <c r="AT76" s="248"/>
      <c r="BE76" s="251"/>
      <c r="BG76" s="248"/>
      <c r="BR76" s="251"/>
      <c r="BT76" s="248"/>
    </row>
    <row r="77" spans="1:72">
      <c r="A77" s="248"/>
      <c r="B77" s="249"/>
      <c r="C77" s="248"/>
      <c r="D77" s="430"/>
      <c r="E77" s="251"/>
      <c r="G77" s="248"/>
      <c r="R77" s="251"/>
      <c r="T77" s="248"/>
      <c r="AE77" s="251"/>
      <c r="AG77" s="248"/>
      <c r="AR77" s="251"/>
      <c r="AT77" s="248"/>
      <c r="BE77" s="251"/>
      <c r="BG77" s="248"/>
      <c r="BR77" s="251"/>
      <c r="BT77" s="248"/>
    </row>
    <row r="78" spans="1:72">
      <c r="A78" s="248"/>
      <c r="B78" s="249"/>
      <c r="C78" s="248"/>
      <c r="D78" s="430"/>
      <c r="E78" s="251"/>
      <c r="G78" s="248"/>
      <c r="R78" s="251"/>
      <c r="T78" s="248"/>
      <c r="AE78" s="251"/>
      <c r="AG78" s="248"/>
      <c r="AR78" s="251"/>
      <c r="AT78" s="248"/>
      <c r="BE78" s="251"/>
      <c r="BG78" s="248"/>
      <c r="BR78" s="251"/>
      <c r="BT78" s="248"/>
    </row>
    <row r="79" spans="1:72">
      <c r="A79" s="248"/>
      <c r="B79" s="249"/>
      <c r="C79" s="248"/>
      <c r="D79" s="430"/>
      <c r="E79" s="251"/>
      <c r="G79" s="248"/>
      <c r="R79" s="251"/>
      <c r="T79" s="248"/>
      <c r="AE79" s="251"/>
      <c r="AG79" s="248"/>
      <c r="AR79" s="251"/>
      <c r="AT79" s="248"/>
      <c r="BE79" s="251"/>
      <c r="BG79" s="248"/>
      <c r="BR79" s="251"/>
      <c r="BT79" s="248"/>
    </row>
    <row r="80" spans="1:72">
      <c r="A80" s="248"/>
      <c r="B80" s="249"/>
      <c r="C80" s="248"/>
      <c r="D80" s="430"/>
      <c r="E80" s="251"/>
      <c r="G80" s="248"/>
      <c r="R80" s="251"/>
      <c r="T80" s="248"/>
      <c r="AE80" s="251"/>
      <c r="AG80" s="248"/>
      <c r="AR80" s="251"/>
      <c r="AT80" s="248"/>
      <c r="BE80" s="251"/>
      <c r="BG80" s="248"/>
      <c r="BR80" s="251"/>
      <c r="BT80" s="248"/>
    </row>
    <row r="81" spans="1:72">
      <c r="A81" s="248"/>
      <c r="B81" s="249"/>
      <c r="C81" s="248"/>
      <c r="D81" s="430"/>
      <c r="E81" s="251"/>
      <c r="G81" s="248"/>
      <c r="R81" s="251"/>
      <c r="T81" s="248"/>
      <c r="AE81" s="251"/>
      <c r="AG81" s="248"/>
      <c r="AR81" s="251"/>
      <c r="AT81" s="248"/>
      <c r="BE81" s="251"/>
      <c r="BG81" s="248"/>
      <c r="BR81" s="251"/>
      <c r="BT81" s="248"/>
    </row>
    <row r="82" spans="1:72">
      <c r="A82" s="248"/>
      <c r="B82" s="249"/>
      <c r="C82" s="248"/>
      <c r="D82" s="430"/>
      <c r="E82" s="251"/>
      <c r="G82" s="248"/>
      <c r="R82" s="251"/>
      <c r="T82" s="248"/>
      <c r="AE82" s="251"/>
      <c r="AG82" s="248"/>
      <c r="AR82" s="251"/>
      <c r="AT82" s="248"/>
      <c r="BE82" s="251"/>
      <c r="BG82" s="248"/>
      <c r="BR82" s="251"/>
      <c r="BT82" s="248"/>
    </row>
    <row r="83" spans="1:72">
      <c r="A83" s="248"/>
      <c r="B83" s="249"/>
      <c r="C83" s="248"/>
      <c r="D83" s="430"/>
      <c r="E83" s="251"/>
      <c r="G83" s="248"/>
      <c r="R83" s="251"/>
      <c r="T83" s="248"/>
      <c r="AE83" s="251"/>
      <c r="AG83" s="248"/>
      <c r="AR83" s="251"/>
      <c r="AT83" s="248"/>
      <c r="BE83" s="251"/>
      <c r="BG83" s="248"/>
      <c r="BR83" s="251"/>
      <c r="BT83" s="248"/>
    </row>
    <row r="84" spans="1:72">
      <c r="A84" s="248"/>
      <c r="B84" s="249"/>
      <c r="C84" s="248"/>
      <c r="D84" s="430"/>
      <c r="E84" s="251"/>
      <c r="G84" s="248"/>
      <c r="R84" s="251"/>
      <c r="T84" s="248"/>
      <c r="AE84" s="251"/>
      <c r="AG84" s="248"/>
      <c r="AR84" s="251"/>
      <c r="AT84" s="248"/>
      <c r="BE84" s="251"/>
      <c r="BG84" s="248"/>
      <c r="BR84" s="251"/>
      <c r="BT84" s="248"/>
    </row>
    <row r="85" spans="1:72">
      <c r="A85" s="248"/>
      <c r="B85" s="249"/>
      <c r="C85" s="248"/>
      <c r="D85" s="430"/>
      <c r="E85" s="251"/>
      <c r="G85" s="248"/>
      <c r="R85" s="251"/>
      <c r="T85" s="248"/>
      <c r="AE85" s="251"/>
      <c r="AG85" s="248"/>
      <c r="AR85" s="251"/>
      <c r="AT85" s="248"/>
      <c r="BE85" s="251"/>
      <c r="BG85" s="248"/>
      <c r="BR85" s="251"/>
      <c r="BT85" s="248"/>
    </row>
    <row r="86" spans="1:72">
      <c r="A86" s="248"/>
      <c r="B86" s="249"/>
      <c r="C86" s="248"/>
      <c r="D86" s="430"/>
      <c r="E86" s="251"/>
      <c r="G86" s="248"/>
      <c r="R86" s="251"/>
      <c r="T86" s="248"/>
      <c r="AE86" s="251"/>
      <c r="AG86" s="248"/>
      <c r="AR86" s="251"/>
      <c r="AT86" s="248"/>
      <c r="BE86" s="251"/>
      <c r="BG86" s="248"/>
      <c r="BR86" s="251"/>
      <c r="BT86" s="248"/>
    </row>
    <row r="87" spans="1:72">
      <c r="A87" s="248"/>
      <c r="B87" s="249"/>
      <c r="C87" s="248"/>
      <c r="D87" s="430"/>
      <c r="E87" s="251"/>
      <c r="G87" s="248"/>
      <c r="R87" s="251"/>
      <c r="T87" s="248"/>
      <c r="AE87" s="251"/>
      <c r="AG87" s="248"/>
      <c r="AR87" s="251"/>
      <c r="AT87" s="248"/>
      <c r="BE87" s="251"/>
      <c r="BG87" s="248"/>
      <c r="BR87" s="251"/>
      <c r="BT87" s="248"/>
    </row>
    <row r="88" spans="1:72">
      <c r="A88" s="248"/>
      <c r="B88" s="249"/>
      <c r="C88" s="248"/>
      <c r="D88" s="430"/>
      <c r="E88" s="251"/>
      <c r="G88" s="248"/>
      <c r="R88" s="251"/>
      <c r="T88" s="248"/>
      <c r="AE88" s="251"/>
      <c r="AG88" s="248"/>
      <c r="AR88" s="251"/>
      <c r="AT88" s="248"/>
      <c r="BE88" s="251"/>
      <c r="BG88" s="248"/>
      <c r="BR88" s="251"/>
      <c r="BT88" s="248"/>
    </row>
    <row r="89" spans="1:72">
      <c r="A89" s="248"/>
      <c r="B89" s="249"/>
      <c r="C89" s="248"/>
      <c r="D89" s="430"/>
      <c r="E89" s="251"/>
      <c r="G89" s="248"/>
      <c r="R89" s="251"/>
      <c r="T89" s="248"/>
      <c r="AE89" s="251"/>
      <c r="AG89" s="248"/>
      <c r="AR89" s="251"/>
      <c r="AT89" s="248"/>
      <c r="BE89" s="251"/>
      <c r="BG89" s="248"/>
      <c r="BR89" s="251"/>
      <c r="BT89" s="248"/>
    </row>
    <row r="90" spans="1:72">
      <c r="A90" s="248"/>
      <c r="B90" s="249"/>
      <c r="C90" s="248"/>
      <c r="D90" s="430"/>
      <c r="E90" s="251"/>
      <c r="G90" s="248"/>
      <c r="R90" s="251"/>
      <c r="T90" s="248"/>
      <c r="AE90" s="251"/>
      <c r="AG90" s="248"/>
      <c r="AR90" s="251"/>
      <c r="AT90" s="248"/>
      <c r="BE90" s="251"/>
      <c r="BG90" s="248"/>
      <c r="BR90" s="251"/>
      <c r="BT90" s="248"/>
    </row>
    <row r="91" spans="1:72">
      <c r="A91" s="248"/>
      <c r="B91" s="249"/>
      <c r="C91" s="248"/>
      <c r="D91" s="430"/>
      <c r="E91" s="251"/>
      <c r="G91" s="248"/>
      <c r="R91" s="251"/>
      <c r="T91" s="248"/>
      <c r="AE91" s="251"/>
      <c r="AG91" s="248"/>
      <c r="AR91" s="251"/>
      <c r="AT91" s="248"/>
      <c r="BE91" s="251"/>
      <c r="BG91" s="248"/>
      <c r="BR91" s="251"/>
      <c r="BT91" s="248"/>
    </row>
    <row r="92" spans="1:72">
      <c r="A92" s="248"/>
      <c r="B92" s="249"/>
      <c r="C92" s="248"/>
      <c r="D92" s="430"/>
      <c r="E92" s="251"/>
      <c r="G92" s="248"/>
      <c r="R92" s="251"/>
      <c r="T92" s="248"/>
      <c r="AE92" s="251"/>
      <c r="AG92" s="248"/>
      <c r="AR92" s="251"/>
      <c r="AT92" s="248"/>
      <c r="BE92" s="251"/>
      <c r="BG92" s="248"/>
      <c r="BR92" s="251"/>
      <c r="BT92" s="248"/>
    </row>
    <row r="93" spans="1:72">
      <c r="A93" s="248"/>
      <c r="B93" s="249"/>
      <c r="C93" s="432"/>
      <c r="D93" s="430"/>
      <c r="E93" s="251"/>
      <c r="G93" s="248"/>
      <c r="R93" s="251"/>
      <c r="T93" s="248"/>
      <c r="AE93" s="251"/>
      <c r="AG93" s="248"/>
      <c r="AR93" s="251"/>
      <c r="AT93" s="248"/>
      <c r="BE93" s="251"/>
      <c r="BG93" s="248"/>
      <c r="BR93" s="251"/>
      <c r="BT93" s="248"/>
    </row>
    <row r="94" spans="1:72">
      <c r="A94" s="248"/>
      <c r="B94" s="249"/>
      <c r="C94" s="248"/>
      <c r="D94" s="430"/>
      <c r="E94" s="251"/>
      <c r="G94" s="248"/>
      <c r="R94" s="251"/>
      <c r="T94" s="248"/>
      <c r="AE94" s="251"/>
      <c r="AG94" s="248"/>
      <c r="AR94" s="251"/>
      <c r="AT94" s="248"/>
      <c r="BE94" s="251"/>
      <c r="BG94" s="248"/>
      <c r="BR94" s="251"/>
      <c r="BT94" s="248"/>
    </row>
    <row r="95" spans="1:72">
      <c r="A95" s="248"/>
      <c r="B95" s="249"/>
      <c r="C95" s="248"/>
      <c r="D95" s="430"/>
      <c r="E95" s="251"/>
      <c r="G95" s="248"/>
      <c r="R95" s="251"/>
      <c r="T95" s="248"/>
      <c r="AE95" s="251"/>
      <c r="AG95" s="248"/>
      <c r="AR95" s="251"/>
      <c r="AT95" s="248"/>
      <c r="BE95" s="251"/>
      <c r="BG95" s="248"/>
      <c r="BR95" s="251"/>
      <c r="BT95" s="248"/>
    </row>
    <row r="96" spans="1:72">
      <c r="A96" s="248"/>
      <c r="B96" s="249"/>
      <c r="C96" s="248"/>
      <c r="D96" s="430"/>
      <c r="E96" s="251"/>
      <c r="G96" s="248"/>
      <c r="R96" s="251"/>
      <c r="T96" s="248"/>
      <c r="AE96" s="251"/>
      <c r="AG96" s="248"/>
      <c r="AR96" s="251"/>
      <c r="AT96" s="248"/>
      <c r="BE96" s="251"/>
      <c r="BG96" s="248"/>
      <c r="BR96" s="251"/>
      <c r="BT96" s="248"/>
    </row>
    <row r="97" spans="1:72">
      <c r="A97" s="248"/>
      <c r="B97" s="249"/>
      <c r="C97" s="248"/>
      <c r="D97" s="430"/>
      <c r="E97" s="251"/>
      <c r="G97" s="248"/>
      <c r="R97" s="251"/>
      <c r="T97" s="248"/>
      <c r="AE97" s="251"/>
      <c r="AG97" s="248"/>
      <c r="AR97" s="251"/>
      <c r="AT97" s="248"/>
      <c r="BE97" s="251"/>
      <c r="BG97" s="248"/>
      <c r="BR97" s="251"/>
      <c r="BT97" s="248"/>
    </row>
    <row r="98" spans="1:72">
      <c r="A98" s="248"/>
      <c r="B98" s="249"/>
      <c r="C98" s="248"/>
      <c r="D98" s="430"/>
      <c r="E98" s="251"/>
      <c r="G98" s="248"/>
      <c r="R98" s="251"/>
      <c r="T98" s="248"/>
      <c r="AE98" s="251"/>
      <c r="AG98" s="248"/>
      <c r="AR98" s="251"/>
      <c r="AT98" s="248"/>
      <c r="BE98" s="251"/>
      <c r="BG98" s="248"/>
      <c r="BR98" s="251"/>
      <c r="BT98" s="248"/>
    </row>
    <row r="99" spans="1:72">
      <c r="A99" s="248"/>
      <c r="B99" s="249"/>
      <c r="C99" s="248"/>
      <c r="D99" s="430"/>
      <c r="E99" s="251"/>
      <c r="G99" s="248"/>
      <c r="R99" s="251"/>
      <c r="T99" s="248"/>
      <c r="AE99" s="251"/>
      <c r="AG99" s="248"/>
      <c r="AR99" s="251"/>
      <c r="AT99" s="248"/>
      <c r="BE99" s="251"/>
      <c r="BG99" s="248"/>
      <c r="BR99" s="251"/>
      <c r="BT99" s="248"/>
    </row>
    <row r="100" spans="1:72">
      <c r="A100" s="248"/>
      <c r="B100" s="249"/>
      <c r="C100" s="248"/>
      <c r="D100" s="430"/>
      <c r="E100" s="251"/>
      <c r="G100" s="248"/>
      <c r="R100" s="251"/>
      <c r="T100" s="248"/>
      <c r="AE100" s="251"/>
      <c r="AG100" s="248"/>
      <c r="AR100" s="251"/>
      <c r="AT100" s="248"/>
      <c r="BE100" s="251"/>
      <c r="BG100" s="248"/>
      <c r="BR100" s="251"/>
      <c r="BT100" s="248"/>
    </row>
    <row r="101" spans="1:72">
      <c r="A101" s="248"/>
      <c r="B101" s="249"/>
      <c r="C101" s="248"/>
      <c r="D101" s="430"/>
      <c r="E101" s="251"/>
      <c r="G101" s="248"/>
      <c r="R101" s="251"/>
      <c r="T101" s="248"/>
      <c r="AE101" s="251"/>
      <c r="AG101" s="248"/>
      <c r="AR101" s="251"/>
      <c r="AT101" s="248"/>
      <c r="BE101" s="251"/>
      <c r="BG101" s="248"/>
      <c r="BR101" s="251"/>
      <c r="BT101" s="248"/>
    </row>
    <row r="102" spans="1:72">
      <c r="A102" s="248"/>
      <c r="B102" s="249"/>
      <c r="C102" s="248"/>
      <c r="D102" s="430"/>
      <c r="E102" s="251"/>
      <c r="G102" s="248"/>
      <c r="R102" s="251"/>
      <c r="T102" s="248"/>
      <c r="AE102" s="251"/>
      <c r="AG102" s="248"/>
      <c r="AR102" s="251"/>
      <c r="AT102" s="248"/>
      <c r="BE102" s="251"/>
      <c r="BG102" s="248"/>
      <c r="BR102" s="251"/>
      <c r="BT102" s="248"/>
    </row>
    <row r="103" spans="1:72">
      <c r="A103" s="248"/>
      <c r="B103" s="249"/>
      <c r="C103" s="248"/>
      <c r="D103" s="430"/>
      <c r="E103" s="251"/>
      <c r="G103" s="248"/>
      <c r="R103" s="251"/>
      <c r="T103" s="248"/>
      <c r="AE103" s="251"/>
      <c r="AG103" s="248"/>
      <c r="AR103" s="251"/>
      <c r="AT103" s="248"/>
      <c r="BE103" s="251"/>
      <c r="BG103" s="248"/>
      <c r="BR103" s="251"/>
      <c r="BT103" s="248"/>
    </row>
    <row r="104" spans="1:72">
      <c r="A104" s="248"/>
      <c r="B104" s="249"/>
      <c r="C104" s="248"/>
      <c r="D104" s="430"/>
      <c r="E104" s="251"/>
      <c r="G104" s="248"/>
      <c r="R104" s="251"/>
      <c r="T104" s="248"/>
      <c r="AE104" s="251"/>
      <c r="AG104" s="248"/>
      <c r="AR104" s="251"/>
      <c r="AT104" s="248"/>
      <c r="BE104" s="251"/>
      <c r="BG104" s="248"/>
      <c r="BR104" s="251"/>
      <c r="BT104" s="248"/>
    </row>
    <row r="105" spans="1:72">
      <c r="A105" s="248"/>
      <c r="B105" s="249"/>
      <c r="C105" s="248"/>
      <c r="D105" s="430"/>
      <c r="E105" s="251"/>
      <c r="G105" s="248"/>
      <c r="R105" s="251"/>
      <c r="T105" s="248"/>
      <c r="AE105" s="251"/>
      <c r="AG105" s="248"/>
      <c r="AR105" s="251"/>
      <c r="AT105" s="248"/>
      <c r="BE105" s="251"/>
      <c r="BG105" s="248"/>
      <c r="BR105" s="251"/>
      <c r="BT105" s="248"/>
    </row>
    <row r="106" spans="1:72">
      <c r="A106" s="248"/>
      <c r="B106" s="249"/>
      <c r="C106" s="248"/>
      <c r="D106" s="430"/>
      <c r="E106" s="251"/>
      <c r="G106" s="248"/>
      <c r="R106" s="251"/>
      <c r="T106" s="248"/>
      <c r="AE106" s="251"/>
      <c r="AG106" s="248"/>
      <c r="AR106" s="251"/>
      <c r="AT106" s="248"/>
      <c r="BE106" s="251"/>
      <c r="BG106" s="248"/>
      <c r="BR106" s="251"/>
      <c r="BT106" s="248"/>
    </row>
    <row r="107" spans="1:72">
      <c r="A107" s="248"/>
      <c r="B107" s="249"/>
      <c r="C107" s="248"/>
      <c r="D107" s="430"/>
      <c r="E107" s="251"/>
      <c r="G107" s="248"/>
      <c r="R107" s="251"/>
      <c r="T107" s="248"/>
      <c r="AE107" s="251"/>
      <c r="AG107" s="248"/>
      <c r="AR107" s="251"/>
      <c r="AT107" s="248"/>
      <c r="BE107" s="251"/>
      <c r="BG107" s="248"/>
      <c r="BR107" s="251"/>
      <c r="BT107" s="248"/>
    </row>
    <row r="108" spans="1:72">
      <c r="A108" s="248"/>
      <c r="B108" s="249"/>
      <c r="C108" s="248"/>
      <c r="D108" s="430"/>
      <c r="E108" s="251"/>
      <c r="G108" s="248"/>
      <c r="R108" s="251"/>
      <c r="T108" s="248"/>
      <c r="AE108" s="251"/>
      <c r="AG108" s="248"/>
      <c r="AR108" s="251"/>
      <c r="AT108" s="248"/>
      <c r="BE108" s="251"/>
      <c r="BG108" s="248"/>
      <c r="BR108" s="251"/>
      <c r="BT108" s="248"/>
    </row>
    <row r="109" spans="1:72" s="435" customFormat="1">
      <c r="A109" s="432"/>
      <c r="B109" s="433"/>
      <c r="C109" s="432"/>
      <c r="D109" s="434"/>
      <c r="E109" s="251"/>
      <c r="F109" s="431"/>
      <c r="G109" s="248"/>
      <c r="R109" s="251"/>
      <c r="S109" s="431"/>
      <c r="T109" s="248"/>
      <c r="AE109" s="251"/>
      <c r="AF109" s="431"/>
      <c r="AG109" s="248"/>
      <c r="AR109" s="251"/>
      <c r="AS109" s="431"/>
      <c r="AT109" s="248"/>
      <c r="BE109" s="251"/>
      <c r="BF109" s="431"/>
      <c r="BG109" s="248"/>
      <c r="BR109" s="251"/>
      <c r="BS109" s="431"/>
      <c r="BT109" s="248"/>
    </row>
    <row r="110" spans="1:72">
      <c r="A110" s="248"/>
      <c r="B110" s="249"/>
      <c r="C110" s="248"/>
      <c r="D110" s="430"/>
      <c r="E110" s="251"/>
      <c r="G110" s="248"/>
      <c r="R110" s="251"/>
      <c r="T110" s="248"/>
      <c r="AE110" s="251"/>
      <c r="AG110" s="248"/>
      <c r="AR110" s="251"/>
      <c r="AT110" s="248"/>
      <c r="BE110" s="251"/>
      <c r="BG110" s="248"/>
      <c r="BR110" s="251"/>
      <c r="BT110" s="248"/>
    </row>
    <row r="111" spans="1:72">
      <c r="A111" s="248"/>
      <c r="B111" s="249"/>
      <c r="C111" s="248"/>
      <c r="D111" s="430"/>
      <c r="E111" s="251"/>
      <c r="G111" s="248"/>
      <c r="R111" s="251"/>
      <c r="T111" s="248"/>
      <c r="AE111" s="251"/>
      <c r="AG111" s="248"/>
      <c r="AR111" s="251"/>
      <c r="AT111" s="248"/>
      <c r="BE111" s="251"/>
      <c r="BG111" s="248"/>
      <c r="BR111" s="251"/>
      <c r="BT111" s="248"/>
    </row>
    <row r="112" spans="1:72">
      <c r="A112" s="248"/>
      <c r="B112" s="249"/>
      <c r="C112" s="248"/>
      <c r="D112" s="430"/>
      <c r="E112" s="251"/>
      <c r="G112" s="248"/>
      <c r="R112" s="251"/>
      <c r="T112" s="248"/>
      <c r="AE112" s="251"/>
      <c r="AG112" s="248"/>
      <c r="AR112" s="251"/>
      <c r="AT112" s="248"/>
      <c r="BE112" s="251"/>
      <c r="BG112" s="248"/>
      <c r="BR112" s="251"/>
      <c r="BT112" s="248"/>
    </row>
    <row r="113" spans="1:72">
      <c r="A113" s="248"/>
      <c r="B113" s="249"/>
      <c r="C113" s="248"/>
      <c r="D113" s="430"/>
      <c r="E113" s="251"/>
      <c r="G113" s="248"/>
      <c r="R113" s="251"/>
      <c r="T113" s="248"/>
      <c r="AE113" s="251"/>
      <c r="AG113" s="248"/>
      <c r="AR113" s="251"/>
      <c r="AT113" s="248"/>
      <c r="BE113" s="251"/>
      <c r="BG113" s="248"/>
      <c r="BR113" s="251"/>
      <c r="BT113" s="248"/>
    </row>
    <row r="114" spans="1:72">
      <c r="A114" s="248"/>
      <c r="B114" s="249"/>
      <c r="C114" s="248"/>
      <c r="D114" s="430"/>
      <c r="E114" s="251"/>
      <c r="G114" s="248"/>
      <c r="R114" s="251"/>
      <c r="T114" s="248"/>
      <c r="AE114" s="251"/>
      <c r="AG114" s="248"/>
      <c r="AR114" s="251"/>
      <c r="AT114" s="248"/>
      <c r="BE114" s="251"/>
      <c r="BG114" s="248"/>
      <c r="BR114" s="251"/>
      <c r="BT114" s="248"/>
    </row>
    <row r="115" spans="1:72">
      <c r="A115" s="248"/>
      <c r="B115" s="249"/>
      <c r="C115" s="248"/>
      <c r="D115" s="430"/>
      <c r="E115" s="251"/>
      <c r="G115" s="248"/>
      <c r="R115" s="251"/>
      <c r="T115" s="248"/>
      <c r="AE115" s="251"/>
      <c r="AG115" s="248"/>
      <c r="AR115" s="251"/>
      <c r="AT115" s="248"/>
      <c r="BE115" s="251"/>
      <c r="BG115" s="248"/>
      <c r="BR115" s="251"/>
      <c r="BT115" s="248"/>
    </row>
    <row r="116" spans="1:72">
      <c r="A116" s="248"/>
      <c r="B116" s="249"/>
      <c r="C116" s="248"/>
      <c r="D116" s="430"/>
      <c r="E116" s="251"/>
      <c r="G116" s="248"/>
      <c r="R116" s="251"/>
      <c r="T116" s="248"/>
      <c r="AE116" s="251"/>
      <c r="AG116" s="248"/>
      <c r="AR116" s="251"/>
      <c r="AT116" s="248"/>
      <c r="BE116" s="251"/>
      <c r="BG116" s="248"/>
      <c r="BR116" s="251"/>
      <c r="BT116" s="248"/>
    </row>
    <row r="117" spans="1:72">
      <c r="A117" s="248"/>
      <c r="B117" s="249"/>
      <c r="C117" s="248"/>
      <c r="D117" s="430"/>
      <c r="E117" s="251"/>
      <c r="G117" s="248"/>
      <c r="R117" s="251"/>
      <c r="T117" s="248"/>
      <c r="AE117" s="251"/>
      <c r="AG117" s="248"/>
      <c r="AR117" s="251"/>
      <c r="AT117" s="248"/>
      <c r="BE117" s="251"/>
      <c r="BG117" s="248"/>
      <c r="BR117" s="251"/>
      <c r="BT117" s="248"/>
    </row>
    <row r="118" spans="1:72">
      <c r="A118" s="248"/>
      <c r="B118" s="249"/>
      <c r="C118" s="248"/>
      <c r="D118" s="430"/>
      <c r="E118" s="251"/>
      <c r="G118" s="248"/>
      <c r="R118" s="251"/>
      <c r="T118" s="248"/>
      <c r="AE118" s="251"/>
      <c r="AG118" s="248"/>
      <c r="AR118" s="251"/>
      <c r="AT118" s="248"/>
      <c r="BE118" s="251"/>
      <c r="BG118" s="248"/>
      <c r="BR118" s="251"/>
      <c r="BT118" s="248"/>
    </row>
    <row r="119" spans="1:72">
      <c r="A119" s="248"/>
      <c r="B119" s="249"/>
      <c r="C119" s="248"/>
      <c r="D119" s="430"/>
      <c r="E119" s="251"/>
      <c r="G119" s="248"/>
      <c r="R119" s="251"/>
      <c r="T119" s="248"/>
      <c r="AE119" s="251"/>
      <c r="AG119" s="248"/>
      <c r="AR119" s="251"/>
      <c r="AT119" s="248"/>
      <c r="BE119" s="251"/>
      <c r="BG119" s="248"/>
      <c r="BR119" s="251"/>
      <c r="BT119" s="248"/>
    </row>
    <row r="120" spans="1:72">
      <c r="A120" s="248"/>
      <c r="B120" s="249"/>
      <c r="C120" s="248"/>
      <c r="D120" s="430"/>
      <c r="E120" s="251"/>
      <c r="G120" s="248"/>
      <c r="R120" s="251"/>
      <c r="T120" s="248"/>
      <c r="AE120" s="251"/>
      <c r="AG120" s="248"/>
      <c r="AR120" s="251"/>
      <c r="AT120" s="248"/>
      <c r="BE120" s="251"/>
      <c r="BG120" s="248"/>
      <c r="BR120" s="251"/>
      <c r="BT120" s="248"/>
    </row>
    <row r="121" spans="1:72">
      <c r="A121" s="248"/>
      <c r="B121" s="249"/>
      <c r="C121" s="248"/>
      <c r="D121" s="430"/>
      <c r="E121" s="251"/>
      <c r="G121" s="248"/>
      <c r="R121" s="251"/>
      <c r="T121" s="248"/>
      <c r="AE121" s="251"/>
      <c r="AG121" s="248"/>
      <c r="AR121" s="251"/>
      <c r="AT121" s="248"/>
      <c r="BE121" s="251"/>
      <c r="BG121" s="248"/>
      <c r="BR121" s="251"/>
      <c r="BT121" s="248"/>
    </row>
    <row r="122" spans="1:72">
      <c r="A122" s="248"/>
      <c r="B122" s="249"/>
      <c r="C122" s="248"/>
      <c r="D122" s="430"/>
      <c r="E122" s="251"/>
      <c r="G122" s="248"/>
      <c r="R122" s="251"/>
      <c r="T122" s="248"/>
      <c r="AE122" s="251"/>
      <c r="AG122" s="248"/>
      <c r="AR122" s="251"/>
      <c r="AT122" s="248"/>
      <c r="BE122" s="251"/>
      <c r="BG122" s="248"/>
      <c r="BR122" s="251"/>
      <c r="BT122" s="248"/>
    </row>
    <row r="123" spans="1:72">
      <c r="A123" s="248"/>
      <c r="B123" s="249"/>
      <c r="C123" s="248"/>
      <c r="D123" s="430"/>
      <c r="E123" s="251"/>
      <c r="G123" s="248"/>
      <c r="R123" s="251"/>
      <c r="T123" s="248"/>
      <c r="AE123" s="251"/>
      <c r="AG123" s="248"/>
      <c r="AR123" s="251"/>
      <c r="AT123" s="248"/>
      <c r="BE123" s="251"/>
      <c r="BG123" s="248"/>
      <c r="BR123" s="251"/>
      <c r="BT123" s="248"/>
    </row>
    <row r="124" spans="1:72">
      <c r="A124" s="248"/>
      <c r="B124" s="249"/>
      <c r="C124" s="248"/>
      <c r="D124" s="430"/>
      <c r="E124" s="251"/>
      <c r="G124" s="248"/>
      <c r="R124" s="251"/>
      <c r="T124" s="248"/>
      <c r="AE124" s="251"/>
      <c r="AG124" s="248"/>
      <c r="AR124" s="251"/>
      <c r="AT124" s="248"/>
      <c r="BE124" s="251"/>
      <c r="BG124" s="248"/>
      <c r="BR124" s="251"/>
      <c r="BT124" s="248"/>
    </row>
    <row r="125" spans="1:72">
      <c r="A125" s="248"/>
      <c r="B125" s="249"/>
      <c r="C125" s="248"/>
      <c r="D125" s="430"/>
      <c r="E125" s="251"/>
      <c r="G125" s="248"/>
      <c r="R125" s="251"/>
      <c r="T125" s="248"/>
      <c r="AE125" s="251"/>
      <c r="AG125" s="248"/>
      <c r="AR125" s="251"/>
      <c r="AT125" s="248"/>
      <c r="BE125" s="251"/>
      <c r="BG125" s="248"/>
      <c r="BR125" s="251"/>
      <c r="BT125" s="248"/>
    </row>
    <row r="126" spans="1:72">
      <c r="A126" s="248"/>
      <c r="B126" s="249"/>
      <c r="C126" s="248"/>
      <c r="D126" s="430"/>
      <c r="E126" s="251"/>
      <c r="G126" s="248"/>
      <c r="R126" s="251"/>
      <c r="T126" s="248"/>
      <c r="AE126" s="251"/>
      <c r="AG126" s="248"/>
      <c r="AR126" s="251"/>
      <c r="AT126" s="248"/>
      <c r="BE126" s="251"/>
      <c r="BG126" s="248"/>
      <c r="BR126" s="251"/>
      <c r="BT126" s="248"/>
    </row>
    <row r="127" spans="1:72">
      <c r="A127" s="248"/>
      <c r="B127" s="249"/>
      <c r="C127" s="248"/>
      <c r="D127" s="430"/>
      <c r="E127" s="251"/>
      <c r="G127" s="248"/>
      <c r="R127" s="251"/>
      <c r="T127" s="248"/>
      <c r="AE127" s="251"/>
      <c r="AG127" s="248"/>
      <c r="AR127" s="251"/>
      <c r="AT127" s="248"/>
      <c r="BE127" s="251"/>
      <c r="BG127" s="248"/>
      <c r="BR127" s="251"/>
      <c r="BT127" s="248"/>
    </row>
    <row r="128" spans="1:72">
      <c r="A128" s="248"/>
      <c r="B128" s="249"/>
      <c r="C128" s="248"/>
      <c r="D128" s="430"/>
      <c r="E128" s="251"/>
      <c r="G128" s="248"/>
      <c r="R128" s="251"/>
      <c r="T128" s="248"/>
      <c r="AE128" s="251"/>
      <c r="AG128" s="248"/>
      <c r="AR128" s="251"/>
      <c r="AT128" s="248"/>
      <c r="BE128" s="251"/>
      <c r="BG128" s="248"/>
      <c r="BR128" s="251"/>
      <c r="BT128" s="248"/>
    </row>
    <row r="129" spans="1:72">
      <c r="A129" s="248"/>
      <c r="B129" s="249"/>
      <c r="C129" s="248"/>
      <c r="D129" s="430"/>
      <c r="E129" s="251"/>
      <c r="G129" s="248"/>
      <c r="R129" s="251"/>
      <c r="T129" s="248"/>
      <c r="AE129" s="251"/>
      <c r="AG129" s="248"/>
      <c r="AR129" s="251"/>
      <c r="AT129" s="248"/>
      <c r="BE129" s="251"/>
      <c r="BG129" s="248"/>
      <c r="BR129" s="251"/>
      <c r="BT129" s="248"/>
    </row>
    <row r="130" spans="1:72">
      <c r="A130" s="248"/>
      <c r="B130" s="249"/>
      <c r="C130" s="248"/>
      <c r="D130" s="430"/>
      <c r="E130" s="251"/>
      <c r="G130" s="248"/>
      <c r="R130" s="251"/>
      <c r="T130" s="248"/>
      <c r="AE130" s="251"/>
      <c r="AG130" s="248"/>
      <c r="AR130" s="251"/>
      <c r="AT130" s="248"/>
      <c r="BE130" s="251"/>
      <c r="BG130" s="248"/>
      <c r="BR130" s="251"/>
      <c r="BT130" s="248"/>
    </row>
    <row r="131" spans="1:72">
      <c r="A131" s="248"/>
      <c r="B131" s="249"/>
      <c r="C131" s="248"/>
      <c r="D131" s="430"/>
      <c r="E131" s="251"/>
      <c r="G131" s="248"/>
      <c r="R131" s="251"/>
      <c r="T131" s="248"/>
      <c r="AE131" s="251"/>
      <c r="AG131" s="248"/>
      <c r="AR131" s="251"/>
      <c r="AT131" s="248"/>
      <c r="BE131" s="251"/>
      <c r="BG131" s="248"/>
      <c r="BR131" s="251"/>
      <c r="BT131" s="248"/>
    </row>
    <row r="132" spans="1:72">
      <c r="A132" s="248"/>
      <c r="B132" s="249"/>
      <c r="C132" s="248"/>
      <c r="D132" s="430"/>
      <c r="E132" s="251"/>
      <c r="G132" s="248"/>
      <c r="R132" s="251"/>
      <c r="T132" s="248"/>
      <c r="AE132" s="251"/>
      <c r="AG132" s="248"/>
      <c r="AR132" s="251"/>
      <c r="AT132" s="248"/>
      <c r="BE132" s="251"/>
      <c r="BG132" s="248"/>
      <c r="BR132" s="251"/>
      <c r="BT132" s="248"/>
    </row>
    <row r="133" spans="1:72">
      <c r="A133" s="248"/>
      <c r="B133" s="249"/>
      <c r="C133" s="248"/>
      <c r="D133" s="430"/>
      <c r="E133" s="251"/>
      <c r="G133" s="248"/>
      <c r="R133" s="251"/>
      <c r="T133" s="248"/>
      <c r="AE133" s="251"/>
      <c r="AG133" s="248"/>
      <c r="AR133" s="251"/>
      <c r="AT133" s="248"/>
      <c r="BE133" s="251"/>
      <c r="BG133" s="248"/>
      <c r="BR133" s="251"/>
      <c r="BT133" s="248"/>
    </row>
    <row r="134" spans="1:72">
      <c r="A134" s="248"/>
      <c r="B134" s="249"/>
      <c r="C134" s="248"/>
      <c r="D134" s="430"/>
      <c r="E134" s="251"/>
      <c r="G134" s="248"/>
      <c r="R134" s="251"/>
      <c r="T134" s="248"/>
      <c r="AE134" s="251"/>
      <c r="AG134" s="248"/>
      <c r="AR134" s="251"/>
      <c r="AT134" s="248"/>
      <c r="BE134" s="251"/>
      <c r="BG134" s="248"/>
      <c r="BR134" s="251"/>
      <c r="BT134" s="248"/>
    </row>
    <row r="135" spans="1:72">
      <c r="A135" s="248"/>
      <c r="B135" s="249"/>
      <c r="C135" s="248"/>
      <c r="D135" s="430"/>
      <c r="E135" s="251"/>
      <c r="G135" s="248"/>
      <c r="R135" s="251"/>
      <c r="T135" s="248"/>
      <c r="AE135" s="251"/>
      <c r="AG135" s="248"/>
      <c r="AR135" s="251"/>
      <c r="AT135" s="248"/>
      <c r="BE135" s="251"/>
      <c r="BG135" s="248"/>
      <c r="BR135" s="251"/>
      <c r="BT135" s="248"/>
    </row>
    <row r="136" spans="1:72">
      <c r="A136" s="248"/>
      <c r="B136" s="249"/>
      <c r="C136" s="248"/>
      <c r="D136" s="430"/>
      <c r="E136" s="251"/>
      <c r="G136" s="248"/>
      <c r="R136" s="251"/>
      <c r="T136" s="248"/>
      <c r="AE136" s="251"/>
      <c r="AG136" s="248"/>
      <c r="AR136" s="251"/>
      <c r="AT136" s="248"/>
      <c r="BE136" s="251"/>
      <c r="BG136" s="248"/>
      <c r="BR136" s="251"/>
      <c r="BT136" s="248"/>
    </row>
    <row r="137" spans="1:72">
      <c r="A137" s="248"/>
      <c r="B137" s="249"/>
      <c r="C137" s="248"/>
      <c r="D137" s="430"/>
      <c r="E137" s="251"/>
      <c r="G137" s="248"/>
      <c r="R137" s="251"/>
      <c r="T137" s="248"/>
      <c r="AE137" s="251"/>
      <c r="AG137" s="248"/>
      <c r="AR137" s="251"/>
      <c r="AT137" s="248"/>
      <c r="BE137" s="251"/>
      <c r="BG137" s="248"/>
      <c r="BR137" s="251"/>
      <c r="BT137" s="248"/>
    </row>
    <row r="138" spans="1:72">
      <c r="A138" s="248"/>
      <c r="B138" s="249"/>
      <c r="C138" s="248"/>
      <c r="D138" s="430"/>
      <c r="E138" s="251"/>
      <c r="G138" s="248"/>
      <c r="R138" s="251"/>
      <c r="T138" s="248"/>
      <c r="AE138" s="251"/>
      <c r="AG138" s="248"/>
      <c r="AR138" s="251"/>
      <c r="AT138" s="248"/>
      <c r="BE138" s="251"/>
      <c r="BG138" s="248"/>
      <c r="BR138" s="251"/>
      <c r="BT138" s="248"/>
    </row>
    <row r="139" spans="1:72">
      <c r="A139" s="248"/>
      <c r="B139" s="249"/>
      <c r="C139" s="248"/>
      <c r="D139" s="430"/>
      <c r="E139" s="251"/>
      <c r="G139" s="248"/>
      <c r="R139" s="251"/>
      <c r="T139" s="248"/>
      <c r="AE139" s="251"/>
      <c r="AG139" s="248"/>
      <c r="AR139" s="251"/>
      <c r="AT139" s="248"/>
      <c r="BE139" s="251"/>
      <c r="BG139" s="248"/>
      <c r="BR139" s="251"/>
      <c r="BT139" s="248"/>
    </row>
    <row r="140" spans="1:72">
      <c r="A140" s="248"/>
      <c r="B140" s="249"/>
      <c r="C140" s="248"/>
      <c r="D140" s="430"/>
      <c r="E140" s="251"/>
      <c r="G140" s="248"/>
      <c r="R140" s="251"/>
      <c r="T140" s="248"/>
      <c r="AE140" s="251"/>
      <c r="AG140" s="248"/>
      <c r="AR140" s="251"/>
      <c r="AT140" s="248"/>
      <c r="BE140" s="251"/>
      <c r="BG140" s="248"/>
      <c r="BR140" s="251"/>
      <c r="BT140" s="248"/>
    </row>
    <row r="141" spans="1:72">
      <c r="A141" s="248"/>
      <c r="B141" s="249"/>
      <c r="C141" s="248"/>
      <c r="D141" s="430"/>
      <c r="E141" s="251"/>
      <c r="G141" s="248"/>
      <c r="R141" s="251"/>
      <c r="T141" s="248"/>
      <c r="AE141" s="251"/>
      <c r="AG141" s="248"/>
      <c r="AR141" s="251"/>
      <c r="AT141" s="248"/>
      <c r="BE141" s="251"/>
      <c r="BG141" s="248"/>
      <c r="BR141" s="251"/>
      <c r="BT141" s="248"/>
    </row>
    <row r="142" spans="1:72">
      <c r="A142" s="248"/>
      <c r="B142" s="249"/>
      <c r="C142" s="248"/>
      <c r="D142" s="430"/>
      <c r="E142" s="251"/>
      <c r="G142" s="248"/>
      <c r="R142" s="251"/>
      <c r="T142" s="248"/>
      <c r="AE142" s="251"/>
      <c r="AG142" s="248"/>
      <c r="AR142" s="251"/>
      <c r="AT142" s="248"/>
      <c r="BE142" s="251"/>
      <c r="BG142" s="248"/>
      <c r="BR142" s="251"/>
      <c r="BT142" s="248"/>
    </row>
    <row r="143" spans="1:72">
      <c r="A143" s="248"/>
      <c r="B143" s="249"/>
      <c r="C143" s="248"/>
      <c r="D143" s="430"/>
      <c r="E143" s="251"/>
      <c r="G143" s="248"/>
      <c r="R143" s="251"/>
      <c r="T143" s="248"/>
      <c r="AE143" s="251"/>
      <c r="AG143" s="248"/>
      <c r="AR143" s="251"/>
      <c r="AT143" s="248"/>
      <c r="BE143" s="251"/>
      <c r="BG143" s="248"/>
      <c r="BR143" s="251"/>
      <c r="BT143" s="248"/>
    </row>
    <row r="144" spans="1:72">
      <c r="A144" s="248"/>
      <c r="B144" s="249"/>
      <c r="C144" s="248"/>
      <c r="D144" s="430"/>
      <c r="E144" s="251"/>
      <c r="G144" s="248"/>
      <c r="R144" s="251"/>
      <c r="T144" s="248"/>
      <c r="AE144" s="251"/>
      <c r="AG144" s="248"/>
      <c r="AR144" s="251"/>
      <c r="AT144" s="248"/>
      <c r="BE144" s="251"/>
      <c r="BG144" s="248"/>
      <c r="BR144" s="251"/>
      <c r="BT144" s="248"/>
    </row>
    <row r="145" spans="1:72">
      <c r="A145" s="248"/>
      <c r="B145" s="249"/>
      <c r="C145" s="248"/>
      <c r="D145" s="430"/>
      <c r="E145" s="251"/>
      <c r="G145" s="248"/>
      <c r="R145" s="251"/>
      <c r="T145" s="248"/>
      <c r="AE145" s="251"/>
      <c r="AG145" s="248"/>
      <c r="AR145" s="251"/>
      <c r="AT145" s="248"/>
      <c r="BE145" s="251"/>
      <c r="BG145" s="248"/>
      <c r="BR145" s="251"/>
      <c r="BT145" s="248"/>
    </row>
    <row r="146" spans="1:72">
      <c r="A146" s="248"/>
      <c r="B146" s="249"/>
      <c r="C146" s="248"/>
      <c r="D146" s="430"/>
      <c r="E146" s="251"/>
      <c r="G146" s="248"/>
      <c r="R146" s="251"/>
      <c r="T146" s="248"/>
      <c r="AE146" s="251"/>
      <c r="AG146" s="248"/>
      <c r="AR146" s="251"/>
      <c r="AT146" s="248"/>
      <c r="BE146" s="251"/>
      <c r="BG146" s="248"/>
      <c r="BR146" s="251"/>
      <c r="BT146" s="248"/>
    </row>
    <row r="147" spans="1:72">
      <c r="A147" s="248"/>
      <c r="B147" s="249"/>
      <c r="C147" s="248"/>
      <c r="D147" s="430"/>
      <c r="E147" s="251"/>
      <c r="G147" s="248"/>
      <c r="R147" s="251"/>
      <c r="T147" s="248"/>
      <c r="AE147" s="251"/>
      <c r="AG147" s="248"/>
      <c r="AR147" s="251"/>
      <c r="AT147" s="248"/>
      <c r="BE147" s="251"/>
      <c r="BG147" s="248"/>
      <c r="BR147" s="251"/>
      <c r="BT147" s="248"/>
    </row>
    <row r="148" spans="1:72">
      <c r="A148" s="248"/>
      <c r="B148" s="249"/>
      <c r="C148" s="248"/>
      <c r="D148" s="430"/>
      <c r="E148" s="251"/>
      <c r="G148" s="248"/>
      <c r="R148" s="251"/>
      <c r="T148" s="248"/>
      <c r="AE148" s="251"/>
      <c r="AG148" s="248"/>
      <c r="AR148" s="251"/>
      <c r="AT148" s="248"/>
      <c r="BE148" s="251"/>
      <c r="BG148" s="248"/>
      <c r="BR148" s="251"/>
      <c r="BT148" s="248"/>
    </row>
    <row r="149" spans="1:72">
      <c r="A149" s="248"/>
      <c r="B149" s="249"/>
      <c r="C149" s="248"/>
      <c r="D149" s="430"/>
      <c r="E149" s="251"/>
      <c r="G149" s="248"/>
      <c r="R149" s="251"/>
      <c r="T149" s="248"/>
      <c r="AE149" s="251"/>
      <c r="AG149" s="248"/>
      <c r="AR149" s="251"/>
      <c r="AT149" s="248"/>
      <c r="BE149" s="251"/>
      <c r="BG149" s="248"/>
      <c r="BR149" s="251"/>
      <c r="BT149" s="248"/>
    </row>
    <row r="150" spans="1:72">
      <c r="A150" s="248"/>
      <c r="B150" s="249"/>
      <c r="C150" s="248"/>
      <c r="D150" s="430"/>
      <c r="E150" s="251"/>
      <c r="G150" s="248"/>
      <c r="R150" s="251"/>
      <c r="T150" s="248"/>
      <c r="AE150" s="251"/>
      <c r="AG150" s="248"/>
      <c r="AR150" s="251"/>
      <c r="AT150" s="248"/>
      <c r="BE150" s="251"/>
      <c r="BG150" s="248"/>
      <c r="BR150" s="251"/>
      <c r="BT150" s="248"/>
    </row>
    <row r="151" spans="1:72">
      <c r="A151" s="248"/>
      <c r="B151" s="249"/>
      <c r="C151" s="248"/>
      <c r="D151" s="430"/>
      <c r="E151" s="251"/>
      <c r="G151" s="248"/>
      <c r="R151" s="251"/>
      <c r="T151" s="248"/>
      <c r="AE151" s="251"/>
      <c r="AG151" s="248"/>
      <c r="AR151" s="251"/>
      <c r="AT151" s="248"/>
      <c r="BE151" s="251"/>
      <c r="BG151" s="248"/>
      <c r="BR151" s="251"/>
      <c r="BT151" s="248"/>
    </row>
    <row r="152" spans="1:72">
      <c r="A152" s="248"/>
      <c r="B152" s="249"/>
      <c r="C152" s="248"/>
      <c r="D152" s="430"/>
      <c r="E152" s="251"/>
      <c r="G152" s="248"/>
      <c r="R152" s="251"/>
      <c r="T152" s="248"/>
      <c r="AE152" s="251"/>
      <c r="AG152" s="248"/>
      <c r="AR152" s="251"/>
      <c r="AT152" s="248"/>
      <c r="BE152" s="251"/>
      <c r="BG152" s="248"/>
      <c r="BR152" s="251"/>
      <c r="BT152" s="248"/>
    </row>
    <row r="153" spans="1:72">
      <c r="A153" s="248"/>
      <c r="B153" s="249"/>
      <c r="C153" s="248"/>
      <c r="D153" s="430"/>
      <c r="E153" s="251"/>
      <c r="G153" s="248"/>
      <c r="R153" s="251"/>
      <c r="T153" s="248"/>
      <c r="AE153" s="251"/>
      <c r="AG153" s="248"/>
      <c r="AR153" s="251"/>
      <c r="AT153" s="248"/>
      <c r="BE153" s="251"/>
      <c r="BG153" s="248"/>
      <c r="BR153" s="251"/>
      <c r="BT153" s="248"/>
    </row>
    <row r="154" spans="1:72">
      <c r="A154" s="248"/>
      <c r="B154" s="249"/>
      <c r="C154" s="248"/>
      <c r="D154" s="430"/>
      <c r="E154" s="251"/>
      <c r="G154" s="248"/>
      <c r="R154" s="251"/>
      <c r="T154" s="248"/>
      <c r="AE154" s="251"/>
      <c r="AG154" s="248"/>
      <c r="AR154" s="251"/>
      <c r="AT154" s="248"/>
      <c r="BE154" s="251"/>
      <c r="BG154" s="248"/>
      <c r="BR154" s="251"/>
      <c r="BT154" s="248"/>
    </row>
    <row r="155" spans="1:72">
      <c r="A155" s="248"/>
      <c r="B155" s="249"/>
      <c r="C155" s="248"/>
      <c r="D155" s="430"/>
      <c r="E155" s="251"/>
      <c r="G155" s="248"/>
      <c r="R155" s="251"/>
      <c r="T155" s="248"/>
      <c r="AE155" s="251"/>
      <c r="AG155" s="248"/>
      <c r="AR155" s="251"/>
      <c r="AT155" s="248"/>
      <c r="BE155" s="251"/>
      <c r="BG155" s="248"/>
      <c r="BR155" s="251"/>
      <c r="BT155" s="248"/>
    </row>
    <row r="156" spans="1:72">
      <c r="A156" s="248"/>
      <c r="B156" s="249"/>
      <c r="C156" s="248"/>
      <c r="D156" s="430"/>
      <c r="E156" s="251"/>
      <c r="G156" s="248"/>
      <c r="R156" s="251"/>
      <c r="T156" s="248"/>
      <c r="AE156" s="251"/>
      <c r="AG156" s="248"/>
      <c r="AR156" s="251"/>
      <c r="AT156" s="248"/>
      <c r="BE156" s="251"/>
      <c r="BG156" s="248"/>
      <c r="BR156" s="251"/>
      <c r="BT156" s="248"/>
    </row>
    <row r="157" spans="1:72">
      <c r="A157" s="248"/>
      <c r="B157" s="249"/>
      <c r="C157" s="248"/>
      <c r="D157" s="430"/>
      <c r="E157" s="251"/>
      <c r="G157" s="248"/>
      <c r="R157" s="251"/>
      <c r="T157" s="248"/>
      <c r="AE157" s="251"/>
      <c r="AG157" s="248"/>
      <c r="AR157" s="251"/>
      <c r="AT157" s="248"/>
      <c r="BE157" s="251"/>
      <c r="BG157" s="248"/>
      <c r="BR157" s="251"/>
      <c r="BT157" s="248"/>
    </row>
    <row r="158" spans="1:72">
      <c r="A158" s="248"/>
      <c r="B158" s="249"/>
      <c r="C158" s="248"/>
      <c r="D158" s="430"/>
      <c r="E158" s="251"/>
      <c r="G158" s="248"/>
      <c r="R158" s="251"/>
      <c r="T158" s="248"/>
      <c r="AE158" s="251"/>
      <c r="AG158" s="248"/>
      <c r="AR158" s="251"/>
      <c r="AT158" s="248"/>
      <c r="BE158" s="251"/>
      <c r="BG158" s="248"/>
      <c r="BR158" s="251"/>
      <c r="BT158" s="248"/>
    </row>
    <row r="159" spans="1:72">
      <c r="A159" s="248"/>
      <c r="B159" s="249"/>
      <c r="C159" s="248"/>
      <c r="D159" s="430"/>
      <c r="E159" s="251"/>
      <c r="G159" s="248"/>
      <c r="R159" s="251"/>
      <c r="T159" s="248"/>
      <c r="AE159" s="251"/>
      <c r="AG159" s="248"/>
      <c r="AR159" s="251"/>
      <c r="AT159" s="248"/>
      <c r="BE159" s="251"/>
      <c r="BG159" s="248"/>
      <c r="BR159" s="251"/>
      <c r="BT159" s="248"/>
    </row>
    <row r="160" spans="1:72">
      <c r="A160" s="248"/>
      <c r="B160" s="249"/>
      <c r="C160" s="248"/>
      <c r="D160" s="430"/>
      <c r="E160" s="251"/>
      <c r="G160" s="248"/>
      <c r="R160" s="251"/>
      <c r="T160" s="248"/>
      <c r="AE160" s="251"/>
      <c r="AG160" s="248"/>
      <c r="AR160" s="251"/>
      <c r="AT160" s="248"/>
      <c r="BE160" s="251"/>
      <c r="BG160" s="248"/>
      <c r="BR160" s="251"/>
      <c r="BT160" s="248"/>
    </row>
    <row r="161" spans="1:72">
      <c r="A161" s="248"/>
      <c r="B161" s="249"/>
      <c r="C161" s="248"/>
      <c r="D161" s="430"/>
      <c r="E161" s="251"/>
      <c r="G161" s="248"/>
      <c r="R161" s="251"/>
      <c r="T161" s="248"/>
      <c r="AE161" s="251"/>
      <c r="AG161" s="248"/>
      <c r="AR161" s="251"/>
      <c r="AT161" s="248"/>
      <c r="BE161" s="251"/>
      <c r="BG161" s="248"/>
      <c r="BR161" s="251"/>
      <c r="BT161" s="248"/>
    </row>
    <row r="162" spans="1:72">
      <c r="A162" s="248"/>
      <c r="B162" s="249"/>
      <c r="C162" s="248"/>
      <c r="D162" s="430"/>
      <c r="E162" s="251"/>
      <c r="G162" s="248"/>
      <c r="R162" s="251"/>
      <c r="T162" s="248"/>
      <c r="AE162" s="251"/>
      <c r="AG162" s="248"/>
      <c r="AR162" s="251"/>
      <c r="AT162" s="248"/>
      <c r="BE162" s="251"/>
      <c r="BG162" s="248"/>
      <c r="BR162" s="251"/>
      <c r="BT162" s="248"/>
    </row>
    <row r="163" spans="1:72">
      <c r="A163" s="248"/>
      <c r="B163" s="249"/>
      <c r="C163" s="248"/>
      <c r="D163" s="430"/>
      <c r="E163" s="251"/>
      <c r="G163" s="248"/>
      <c r="R163" s="251"/>
      <c r="T163" s="248"/>
      <c r="AE163" s="251"/>
      <c r="AG163" s="248"/>
      <c r="AR163" s="251"/>
      <c r="AT163" s="248"/>
      <c r="BE163" s="251"/>
      <c r="BG163" s="248"/>
      <c r="BR163" s="251"/>
      <c r="BT163" s="248"/>
    </row>
    <row r="164" spans="1:72">
      <c r="A164" s="248"/>
      <c r="B164" s="249"/>
      <c r="C164" s="248"/>
      <c r="D164" s="430"/>
      <c r="E164" s="251"/>
      <c r="G164" s="248"/>
      <c r="R164" s="251"/>
      <c r="T164" s="248"/>
      <c r="AE164" s="251"/>
      <c r="AG164" s="248"/>
      <c r="AR164" s="251"/>
      <c r="AT164" s="248"/>
      <c r="BE164" s="251"/>
      <c r="BG164" s="248"/>
      <c r="BR164" s="251"/>
      <c r="BT164" s="248"/>
    </row>
    <row r="165" spans="1:72">
      <c r="A165" s="248"/>
      <c r="B165" s="249"/>
      <c r="C165" s="248"/>
      <c r="D165" s="430"/>
      <c r="E165" s="251"/>
      <c r="G165" s="248"/>
      <c r="R165" s="251"/>
      <c r="T165" s="248"/>
      <c r="AE165" s="251"/>
      <c r="AG165" s="248"/>
      <c r="AR165" s="251"/>
      <c r="AT165" s="248"/>
      <c r="BE165" s="251"/>
      <c r="BG165" s="248"/>
      <c r="BR165" s="251"/>
      <c r="BT165" s="248"/>
    </row>
    <row r="166" spans="1:72">
      <c r="A166" s="248"/>
      <c r="B166" s="249"/>
      <c r="C166" s="248"/>
      <c r="D166" s="430"/>
      <c r="E166" s="251"/>
      <c r="G166" s="248"/>
      <c r="R166" s="251"/>
      <c r="T166" s="248"/>
      <c r="AE166" s="251"/>
      <c r="AG166" s="248"/>
      <c r="AR166" s="251"/>
      <c r="AT166" s="248"/>
      <c r="BE166" s="251"/>
      <c r="BG166" s="248"/>
      <c r="BR166" s="251"/>
      <c r="BT166" s="248"/>
    </row>
    <row r="167" spans="1:72">
      <c r="A167" s="248"/>
      <c r="B167" s="249"/>
      <c r="C167" s="248"/>
      <c r="D167" s="430"/>
      <c r="E167" s="251"/>
      <c r="G167" s="248"/>
      <c r="R167" s="251"/>
      <c r="T167" s="248"/>
      <c r="AE167" s="251"/>
      <c r="AG167" s="248"/>
      <c r="AR167" s="251"/>
      <c r="AT167" s="248"/>
      <c r="BE167" s="251"/>
      <c r="BG167" s="248"/>
      <c r="BR167" s="251"/>
      <c r="BT167" s="248"/>
    </row>
    <row r="168" spans="1:72">
      <c r="A168" s="248"/>
      <c r="B168" s="249"/>
      <c r="C168" s="248"/>
      <c r="D168" s="430"/>
      <c r="E168" s="251"/>
      <c r="G168" s="248"/>
      <c r="R168" s="251"/>
      <c r="T168" s="248"/>
      <c r="AE168" s="251"/>
      <c r="AG168" s="248"/>
      <c r="AR168" s="251"/>
      <c r="AT168" s="248"/>
      <c r="BE168" s="251"/>
      <c r="BG168" s="248"/>
      <c r="BR168" s="251"/>
      <c r="BT168" s="248"/>
    </row>
    <row r="169" spans="1:72">
      <c r="A169" s="248"/>
      <c r="B169" s="249"/>
      <c r="C169" s="248"/>
      <c r="D169" s="430"/>
      <c r="E169" s="251"/>
      <c r="G169" s="248"/>
      <c r="R169" s="251"/>
      <c r="T169" s="248"/>
      <c r="AE169" s="251"/>
      <c r="AG169" s="248"/>
      <c r="AR169" s="251"/>
      <c r="AT169" s="248"/>
      <c r="BE169" s="251"/>
      <c r="BG169" s="248"/>
      <c r="BR169" s="251"/>
      <c r="BT169" s="248"/>
    </row>
    <row r="170" spans="1:72">
      <c r="A170" s="248"/>
      <c r="B170" s="249"/>
      <c r="C170" s="248"/>
      <c r="D170" s="430"/>
      <c r="E170" s="251"/>
      <c r="G170" s="248"/>
      <c r="R170" s="251"/>
      <c r="T170" s="248"/>
      <c r="AE170" s="251"/>
      <c r="AG170" s="248"/>
      <c r="AR170" s="251"/>
      <c r="AT170" s="248"/>
      <c r="BE170" s="251"/>
      <c r="BG170" s="248"/>
      <c r="BR170" s="251"/>
      <c r="BT170" s="248"/>
    </row>
    <row r="171" spans="1:72">
      <c r="A171" s="248"/>
      <c r="B171" s="249"/>
      <c r="C171" s="248"/>
      <c r="D171" s="430"/>
      <c r="E171" s="251"/>
      <c r="G171" s="248"/>
      <c r="R171" s="251"/>
      <c r="T171" s="248"/>
      <c r="AE171" s="251"/>
      <c r="AG171" s="248"/>
      <c r="AR171" s="251"/>
      <c r="AT171" s="248"/>
      <c r="BE171" s="251"/>
      <c r="BG171" s="248"/>
      <c r="BR171" s="251"/>
      <c r="BT171" s="248"/>
    </row>
    <row r="172" spans="1:72">
      <c r="A172" s="248"/>
      <c r="B172" s="249"/>
      <c r="C172" s="248"/>
      <c r="D172" s="430"/>
      <c r="E172" s="251"/>
      <c r="G172" s="248"/>
      <c r="R172" s="251"/>
      <c r="T172" s="248"/>
      <c r="AE172" s="251"/>
      <c r="AG172" s="248"/>
      <c r="AR172" s="251"/>
      <c r="AT172" s="248"/>
      <c r="BE172" s="251"/>
      <c r="BG172" s="248"/>
      <c r="BR172" s="251"/>
      <c r="BT172" s="248"/>
    </row>
    <row r="173" spans="1:72">
      <c r="A173" s="248"/>
      <c r="B173" s="249"/>
      <c r="C173" s="248"/>
      <c r="D173" s="430"/>
      <c r="E173" s="251"/>
      <c r="G173" s="248"/>
      <c r="R173" s="251"/>
      <c r="T173" s="248"/>
      <c r="AE173" s="251"/>
      <c r="AG173" s="248"/>
      <c r="AR173" s="251"/>
      <c r="AT173" s="248"/>
      <c r="BE173" s="251"/>
      <c r="BG173" s="248"/>
      <c r="BR173" s="251"/>
      <c r="BT173" s="248"/>
    </row>
  </sheetData>
  <mergeCells count="2">
    <mergeCell ref="B5:C5"/>
    <mergeCell ref="B21:D21"/>
  </mergeCells>
  <pageMargins left="0.7" right="0.7" top="0.75" bottom="0.75" header="0.3" footer="0.3"/>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173"/>
  <sheetViews>
    <sheetView tabSelected="1" zoomScale="90" zoomScaleNormal="115" workbookViewId="0">
      <pane xSplit="4" ySplit="4" topLeftCell="BR5" activePane="bottomRight" state="frozen"/>
      <selection pane="topRight" activeCell="E1" sqref="E1"/>
      <selection pane="bottomLeft" activeCell="A5" sqref="A5"/>
      <selection pane="bottomRight" activeCell="BY48" sqref="BY48"/>
    </sheetView>
  </sheetViews>
  <sheetFormatPr baseColWidth="10" defaultRowHeight="12.75"/>
  <cols>
    <col min="1" max="1" width="11.42578125" style="253"/>
    <col min="2" max="2" width="12.85546875" style="436" bestFit="1" customWidth="1"/>
    <col min="3" max="3" width="12.42578125" style="253" customWidth="1"/>
    <col min="4" max="4" width="16.85546875" style="437" bestFit="1" customWidth="1"/>
    <col min="5" max="5" width="16.28515625" style="438" bestFit="1" customWidth="1"/>
    <col min="6" max="6" width="15.85546875" style="431" bestFit="1" customWidth="1"/>
    <col min="7" max="7" width="12.42578125" style="253" bestFit="1" customWidth="1"/>
    <col min="8" max="9" width="11.42578125" style="253"/>
    <col min="10" max="10" width="13.140625" style="253" customWidth="1"/>
    <col min="11" max="14" width="11.42578125" style="253"/>
    <col min="15" max="15" width="13" style="253" bestFit="1" customWidth="1"/>
    <col min="16" max="16" width="13.85546875" style="253" bestFit="1" customWidth="1"/>
    <col min="17" max="17" width="11.42578125" style="253"/>
    <col min="18" max="18" width="16.28515625" style="438" bestFit="1" customWidth="1"/>
    <col min="19" max="19" width="15.85546875" style="431" bestFit="1" customWidth="1"/>
    <col min="20" max="20" width="12.42578125" style="253" bestFit="1" customWidth="1"/>
    <col min="21" max="22" width="11.42578125" style="253"/>
    <col min="23" max="23" width="13.140625" style="253" customWidth="1"/>
    <col min="24" max="27" width="11.42578125" style="253"/>
    <col min="28" max="28" width="13" style="253" bestFit="1" customWidth="1"/>
    <col min="29" max="29" width="13.85546875" style="253" bestFit="1" customWidth="1"/>
    <col min="30" max="30" width="11.42578125" style="253"/>
    <col min="31" max="31" width="16.28515625" style="438" bestFit="1" customWidth="1"/>
    <col min="32" max="32" width="15.85546875" style="431" bestFit="1" customWidth="1"/>
    <col min="33" max="33" width="12.42578125" style="253" bestFit="1" customWidth="1"/>
    <col min="34" max="35" width="11.42578125" style="253"/>
    <col min="36" max="36" width="13.140625" style="253" customWidth="1"/>
    <col min="37" max="40" width="11.42578125" style="253"/>
    <col min="41" max="41" width="13" style="253" bestFit="1" customWidth="1"/>
    <col min="42" max="42" width="13.85546875" style="253" bestFit="1" customWidth="1"/>
    <col min="43" max="43" width="11.42578125" style="253"/>
    <col min="44" max="44" width="16.28515625" style="438" bestFit="1" customWidth="1"/>
    <col min="45" max="45" width="15.85546875" style="431" bestFit="1" customWidth="1"/>
    <col min="46" max="46" width="12.42578125" style="253" bestFit="1" customWidth="1"/>
    <col min="47" max="48" width="11.42578125" style="253"/>
    <col min="49" max="49" width="13.140625" style="253" customWidth="1"/>
    <col min="50" max="53" width="11.42578125" style="253"/>
    <col min="54" max="54" width="13" style="253" bestFit="1" customWidth="1"/>
    <col min="55" max="55" width="13.85546875" style="253" bestFit="1" customWidth="1"/>
    <col min="56" max="56" width="11.42578125" style="253"/>
    <col min="57" max="57" width="16.28515625" style="438" bestFit="1" customWidth="1"/>
    <col min="58" max="58" width="15.85546875" style="431" bestFit="1" customWidth="1"/>
    <col min="59" max="59" width="12.42578125" style="253" bestFit="1" customWidth="1"/>
    <col min="60" max="61" width="11.42578125" style="253"/>
    <col min="62" max="62" width="13.140625" style="253" customWidth="1"/>
    <col min="63" max="66" width="11.42578125" style="253"/>
    <col min="67" max="67" width="13" style="253" bestFit="1" customWidth="1"/>
    <col min="68" max="68" width="13.85546875" style="253" bestFit="1" customWidth="1"/>
    <col min="69" max="69" width="11.42578125" style="253"/>
    <col min="70" max="70" width="16.28515625" style="438" bestFit="1" customWidth="1"/>
    <col min="71" max="71" width="15.85546875" style="431" bestFit="1" customWidth="1"/>
    <col min="72" max="72" width="12.42578125" style="253" bestFit="1" customWidth="1"/>
    <col min="73" max="74" width="11.42578125" style="253"/>
    <col min="75" max="75" width="13.140625" style="253" customWidth="1"/>
    <col min="76" max="79" width="11.42578125" style="253"/>
    <col min="80" max="80" width="13" style="253" bestFit="1" customWidth="1"/>
    <col min="81" max="81" width="13.85546875" style="253" bestFit="1" customWidth="1"/>
    <col min="82" max="257" width="11.42578125" style="253"/>
    <col min="258" max="258" width="12.85546875" style="253" bestFit="1" customWidth="1"/>
    <col min="259" max="259" width="12.42578125" style="253" customWidth="1"/>
    <col min="260" max="260" width="16.85546875" style="253" bestFit="1" customWidth="1"/>
    <col min="261" max="261" width="16.28515625" style="253" bestFit="1" customWidth="1"/>
    <col min="262" max="262" width="15.85546875" style="253" bestFit="1" customWidth="1"/>
    <col min="263" max="263" width="12.42578125" style="253" bestFit="1" customWidth="1"/>
    <col min="264" max="265" width="11.42578125" style="253"/>
    <col min="266" max="266" width="13.140625" style="253" customWidth="1"/>
    <col min="267" max="270" width="11.42578125" style="253"/>
    <col min="271" max="271" width="13" style="253" bestFit="1" customWidth="1"/>
    <col min="272" max="272" width="13.85546875" style="253" bestFit="1" customWidth="1"/>
    <col min="273" max="273" width="11.42578125" style="253"/>
    <col min="274" max="274" width="16.28515625" style="253" bestFit="1" customWidth="1"/>
    <col min="275" max="275" width="15.85546875" style="253" bestFit="1" customWidth="1"/>
    <col min="276" max="276" width="12.42578125" style="253" bestFit="1" customWidth="1"/>
    <col min="277" max="278" width="11.42578125" style="253"/>
    <col min="279" max="279" width="13.140625" style="253" customWidth="1"/>
    <col min="280" max="283" width="11.42578125" style="253"/>
    <col min="284" max="284" width="13" style="253" bestFit="1" customWidth="1"/>
    <col min="285" max="285" width="13.85546875" style="253" bestFit="1" customWidth="1"/>
    <col min="286" max="286" width="11.42578125" style="253"/>
    <col min="287" max="287" width="16.28515625" style="253" bestFit="1" customWidth="1"/>
    <col min="288" max="288" width="15.85546875" style="253" bestFit="1" customWidth="1"/>
    <col min="289" max="289" width="12.42578125" style="253" bestFit="1" customWidth="1"/>
    <col min="290" max="291" width="11.42578125" style="253"/>
    <col min="292" max="292" width="13.140625" style="253" customWidth="1"/>
    <col min="293" max="296" width="11.42578125" style="253"/>
    <col min="297" max="297" width="13" style="253" bestFit="1" customWidth="1"/>
    <col min="298" max="298" width="13.85546875" style="253" bestFit="1" customWidth="1"/>
    <col min="299" max="299" width="11.42578125" style="253"/>
    <col min="300" max="300" width="16.28515625" style="253" bestFit="1" customWidth="1"/>
    <col min="301" max="301" width="15.85546875" style="253" bestFit="1" customWidth="1"/>
    <col min="302" max="302" width="12.42578125" style="253" bestFit="1" customWidth="1"/>
    <col min="303" max="304" width="11.42578125" style="253"/>
    <col min="305" max="305" width="13.140625" style="253" customWidth="1"/>
    <col min="306" max="309" width="11.42578125" style="253"/>
    <col min="310" max="310" width="13" style="253" bestFit="1" customWidth="1"/>
    <col min="311" max="311" width="13.85546875" style="253" bestFit="1" customWidth="1"/>
    <col min="312" max="312" width="11.42578125" style="253"/>
    <col min="313" max="313" width="16.28515625" style="253" bestFit="1" customWidth="1"/>
    <col min="314" max="314" width="15.85546875" style="253" bestFit="1" customWidth="1"/>
    <col min="315" max="315" width="12.42578125" style="253" bestFit="1" customWidth="1"/>
    <col min="316" max="317" width="11.42578125" style="253"/>
    <col min="318" max="318" width="13.140625" style="253" customWidth="1"/>
    <col min="319" max="322" width="11.42578125" style="253"/>
    <col min="323" max="323" width="13" style="253" bestFit="1" customWidth="1"/>
    <col min="324" max="324" width="13.85546875" style="253" bestFit="1" customWidth="1"/>
    <col min="325" max="325" width="11.42578125" style="253"/>
    <col min="326" max="326" width="16.28515625" style="253" bestFit="1" customWidth="1"/>
    <col min="327" max="327" width="15.85546875" style="253" bestFit="1" customWidth="1"/>
    <col min="328" max="328" width="12.42578125" style="253" bestFit="1" customWidth="1"/>
    <col min="329" max="330" width="11.42578125" style="253"/>
    <col min="331" max="331" width="13.140625" style="253" customWidth="1"/>
    <col min="332" max="335" width="11.42578125" style="253"/>
    <col min="336" max="336" width="13" style="253" bestFit="1" customWidth="1"/>
    <col min="337" max="337" width="13.85546875" style="253" bestFit="1" customWidth="1"/>
    <col min="338" max="513" width="11.42578125" style="253"/>
    <col min="514" max="514" width="12.85546875" style="253" bestFit="1" customWidth="1"/>
    <col min="515" max="515" width="12.42578125" style="253" customWidth="1"/>
    <col min="516" max="516" width="16.85546875" style="253" bestFit="1" customWidth="1"/>
    <col min="517" max="517" width="16.28515625" style="253" bestFit="1" customWidth="1"/>
    <col min="518" max="518" width="15.85546875" style="253" bestFit="1" customWidth="1"/>
    <col min="519" max="519" width="12.42578125" style="253" bestFit="1" customWidth="1"/>
    <col min="520" max="521" width="11.42578125" style="253"/>
    <col min="522" max="522" width="13.140625" style="253" customWidth="1"/>
    <col min="523" max="526" width="11.42578125" style="253"/>
    <col min="527" max="527" width="13" style="253" bestFit="1" customWidth="1"/>
    <col min="528" max="528" width="13.85546875" style="253" bestFit="1" customWidth="1"/>
    <col min="529" max="529" width="11.42578125" style="253"/>
    <col min="530" max="530" width="16.28515625" style="253" bestFit="1" customWidth="1"/>
    <col min="531" max="531" width="15.85546875" style="253" bestFit="1" customWidth="1"/>
    <col min="532" max="532" width="12.42578125" style="253" bestFit="1" customWidth="1"/>
    <col min="533" max="534" width="11.42578125" style="253"/>
    <col min="535" max="535" width="13.140625" style="253" customWidth="1"/>
    <col min="536" max="539" width="11.42578125" style="253"/>
    <col min="540" max="540" width="13" style="253" bestFit="1" customWidth="1"/>
    <col min="541" max="541" width="13.85546875" style="253" bestFit="1" customWidth="1"/>
    <col min="542" max="542" width="11.42578125" style="253"/>
    <col min="543" max="543" width="16.28515625" style="253" bestFit="1" customWidth="1"/>
    <col min="544" max="544" width="15.85546875" style="253" bestFit="1" customWidth="1"/>
    <col min="545" max="545" width="12.42578125" style="253" bestFit="1" customWidth="1"/>
    <col min="546" max="547" width="11.42578125" style="253"/>
    <col min="548" max="548" width="13.140625" style="253" customWidth="1"/>
    <col min="549" max="552" width="11.42578125" style="253"/>
    <col min="553" max="553" width="13" style="253" bestFit="1" customWidth="1"/>
    <col min="554" max="554" width="13.85546875" style="253" bestFit="1" customWidth="1"/>
    <col min="555" max="555" width="11.42578125" style="253"/>
    <col min="556" max="556" width="16.28515625" style="253" bestFit="1" customWidth="1"/>
    <col min="557" max="557" width="15.85546875" style="253" bestFit="1" customWidth="1"/>
    <col min="558" max="558" width="12.42578125" style="253" bestFit="1" customWidth="1"/>
    <col min="559" max="560" width="11.42578125" style="253"/>
    <col min="561" max="561" width="13.140625" style="253" customWidth="1"/>
    <col min="562" max="565" width="11.42578125" style="253"/>
    <col min="566" max="566" width="13" style="253" bestFit="1" customWidth="1"/>
    <col min="567" max="567" width="13.85546875" style="253" bestFit="1" customWidth="1"/>
    <col min="568" max="568" width="11.42578125" style="253"/>
    <col min="569" max="569" width="16.28515625" style="253" bestFit="1" customWidth="1"/>
    <col min="570" max="570" width="15.85546875" style="253" bestFit="1" customWidth="1"/>
    <col min="571" max="571" width="12.42578125" style="253" bestFit="1" customWidth="1"/>
    <col min="572" max="573" width="11.42578125" style="253"/>
    <col min="574" max="574" width="13.140625" style="253" customWidth="1"/>
    <col min="575" max="578" width="11.42578125" style="253"/>
    <col min="579" max="579" width="13" style="253" bestFit="1" customWidth="1"/>
    <col min="580" max="580" width="13.85546875" style="253" bestFit="1" customWidth="1"/>
    <col min="581" max="581" width="11.42578125" style="253"/>
    <col min="582" max="582" width="16.28515625" style="253" bestFit="1" customWidth="1"/>
    <col min="583" max="583" width="15.85546875" style="253" bestFit="1" customWidth="1"/>
    <col min="584" max="584" width="12.42578125" style="253" bestFit="1" customWidth="1"/>
    <col min="585" max="586" width="11.42578125" style="253"/>
    <col min="587" max="587" width="13.140625" style="253" customWidth="1"/>
    <col min="588" max="591" width="11.42578125" style="253"/>
    <col min="592" max="592" width="13" style="253" bestFit="1" customWidth="1"/>
    <col min="593" max="593" width="13.85546875" style="253" bestFit="1" customWidth="1"/>
    <col min="594" max="769" width="11.42578125" style="253"/>
    <col min="770" max="770" width="12.85546875" style="253" bestFit="1" customWidth="1"/>
    <col min="771" max="771" width="12.42578125" style="253" customWidth="1"/>
    <col min="772" max="772" width="16.85546875" style="253" bestFit="1" customWidth="1"/>
    <col min="773" max="773" width="16.28515625" style="253" bestFit="1" customWidth="1"/>
    <col min="774" max="774" width="15.85546875" style="253" bestFit="1" customWidth="1"/>
    <col min="775" max="775" width="12.42578125" style="253" bestFit="1" customWidth="1"/>
    <col min="776" max="777" width="11.42578125" style="253"/>
    <col min="778" max="778" width="13.140625" style="253" customWidth="1"/>
    <col min="779" max="782" width="11.42578125" style="253"/>
    <col min="783" max="783" width="13" style="253" bestFit="1" customWidth="1"/>
    <col min="784" max="784" width="13.85546875" style="253" bestFit="1" customWidth="1"/>
    <col min="785" max="785" width="11.42578125" style="253"/>
    <col min="786" max="786" width="16.28515625" style="253" bestFit="1" customWidth="1"/>
    <col min="787" max="787" width="15.85546875" style="253" bestFit="1" customWidth="1"/>
    <col min="788" max="788" width="12.42578125" style="253" bestFit="1" customWidth="1"/>
    <col min="789" max="790" width="11.42578125" style="253"/>
    <col min="791" max="791" width="13.140625" style="253" customWidth="1"/>
    <col min="792" max="795" width="11.42578125" style="253"/>
    <col min="796" max="796" width="13" style="253" bestFit="1" customWidth="1"/>
    <col min="797" max="797" width="13.85546875" style="253" bestFit="1" customWidth="1"/>
    <col min="798" max="798" width="11.42578125" style="253"/>
    <col min="799" max="799" width="16.28515625" style="253" bestFit="1" customWidth="1"/>
    <col min="800" max="800" width="15.85546875" style="253" bestFit="1" customWidth="1"/>
    <col min="801" max="801" width="12.42578125" style="253" bestFit="1" customWidth="1"/>
    <col min="802" max="803" width="11.42578125" style="253"/>
    <col min="804" max="804" width="13.140625" style="253" customWidth="1"/>
    <col min="805" max="808" width="11.42578125" style="253"/>
    <col min="809" max="809" width="13" style="253" bestFit="1" customWidth="1"/>
    <col min="810" max="810" width="13.85546875" style="253" bestFit="1" customWidth="1"/>
    <col min="811" max="811" width="11.42578125" style="253"/>
    <col min="812" max="812" width="16.28515625" style="253" bestFit="1" customWidth="1"/>
    <col min="813" max="813" width="15.85546875" style="253" bestFit="1" customWidth="1"/>
    <col min="814" max="814" width="12.42578125" style="253" bestFit="1" customWidth="1"/>
    <col min="815" max="816" width="11.42578125" style="253"/>
    <col min="817" max="817" width="13.140625" style="253" customWidth="1"/>
    <col min="818" max="821" width="11.42578125" style="253"/>
    <col min="822" max="822" width="13" style="253" bestFit="1" customWidth="1"/>
    <col min="823" max="823" width="13.85546875" style="253" bestFit="1" customWidth="1"/>
    <col min="824" max="824" width="11.42578125" style="253"/>
    <col min="825" max="825" width="16.28515625" style="253" bestFit="1" customWidth="1"/>
    <col min="826" max="826" width="15.85546875" style="253" bestFit="1" customWidth="1"/>
    <col min="827" max="827" width="12.42578125" style="253" bestFit="1" customWidth="1"/>
    <col min="828" max="829" width="11.42578125" style="253"/>
    <col min="830" max="830" width="13.140625" style="253" customWidth="1"/>
    <col min="831" max="834" width="11.42578125" style="253"/>
    <col min="835" max="835" width="13" style="253" bestFit="1" customWidth="1"/>
    <col min="836" max="836" width="13.85546875" style="253" bestFit="1" customWidth="1"/>
    <col min="837" max="837" width="11.42578125" style="253"/>
    <col min="838" max="838" width="16.28515625" style="253" bestFit="1" customWidth="1"/>
    <col min="839" max="839" width="15.85546875" style="253" bestFit="1" customWidth="1"/>
    <col min="840" max="840" width="12.42578125" style="253" bestFit="1" customWidth="1"/>
    <col min="841" max="842" width="11.42578125" style="253"/>
    <col min="843" max="843" width="13.140625" style="253" customWidth="1"/>
    <col min="844" max="847" width="11.42578125" style="253"/>
    <col min="848" max="848" width="13" style="253" bestFit="1" customWidth="1"/>
    <col min="849" max="849" width="13.85546875" style="253" bestFit="1" customWidth="1"/>
    <col min="850" max="1025" width="11.42578125" style="253"/>
    <col min="1026" max="1026" width="12.85546875" style="253" bestFit="1" customWidth="1"/>
    <col min="1027" max="1027" width="12.42578125" style="253" customWidth="1"/>
    <col min="1028" max="1028" width="16.85546875" style="253" bestFit="1" customWidth="1"/>
    <col min="1029" max="1029" width="16.28515625" style="253" bestFit="1" customWidth="1"/>
    <col min="1030" max="1030" width="15.85546875" style="253" bestFit="1" customWidth="1"/>
    <col min="1031" max="1031" width="12.42578125" style="253" bestFit="1" customWidth="1"/>
    <col min="1032" max="1033" width="11.42578125" style="253"/>
    <col min="1034" max="1034" width="13.140625" style="253" customWidth="1"/>
    <col min="1035" max="1038" width="11.42578125" style="253"/>
    <col min="1039" max="1039" width="13" style="253" bestFit="1" customWidth="1"/>
    <col min="1040" max="1040" width="13.85546875" style="253" bestFit="1" customWidth="1"/>
    <col min="1041" max="1041" width="11.42578125" style="253"/>
    <col min="1042" max="1042" width="16.28515625" style="253" bestFit="1" customWidth="1"/>
    <col min="1043" max="1043" width="15.85546875" style="253" bestFit="1" customWidth="1"/>
    <col min="1044" max="1044" width="12.42578125" style="253" bestFit="1" customWidth="1"/>
    <col min="1045" max="1046" width="11.42578125" style="253"/>
    <col min="1047" max="1047" width="13.140625" style="253" customWidth="1"/>
    <col min="1048" max="1051" width="11.42578125" style="253"/>
    <col min="1052" max="1052" width="13" style="253" bestFit="1" customWidth="1"/>
    <col min="1053" max="1053" width="13.85546875" style="253" bestFit="1" customWidth="1"/>
    <col min="1054" max="1054" width="11.42578125" style="253"/>
    <col min="1055" max="1055" width="16.28515625" style="253" bestFit="1" customWidth="1"/>
    <col min="1056" max="1056" width="15.85546875" style="253" bestFit="1" customWidth="1"/>
    <col min="1057" max="1057" width="12.42578125" style="253" bestFit="1" customWidth="1"/>
    <col min="1058" max="1059" width="11.42578125" style="253"/>
    <col min="1060" max="1060" width="13.140625" style="253" customWidth="1"/>
    <col min="1061" max="1064" width="11.42578125" style="253"/>
    <col min="1065" max="1065" width="13" style="253" bestFit="1" customWidth="1"/>
    <col min="1066" max="1066" width="13.85546875" style="253" bestFit="1" customWidth="1"/>
    <col min="1067" max="1067" width="11.42578125" style="253"/>
    <col min="1068" max="1068" width="16.28515625" style="253" bestFit="1" customWidth="1"/>
    <col min="1069" max="1069" width="15.85546875" style="253" bestFit="1" customWidth="1"/>
    <col min="1070" max="1070" width="12.42578125" style="253" bestFit="1" customWidth="1"/>
    <col min="1071" max="1072" width="11.42578125" style="253"/>
    <col min="1073" max="1073" width="13.140625" style="253" customWidth="1"/>
    <col min="1074" max="1077" width="11.42578125" style="253"/>
    <col min="1078" max="1078" width="13" style="253" bestFit="1" customWidth="1"/>
    <col min="1079" max="1079" width="13.85546875" style="253" bestFit="1" customWidth="1"/>
    <col min="1080" max="1080" width="11.42578125" style="253"/>
    <col min="1081" max="1081" width="16.28515625" style="253" bestFit="1" customWidth="1"/>
    <col min="1082" max="1082" width="15.85546875" style="253" bestFit="1" customWidth="1"/>
    <col min="1083" max="1083" width="12.42578125" style="253" bestFit="1" customWidth="1"/>
    <col min="1084" max="1085" width="11.42578125" style="253"/>
    <col min="1086" max="1086" width="13.140625" style="253" customWidth="1"/>
    <col min="1087" max="1090" width="11.42578125" style="253"/>
    <col min="1091" max="1091" width="13" style="253" bestFit="1" customWidth="1"/>
    <col min="1092" max="1092" width="13.85546875" style="253" bestFit="1" customWidth="1"/>
    <col min="1093" max="1093" width="11.42578125" style="253"/>
    <col min="1094" max="1094" width="16.28515625" style="253" bestFit="1" customWidth="1"/>
    <col min="1095" max="1095" width="15.85546875" style="253" bestFit="1" customWidth="1"/>
    <col min="1096" max="1096" width="12.42578125" style="253" bestFit="1" customWidth="1"/>
    <col min="1097" max="1098" width="11.42578125" style="253"/>
    <col min="1099" max="1099" width="13.140625" style="253" customWidth="1"/>
    <col min="1100" max="1103" width="11.42578125" style="253"/>
    <col min="1104" max="1104" width="13" style="253" bestFit="1" customWidth="1"/>
    <col min="1105" max="1105" width="13.85546875" style="253" bestFit="1" customWidth="1"/>
    <col min="1106" max="1281" width="11.42578125" style="253"/>
    <col min="1282" max="1282" width="12.85546875" style="253" bestFit="1" customWidth="1"/>
    <col min="1283" max="1283" width="12.42578125" style="253" customWidth="1"/>
    <col min="1284" max="1284" width="16.85546875" style="253" bestFit="1" customWidth="1"/>
    <col min="1285" max="1285" width="16.28515625" style="253" bestFit="1" customWidth="1"/>
    <col min="1286" max="1286" width="15.85546875" style="253" bestFit="1" customWidth="1"/>
    <col min="1287" max="1287" width="12.42578125" style="253" bestFit="1" customWidth="1"/>
    <col min="1288" max="1289" width="11.42578125" style="253"/>
    <col min="1290" max="1290" width="13.140625" style="253" customWidth="1"/>
    <col min="1291" max="1294" width="11.42578125" style="253"/>
    <col min="1295" max="1295" width="13" style="253" bestFit="1" customWidth="1"/>
    <col min="1296" max="1296" width="13.85546875" style="253" bestFit="1" customWidth="1"/>
    <col min="1297" max="1297" width="11.42578125" style="253"/>
    <col min="1298" max="1298" width="16.28515625" style="253" bestFit="1" customWidth="1"/>
    <col min="1299" max="1299" width="15.85546875" style="253" bestFit="1" customWidth="1"/>
    <col min="1300" max="1300" width="12.42578125" style="253" bestFit="1" customWidth="1"/>
    <col min="1301" max="1302" width="11.42578125" style="253"/>
    <col min="1303" max="1303" width="13.140625" style="253" customWidth="1"/>
    <col min="1304" max="1307" width="11.42578125" style="253"/>
    <col min="1308" max="1308" width="13" style="253" bestFit="1" customWidth="1"/>
    <col min="1309" max="1309" width="13.85546875" style="253" bestFit="1" customWidth="1"/>
    <col min="1310" max="1310" width="11.42578125" style="253"/>
    <col min="1311" max="1311" width="16.28515625" style="253" bestFit="1" customWidth="1"/>
    <col min="1312" max="1312" width="15.85546875" style="253" bestFit="1" customWidth="1"/>
    <col min="1313" max="1313" width="12.42578125" style="253" bestFit="1" customWidth="1"/>
    <col min="1314" max="1315" width="11.42578125" style="253"/>
    <col min="1316" max="1316" width="13.140625" style="253" customWidth="1"/>
    <col min="1317" max="1320" width="11.42578125" style="253"/>
    <col min="1321" max="1321" width="13" style="253" bestFit="1" customWidth="1"/>
    <col min="1322" max="1322" width="13.85546875" style="253" bestFit="1" customWidth="1"/>
    <col min="1323" max="1323" width="11.42578125" style="253"/>
    <col min="1324" max="1324" width="16.28515625" style="253" bestFit="1" customWidth="1"/>
    <col min="1325" max="1325" width="15.85546875" style="253" bestFit="1" customWidth="1"/>
    <col min="1326" max="1326" width="12.42578125" style="253" bestFit="1" customWidth="1"/>
    <col min="1327" max="1328" width="11.42578125" style="253"/>
    <col min="1329" max="1329" width="13.140625" style="253" customWidth="1"/>
    <col min="1330" max="1333" width="11.42578125" style="253"/>
    <col min="1334" max="1334" width="13" style="253" bestFit="1" customWidth="1"/>
    <col min="1335" max="1335" width="13.85546875" style="253" bestFit="1" customWidth="1"/>
    <col min="1336" max="1336" width="11.42578125" style="253"/>
    <col min="1337" max="1337" width="16.28515625" style="253" bestFit="1" customWidth="1"/>
    <col min="1338" max="1338" width="15.85546875" style="253" bestFit="1" customWidth="1"/>
    <col min="1339" max="1339" width="12.42578125" style="253" bestFit="1" customWidth="1"/>
    <col min="1340" max="1341" width="11.42578125" style="253"/>
    <col min="1342" max="1342" width="13.140625" style="253" customWidth="1"/>
    <col min="1343" max="1346" width="11.42578125" style="253"/>
    <col min="1347" max="1347" width="13" style="253" bestFit="1" customWidth="1"/>
    <col min="1348" max="1348" width="13.85546875" style="253" bestFit="1" customWidth="1"/>
    <col min="1349" max="1349" width="11.42578125" style="253"/>
    <col min="1350" max="1350" width="16.28515625" style="253" bestFit="1" customWidth="1"/>
    <col min="1351" max="1351" width="15.85546875" style="253" bestFit="1" customWidth="1"/>
    <col min="1352" max="1352" width="12.42578125" style="253" bestFit="1" customWidth="1"/>
    <col min="1353" max="1354" width="11.42578125" style="253"/>
    <col min="1355" max="1355" width="13.140625" style="253" customWidth="1"/>
    <col min="1356" max="1359" width="11.42578125" style="253"/>
    <col min="1360" max="1360" width="13" style="253" bestFit="1" customWidth="1"/>
    <col min="1361" max="1361" width="13.85546875" style="253" bestFit="1" customWidth="1"/>
    <col min="1362" max="1537" width="11.42578125" style="253"/>
    <col min="1538" max="1538" width="12.85546875" style="253" bestFit="1" customWidth="1"/>
    <col min="1539" max="1539" width="12.42578125" style="253" customWidth="1"/>
    <col min="1540" max="1540" width="16.85546875" style="253" bestFit="1" customWidth="1"/>
    <col min="1541" max="1541" width="16.28515625" style="253" bestFit="1" customWidth="1"/>
    <col min="1542" max="1542" width="15.85546875" style="253" bestFit="1" customWidth="1"/>
    <col min="1543" max="1543" width="12.42578125" style="253" bestFit="1" customWidth="1"/>
    <col min="1544" max="1545" width="11.42578125" style="253"/>
    <col min="1546" max="1546" width="13.140625" style="253" customWidth="1"/>
    <col min="1547" max="1550" width="11.42578125" style="253"/>
    <col min="1551" max="1551" width="13" style="253" bestFit="1" customWidth="1"/>
    <col min="1552" max="1552" width="13.85546875" style="253" bestFit="1" customWidth="1"/>
    <col min="1553" max="1553" width="11.42578125" style="253"/>
    <col min="1554" max="1554" width="16.28515625" style="253" bestFit="1" customWidth="1"/>
    <col min="1555" max="1555" width="15.85546875" style="253" bestFit="1" customWidth="1"/>
    <col min="1556" max="1556" width="12.42578125" style="253" bestFit="1" customWidth="1"/>
    <col min="1557" max="1558" width="11.42578125" style="253"/>
    <col min="1559" max="1559" width="13.140625" style="253" customWidth="1"/>
    <col min="1560" max="1563" width="11.42578125" style="253"/>
    <col min="1564" max="1564" width="13" style="253" bestFit="1" customWidth="1"/>
    <col min="1565" max="1565" width="13.85546875" style="253" bestFit="1" customWidth="1"/>
    <col min="1566" max="1566" width="11.42578125" style="253"/>
    <col min="1567" max="1567" width="16.28515625" style="253" bestFit="1" customWidth="1"/>
    <col min="1568" max="1568" width="15.85546875" style="253" bestFit="1" customWidth="1"/>
    <col min="1569" max="1569" width="12.42578125" style="253" bestFit="1" customWidth="1"/>
    <col min="1570" max="1571" width="11.42578125" style="253"/>
    <col min="1572" max="1572" width="13.140625" style="253" customWidth="1"/>
    <col min="1573" max="1576" width="11.42578125" style="253"/>
    <col min="1577" max="1577" width="13" style="253" bestFit="1" customWidth="1"/>
    <col min="1578" max="1578" width="13.85546875" style="253" bestFit="1" customWidth="1"/>
    <col min="1579" max="1579" width="11.42578125" style="253"/>
    <col min="1580" max="1580" width="16.28515625" style="253" bestFit="1" customWidth="1"/>
    <col min="1581" max="1581" width="15.85546875" style="253" bestFit="1" customWidth="1"/>
    <col min="1582" max="1582" width="12.42578125" style="253" bestFit="1" customWidth="1"/>
    <col min="1583" max="1584" width="11.42578125" style="253"/>
    <col min="1585" max="1585" width="13.140625" style="253" customWidth="1"/>
    <col min="1586" max="1589" width="11.42578125" style="253"/>
    <col min="1590" max="1590" width="13" style="253" bestFit="1" customWidth="1"/>
    <col min="1591" max="1591" width="13.85546875" style="253" bestFit="1" customWidth="1"/>
    <col min="1592" max="1592" width="11.42578125" style="253"/>
    <col min="1593" max="1593" width="16.28515625" style="253" bestFit="1" customWidth="1"/>
    <col min="1594" max="1594" width="15.85546875" style="253" bestFit="1" customWidth="1"/>
    <col min="1595" max="1595" width="12.42578125" style="253" bestFit="1" customWidth="1"/>
    <col min="1596" max="1597" width="11.42578125" style="253"/>
    <col min="1598" max="1598" width="13.140625" style="253" customWidth="1"/>
    <col min="1599" max="1602" width="11.42578125" style="253"/>
    <col min="1603" max="1603" width="13" style="253" bestFit="1" customWidth="1"/>
    <col min="1604" max="1604" width="13.85546875" style="253" bestFit="1" customWidth="1"/>
    <col min="1605" max="1605" width="11.42578125" style="253"/>
    <col min="1606" max="1606" width="16.28515625" style="253" bestFit="1" customWidth="1"/>
    <col min="1607" max="1607" width="15.85546875" style="253" bestFit="1" customWidth="1"/>
    <col min="1608" max="1608" width="12.42578125" style="253" bestFit="1" customWidth="1"/>
    <col min="1609" max="1610" width="11.42578125" style="253"/>
    <col min="1611" max="1611" width="13.140625" style="253" customWidth="1"/>
    <col min="1612" max="1615" width="11.42578125" style="253"/>
    <col min="1616" max="1616" width="13" style="253" bestFit="1" customWidth="1"/>
    <col min="1617" max="1617" width="13.85546875" style="253" bestFit="1" customWidth="1"/>
    <col min="1618" max="1793" width="11.42578125" style="253"/>
    <col min="1794" max="1794" width="12.85546875" style="253" bestFit="1" customWidth="1"/>
    <col min="1795" max="1795" width="12.42578125" style="253" customWidth="1"/>
    <col min="1796" max="1796" width="16.85546875" style="253" bestFit="1" customWidth="1"/>
    <col min="1797" max="1797" width="16.28515625" style="253" bestFit="1" customWidth="1"/>
    <col min="1798" max="1798" width="15.85546875" style="253" bestFit="1" customWidth="1"/>
    <col min="1799" max="1799" width="12.42578125" style="253" bestFit="1" customWidth="1"/>
    <col min="1800" max="1801" width="11.42578125" style="253"/>
    <col min="1802" max="1802" width="13.140625" style="253" customWidth="1"/>
    <col min="1803" max="1806" width="11.42578125" style="253"/>
    <col min="1807" max="1807" width="13" style="253" bestFit="1" customWidth="1"/>
    <col min="1808" max="1808" width="13.85546875" style="253" bestFit="1" customWidth="1"/>
    <col min="1809" max="1809" width="11.42578125" style="253"/>
    <col min="1810" max="1810" width="16.28515625" style="253" bestFit="1" customWidth="1"/>
    <col min="1811" max="1811" width="15.85546875" style="253" bestFit="1" customWidth="1"/>
    <col min="1812" max="1812" width="12.42578125" style="253" bestFit="1" customWidth="1"/>
    <col min="1813" max="1814" width="11.42578125" style="253"/>
    <col min="1815" max="1815" width="13.140625" style="253" customWidth="1"/>
    <col min="1816" max="1819" width="11.42578125" style="253"/>
    <col min="1820" max="1820" width="13" style="253" bestFit="1" customWidth="1"/>
    <col min="1821" max="1821" width="13.85546875" style="253" bestFit="1" customWidth="1"/>
    <col min="1822" max="1822" width="11.42578125" style="253"/>
    <col min="1823" max="1823" width="16.28515625" style="253" bestFit="1" customWidth="1"/>
    <col min="1824" max="1824" width="15.85546875" style="253" bestFit="1" customWidth="1"/>
    <col min="1825" max="1825" width="12.42578125" style="253" bestFit="1" customWidth="1"/>
    <col min="1826" max="1827" width="11.42578125" style="253"/>
    <col min="1828" max="1828" width="13.140625" style="253" customWidth="1"/>
    <col min="1829" max="1832" width="11.42578125" style="253"/>
    <col min="1833" max="1833" width="13" style="253" bestFit="1" customWidth="1"/>
    <col min="1834" max="1834" width="13.85546875" style="253" bestFit="1" customWidth="1"/>
    <col min="1835" max="1835" width="11.42578125" style="253"/>
    <col min="1836" max="1836" width="16.28515625" style="253" bestFit="1" customWidth="1"/>
    <col min="1837" max="1837" width="15.85546875" style="253" bestFit="1" customWidth="1"/>
    <col min="1838" max="1838" width="12.42578125" style="253" bestFit="1" customWidth="1"/>
    <col min="1839" max="1840" width="11.42578125" style="253"/>
    <col min="1841" max="1841" width="13.140625" style="253" customWidth="1"/>
    <col min="1842" max="1845" width="11.42578125" style="253"/>
    <col min="1846" max="1846" width="13" style="253" bestFit="1" customWidth="1"/>
    <col min="1847" max="1847" width="13.85546875" style="253" bestFit="1" customWidth="1"/>
    <col min="1848" max="1848" width="11.42578125" style="253"/>
    <col min="1849" max="1849" width="16.28515625" style="253" bestFit="1" customWidth="1"/>
    <col min="1850" max="1850" width="15.85546875" style="253" bestFit="1" customWidth="1"/>
    <col min="1851" max="1851" width="12.42578125" style="253" bestFit="1" customWidth="1"/>
    <col min="1852" max="1853" width="11.42578125" style="253"/>
    <col min="1854" max="1854" width="13.140625" style="253" customWidth="1"/>
    <col min="1855" max="1858" width="11.42578125" style="253"/>
    <col min="1859" max="1859" width="13" style="253" bestFit="1" customWidth="1"/>
    <col min="1860" max="1860" width="13.85546875" style="253" bestFit="1" customWidth="1"/>
    <col min="1861" max="1861" width="11.42578125" style="253"/>
    <col min="1862" max="1862" width="16.28515625" style="253" bestFit="1" customWidth="1"/>
    <col min="1863" max="1863" width="15.85546875" style="253" bestFit="1" customWidth="1"/>
    <col min="1864" max="1864" width="12.42578125" style="253" bestFit="1" customWidth="1"/>
    <col min="1865" max="1866" width="11.42578125" style="253"/>
    <col min="1867" max="1867" width="13.140625" style="253" customWidth="1"/>
    <col min="1868" max="1871" width="11.42578125" style="253"/>
    <col min="1872" max="1872" width="13" style="253" bestFit="1" customWidth="1"/>
    <col min="1873" max="1873" width="13.85546875" style="253" bestFit="1" customWidth="1"/>
    <col min="1874" max="2049" width="11.42578125" style="253"/>
    <col min="2050" max="2050" width="12.85546875" style="253" bestFit="1" customWidth="1"/>
    <col min="2051" max="2051" width="12.42578125" style="253" customWidth="1"/>
    <col min="2052" max="2052" width="16.85546875" style="253" bestFit="1" customWidth="1"/>
    <col min="2053" max="2053" width="16.28515625" style="253" bestFit="1" customWidth="1"/>
    <col min="2054" max="2054" width="15.85546875" style="253" bestFit="1" customWidth="1"/>
    <col min="2055" max="2055" width="12.42578125" style="253" bestFit="1" customWidth="1"/>
    <col min="2056" max="2057" width="11.42578125" style="253"/>
    <col min="2058" max="2058" width="13.140625" style="253" customWidth="1"/>
    <col min="2059" max="2062" width="11.42578125" style="253"/>
    <col min="2063" max="2063" width="13" style="253" bestFit="1" customWidth="1"/>
    <col min="2064" max="2064" width="13.85546875" style="253" bestFit="1" customWidth="1"/>
    <col min="2065" max="2065" width="11.42578125" style="253"/>
    <col min="2066" max="2066" width="16.28515625" style="253" bestFit="1" customWidth="1"/>
    <col min="2067" max="2067" width="15.85546875" style="253" bestFit="1" customWidth="1"/>
    <col min="2068" max="2068" width="12.42578125" style="253" bestFit="1" customWidth="1"/>
    <col min="2069" max="2070" width="11.42578125" style="253"/>
    <col min="2071" max="2071" width="13.140625" style="253" customWidth="1"/>
    <col min="2072" max="2075" width="11.42578125" style="253"/>
    <col min="2076" max="2076" width="13" style="253" bestFit="1" customWidth="1"/>
    <col min="2077" max="2077" width="13.85546875" style="253" bestFit="1" customWidth="1"/>
    <col min="2078" max="2078" width="11.42578125" style="253"/>
    <col min="2079" max="2079" width="16.28515625" style="253" bestFit="1" customWidth="1"/>
    <col min="2080" max="2080" width="15.85546875" style="253" bestFit="1" customWidth="1"/>
    <col min="2081" max="2081" width="12.42578125" style="253" bestFit="1" customWidth="1"/>
    <col min="2082" max="2083" width="11.42578125" style="253"/>
    <col min="2084" max="2084" width="13.140625" style="253" customWidth="1"/>
    <col min="2085" max="2088" width="11.42578125" style="253"/>
    <col min="2089" max="2089" width="13" style="253" bestFit="1" customWidth="1"/>
    <col min="2090" max="2090" width="13.85546875" style="253" bestFit="1" customWidth="1"/>
    <col min="2091" max="2091" width="11.42578125" style="253"/>
    <col min="2092" max="2092" width="16.28515625" style="253" bestFit="1" customWidth="1"/>
    <col min="2093" max="2093" width="15.85546875" style="253" bestFit="1" customWidth="1"/>
    <col min="2094" max="2094" width="12.42578125" style="253" bestFit="1" customWidth="1"/>
    <col min="2095" max="2096" width="11.42578125" style="253"/>
    <col min="2097" max="2097" width="13.140625" style="253" customWidth="1"/>
    <col min="2098" max="2101" width="11.42578125" style="253"/>
    <col min="2102" max="2102" width="13" style="253" bestFit="1" customWidth="1"/>
    <col min="2103" max="2103" width="13.85546875" style="253" bestFit="1" customWidth="1"/>
    <col min="2104" max="2104" width="11.42578125" style="253"/>
    <col min="2105" max="2105" width="16.28515625" style="253" bestFit="1" customWidth="1"/>
    <col min="2106" max="2106" width="15.85546875" style="253" bestFit="1" customWidth="1"/>
    <col min="2107" max="2107" width="12.42578125" style="253" bestFit="1" customWidth="1"/>
    <col min="2108" max="2109" width="11.42578125" style="253"/>
    <col min="2110" max="2110" width="13.140625" style="253" customWidth="1"/>
    <col min="2111" max="2114" width="11.42578125" style="253"/>
    <col min="2115" max="2115" width="13" style="253" bestFit="1" customWidth="1"/>
    <col min="2116" max="2116" width="13.85546875" style="253" bestFit="1" customWidth="1"/>
    <col min="2117" max="2117" width="11.42578125" style="253"/>
    <col min="2118" max="2118" width="16.28515625" style="253" bestFit="1" customWidth="1"/>
    <col min="2119" max="2119" width="15.85546875" style="253" bestFit="1" customWidth="1"/>
    <col min="2120" max="2120" width="12.42578125" style="253" bestFit="1" customWidth="1"/>
    <col min="2121" max="2122" width="11.42578125" style="253"/>
    <col min="2123" max="2123" width="13.140625" style="253" customWidth="1"/>
    <col min="2124" max="2127" width="11.42578125" style="253"/>
    <col min="2128" max="2128" width="13" style="253" bestFit="1" customWidth="1"/>
    <col min="2129" max="2129" width="13.85546875" style="253" bestFit="1" customWidth="1"/>
    <col min="2130" max="2305" width="11.42578125" style="253"/>
    <col min="2306" max="2306" width="12.85546875" style="253" bestFit="1" customWidth="1"/>
    <col min="2307" max="2307" width="12.42578125" style="253" customWidth="1"/>
    <col min="2308" max="2308" width="16.85546875" style="253" bestFit="1" customWidth="1"/>
    <col min="2309" max="2309" width="16.28515625" style="253" bestFit="1" customWidth="1"/>
    <col min="2310" max="2310" width="15.85546875" style="253" bestFit="1" customWidth="1"/>
    <col min="2311" max="2311" width="12.42578125" style="253" bestFit="1" customWidth="1"/>
    <col min="2312" max="2313" width="11.42578125" style="253"/>
    <col min="2314" max="2314" width="13.140625" style="253" customWidth="1"/>
    <col min="2315" max="2318" width="11.42578125" style="253"/>
    <col min="2319" max="2319" width="13" style="253" bestFit="1" customWidth="1"/>
    <col min="2320" max="2320" width="13.85546875" style="253" bestFit="1" customWidth="1"/>
    <col min="2321" max="2321" width="11.42578125" style="253"/>
    <col min="2322" max="2322" width="16.28515625" style="253" bestFit="1" customWidth="1"/>
    <col min="2323" max="2323" width="15.85546875" style="253" bestFit="1" customWidth="1"/>
    <col min="2324" max="2324" width="12.42578125" style="253" bestFit="1" customWidth="1"/>
    <col min="2325" max="2326" width="11.42578125" style="253"/>
    <col min="2327" max="2327" width="13.140625" style="253" customWidth="1"/>
    <col min="2328" max="2331" width="11.42578125" style="253"/>
    <col min="2332" max="2332" width="13" style="253" bestFit="1" customWidth="1"/>
    <col min="2333" max="2333" width="13.85546875" style="253" bestFit="1" customWidth="1"/>
    <col min="2334" max="2334" width="11.42578125" style="253"/>
    <col min="2335" max="2335" width="16.28515625" style="253" bestFit="1" customWidth="1"/>
    <col min="2336" max="2336" width="15.85546875" style="253" bestFit="1" customWidth="1"/>
    <col min="2337" max="2337" width="12.42578125" style="253" bestFit="1" customWidth="1"/>
    <col min="2338" max="2339" width="11.42578125" style="253"/>
    <col min="2340" max="2340" width="13.140625" style="253" customWidth="1"/>
    <col min="2341" max="2344" width="11.42578125" style="253"/>
    <col min="2345" max="2345" width="13" style="253" bestFit="1" customWidth="1"/>
    <col min="2346" max="2346" width="13.85546875" style="253" bestFit="1" customWidth="1"/>
    <col min="2347" max="2347" width="11.42578125" style="253"/>
    <col min="2348" max="2348" width="16.28515625" style="253" bestFit="1" customWidth="1"/>
    <col min="2349" max="2349" width="15.85546875" style="253" bestFit="1" customWidth="1"/>
    <col min="2350" max="2350" width="12.42578125" style="253" bestFit="1" customWidth="1"/>
    <col min="2351" max="2352" width="11.42578125" style="253"/>
    <col min="2353" max="2353" width="13.140625" style="253" customWidth="1"/>
    <col min="2354" max="2357" width="11.42578125" style="253"/>
    <col min="2358" max="2358" width="13" style="253" bestFit="1" customWidth="1"/>
    <col min="2359" max="2359" width="13.85546875" style="253" bestFit="1" customWidth="1"/>
    <col min="2360" max="2360" width="11.42578125" style="253"/>
    <col min="2361" max="2361" width="16.28515625" style="253" bestFit="1" customWidth="1"/>
    <col min="2362" max="2362" width="15.85546875" style="253" bestFit="1" customWidth="1"/>
    <col min="2363" max="2363" width="12.42578125" style="253" bestFit="1" customWidth="1"/>
    <col min="2364" max="2365" width="11.42578125" style="253"/>
    <col min="2366" max="2366" width="13.140625" style="253" customWidth="1"/>
    <col min="2367" max="2370" width="11.42578125" style="253"/>
    <col min="2371" max="2371" width="13" style="253" bestFit="1" customWidth="1"/>
    <col min="2372" max="2372" width="13.85546875" style="253" bestFit="1" customWidth="1"/>
    <col min="2373" max="2373" width="11.42578125" style="253"/>
    <col min="2374" max="2374" width="16.28515625" style="253" bestFit="1" customWidth="1"/>
    <col min="2375" max="2375" width="15.85546875" style="253" bestFit="1" customWidth="1"/>
    <col min="2376" max="2376" width="12.42578125" style="253" bestFit="1" customWidth="1"/>
    <col min="2377" max="2378" width="11.42578125" style="253"/>
    <col min="2379" max="2379" width="13.140625" style="253" customWidth="1"/>
    <col min="2380" max="2383" width="11.42578125" style="253"/>
    <col min="2384" max="2384" width="13" style="253" bestFit="1" customWidth="1"/>
    <col min="2385" max="2385" width="13.85546875" style="253" bestFit="1" customWidth="1"/>
    <col min="2386" max="2561" width="11.42578125" style="253"/>
    <col min="2562" max="2562" width="12.85546875" style="253" bestFit="1" customWidth="1"/>
    <col min="2563" max="2563" width="12.42578125" style="253" customWidth="1"/>
    <col min="2564" max="2564" width="16.85546875" style="253" bestFit="1" customWidth="1"/>
    <col min="2565" max="2565" width="16.28515625" style="253" bestFit="1" customWidth="1"/>
    <col min="2566" max="2566" width="15.85546875" style="253" bestFit="1" customWidth="1"/>
    <col min="2567" max="2567" width="12.42578125" style="253" bestFit="1" customWidth="1"/>
    <col min="2568" max="2569" width="11.42578125" style="253"/>
    <col min="2570" max="2570" width="13.140625" style="253" customWidth="1"/>
    <col min="2571" max="2574" width="11.42578125" style="253"/>
    <col min="2575" max="2575" width="13" style="253" bestFit="1" customWidth="1"/>
    <col min="2576" max="2576" width="13.85546875" style="253" bestFit="1" customWidth="1"/>
    <col min="2577" max="2577" width="11.42578125" style="253"/>
    <col min="2578" max="2578" width="16.28515625" style="253" bestFit="1" customWidth="1"/>
    <col min="2579" max="2579" width="15.85546875" style="253" bestFit="1" customWidth="1"/>
    <col min="2580" max="2580" width="12.42578125" style="253" bestFit="1" customWidth="1"/>
    <col min="2581" max="2582" width="11.42578125" style="253"/>
    <col min="2583" max="2583" width="13.140625" style="253" customWidth="1"/>
    <col min="2584" max="2587" width="11.42578125" style="253"/>
    <col min="2588" max="2588" width="13" style="253" bestFit="1" customWidth="1"/>
    <col min="2589" max="2589" width="13.85546875" style="253" bestFit="1" customWidth="1"/>
    <col min="2590" max="2590" width="11.42578125" style="253"/>
    <col min="2591" max="2591" width="16.28515625" style="253" bestFit="1" customWidth="1"/>
    <col min="2592" max="2592" width="15.85546875" style="253" bestFit="1" customWidth="1"/>
    <col min="2593" max="2593" width="12.42578125" style="253" bestFit="1" customWidth="1"/>
    <col min="2594" max="2595" width="11.42578125" style="253"/>
    <col min="2596" max="2596" width="13.140625" style="253" customWidth="1"/>
    <col min="2597" max="2600" width="11.42578125" style="253"/>
    <col min="2601" max="2601" width="13" style="253" bestFit="1" customWidth="1"/>
    <col min="2602" max="2602" width="13.85546875" style="253" bestFit="1" customWidth="1"/>
    <col min="2603" max="2603" width="11.42578125" style="253"/>
    <col min="2604" max="2604" width="16.28515625" style="253" bestFit="1" customWidth="1"/>
    <col min="2605" max="2605" width="15.85546875" style="253" bestFit="1" customWidth="1"/>
    <col min="2606" max="2606" width="12.42578125" style="253" bestFit="1" customWidth="1"/>
    <col min="2607" max="2608" width="11.42578125" style="253"/>
    <col min="2609" max="2609" width="13.140625" style="253" customWidth="1"/>
    <col min="2610" max="2613" width="11.42578125" style="253"/>
    <col min="2614" max="2614" width="13" style="253" bestFit="1" customWidth="1"/>
    <col min="2615" max="2615" width="13.85546875" style="253" bestFit="1" customWidth="1"/>
    <col min="2616" max="2616" width="11.42578125" style="253"/>
    <col min="2617" max="2617" width="16.28515625" style="253" bestFit="1" customWidth="1"/>
    <col min="2618" max="2618" width="15.85546875" style="253" bestFit="1" customWidth="1"/>
    <col min="2619" max="2619" width="12.42578125" style="253" bestFit="1" customWidth="1"/>
    <col min="2620" max="2621" width="11.42578125" style="253"/>
    <col min="2622" max="2622" width="13.140625" style="253" customWidth="1"/>
    <col min="2623" max="2626" width="11.42578125" style="253"/>
    <col min="2627" max="2627" width="13" style="253" bestFit="1" customWidth="1"/>
    <col min="2628" max="2628" width="13.85546875" style="253" bestFit="1" customWidth="1"/>
    <col min="2629" max="2629" width="11.42578125" style="253"/>
    <col min="2630" max="2630" width="16.28515625" style="253" bestFit="1" customWidth="1"/>
    <col min="2631" max="2631" width="15.85546875" style="253" bestFit="1" customWidth="1"/>
    <col min="2632" max="2632" width="12.42578125" style="253" bestFit="1" customWidth="1"/>
    <col min="2633" max="2634" width="11.42578125" style="253"/>
    <col min="2635" max="2635" width="13.140625" style="253" customWidth="1"/>
    <col min="2636" max="2639" width="11.42578125" style="253"/>
    <col min="2640" max="2640" width="13" style="253" bestFit="1" customWidth="1"/>
    <col min="2641" max="2641" width="13.85546875" style="253" bestFit="1" customWidth="1"/>
    <col min="2642" max="2817" width="11.42578125" style="253"/>
    <col min="2818" max="2818" width="12.85546875" style="253" bestFit="1" customWidth="1"/>
    <col min="2819" max="2819" width="12.42578125" style="253" customWidth="1"/>
    <col min="2820" max="2820" width="16.85546875" style="253" bestFit="1" customWidth="1"/>
    <col min="2821" max="2821" width="16.28515625" style="253" bestFit="1" customWidth="1"/>
    <col min="2822" max="2822" width="15.85546875" style="253" bestFit="1" customWidth="1"/>
    <col min="2823" max="2823" width="12.42578125" style="253" bestFit="1" customWidth="1"/>
    <col min="2824" max="2825" width="11.42578125" style="253"/>
    <col min="2826" max="2826" width="13.140625" style="253" customWidth="1"/>
    <col min="2827" max="2830" width="11.42578125" style="253"/>
    <col min="2831" max="2831" width="13" style="253" bestFit="1" customWidth="1"/>
    <col min="2832" max="2832" width="13.85546875" style="253" bestFit="1" customWidth="1"/>
    <col min="2833" max="2833" width="11.42578125" style="253"/>
    <col min="2834" max="2834" width="16.28515625" style="253" bestFit="1" customWidth="1"/>
    <col min="2835" max="2835" width="15.85546875" style="253" bestFit="1" customWidth="1"/>
    <col min="2836" max="2836" width="12.42578125" style="253" bestFit="1" customWidth="1"/>
    <col min="2837" max="2838" width="11.42578125" style="253"/>
    <col min="2839" max="2839" width="13.140625" style="253" customWidth="1"/>
    <col min="2840" max="2843" width="11.42578125" style="253"/>
    <col min="2844" max="2844" width="13" style="253" bestFit="1" customWidth="1"/>
    <col min="2845" max="2845" width="13.85546875" style="253" bestFit="1" customWidth="1"/>
    <col min="2846" max="2846" width="11.42578125" style="253"/>
    <col min="2847" max="2847" width="16.28515625" style="253" bestFit="1" customWidth="1"/>
    <col min="2848" max="2848" width="15.85546875" style="253" bestFit="1" customWidth="1"/>
    <col min="2849" max="2849" width="12.42578125" style="253" bestFit="1" customWidth="1"/>
    <col min="2850" max="2851" width="11.42578125" style="253"/>
    <col min="2852" max="2852" width="13.140625" style="253" customWidth="1"/>
    <col min="2853" max="2856" width="11.42578125" style="253"/>
    <col min="2857" max="2857" width="13" style="253" bestFit="1" customWidth="1"/>
    <col min="2858" max="2858" width="13.85546875" style="253" bestFit="1" customWidth="1"/>
    <col min="2859" max="2859" width="11.42578125" style="253"/>
    <col min="2860" max="2860" width="16.28515625" style="253" bestFit="1" customWidth="1"/>
    <col min="2861" max="2861" width="15.85546875" style="253" bestFit="1" customWidth="1"/>
    <col min="2862" max="2862" width="12.42578125" style="253" bestFit="1" customWidth="1"/>
    <col min="2863" max="2864" width="11.42578125" style="253"/>
    <col min="2865" max="2865" width="13.140625" style="253" customWidth="1"/>
    <col min="2866" max="2869" width="11.42578125" style="253"/>
    <col min="2870" max="2870" width="13" style="253" bestFit="1" customWidth="1"/>
    <col min="2871" max="2871" width="13.85546875" style="253" bestFit="1" customWidth="1"/>
    <col min="2872" max="2872" width="11.42578125" style="253"/>
    <col min="2873" max="2873" width="16.28515625" style="253" bestFit="1" customWidth="1"/>
    <col min="2874" max="2874" width="15.85546875" style="253" bestFit="1" customWidth="1"/>
    <col min="2875" max="2875" width="12.42578125" style="253" bestFit="1" customWidth="1"/>
    <col min="2876" max="2877" width="11.42578125" style="253"/>
    <col min="2878" max="2878" width="13.140625" style="253" customWidth="1"/>
    <col min="2879" max="2882" width="11.42578125" style="253"/>
    <col min="2883" max="2883" width="13" style="253" bestFit="1" customWidth="1"/>
    <col min="2884" max="2884" width="13.85546875" style="253" bestFit="1" customWidth="1"/>
    <col min="2885" max="2885" width="11.42578125" style="253"/>
    <col min="2886" max="2886" width="16.28515625" style="253" bestFit="1" customWidth="1"/>
    <col min="2887" max="2887" width="15.85546875" style="253" bestFit="1" customWidth="1"/>
    <col min="2888" max="2888" width="12.42578125" style="253" bestFit="1" customWidth="1"/>
    <col min="2889" max="2890" width="11.42578125" style="253"/>
    <col min="2891" max="2891" width="13.140625" style="253" customWidth="1"/>
    <col min="2892" max="2895" width="11.42578125" style="253"/>
    <col min="2896" max="2896" width="13" style="253" bestFit="1" customWidth="1"/>
    <col min="2897" max="2897" width="13.85546875" style="253" bestFit="1" customWidth="1"/>
    <col min="2898" max="3073" width="11.42578125" style="253"/>
    <col min="3074" max="3074" width="12.85546875" style="253" bestFit="1" customWidth="1"/>
    <col min="3075" max="3075" width="12.42578125" style="253" customWidth="1"/>
    <col min="3076" max="3076" width="16.85546875" style="253" bestFit="1" customWidth="1"/>
    <col min="3077" max="3077" width="16.28515625" style="253" bestFit="1" customWidth="1"/>
    <col min="3078" max="3078" width="15.85546875" style="253" bestFit="1" customWidth="1"/>
    <col min="3079" max="3079" width="12.42578125" style="253" bestFit="1" customWidth="1"/>
    <col min="3080" max="3081" width="11.42578125" style="253"/>
    <col min="3082" max="3082" width="13.140625" style="253" customWidth="1"/>
    <col min="3083" max="3086" width="11.42578125" style="253"/>
    <col min="3087" max="3087" width="13" style="253" bestFit="1" customWidth="1"/>
    <col min="3088" max="3088" width="13.85546875" style="253" bestFit="1" customWidth="1"/>
    <col min="3089" max="3089" width="11.42578125" style="253"/>
    <col min="3090" max="3090" width="16.28515625" style="253" bestFit="1" customWidth="1"/>
    <col min="3091" max="3091" width="15.85546875" style="253" bestFit="1" customWidth="1"/>
    <col min="3092" max="3092" width="12.42578125" style="253" bestFit="1" customWidth="1"/>
    <col min="3093" max="3094" width="11.42578125" style="253"/>
    <col min="3095" max="3095" width="13.140625" style="253" customWidth="1"/>
    <col min="3096" max="3099" width="11.42578125" style="253"/>
    <col min="3100" max="3100" width="13" style="253" bestFit="1" customWidth="1"/>
    <col min="3101" max="3101" width="13.85546875" style="253" bestFit="1" customWidth="1"/>
    <col min="3102" max="3102" width="11.42578125" style="253"/>
    <col min="3103" max="3103" width="16.28515625" style="253" bestFit="1" customWidth="1"/>
    <col min="3104" max="3104" width="15.85546875" style="253" bestFit="1" customWidth="1"/>
    <col min="3105" max="3105" width="12.42578125" style="253" bestFit="1" customWidth="1"/>
    <col min="3106" max="3107" width="11.42578125" style="253"/>
    <col min="3108" max="3108" width="13.140625" style="253" customWidth="1"/>
    <col min="3109" max="3112" width="11.42578125" style="253"/>
    <col min="3113" max="3113" width="13" style="253" bestFit="1" customWidth="1"/>
    <col min="3114" max="3114" width="13.85546875" style="253" bestFit="1" customWidth="1"/>
    <col min="3115" max="3115" width="11.42578125" style="253"/>
    <col min="3116" max="3116" width="16.28515625" style="253" bestFit="1" customWidth="1"/>
    <col min="3117" max="3117" width="15.85546875" style="253" bestFit="1" customWidth="1"/>
    <col min="3118" max="3118" width="12.42578125" style="253" bestFit="1" customWidth="1"/>
    <col min="3119" max="3120" width="11.42578125" style="253"/>
    <col min="3121" max="3121" width="13.140625" style="253" customWidth="1"/>
    <col min="3122" max="3125" width="11.42578125" style="253"/>
    <col min="3126" max="3126" width="13" style="253" bestFit="1" customWidth="1"/>
    <col min="3127" max="3127" width="13.85546875" style="253" bestFit="1" customWidth="1"/>
    <col min="3128" max="3128" width="11.42578125" style="253"/>
    <col min="3129" max="3129" width="16.28515625" style="253" bestFit="1" customWidth="1"/>
    <col min="3130" max="3130" width="15.85546875" style="253" bestFit="1" customWidth="1"/>
    <col min="3131" max="3131" width="12.42578125" style="253" bestFit="1" customWidth="1"/>
    <col min="3132" max="3133" width="11.42578125" style="253"/>
    <col min="3134" max="3134" width="13.140625" style="253" customWidth="1"/>
    <col min="3135" max="3138" width="11.42578125" style="253"/>
    <col min="3139" max="3139" width="13" style="253" bestFit="1" customWidth="1"/>
    <col min="3140" max="3140" width="13.85546875" style="253" bestFit="1" customWidth="1"/>
    <col min="3141" max="3141" width="11.42578125" style="253"/>
    <col min="3142" max="3142" width="16.28515625" style="253" bestFit="1" customWidth="1"/>
    <col min="3143" max="3143" width="15.85546875" style="253" bestFit="1" customWidth="1"/>
    <col min="3144" max="3144" width="12.42578125" style="253" bestFit="1" customWidth="1"/>
    <col min="3145" max="3146" width="11.42578125" style="253"/>
    <col min="3147" max="3147" width="13.140625" style="253" customWidth="1"/>
    <col min="3148" max="3151" width="11.42578125" style="253"/>
    <col min="3152" max="3152" width="13" style="253" bestFit="1" customWidth="1"/>
    <col min="3153" max="3153" width="13.85546875" style="253" bestFit="1" customWidth="1"/>
    <col min="3154" max="3329" width="11.42578125" style="253"/>
    <col min="3330" max="3330" width="12.85546875" style="253" bestFit="1" customWidth="1"/>
    <col min="3331" max="3331" width="12.42578125" style="253" customWidth="1"/>
    <col min="3332" max="3332" width="16.85546875" style="253" bestFit="1" customWidth="1"/>
    <col min="3333" max="3333" width="16.28515625" style="253" bestFit="1" customWidth="1"/>
    <col min="3334" max="3334" width="15.85546875" style="253" bestFit="1" customWidth="1"/>
    <col min="3335" max="3335" width="12.42578125" style="253" bestFit="1" customWidth="1"/>
    <col min="3336" max="3337" width="11.42578125" style="253"/>
    <col min="3338" max="3338" width="13.140625" style="253" customWidth="1"/>
    <col min="3339" max="3342" width="11.42578125" style="253"/>
    <col min="3343" max="3343" width="13" style="253" bestFit="1" customWidth="1"/>
    <col min="3344" max="3344" width="13.85546875" style="253" bestFit="1" customWidth="1"/>
    <col min="3345" max="3345" width="11.42578125" style="253"/>
    <col min="3346" max="3346" width="16.28515625" style="253" bestFit="1" customWidth="1"/>
    <col min="3347" max="3347" width="15.85546875" style="253" bestFit="1" customWidth="1"/>
    <col min="3348" max="3348" width="12.42578125" style="253" bestFit="1" customWidth="1"/>
    <col min="3349" max="3350" width="11.42578125" style="253"/>
    <col min="3351" max="3351" width="13.140625" style="253" customWidth="1"/>
    <col min="3352" max="3355" width="11.42578125" style="253"/>
    <col min="3356" max="3356" width="13" style="253" bestFit="1" customWidth="1"/>
    <col min="3357" max="3357" width="13.85546875" style="253" bestFit="1" customWidth="1"/>
    <col min="3358" max="3358" width="11.42578125" style="253"/>
    <col min="3359" max="3359" width="16.28515625" style="253" bestFit="1" customWidth="1"/>
    <col min="3360" max="3360" width="15.85546875" style="253" bestFit="1" customWidth="1"/>
    <col min="3361" max="3361" width="12.42578125" style="253" bestFit="1" customWidth="1"/>
    <col min="3362" max="3363" width="11.42578125" style="253"/>
    <col min="3364" max="3364" width="13.140625" style="253" customWidth="1"/>
    <col min="3365" max="3368" width="11.42578125" style="253"/>
    <col min="3369" max="3369" width="13" style="253" bestFit="1" customWidth="1"/>
    <col min="3370" max="3370" width="13.85546875" style="253" bestFit="1" customWidth="1"/>
    <col min="3371" max="3371" width="11.42578125" style="253"/>
    <col min="3372" max="3372" width="16.28515625" style="253" bestFit="1" customWidth="1"/>
    <col min="3373" max="3373" width="15.85546875" style="253" bestFit="1" customWidth="1"/>
    <col min="3374" max="3374" width="12.42578125" style="253" bestFit="1" customWidth="1"/>
    <col min="3375" max="3376" width="11.42578125" style="253"/>
    <col min="3377" max="3377" width="13.140625" style="253" customWidth="1"/>
    <col min="3378" max="3381" width="11.42578125" style="253"/>
    <col min="3382" max="3382" width="13" style="253" bestFit="1" customWidth="1"/>
    <col min="3383" max="3383" width="13.85546875" style="253" bestFit="1" customWidth="1"/>
    <col min="3384" max="3384" width="11.42578125" style="253"/>
    <col min="3385" max="3385" width="16.28515625" style="253" bestFit="1" customWidth="1"/>
    <col min="3386" max="3386" width="15.85546875" style="253" bestFit="1" customWidth="1"/>
    <col min="3387" max="3387" width="12.42578125" style="253" bestFit="1" customWidth="1"/>
    <col min="3388" max="3389" width="11.42578125" style="253"/>
    <col min="3390" max="3390" width="13.140625" style="253" customWidth="1"/>
    <col min="3391" max="3394" width="11.42578125" style="253"/>
    <col min="3395" max="3395" width="13" style="253" bestFit="1" customWidth="1"/>
    <col min="3396" max="3396" width="13.85546875" style="253" bestFit="1" customWidth="1"/>
    <col min="3397" max="3397" width="11.42578125" style="253"/>
    <col min="3398" max="3398" width="16.28515625" style="253" bestFit="1" customWidth="1"/>
    <col min="3399" max="3399" width="15.85546875" style="253" bestFit="1" customWidth="1"/>
    <col min="3400" max="3400" width="12.42578125" style="253" bestFit="1" customWidth="1"/>
    <col min="3401" max="3402" width="11.42578125" style="253"/>
    <col min="3403" max="3403" width="13.140625" style="253" customWidth="1"/>
    <col min="3404" max="3407" width="11.42578125" style="253"/>
    <col min="3408" max="3408" width="13" style="253" bestFit="1" customWidth="1"/>
    <col min="3409" max="3409" width="13.85546875" style="253" bestFit="1" customWidth="1"/>
    <col min="3410" max="3585" width="11.42578125" style="253"/>
    <col min="3586" max="3586" width="12.85546875" style="253" bestFit="1" customWidth="1"/>
    <col min="3587" max="3587" width="12.42578125" style="253" customWidth="1"/>
    <col min="3588" max="3588" width="16.85546875" style="253" bestFit="1" customWidth="1"/>
    <col min="3589" max="3589" width="16.28515625" style="253" bestFit="1" customWidth="1"/>
    <col min="3590" max="3590" width="15.85546875" style="253" bestFit="1" customWidth="1"/>
    <col min="3591" max="3591" width="12.42578125" style="253" bestFit="1" customWidth="1"/>
    <col min="3592" max="3593" width="11.42578125" style="253"/>
    <col min="3594" max="3594" width="13.140625" style="253" customWidth="1"/>
    <col min="3595" max="3598" width="11.42578125" style="253"/>
    <col min="3599" max="3599" width="13" style="253" bestFit="1" customWidth="1"/>
    <col min="3600" max="3600" width="13.85546875" style="253" bestFit="1" customWidth="1"/>
    <col min="3601" max="3601" width="11.42578125" style="253"/>
    <col min="3602" max="3602" width="16.28515625" style="253" bestFit="1" customWidth="1"/>
    <col min="3603" max="3603" width="15.85546875" style="253" bestFit="1" customWidth="1"/>
    <col min="3604" max="3604" width="12.42578125" style="253" bestFit="1" customWidth="1"/>
    <col min="3605" max="3606" width="11.42578125" style="253"/>
    <col min="3607" max="3607" width="13.140625" style="253" customWidth="1"/>
    <col min="3608" max="3611" width="11.42578125" style="253"/>
    <col min="3612" max="3612" width="13" style="253" bestFit="1" customWidth="1"/>
    <col min="3613" max="3613" width="13.85546875" style="253" bestFit="1" customWidth="1"/>
    <col min="3614" max="3614" width="11.42578125" style="253"/>
    <col min="3615" max="3615" width="16.28515625" style="253" bestFit="1" customWidth="1"/>
    <col min="3616" max="3616" width="15.85546875" style="253" bestFit="1" customWidth="1"/>
    <col min="3617" max="3617" width="12.42578125" style="253" bestFit="1" customWidth="1"/>
    <col min="3618" max="3619" width="11.42578125" style="253"/>
    <col min="3620" max="3620" width="13.140625" style="253" customWidth="1"/>
    <col min="3621" max="3624" width="11.42578125" style="253"/>
    <col min="3625" max="3625" width="13" style="253" bestFit="1" customWidth="1"/>
    <col min="3626" max="3626" width="13.85546875" style="253" bestFit="1" customWidth="1"/>
    <col min="3627" max="3627" width="11.42578125" style="253"/>
    <col min="3628" max="3628" width="16.28515625" style="253" bestFit="1" customWidth="1"/>
    <col min="3629" max="3629" width="15.85546875" style="253" bestFit="1" customWidth="1"/>
    <col min="3630" max="3630" width="12.42578125" style="253" bestFit="1" customWidth="1"/>
    <col min="3631" max="3632" width="11.42578125" style="253"/>
    <col min="3633" max="3633" width="13.140625" style="253" customWidth="1"/>
    <col min="3634" max="3637" width="11.42578125" style="253"/>
    <col min="3638" max="3638" width="13" style="253" bestFit="1" customWidth="1"/>
    <col min="3639" max="3639" width="13.85546875" style="253" bestFit="1" customWidth="1"/>
    <col min="3640" max="3640" width="11.42578125" style="253"/>
    <col min="3641" max="3641" width="16.28515625" style="253" bestFit="1" customWidth="1"/>
    <col min="3642" max="3642" width="15.85546875" style="253" bestFit="1" customWidth="1"/>
    <col min="3643" max="3643" width="12.42578125" style="253" bestFit="1" customWidth="1"/>
    <col min="3644" max="3645" width="11.42578125" style="253"/>
    <col min="3646" max="3646" width="13.140625" style="253" customWidth="1"/>
    <col min="3647" max="3650" width="11.42578125" style="253"/>
    <col min="3651" max="3651" width="13" style="253" bestFit="1" customWidth="1"/>
    <col min="3652" max="3652" width="13.85546875" style="253" bestFit="1" customWidth="1"/>
    <col min="3653" max="3653" width="11.42578125" style="253"/>
    <col min="3654" max="3654" width="16.28515625" style="253" bestFit="1" customWidth="1"/>
    <col min="3655" max="3655" width="15.85546875" style="253" bestFit="1" customWidth="1"/>
    <col min="3656" max="3656" width="12.42578125" style="253" bestFit="1" customWidth="1"/>
    <col min="3657" max="3658" width="11.42578125" style="253"/>
    <col min="3659" max="3659" width="13.140625" style="253" customWidth="1"/>
    <col min="3660" max="3663" width="11.42578125" style="253"/>
    <col min="3664" max="3664" width="13" style="253" bestFit="1" customWidth="1"/>
    <col min="3665" max="3665" width="13.85546875" style="253" bestFit="1" customWidth="1"/>
    <col min="3666" max="3841" width="11.42578125" style="253"/>
    <col min="3842" max="3842" width="12.85546875" style="253" bestFit="1" customWidth="1"/>
    <col min="3843" max="3843" width="12.42578125" style="253" customWidth="1"/>
    <col min="3844" max="3844" width="16.85546875" style="253" bestFit="1" customWidth="1"/>
    <col min="3845" max="3845" width="16.28515625" style="253" bestFit="1" customWidth="1"/>
    <col min="3846" max="3846" width="15.85546875" style="253" bestFit="1" customWidth="1"/>
    <col min="3847" max="3847" width="12.42578125" style="253" bestFit="1" customWidth="1"/>
    <col min="3848" max="3849" width="11.42578125" style="253"/>
    <col min="3850" max="3850" width="13.140625" style="253" customWidth="1"/>
    <col min="3851" max="3854" width="11.42578125" style="253"/>
    <col min="3855" max="3855" width="13" style="253" bestFit="1" customWidth="1"/>
    <col min="3856" max="3856" width="13.85546875" style="253" bestFit="1" customWidth="1"/>
    <col min="3857" max="3857" width="11.42578125" style="253"/>
    <col min="3858" max="3858" width="16.28515625" style="253" bestFit="1" customWidth="1"/>
    <col min="3859" max="3859" width="15.85546875" style="253" bestFit="1" customWidth="1"/>
    <col min="3860" max="3860" width="12.42578125" style="253" bestFit="1" customWidth="1"/>
    <col min="3861" max="3862" width="11.42578125" style="253"/>
    <col min="3863" max="3863" width="13.140625" style="253" customWidth="1"/>
    <col min="3864" max="3867" width="11.42578125" style="253"/>
    <col min="3868" max="3868" width="13" style="253" bestFit="1" customWidth="1"/>
    <col min="3869" max="3869" width="13.85546875" style="253" bestFit="1" customWidth="1"/>
    <col min="3870" max="3870" width="11.42578125" style="253"/>
    <col min="3871" max="3871" width="16.28515625" style="253" bestFit="1" customWidth="1"/>
    <col min="3872" max="3872" width="15.85546875" style="253" bestFit="1" customWidth="1"/>
    <col min="3873" max="3873" width="12.42578125" style="253" bestFit="1" customWidth="1"/>
    <col min="3874" max="3875" width="11.42578125" style="253"/>
    <col min="3876" max="3876" width="13.140625" style="253" customWidth="1"/>
    <col min="3877" max="3880" width="11.42578125" style="253"/>
    <col min="3881" max="3881" width="13" style="253" bestFit="1" customWidth="1"/>
    <col min="3882" max="3882" width="13.85546875" style="253" bestFit="1" customWidth="1"/>
    <col min="3883" max="3883" width="11.42578125" style="253"/>
    <col min="3884" max="3884" width="16.28515625" style="253" bestFit="1" customWidth="1"/>
    <col min="3885" max="3885" width="15.85546875" style="253" bestFit="1" customWidth="1"/>
    <col min="3886" max="3886" width="12.42578125" style="253" bestFit="1" customWidth="1"/>
    <col min="3887" max="3888" width="11.42578125" style="253"/>
    <col min="3889" max="3889" width="13.140625" style="253" customWidth="1"/>
    <col min="3890" max="3893" width="11.42578125" style="253"/>
    <col min="3894" max="3894" width="13" style="253" bestFit="1" customWidth="1"/>
    <col min="3895" max="3895" width="13.85546875" style="253" bestFit="1" customWidth="1"/>
    <col min="3896" max="3896" width="11.42578125" style="253"/>
    <col min="3897" max="3897" width="16.28515625" style="253" bestFit="1" customWidth="1"/>
    <col min="3898" max="3898" width="15.85546875" style="253" bestFit="1" customWidth="1"/>
    <col min="3899" max="3899" width="12.42578125" style="253" bestFit="1" customWidth="1"/>
    <col min="3900" max="3901" width="11.42578125" style="253"/>
    <col min="3902" max="3902" width="13.140625" style="253" customWidth="1"/>
    <col min="3903" max="3906" width="11.42578125" style="253"/>
    <col min="3907" max="3907" width="13" style="253" bestFit="1" customWidth="1"/>
    <col min="3908" max="3908" width="13.85546875" style="253" bestFit="1" customWidth="1"/>
    <col min="3909" max="3909" width="11.42578125" style="253"/>
    <col min="3910" max="3910" width="16.28515625" style="253" bestFit="1" customWidth="1"/>
    <col min="3911" max="3911" width="15.85546875" style="253" bestFit="1" customWidth="1"/>
    <col min="3912" max="3912" width="12.42578125" style="253" bestFit="1" customWidth="1"/>
    <col min="3913" max="3914" width="11.42578125" style="253"/>
    <col min="3915" max="3915" width="13.140625" style="253" customWidth="1"/>
    <col min="3916" max="3919" width="11.42578125" style="253"/>
    <col min="3920" max="3920" width="13" style="253" bestFit="1" customWidth="1"/>
    <col min="3921" max="3921" width="13.85546875" style="253" bestFit="1" customWidth="1"/>
    <col min="3922" max="4097" width="11.42578125" style="253"/>
    <col min="4098" max="4098" width="12.85546875" style="253" bestFit="1" customWidth="1"/>
    <col min="4099" max="4099" width="12.42578125" style="253" customWidth="1"/>
    <col min="4100" max="4100" width="16.85546875" style="253" bestFit="1" customWidth="1"/>
    <col min="4101" max="4101" width="16.28515625" style="253" bestFit="1" customWidth="1"/>
    <col min="4102" max="4102" width="15.85546875" style="253" bestFit="1" customWidth="1"/>
    <col min="4103" max="4103" width="12.42578125" style="253" bestFit="1" customWidth="1"/>
    <col min="4104" max="4105" width="11.42578125" style="253"/>
    <col min="4106" max="4106" width="13.140625" style="253" customWidth="1"/>
    <col min="4107" max="4110" width="11.42578125" style="253"/>
    <col min="4111" max="4111" width="13" style="253" bestFit="1" customWidth="1"/>
    <col min="4112" max="4112" width="13.85546875" style="253" bestFit="1" customWidth="1"/>
    <col min="4113" max="4113" width="11.42578125" style="253"/>
    <col min="4114" max="4114" width="16.28515625" style="253" bestFit="1" customWidth="1"/>
    <col min="4115" max="4115" width="15.85546875" style="253" bestFit="1" customWidth="1"/>
    <col min="4116" max="4116" width="12.42578125" style="253" bestFit="1" customWidth="1"/>
    <col min="4117" max="4118" width="11.42578125" style="253"/>
    <col min="4119" max="4119" width="13.140625" style="253" customWidth="1"/>
    <col min="4120" max="4123" width="11.42578125" style="253"/>
    <col min="4124" max="4124" width="13" style="253" bestFit="1" customWidth="1"/>
    <col min="4125" max="4125" width="13.85546875" style="253" bestFit="1" customWidth="1"/>
    <col min="4126" max="4126" width="11.42578125" style="253"/>
    <col min="4127" max="4127" width="16.28515625" style="253" bestFit="1" customWidth="1"/>
    <col min="4128" max="4128" width="15.85546875" style="253" bestFit="1" customWidth="1"/>
    <col min="4129" max="4129" width="12.42578125" style="253" bestFit="1" customWidth="1"/>
    <col min="4130" max="4131" width="11.42578125" style="253"/>
    <col min="4132" max="4132" width="13.140625" style="253" customWidth="1"/>
    <col min="4133" max="4136" width="11.42578125" style="253"/>
    <col min="4137" max="4137" width="13" style="253" bestFit="1" customWidth="1"/>
    <col min="4138" max="4138" width="13.85546875" style="253" bestFit="1" customWidth="1"/>
    <col min="4139" max="4139" width="11.42578125" style="253"/>
    <col min="4140" max="4140" width="16.28515625" style="253" bestFit="1" customWidth="1"/>
    <col min="4141" max="4141" width="15.85546875" style="253" bestFit="1" customWidth="1"/>
    <col min="4142" max="4142" width="12.42578125" style="253" bestFit="1" customWidth="1"/>
    <col min="4143" max="4144" width="11.42578125" style="253"/>
    <col min="4145" max="4145" width="13.140625" style="253" customWidth="1"/>
    <col min="4146" max="4149" width="11.42578125" style="253"/>
    <col min="4150" max="4150" width="13" style="253" bestFit="1" customWidth="1"/>
    <col min="4151" max="4151" width="13.85546875" style="253" bestFit="1" customWidth="1"/>
    <col min="4152" max="4152" width="11.42578125" style="253"/>
    <col min="4153" max="4153" width="16.28515625" style="253" bestFit="1" customWidth="1"/>
    <col min="4154" max="4154" width="15.85546875" style="253" bestFit="1" customWidth="1"/>
    <col min="4155" max="4155" width="12.42578125" style="253" bestFit="1" customWidth="1"/>
    <col min="4156" max="4157" width="11.42578125" style="253"/>
    <col min="4158" max="4158" width="13.140625" style="253" customWidth="1"/>
    <col min="4159" max="4162" width="11.42578125" style="253"/>
    <col min="4163" max="4163" width="13" style="253" bestFit="1" customWidth="1"/>
    <col min="4164" max="4164" width="13.85546875" style="253" bestFit="1" customWidth="1"/>
    <col min="4165" max="4165" width="11.42578125" style="253"/>
    <col min="4166" max="4166" width="16.28515625" style="253" bestFit="1" customWidth="1"/>
    <col min="4167" max="4167" width="15.85546875" style="253" bestFit="1" customWidth="1"/>
    <col min="4168" max="4168" width="12.42578125" style="253" bestFit="1" customWidth="1"/>
    <col min="4169" max="4170" width="11.42578125" style="253"/>
    <col min="4171" max="4171" width="13.140625" style="253" customWidth="1"/>
    <col min="4172" max="4175" width="11.42578125" style="253"/>
    <col min="4176" max="4176" width="13" style="253" bestFit="1" customWidth="1"/>
    <col min="4177" max="4177" width="13.85546875" style="253" bestFit="1" customWidth="1"/>
    <col min="4178" max="4353" width="11.42578125" style="253"/>
    <col min="4354" max="4354" width="12.85546875" style="253" bestFit="1" customWidth="1"/>
    <col min="4355" max="4355" width="12.42578125" style="253" customWidth="1"/>
    <col min="4356" max="4356" width="16.85546875" style="253" bestFit="1" customWidth="1"/>
    <col min="4357" max="4357" width="16.28515625" style="253" bestFit="1" customWidth="1"/>
    <col min="4358" max="4358" width="15.85546875" style="253" bestFit="1" customWidth="1"/>
    <col min="4359" max="4359" width="12.42578125" style="253" bestFit="1" customWidth="1"/>
    <col min="4360" max="4361" width="11.42578125" style="253"/>
    <col min="4362" max="4362" width="13.140625" style="253" customWidth="1"/>
    <col min="4363" max="4366" width="11.42578125" style="253"/>
    <col min="4367" max="4367" width="13" style="253" bestFit="1" customWidth="1"/>
    <col min="4368" max="4368" width="13.85546875" style="253" bestFit="1" customWidth="1"/>
    <col min="4369" max="4369" width="11.42578125" style="253"/>
    <col min="4370" max="4370" width="16.28515625" style="253" bestFit="1" customWidth="1"/>
    <col min="4371" max="4371" width="15.85546875" style="253" bestFit="1" customWidth="1"/>
    <col min="4372" max="4372" width="12.42578125" style="253" bestFit="1" customWidth="1"/>
    <col min="4373" max="4374" width="11.42578125" style="253"/>
    <col min="4375" max="4375" width="13.140625" style="253" customWidth="1"/>
    <col min="4376" max="4379" width="11.42578125" style="253"/>
    <col min="4380" max="4380" width="13" style="253" bestFit="1" customWidth="1"/>
    <col min="4381" max="4381" width="13.85546875" style="253" bestFit="1" customWidth="1"/>
    <col min="4382" max="4382" width="11.42578125" style="253"/>
    <col min="4383" max="4383" width="16.28515625" style="253" bestFit="1" customWidth="1"/>
    <col min="4384" max="4384" width="15.85546875" style="253" bestFit="1" customWidth="1"/>
    <col min="4385" max="4385" width="12.42578125" style="253" bestFit="1" customWidth="1"/>
    <col min="4386" max="4387" width="11.42578125" style="253"/>
    <col min="4388" max="4388" width="13.140625" style="253" customWidth="1"/>
    <col min="4389" max="4392" width="11.42578125" style="253"/>
    <col min="4393" max="4393" width="13" style="253" bestFit="1" customWidth="1"/>
    <col min="4394" max="4394" width="13.85546875" style="253" bestFit="1" customWidth="1"/>
    <col min="4395" max="4395" width="11.42578125" style="253"/>
    <col min="4396" max="4396" width="16.28515625" style="253" bestFit="1" customWidth="1"/>
    <col min="4397" max="4397" width="15.85546875" style="253" bestFit="1" customWidth="1"/>
    <col min="4398" max="4398" width="12.42578125" style="253" bestFit="1" customWidth="1"/>
    <col min="4399" max="4400" width="11.42578125" style="253"/>
    <col min="4401" max="4401" width="13.140625" style="253" customWidth="1"/>
    <col min="4402" max="4405" width="11.42578125" style="253"/>
    <col min="4406" max="4406" width="13" style="253" bestFit="1" customWidth="1"/>
    <col min="4407" max="4407" width="13.85546875" style="253" bestFit="1" customWidth="1"/>
    <col min="4408" max="4408" width="11.42578125" style="253"/>
    <col min="4409" max="4409" width="16.28515625" style="253" bestFit="1" customWidth="1"/>
    <col min="4410" max="4410" width="15.85546875" style="253" bestFit="1" customWidth="1"/>
    <col min="4411" max="4411" width="12.42578125" style="253" bestFit="1" customWidth="1"/>
    <col min="4412" max="4413" width="11.42578125" style="253"/>
    <col min="4414" max="4414" width="13.140625" style="253" customWidth="1"/>
    <col min="4415" max="4418" width="11.42578125" style="253"/>
    <col min="4419" max="4419" width="13" style="253" bestFit="1" customWidth="1"/>
    <col min="4420" max="4420" width="13.85546875" style="253" bestFit="1" customWidth="1"/>
    <col min="4421" max="4421" width="11.42578125" style="253"/>
    <col min="4422" max="4422" width="16.28515625" style="253" bestFit="1" customWidth="1"/>
    <col min="4423" max="4423" width="15.85546875" style="253" bestFit="1" customWidth="1"/>
    <col min="4424" max="4424" width="12.42578125" style="253" bestFit="1" customWidth="1"/>
    <col min="4425" max="4426" width="11.42578125" style="253"/>
    <col min="4427" max="4427" width="13.140625" style="253" customWidth="1"/>
    <col min="4428" max="4431" width="11.42578125" style="253"/>
    <col min="4432" max="4432" width="13" style="253" bestFit="1" customWidth="1"/>
    <col min="4433" max="4433" width="13.85546875" style="253" bestFit="1" customWidth="1"/>
    <col min="4434" max="4609" width="11.42578125" style="253"/>
    <col min="4610" max="4610" width="12.85546875" style="253" bestFit="1" customWidth="1"/>
    <col min="4611" max="4611" width="12.42578125" style="253" customWidth="1"/>
    <col min="4612" max="4612" width="16.85546875" style="253" bestFit="1" customWidth="1"/>
    <col min="4613" max="4613" width="16.28515625" style="253" bestFit="1" customWidth="1"/>
    <col min="4614" max="4614" width="15.85546875" style="253" bestFit="1" customWidth="1"/>
    <col min="4615" max="4615" width="12.42578125" style="253" bestFit="1" customWidth="1"/>
    <col min="4616" max="4617" width="11.42578125" style="253"/>
    <col min="4618" max="4618" width="13.140625" style="253" customWidth="1"/>
    <col min="4619" max="4622" width="11.42578125" style="253"/>
    <col min="4623" max="4623" width="13" style="253" bestFit="1" customWidth="1"/>
    <col min="4624" max="4624" width="13.85546875" style="253" bestFit="1" customWidth="1"/>
    <col min="4625" max="4625" width="11.42578125" style="253"/>
    <col min="4626" max="4626" width="16.28515625" style="253" bestFit="1" customWidth="1"/>
    <col min="4627" max="4627" width="15.85546875" style="253" bestFit="1" customWidth="1"/>
    <col min="4628" max="4628" width="12.42578125" style="253" bestFit="1" customWidth="1"/>
    <col min="4629" max="4630" width="11.42578125" style="253"/>
    <col min="4631" max="4631" width="13.140625" style="253" customWidth="1"/>
    <col min="4632" max="4635" width="11.42578125" style="253"/>
    <col min="4636" max="4636" width="13" style="253" bestFit="1" customWidth="1"/>
    <col min="4637" max="4637" width="13.85546875" style="253" bestFit="1" customWidth="1"/>
    <col min="4638" max="4638" width="11.42578125" style="253"/>
    <col min="4639" max="4639" width="16.28515625" style="253" bestFit="1" customWidth="1"/>
    <col min="4640" max="4640" width="15.85546875" style="253" bestFit="1" customWidth="1"/>
    <col min="4641" max="4641" width="12.42578125" style="253" bestFit="1" customWidth="1"/>
    <col min="4642" max="4643" width="11.42578125" style="253"/>
    <col min="4644" max="4644" width="13.140625" style="253" customWidth="1"/>
    <col min="4645" max="4648" width="11.42578125" style="253"/>
    <col min="4649" max="4649" width="13" style="253" bestFit="1" customWidth="1"/>
    <col min="4650" max="4650" width="13.85546875" style="253" bestFit="1" customWidth="1"/>
    <col min="4651" max="4651" width="11.42578125" style="253"/>
    <col min="4652" max="4652" width="16.28515625" style="253" bestFit="1" customWidth="1"/>
    <col min="4653" max="4653" width="15.85546875" style="253" bestFit="1" customWidth="1"/>
    <col min="4654" max="4654" width="12.42578125" style="253" bestFit="1" customWidth="1"/>
    <col min="4655" max="4656" width="11.42578125" style="253"/>
    <col min="4657" max="4657" width="13.140625" style="253" customWidth="1"/>
    <col min="4658" max="4661" width="11.42578125" style="253"/>
    <col min="4662" max="4662" width="13" style="253" bestFit="1" customWidth="1"/>
    <col min="4663" max="4663" width="13.85546875" style="253" bestFit="1" customWidth="1"/>
    <col min="4664" max="4664" width="11.42578125" style="253"/>
    <col min="4665" max="4665" width="16.28515625" style="253" bestFit="1" customWidth="1"/>
    <col min="4666" max="4666" width="15.85546875" style="253" bestFit="1" customWidth="1"/>
    <col min="4667" max="4667" width="12.42578125" style="253" bestFit="1" customWidth="1"/>
    <col min="4668" max="4669" width="11.42578125" style="253"/>
    <col min="4670" max="4670" width="13.140625" style="253" customWidth="1"/>
    <col min="4671" max="4674" width="11.42578125" style="253"/>
    <col min="4675" max="4675" width="13" style="253" bestFit="1" customWidth="1"/>
    <col min="4676" max="4676" width="13.85546875" style="253" bestFit="1" customWidth="1"/>
    <col min="4677" max="4677" width="11.42578125" style="253"/>
    <col min="4678" max="4678" width="16.28515625" style="253" bestFit="1" customWidth="1"/>
    <col min="4679" max="4679" width="15.85546875" style="253" bestFit="1" customWidth="1"/>
    <col min="4680" max="4680" width="12.42578125" style="253" bestFit="1" customWidth="1"/>
    <col min="4681" max="4682" width="11.42578125" style="253"/>
    <col min="4683" max="4683" width="13.140625" style="253" customWidth="1"/>
    <col min="4684" max="4687" width="11.42578125" style="253"/>
    <col min="4688" max="4688" width="13" style="253" bestFit="1" customWidth="1"/>
    <col min="4689" max="4689" width="13.85546875" style="253" bestFit="1" customWidth="1"/>
    <col min="4690" max="4865" width="11.42578125" style="253"/>
    <col min="4866" max="4866" width="12.85546875" style="253" bestFit="1" customWidth="1"/>
    <col min="4867" max="4867" width="12.42578125" style="253" customWidth="1"/>
    <col min="4868" max="4868" width="16.85546875" style="253" bestFit="1" customWidth="1"/>
    <col min="4869" max="4869" width="16.28515625" style="253" bestFit="1" customWidth="1"/>
    <col min="4870" max="4870" width="15.85546875" style="253" bestFit="1" customWidth="1"/>
    <col min="4871" max="4871" width="12.42578125" style="253" bestFit="1" customWidth="1"/>
    <col min="4872" max="4873" width="11.42578125" style="253"/>
    <col min="4874" max="4874" width="13.140625" style="253" customWidth="1"/>
    <col min="4875" max="4878" width="11.42578125" style="253"/>
    <col min="4879" max="4879" width="13" style="253" bestFit="1" customWidth="1"/>
    <col min="4880" max="4880" width="13.85546875" style="253" bestFit="1" customWidth="1"/>
    <col min="4881" max="4881" width="11.42578125" style="253"/>
    <col min="4882" max="4882" width="16.28515625" style="253" bestFit="1" customWidth="1"/>
    <col min="4883" max="4883" width="15.85546875" style="253" bestFit="1" customWidth="1"/>
    <col min="4884" max="4884" width="12.42578125" style="253" bestFit="1" customWidth="1"/>
    <col min="4885" max="4886" width="11.42578125" style="253"/>
    <col min="4887" max="4887" width="13.140625" style="253" customWidth="1"/>
    <col min="4888" max="4891" width="11.42578125" style="253"/>
    <col min="4892" max="4892" width="13" style="253" bestFit="1" customWidth="1"/>
    <col min="4893" max="4893" width="13.85546875" style="253" bestFit="1" customWidth="1"/>
    <col min="4894" max="4894" width="11.42578125" style="253"/>
    <col min="4895" max="4895" width="16.28515625" style="253" bestFit="1" customWidth="1"/>
    <col min="4896" max="4896" width="15.85546875" style="253" bestFit="1" customWidth="1"/>
    <col min="4897" max="4897" width="12.42578125" style="253" bestFit="1" customWidth="1"/>
    <col min="4898" max="4899" width="11.42578125" style="253"/>
    <col min="4900" max="4900" width="13.140625" style="253" customWidth="1"/>
    <col min="4901" max="4904" width="11.42578125" style="253"/>
    <col min="4905" max="4905" width="13" style="253" bestFit="1" customWidth="1"/>
    <col min="4906" max="4906" width="13.85546875" style="253" bestFit="1" customWidth="1"/>
    <col min="4907" max="4907" width="11.42578125" style="253"/>
    <col min="4908" max="4908" width="16.28515625" style="253" bestFit="1" customWidth="1"/>
    <col min="4909" max="4909" width="15.85546875" style="253" bestFit="1" customWidth="1"/>
    <col min="4910" max="4910" width="12.42578125" style="253" bestFit="1" customWidth="1"/>
    <col min="4911" max="4912" width="11.42578125" style="253"/>
    <col min="4913" max="4913" width="13.140625" style="253" customWidth="1"/>
    <col min="4914" max="4917" width="11.42578125" style="253"/>
    <col min="4918" max="4918" width="13" style="253" bestFit="1" customWidth="1"/>
    <col min="4919" max="4919" width="13.85546875" style="253" bestFit="1" customWidth="1"/>
    <col min="4920" max="4920" width="11.42578125" style="253"/>
    <col min="4921" max="4921" width="16.28515625" style="253" bestFit="1" customWidth="1"/>
    <col min="4922" max="4922" width="15.85546875" style="253" bestFit="1" customWidth="1"/>
    <col min="4923" max="4923" width="12.42578125" style="253" bestFit="1" customWidth="1"/>
    <col min="4924" max="4925" width="11.42578125" style="253"/>
    <col min="4926" max="4926" width="13.140625" style="253" customWidth="1"/>
    <col min="4927" max="4930" width="11.42578125" style="253"/>
    <col min="4931" max="4931" width="13" style="253" bestFit="1" customWidth="1"/>
    <col min="4932" max="4932" width="13.85546875" style="253" bestFit="1" customWidth="1"/>
    <col min="4933" max="4933" width="11.42578125" style="253"/>
    <col min="4934" max="4934" width="16.28515625" style="253" bestFit="1" customWidth="1"/>
    <col min="4935" max="4935" width="15.85546875" style="253" bestFit="1" customWidth="1"/>
    <col min="4936" max="4936" width="12.42578125" style="253" bestFit="1" customWidth="1"/>
    <col min="4937" max="4938" width="11.42578125" style="253"/>
    <col min="4939" max="4939" width="13.140625" style="253" customWidth="1"/>
    <col min="4940" max="4943" width="11.42578125" style="253"/>
    <col min="4944" max="4944" width="13" style="253" bestFit="1" customWidth="1"/>
    <col min="4945" max="4945" width="13.85546875" style="253" bestFit="1" customWidth="1"/>
    <col min="4946" max="5121" width="11.42578125" style="253"/>
    <col min="5122" max="5122" width="12.85546875" style="253" bestFit="1" customWidth="1"/>
    <col min="5123" max="5123" width="12.42578125" style="253" customWidth="1"/>
    <col min="5124" max="5124" width="16.85546875" style="253" bestFit="1" customWidth="1"/>
    <col min="5125" max="5125" width="16.28515625" style="253" bestFit="1" customWidth="1"/>
    <col min="5126" max="5126" width="15.85546875" style="253" bestFit="1" customWidth="1"/>
    <col min="5127" max="5127" width="12.42578125" style="253" bestFit="1" customWidth="1"/>
    <col min="5128" max="5129" width="11.42578125" style="253"/>
    <col min="5130" max="5130" width="13.140625" style="253" customWidth="1"/>
    <col min="5131" max="5134" width="11.42578125" style="253"/>
    <col min="5135" max="5135" width="13" style="253" bestFit="1" customWidth="1"/>
    <col min="5136" max="5136" width="13.85546875" style="253" bestFit="1" customWidth="1"/>
    <col min="5137" max="5137" width="11.42578125" style="253"/>
    <col min="5138" max="5138" width="16.28515625" style="253" bestFit="1" customWidth="1"/>
    <col min="5139" max="5139" width="15.85546875" style="253" bestFit="1" customWidth="1"/>
    <col min="5140" max="5140" width="12.42578125" style="253" bestFit="1" customWidth="1"/>
    <col min="5141" max="5142" width="11.42578125" style="253"/>
    <col min="5143" max="5143" width="13.140625" style="253" customWidth="1"/>
    <col min="5144" max="5147" width="11.42578125" style="253"/>
    <col min="5148" max="5148" width="13" style="253" bestFit="1" customWidth="1"/>
    <col min="5149" max="5149" width="13.85546875" style="253" bestFit="1" customWidth="1"/>
    <col min="5150" max="5150" width="11.42578125" style="253"/>
    <col min="5151" max="5151" width="16.28515625" style="253" bestFit="1" customWidth="1"/>
    <col min="5152" max="5152" width="15.85546875" style="253" bestFit="1" customWidth="1"/>
    <col min="5153" max="5153" width="12.42578125" style="253" bestFit="1" customWidth="1"/>
    <col min="5154" max="5155" width="11.42578125" style="253"/>
    <col min="5156" max="5156" width="13.140625" style="253" customWidth="1"/>
    <col min="5157" max="5160" width="11.42578125" style="253"/>
    <col min="5161" max="5161" width="13" style="253" bestFit="1" customWidth="1"/>
    <col min="5162" max="5162" width="13.85546875" style="253" bestFit="1" customWidth="1"/>
    <col min="5163" max="5163" width="11.42578125" style="253"/>
    <col min="5164" max="5164" width="16.28515625" style="253" bestFit="1" customWidth="1"/>
    <col min="5165" max="5165" width="15.85546875" style="253" bestFit="1" customWidth="1"/>
    <col min="5166" max="5166" width="12.42578125" style="253" bestFit="1" customWidth="1"/>
    <col min="5167" max="5168" width="11.42578125" style="253"/>
    <col min="5169" max="5169" width="13.140625" style="253" customWidth="1"/>
    <col min="5170" max="5173" width="11.42578125" style="253"/>
    <col min="5174" max="5174" width="13" style="253" bestFit="1" customWidth="1"/>
    <col min="5175" max="5175" width="13.85546875" style="253" bestFit="1" customWidth="1"/>
    <col min="5176" max="5176" width="11.42578125" style="253"/>
    <col min="5177" max="5177" width="16.28515625" style="253" bestFit="1" customWidth="1"/>
    <col min="5178" max="5178" width="15.85546875" style="253" bestFit="1" customWidth="1"/>
    <col min="5179" max="5179" width="12.42578125" style="253" bestFit="1" customWidth="1"/>
    <col min="5180" max="5181" width="11.42578125" style="253"/>
    <col min="5182" max="5182" width="13.140625" style="253" customWidth="1"/>
    <col min="5183" max="5186" width="11.42578125" style="253"/>
    <col min="5187" max="5187" width="13" style="253" bestFit="1" customWidth="1"/>
    <col min="5188" max="5188" width="13.85546875" style="253" bestFit="1" customWidth="1"/>
    <col min="5189" max="5189" width="11.42578125" style="253"/>
    <col min="5190" max="5190" width="16.28515625" style="253" bestFit="1" customWidth="1"/>
    <col min="5191" max="5191" width="15.85546875" style="253" bestFit="1" customWidth="1"/>
    <col min="5192" max="5192" width="12.42578125" style="253" bestFit="1" customWidth="1"/>
    <col min="5193" max="5194" width="11.42578125" style="253"/>
    <col min="5195" max="5195" width="13.140625" style="253" customWidth="1"/>
    <col min="5196" max="5199" width="11.42578125" style="253"/>
    <col min="5200" max="5200" width="13" style="253" bestFit="1" customWidth="1"/>
    <col min="5201" max="5201" width="13.85546875" style="253" bestFit="1" customWidth="1"/>
    <col min="5202" max="5377" width="11.42578125" style="253"/>
    <col min="5378" max="5378" width="12.85546875" style="253" bestFit="1" customWidth="1"/>
    <col min="5379" max="5379" width="12.42578125" style="253" customWidth="1"/>
    <col min="5380" max="5380" width="16.85546875" style="253" bestFit="1" customWidth="1"/>
    <col min="5381" max="5381" width="16.28515625" style="253" bestFit="1" customWidth="1"/>
    <col min="5382" max="5382" width="15.85546875" style="253" bestFit="1" customWidth="1"/>
    <col min="5383" max="5383" width="12.42578125" style="253" bestFit="1" customWidth="1"/>
    <col min="5384" max="5385" width="11.42578125" style="253"/>
    <col min="5386" max="5386" width="13.140625" style="253" customWidth="1"/>
    <col min="5387" max="5390" width="11.42578125" style="253"/>
    <col min="5391" max="5391" width="13" style="253" bestFit="1" customWidth="1"/>
    <col min="5392" max="5392" width="13.85546875" style="253" bestFit="1" customWidth="1"/>
    <col min="5393" max="5393" width="11.42578125" style="253"/>
    <col min="5394" max="5394" width="16.28515625" style="253" bestFit="1" customWidth="1"/>
    <col min="5395" max="5395" width="15.85546875" style="253" bestFit="1" customWidth="1"/>
    <col min="5396" max="5396" width="12.42578125" style="253" bestFit="1" customWidth="1"/>
    <col min="5397" max="5398" width="11.42578125" style="253"/>
    <col min="5399" max="5399" width="13.140625" style="253" customWidth="1"/>
    <col min="5400" max="5403" width="11.42578125" style="253"/>
    <col min="5404" max="5404" width="13" style="253" bestFit="1" customWidth="1"/>
    <col min="5405" max="5405" width="13.85546875" style="253" bestFit="1" customWidth="1"/>
    <col min="5406" max="5406" width="11.42578125" style="253"/>
    <col min="5407" max="5407" width="16.28515625" style="253" bestFit="1" customWidth="1"/>
    <col min="5408" max="5408" width="15.85546875" style="253" bestFit="1" customWidth="1"/>
    <col min="5409" max="5409" width="12.42578125" style="253" bestFit="1" customWidth="1"/>
    <col min="5410" max="5411" width="11.42578125" style="253"/>
    <col min="5412" max="5412" width="13.140625" style="253" customWidth="1"/>
    <col min="5413" max="5416" width="11.42578125" style="253"/>
    <col min="5417" max="5417" width="13" style="253" bestFit="1" customWidth="1"/>
    <col min="5418" max="5418" width="13.85546875" style="253" bestFit="1" customWidth="1"/>
    <col min="5419" max="5419" width="11.42578125" style="253"/>
    <col min="5420" max="5420" width="16.28515625" style="253" bestFit="1" customWidth="1"/>
    <col min="5421" max="5421" width="15.85546875" style="253" bestFit="1" customWidth="1"/>
    <col min="5422" max="5422" width="12.42578125" style="253" bestFit="1" customWidth="1"/>
    <col min="5423" max="5424" width="11.42578125" style="253"/>
    <col min="5425" max="5425" width="13.140625" style="253" customWidth="1"/>
    <col min="5426" max="5429" width="11.42578125" style="253"/>
    <col min="5430" max="5430" width="13" style="253" bestFit="1" customWidth="1"/>
    <col min="5431" max="5431" width="13.85546875" style="253" bestFit="1" customWidth="1"/>
    <col min="5432" max="5432" width="11.42578125" style="253"/>
    <col min="5433" max="5433" width="16.28515625" style="253" bestFit="1" customWidth="1"/>
    <col min="5434" max="5434" width="15.85546875" style="253" bestFit="1" customWidth="1"/>
    <col min="5435" max="5435" width="12.42578125" style="253" bestFit="1" customWidth="1"/>
    <col min="5436" max="5437" width="11.42578125" style="253"/>
    <col min="5438" max="5438" width="13.140625" style="253" customWidth="1"/>
    <col min="5439" max="5442" width="11.42578125" style="253"/>
    <col min="5443" max="5443" width="13" style="253" bestFit="1" customWidth="1"/>
    <col min="5444" max="5444" width="13.85546875" style="253" bestFit="1" customWidth="1"/>
    <col min="5445" max="5445" width="11.42578125" style="253"/>
    <col min="5446" max="5446" width="16.28515625" style="253" bestFit="1" customWidth="1"/>
    <col min="5447" max="5447" width="15.85546875" style="253" bestFit="1" customWidth="1"/>
    <col min="5448" max="5448" width="12.42578125" style="253" bestFit="1" customWidth="1"/>
    <col min="5449" max="5450" width="11.42578125" style="253"/>
    <col min="5451" max="5451" width="13.140625" style="253" customWidth="1"/>
    <col min="5452" max="5455" width="11.42578125" style="253"/>
    <col min="5456" max="5456" width="13" style="253" bestFit="1" customWidth="1"/>
    <col min="5457" max="5457" width="13.85546875" style="253" bestFit="1" customWidth="1"/>
    <col min="5458" max="5633" width="11.42578125" style="253"/>
    <col min="5634" max="5634" width="12.85546875" style="253" bestFit="1" customWidth="1"/>
    <col min="5635" max="5635" width="12.42578125" style="253" customWidth="1"/>
    <col min="5636" max="5636" width="16.85546875" style="253" bestFit="1" customWidth="1"/>
    <col min="5637" max="5637" width="16.28515625" style="253" bestFit="1" customWidth="1"/>
    <col min="5638" max="5638" width="15.85546875" style="253" bestFit="1" customWidth="1"/>
    <col min="5639" max="5639" width="12.42578125" style="253" bestFit="1" customWidth="1"/>
    <col min="5640" max="5641" width="11.42578125" style="253"/>
    <col min="5642" max="5642" width="13.140625" style="253" customWidth="1"/>
    <col min="5643" max="5646" width="11.42578125" style="253"/>
    <col min="5647" max="5647" width="13" style="253" bestFit="1" customWidth="1"/>
    <col min="5648" max="5648" width="13.85546875" style="253" bestFit="1" customWidth="1"/>
    <col min="5649" max="5649" width="11.42578125" style="253"/>
    <col min="5650" max="5650" width="16.28515625" style="253" bestFit="1" customWidth="1"/>
    <col min="5651" max="5651" width="15.85546875" style="253" bestFit="1" customWidth="1"/>
    <col min="5652" max="5652" width="12.42578125" style="253" bestFit="1" customWidth="1"/>
    <col min="5653" max="5654" width="11.42578125" style="253"/>
    <col min="5655" max="5655" width="13.140625" style="253" customWidth="1"/>
    <col min="5656" max="5659" width="11.42578125" style="253"/>
    <col min="5660" max="5660" width="13" style="253" bestFit="1" customWidth="1"/>
    <col min="5661" max="5661" width="13.85546875" style="253" bestFit="1" customWidth="1"/>
    <col min="5662" max="5662" width="11.42578125" style="253"/>
    <col min="5663" max="5663" width="16.28515625" style="253" bestFit="1" customWidth="1"/>
    <col min="5664" max="5664" width="15.85546875" style="253" bestFit="1" customWidth="1"/>
    <col min="5665" max="5665" width="12.42578125" style="253" bestFit="1" customWidth="1"/>
    <col min="5666" max="5667" width="11.42578125" style="253"/>
    <col min="5668" max="5668" width="13.140625" style="253" customWidth="1"/>
    <col min="5669" max="5672" width="11.42578125" style="253"/>
    <col min="5673" max="5673" width="13" style="253" bestFit="1" customWidth="1"/>
    <col min="5674" max="5674" width="13.85546875" style="253" bestFit="1" customWidth="1"/>
    <col min="5675" max="5675" width="11.42578125" style="253"/>
    <col min="5676" max="5676" width="16.28515625" style="253" bestFit="1" customWidth="1"/>
    <col min="5677" max="5677" width="15.85546875" style="253" bestFit="1" customWidth="1"/>
    <col min="5678" max="5678" width="12.42578125" style="253" bestFit="1" customWidth="1"/>
    <col min="5679" max="5680" width="11.42578125" style="253"/>
    <col min="5681" max="5681" width="13.140625" style="253" customWidth="1"/>
    <col min="5682" max="5685" width="11.42578125" style="253"/>
    <col min="5686" max="5686" width="13" style="253" bestFit="1" customWidth="1"/>
    <col min="5687" max="5687" width="13.85546875" style="253" bestFit="1" customWidth="1"/>
    <col min="5688" max="5688" width="11.42578125" style="253"/>
    <col min="5689" max="5689" width="16.28515625" style="253" bestFit="1" customWidth="1"/>
    <col min="5690" max="5690" width="15.85546875" style="253" bestFit="1" customWidth="1"/>
    <col min="5691" max="5691" width="12.42578125" style="253" bestFit="1" customWidth="1"/>
    <col min="5692" max="5693" width="11.42578125" style="253"/>
    <col min="5694" max="5694" width="13.140625" style="253" customWidth="1"/>
    <col min="5695" max="5698" width="11.42578125" style="253"/>
    <col min="5699" max="5699" width="13" style="253" bestFit="1" customWidth="1"/>
    <col min="5700" max="5700" width="13.85546875" style="253" bestFit="1" customWidth="1"/>
    <col min="5701" max="5701" width="11.42578125" style="253"/>
    <col min="5702" max="5702" width="16.28515625" style="253" bestFit="1" customWidth="1"/>
    <col min="5703" max="5703" width="15.85546875" style="253" bestFit="1" customWidth="1"/>
    <col min="5704" max="5704" width="12.42578125" style="253" bestFit="1" customWidth="1"/>
    <col min="5705" max="5706" width="11.42578125" style="253"/>
    <col min="5707" max="5707" width="13.140625" style="253" customWidth="1"/>
    <col min="5708" max="5711" width="11.42578125" style="253"/>
    <col min="5712" max="5712" width="13" style="253" bestFit="1" customWidth="1"/>
    <col min="5713" max="5713" width="13.85546875" style="253" bestFit="1" customWidth="1"/>
    <col min="5714" max="5889" width="11.42578125" style="253"/>
    <col min="5890" max="5890" width="12.85546875" style="253" bestFit="1" customWidth="1"/>
    <col min="5891" max="5891" width="12.42578125" style="253" customWidth="1"/>
    <col min="5892" max="5892" width="16.85546875" style="253" bestFit="1" customWidth="1"/>
    <col min="5893" max="5893" width="16.28515625" style="253" bestFit="1" customWidth="1"/>
    <col min="5894" max="5894" width="15.85546875" style="253" bestFit="1" customWidth="1"/>
    <col min="5895" max="5895" width="12.42578125" style="253" bestFit="1" customWidth="1"/>
    <col min="5896" max="5897" width="11.42578125" style="253"/>
    <col min="5898" max="5898" width="13.140625" style="253" customWidth="1"/>
    <col min="5899" max="5902" width="11.42578125" style="253"/>
    <col min="5903" max="5903" width="13" style="253" bestFit="1" customWidth="1"/>
    <col min="5904" max="5904" width="13.85546875" style="253" bestFit="1" customWidth="1"/>
    <col min="5905" max="5905" width="11.42578125" style="253"/>
    <col min="5906" max="5906" width="16.28515625" style="253" bestFit="1" customWidth="1"/>
    <col min="5907" max="5907" width="15.85546875" style="253" bestFit="1" customWidth="1"/>
    <col min="5908" max="5908" width="12.42578125" style="253" bestFit="1" customWidth="1"/>
    <col min="5909" max="5910" width="11.42578125" style="253"/>
    <col min="5911" max="5911" width="13.140625" style="253" customWidth="1"/>
    <col min="5912" max="5915" width="11.42578125" style="253"/>
    <col min="5916" max="5916" width="13" style="253" bestFit="1" customWidth="1"/>
    <col min="5917" max="5917" width="13.85546875" style="253" bestFit="1" customWidth="1"/>
    <col min="5918" max="5918" width="11.42578125" style="253"/>
    <col min="5919" max="5919" width="16.28515625" style="253" bestFit="1" customWidth="1"/>
    <col min="5920" max="5920" width="15.85546875" style="253" bestFit="1" customWidth="1"/>
    <col min="5921" max="5921" width="12.42578125" style="253" bestFit="1" customWidth="1"/>
    <col min="5922" max="5923" width="11.42578125" style="253"/>
    <col min="5924" max="5924" width="13.140625" style="253" customWidth="1"/>
    <col min="5925" max="5928" width="11.42578125" style="253"/>
    <col min="5929" max="5929" width="13" style="253" bestFit="1" customWidth="1"/>
    <col min="5930" max="5930" width="13.85546875" style="253" bestFit="1" customWidth="1"/>
    <col min="5931" max="5931" width="11.42578125" style="253"/>
    <col min="5932" max="5932" width="16.28515625" style="253" bestFit="1" customWidth="1"/>
    <col min="5933" max="5933" width="15.85546875" style="253" bestFit="1" customWidth="1"/>
    <col min="5934" max="5934" width="12.42578125" style="253" bestFit="1" customWidth="1"/>
    <col min="5935" max="5936" width="11.42578125" style="253"/>
    <col min="5937" max="5937" width="13.140625" style="253" customWidth="1"/>
    <col min="5938" max="5941" width="11.42578125" style="253"/>
    <col min="5942" max="5942" width="13" style="253" bestFit="1" customWidth="1"/>
    <col min="5943" max="5943" width="13.85546875" style="253" bestFit="1" customWidth="1"/>
    <col min="5944" max="5944" width="11.42578125" style="253"/>
    <col min="5945" max="5945" width="16.28515625" style="253" bestFit="1" customWidth="1"/>
    <col min="5946" max="5946" width="15.85546875" style="253" bestFit="1" customWidth="1"/>
    <col min="5947" max="5947" width="12.42578125" style="253" bestFit="1" customWidth="1"/>
    <col min="5948" max="5949" width="11.42578125" style="253"/>
    <col min="5950" max="5950" width="13.140625" style="253" customWidth="1"/>
    <col min="5951" max="5954" width="11.42578125" style="253"/>
    <col min="5955" max="5955" width="13" style="253" bestFit="1" customWidth="1"/>
    <col min="5956" max="5956" width="13.85546875" style="253" bestFit="1" customWidth="1"/>
    <col min="5957" max="5957" width="11.42578125" style="253"/>
    <col min="5958" max="5958" width="16.28515625" style="253" bestFit="1" customWidth="1"/>
    <col min="5959" max="5959" width="15.85546875" style="253" bestFit="1" customWidth="1"/>
    <col min="5960" max="5960" width="12.42578125" style="253" bestFit="1" customWidth="1"/>
    <col min="5961" max="5962" width="11.42578125" style="253"/>
    <col min="5963" max="5963" width="13.140625" style="253" customWidth="1"/>
    <col min="5964" max="5967" width="11.42578125" style="253"/>
    <col min="5968" max="5968" width="13" style="253" bestFit="1" customWidth="1"/>
    <col min="5969" max="5969" width="13.85546875" style="253" bestFit="1" customWidth="1"/>
    <col min="5970" max="6145" width="11.42578125" style="253"/>
    <col min="6146" max="6146" width="12.85546875" style="253" bestFit="1" customWidth="1"/>
    <col min="6147" max="6147" width="12.42578125" style="253" customWidth="1"/>
    <col min="6148" max="6148" width="16.85546875" style="253" bestFit="1" customWidth="1"/>
    <col min="6149" max="6149" width="16.28515625" style="253" bestFit="1" customWidth="1"/>
    <col min="6150" max="6150" width="15.85546875" style="253" bestFit="1" customWidth="1"/>
    <col min="6151" max="6151" width="12.42578125" style="253" bestFit="1" customWidth="1"/>
    <col min="6152" max="6153" width="11.42578125" style="253"/>
    <col min="6154" max="6154" width="13.140625" style="253" customWidth="1"/>
    <col min="6155" max="6158" width="11.42578125" style="253"/>
    <col min="6159" max="6159" width="13" style="253" bestFit="1" customWidth="1"/>
    <col min="6160" max="6160" width="13.85546875" style="253" bestFit="1" customWidth="1"/>
    <col min="6161" max="6161" width="11.42578125" style="253"/>
    <col min="6162" max="6162" width="16.28515625" style="253" bestFit="1" customWidth="1"/>
    <col min="6163" max="6163" width="15.85546875" style="253" bestFit="1" customWidth="1"/>
    <col min="6164" max="6164" width="12.42578125" style="253" bestFit="1" customWidth="1"/>
    <col min="6165" max="6166" width="11.42578125" style="253"/>
    <col min="6167" max="6167" width="13.140625" style="253" customWidth="1"/>
    <col min="6168" max="6171" width="11.42578125" style="253"/>
    <col min="6172" max="6172" width="13" style="253" bestFit="1" customWidth="1"/>
    <col min="6173" max="6173" width="13.85546875" style="253" bestFit="1" customWidth="1"/>
    <col min="6174" max="6174" width="11.42578125" style="253"/>
    <col min="6175" max="6175" width="16.28515625" style="253" bestFit="1" customWidth="1"/>
    <col min="6176" max="6176" width="15.85546875" style="253" bestFit="1" customWidth="1"/>
    <col min="6177" max="6177" width="12.42578125" style="253" bestFit="1" customWidth="1"/>
    <col min="6178" max="6179" width="11.42578125" style="253"/>
    <col min="6180" max="6180" width="13.140625" style="253" customWidth="1"/>
    <col min="6181" max="6184" width="11.42578125" style="253"/>
    <col min="6185" max="6185" width="13" style="253" bestFit="1" customWidth="1"/>
    <col min="6186" max="6186" width="13.85546875" style="253" bestFit="1" customWidth="1"/>
    <col min="6187" max="6187" width="11.42578125" style="253"/>
    <col min="6188" max="6188" width="16.28515625" style="253" bestFit="1" customWidth="1"/>
    <col min="6189" max="6189" width="15.85546875" style="253" bestFit="1" customWidth="1"/>
    <col min="6190" max="6190" width="12.42578125" style="253" bestFit="1" customWidth="1"/>
    <col min="6191" max="6192" width="11.42578125" style="253"/>
    <col min="6193" max="6193" width="13.140625" style="253" customWidth="1"/>
    <col min="6194" max="6197" width="11.42578125" style="253"/>
    <col min="6198" max="6198" width="13" style="253" bestFit="1" customWidth="1"/>
    <col min="6199" max="6199" width="13.85546875" style="253" bestFit="1" customWidth="1"/>
    <col min="6200" max="6200" width="11.42578125" style="253"/>
    <col min="6201" max="6201" width="16.28515625" style="253" bestFit="1" customWidth="1"/>
    <col min="6202" max="6202" width="15.85546875" style="253" bestFit="1" customWidth="1"/>
    <col min="6203" max="6203" width="12.42578125" style="253" bestFit="1" customWidth="1"/>
    <col min="6204" max="6205" width="11.42578125" style="253"/>
    <col min="6206" max="6206" width="13.140625" style="253" customWidth="1"/>
    <col min="6207" max="6210" width="11.42578125" style="253"/>
    <col min="6211" max="6211" width="13" style="253" bestFit="1" customWidth="1"/>
    <col min="6212" max="6212" width="13.85546875" style="253" bestFit="1" customWidth="1"/>
    <col min="6213" max="6213" width="11.42578125" style="253"/>
    <col min="6214" max="6214" width="16.28515625" style="253" bestFit="1" customWidth="1"/>
    <col min="6215" max="6215" width="15.85546875" style="253" bestFit="1" customWidth="1"/>
    <col min="6216" max="6216" width="12.42578125" style="253" bestFit="1" customWidth="1"/>
    <col min="6217" max="6218" width="11.42578125" style="253"/>
    <col min="6219" max="6219" width="13.140625" style="253" customWidth="1"/>
    <col min="6220" max="6223" width="11.42578125" style="253"/>
    <col min="6224" max="6224" width="13" style="253" bestFit="1" customWidth="1"/>
    <col min="6225" max="6225" width="13.85546875" style="253" bestFit="1" customWidth="1"/>
    <col min="6226" max="6401" width="11.42578125" style="253"/>
    <col min="6402" max="6402" width="12.85546875" style="253" bestFit="1" customWidth="1"/>
    <col min="6403" max="6403" width="12.42578125" style="253" customWidth="1"/>
    <col min="6404" max="6404" width="16.85546875" style="253" bestFit="1" customWidth="1"/>
    <col min="6405" max="6405" width="16.28515625" style="253" bestFit="1" customWidth="1"/>
    <col min="6406" max="6406" width="15.85546875" style="253" bestFit="1" customWidth="1"/>
    <col min="6407" max="6407" width="12.42578125" style="253" bestFit="1" customWidth="1"/>
    <col min="6408" max="6409" width="11.42578125" style="253"/>
    <col min="6410" max="6410" width="13.140625" style="253" customWidth="1"/>
    <col min="6411" max="6414" width="11.42578125" style="253"/>
    <col min="6415" max="6415" width="13" style="253" bestFit="1" customWidth="1"/>
    <col min="6416" max="6416" width="13.85546875" style="253" bestFit="1" customWidth="1"/>
    <col min="6417" max="6417" width="11.42578125" style="253"/>
    <col min="6418" max="6418" width="16.28515625" style="253" bestFit="1" customWidth="1"/>
    <col min="6419" max="6419" width="15.85546875" style="253" bestFit="1" customWidth="1"/>
    <col min="6420" max="6420" width="12.42578125" style="253" bestFit="1" customWidth="1"/>
    <col min="6421" max="6422" width="11.42578125" style="253"/>
    <col min="6423" max="6423" width="13.140625" style="253" customWidth="1"/>
    <col min="6424" max="6427" width="11.42578125" style="253"/>
    <col min="6428" max="6428" width="13" style="253" bestFit="1" customWidth="1"/>
    <col min="6429" max="6429" width="13.85546875" style="253" bestFit="1" customWidth="1"/>
    <col min="6430" max="6430" width="11.42578125" style="253"/>
    <col min="6431" max="6431" width="16.28515625" style="253" bestFit="1" customWidth="1"/>
    <col min="6432" max="6432" width="15.85546875" style="253" bestFit="1" customWidth="1"/>
    <col min="6433" max="6433" width="12.42578125" style="253" bestFit="1" customWidth="1"/>
    <col min="6434" max="6435" width="11.42578125" style="253"/>
    <col min="6436" max="6436" width="13.140625" style="253" customWidth="1"/>
    <col min="6437" max="6440" width="11.42578125" style="253"/>
    <col min="6441" max="6441" width="13" style="253" bestFit="1" customWidth="1"/>
    <col min="6442" max="6442" width="13.85546875" style="253" bestFit="1" customWidth="1"/>
    <col min="6443" max="6443" width="11.42578125" style="253"/>
    <col min="6444" max="6444" width="16.28515625" style="253" bestFit="1" customWidth="1"/>
    <col min="6445" max="6445" width="15.85546875" style="253" bestFit="1" customWidth="1"/>
    <col min="6446" max="6446" width="12.42578125" style="253" bestFit="1" customWidth="1"/>
    <col min="6447" max="6448" width="11.42578125" style="253"/>
    <col min="6449" max="6449" width="13.140625" style="253" customWidth="1"/>
    <col min="6450" max="6453" width="11.42578125" style="253"/>
    <col min="6454" max="6454" width="13" style="253" bestFit="1" customWidth="1"/>
    <col min="6455" max="6455" width="13.85546875" style="253" bestFit="1" customWidth="1"/>
    <col min="6456" max="6456" width="11.42578125" style="253"/>
    <col min="6457" max="6457" width="16.28515625" style="253" bestFit="1" customWidth="1"/>
    <col min="6458" max="6458" width="15.85546875" style="253" bestFit="1" customWidth="1"/>
    <col min="6459" max="6459" width="12.42578125" style="253" bestFit="1" customWidth="1"/>
    <col min="6460" max="6461" width="11.42578125" style="253"/>
    <col min="6462" max="6462" width="13.140625" style="253" customWidth="1"/>
    <col min="6463" max="6466" width="11.42578125" style="253"/>
    <col min="6467" max="6467" width="13" style="253" bestFit="1" customWidth="1"/>
    <col min="6468" max="6468" width="13.85546875" style="253" bestFit="1" customWidth="1"/>
    <col min="6469" max="6469" width="11.42578125" style="253"/>
    <col min="6470" max="6470" width="16.28515625" style="253" bestFit="1" customWidth="1"/>
    <col min="6471" max="6471" width="15.85546875" style="253" bestFit="1" customWidth="1"/>
    <col min="6472" max="6472" width="12.42578125" style="253" bestFit="1" customWidth="1"/>
    <col min="6473" max="6474" width="11.42578125" style="253"/>
    <col min="6475" max="6475" width="13.140625" style="253" customWidth="1"/>
    <col min="6476" max="6479" width="11.42578125" style="253"/>
    <col min="6480" max="6480" width="13" style="253" bestFit="1" customWidth="1"/>
    <col min="6481" max="6481" width="13.85546875" style="253" bestFit="1" customWidth="1"/>
    <col min="6482" max="6657" width="11.42578125" style="253"/>
    <col min="6658" max="6658" width="12.85546875" style="253" bestFit="1" customWidth="1"/>
    <col min="6659" max="6659" width="12.42578125" style="253" customWidth="1"/>
    <col min="6660" max="6660" width="16.85546875" style="253" bestFit="1" customWidth="1"/>
    <col min="6661" max="6661" width="16.28515625" style="253" bestFit="1" customWidth="1"/>
    <col min="6662" max="6662" width="15.85546875" style="253" bestFit="1" customWidth="1"/>
    <col min="6663" max="6663" width="12.42578125" style="253" bestFit="1" customWidth="1"/>
    <col min="6664" max="6665" width="11.42578125" style="253"/>
    <col min="6666" max="6666" width="13.140625" style="253" customWidth="1"/>
    <col min="6667" max="6670" width="11.42578125" style="253"/>
    <col min="6671" max="6671" width="13" style="253" bestFit="1" customWidth="1"/>
    <col min="6672" max="6672" width="13.85546875" style="253" bestFit="1" customWidth="1"/>
    <col min="6673" max="6673" width="11.42578125" style="253"/>
    <col min="6674" max="6674" width="16.28515625" style="253" bestFit="1" customWidth="1"/>
    <col min="6675" max="6675" width="15.85546875" style="253" bestFit="1" customWidth="1"/>
    <col min="6676" max="6676" width="12.42578125" style="253" bestFit="1" customWidth="1"/>
    <col min="6677" max="6678" width="11.42578125" style="253"/>
    <col min="6679" max="6679" width="13.140625" style="253" customWidth="1"/>
    <col min="6680" max="6683" width="11.42578125" style="253"/>
    <col min="6684" max="6684" width="13" style="253" bestFit="1" customWidth="1"/>
    <col min="6685" max="6685" width="13.85546875" style="253" bestFit="1" customWidth="1"/>
    <col min="6686" max="6686" width="11.42578125" style="253"/>
    <col min="6687" max="6687" width="16.28515625" style="253" bestFit="1" customWidth="1"/>
    <col min="6688" max="6688" width="15.85546875" style="253" bestFit="1" customWidth="1"/>
    <col min="6689" max="6689" width="12.42578125" style="253" bestFit="1" customWidth="1"/>
    <col min="6690" max="6691" width="11.42578125" style="253"/>
    <col min="6692" max="6692" width="13.140625" style="253" customWidth="1"/>
    <col min="6693" max="6696" width="11.42578125" style="253"/>
    <col min="6697" max="6697" width="13" style="253" bestFit="1" customWidth="1"/>
    <col min="6698" max="6698" width="13.85546875" style="253" bestFit="1" customWidth="1"/>
    <col min="6699" max="6699" width="11.42578125" style="253"/>
    <col min="6700" max="6700" width="16.28515625" style="253" bestFit="1" customWidth="1"/>
    <col min="6701" max="6701" width="15.85546875" style="253" bestFit="1" customWidth="1"/>
    <col min="6702" max="6702" width="12.42578125" style="253" bestFit="1" customWidth="1"/>
    <col min="6703" max="6704" width="11.42578125" style="253"/>
    <col min="6705" max="6705" width="13.140625" style="253" customWidth="1"/>
    <col min="6706" max="6709" width="11.42578125" style="253"/>
    <col min="6710" max="6710" width="13" style="253" bestFit="1" customWidth="1"/>
    <col min="6711" max="6711" width="13.85546875" style="253" bestFit="1" customWidth="1"/>
    <col min="6712" max="6712" width="11.42578125" style="253"/>
    <col min="6713" max="6713" width="16.28515625" style="253" bestFit="1" customWidth="1"/>
    <col min="6714" max="6714" width="15.85546875" style="253" bestFit="1" customWidth="1"/>
    <col min="6715" max="6715" width="12.42578125" style="253" bestFit="1" customWidth="1"/>
    <col min="6716" max="6717" width="11.42578125" style="253"/>
    <col min="6718" max="6718" width="13.140625" style="253" customWidth="1"/>
    <col min="6719" max="6722" width="11.42578125" style="253"/>
    <col min="6723" max="6723" width="13" style="253" bestFit="1" customWidth="1"/>
    <col min="6724" max="6724" width="13.85546875" style="253" bestFit="1" customWidth="1"/>
    <col min="6725" max="6725" width="11.42578125" style="253"/>
    <col min="6726" max="6726" width="16.28515625" style="253" bestFit="1" customWidth="1"/>
    <col min="6727" max="6727" width="15.85546875" style="253" bestFit="1" customWidth="1"/>
    <col min="6728" max="6728" width="12.42578125" style="253" bestFit="1" customWidth="1"/>
    <col min="6729" max="6730" width="11.42578125" style="253"/>
    <col min="6731" max="6731" width="13.140625" style="253" customWidth="1"/>
    <col min="6732" max="6735" width="11.42578125" style="253"/>
    <col min="6736" max="6736" width="13" style="253" bestFit="1" customWidth="1"/>
    <col min="6737" max="6737" width="13.85546875" style="253" bestFit="1" customWidth="1"/>
    <col min="6738" max="6913" width="11.42578125" style="253"/>
    <col min="6914" max="6914" width="12.85546875" style="253" bestFit="1" customWidth="1"/>
    <col min="6915" max="6915" width="12.42578125" style="253" customWidth="1"/>
    <col min="6916" max="6916" width="16.85546875" style="253" bestFit="1" customWidth="1"/>
    <col min="6917" max="6917" width="16.28515625" style="253" bestFit="1" customWidth="1"/>
    <col min="6918" max="6918" width="15.85546875" style="253" bestFit="1" customWidth="1"/>
    <col min="6919" max="6919" width="12.42578125" style="253" bestFit="1" customWidth="1"/>
    <col min="6920" max="6921" width="11.42578125" style="253"/>
    <col min="6922" max="6922" width="13.140625" style="253" customWidth="1"/>
    <col min="6923" max="6926" width="11.42578125" style="253"/>
    <col min="6927" max="6927" width="13" style="253" bestFit="1" customWidth="1"/>
    <col min="6928" max="6928" width="13.85546875" style="253" bestFit="1" customWidth="1"/>
    <col min="6929" max="6929" width="11.42578125" style="253"/>
    <col min="6930" max="6930" width="16.28515625" style="253" bestFit="1" customWidth="1"/>
    <col min="6931" max="6931" width="15.85546875" style="253" bestFit="1" customWidth="1"/>
    <col min="6932" max="6932" width="12.42578125" style="253" bestFit="1" customWidth="1"/>
    <col min="6933" max="6934" width="11.42578125" style="253"/>
    <col min="6935" max="6935" width="13.140625" style="253" customWidth="1"/>
    <col min="6936" max="6939" width="11.42578125" style="253"/>
    <col min="6940" max="6940" width="13" style="253" bestFit="1" customWidth="1"/>
    <col min="6941" max="6941" width="13.85546875" style="253" bestFit="1" customWidth="1"/>
    <col min="6942" max="6942" width="11.42578125" style="253"/>
    <col min="6943" max="6943" width="16.28515625" style="253" bestFit="1" customWidth="1"/>
    <col min="6944" max="6944" width="15.85546875" style="253" bestFit="1" customWidth="1"/>
    <col min="6945" max="6945" width="12.42578125" style="253" bestFit="1" customWidth="1"/>
    <col min="6946" max="6947" width="11.42578125" style="253"/>
    <col min="6948" max="6948" width="13.140625" style="253" customWidth="1"/>
    <col min="6949" max="6952" width="11.42578125" style="253"/>
    <col min="6953" max="6953" width="13" style="253" bestFit="1" customWidth="1"/>
    <col min="6954" max="6954" width="13.85546875" style="253" bestFit="1" customWidth="1"/>
    <col min="6955" max="6955" width="11.42578125" style="253"/>
    <col min="6956" max="6956" width="16.28515625" style="253" bestFit="1" customWidth="1"/>
    <col min="6957" max="6957" width="15.85546875" style="253" bestFit="1" customWidth="1"/>
    <col min="6958" max="6958" width="12.42578125" style="253" bestFit="1" customWidth="1"/>
    <col min="6959" max="6960" width="11.42578125" style="253"/>
    <col min="6961" max="6961" width="13.140625" style="253" customWidth="1"/>
    <col min="6962" max="6965" width="11.42578125" style="253"/>
    <col min="6966" max="6966" width="13" style="253" bestFit="1" customWidth="1"/>
    <col min="6967" max="6967" width="13.85546875" style="253" bestFit="1" customWidth="1"/>
    <col min="6968" max="6968" width="11.42578125" style="253"/>
    <col min="6969" max="6969" width="16.28515625" style="253" bestFit="1" customWidth="1"/>
    <col min="6970" max="6970" width="15.85546875" style="253" bestFit="1" customWidth="1"/>
    <col min="6971" max="6971" width="12.42578125" style="253" bestFit="1" customWidth="1"/>
    <col min="6972" max="6973" width="11.42578125" style="253"/>
    <col min="6974" max="6974" width="13.140625" style="253" customWidth="1"/>
    <col min="6975" max="6978" width="11.42578125" style="253"/>
    <col min="6979" max="6979" width="13" style="253" bestFit="1" customWidth="1"/>
    <col min="6980" max="6980" width="13.85546875" style="253" bestFit="1" customWidth="1"/>
    <col min="6981" max="6981" width="11.42578125" style="253"/>
    <col min="6982" max="6982" width="16.28515625" style="253" bestFit="1" customWidth="1"/>
    <col min="6983" max="6983" width="15.85546875" style="253" bestFit="1" customWidth="1"/>
    <col min="6984" max="6984" width="12.42578125" style="253" bestFit="1" customWidth="1"/>
    <col min="6985" max="6986" width="11.42578125" style="253"/>
    <col min="6987" max="6987" width="13.140625" style="253" customWidth="1"/>
    <col min="6988" max="6991" width="11.42578125" style="253"/>
    <col min="6992" max="6992" width="13" style="253" bestFit="1" customWidth="1"/>
    <col min="6993" max="6993" width="13.85546875" style="253" bestFit="1" customWidth="1"/>
    <col min="6994" max="7169" width="11.42578125" style="253"/>
    <col min="7170" max="7170" width="12.85546875" style="253" bestFit="1" customWidth="1"/>
    <col min="7171" max="7171" width="12.42578125" style="253" customWidth="1"/>
    <col min="7172" max="7172" width="16.85546875" style="253" bestFit="1" customWidth="1"/>
    <col min="7173" max="7173" width="16.28515625" style="253" bestFit="1" customWidth="1"/>
    <col min="7174" max="7174" width="15.85546875" style="253" bestFit="1" customWidth="1"/>
    <col min="7175" max="7175" width="12.42578125" style="253" bestFit="1" customWidth="1"/>
    <col min="7176" max="7177" width="11.42578125" style="253"/>
    <col min="7178" max="7178" width="13.140625" style="253" customWidth="1"/>
    <col min="7179" max="7182" width="11.42578125" style="253"/>
    <col min="7183" max="7183" width="13" style="253" bestFit="1" customWidth="1"/>
    <col min="7184" max="7184" width="13.85546875" style="253" bestFit="1" customWidth="1"/>
    <col min="7185" max="7185" width="11.42578125" style="253"/>
    <col min="7186" max="7186" width="16.28515625" style="253" bestFit="1" customWidth="1"/>
    <col min="7187" max="7187" width="15.85546875" style="253" bestFit="1" customWidth="1"/>
    <col min="7188" max="7188" width="12.42578125" style="253" bestFit="1" customWidth="1"/>
    <col min="7189" max="7190" width="11.42578125" style="253"/>
    <col min="7191" max="7191" width="13.140625" style="253" customWidth="1"/>
    <col min="7192" max="7195" width="11.42578125" style="253"/>
    <col min="7196" max="7196" width="13" style="253" bestFit="1" customWidth="1"/>
    <col min="7197" max="7197" width="13.85546875" style="253" bestFit="1" customWidth="1"/>
    <col min="7198" max="7198" width="11.42578125" style="253"/>
    <col min="7199" max="7199" width="16.28515625" style="253" bestFit="1" customWidth="1"/>
    <col min="7200" max="7200" width="15.85546875" style="253" bestFit="1" customWidth="1"/>
    <col min="7201" max="7201" width="12.42578125" style="253" bestFit="1" customWidth="1"/>
    <col min="7202" max="7203" width="11.42578125" style="253"/>
    <col min="7204" max="7204" width="13.140625" style="253" customWidth="1"/>
    <col min="7205" max="7208" width="11.42578125" style="253"/>
    <col min="7209" max="7209" width="13" style="253" bestFit="1" customWidth="1"/>
    <col min="7210" max="7210" width="13.85546875" style="253" bestFit="1" customWidth="1"/>
    <col min="7211" max="7211" width="11.42578125" style="253"/>
    <col min="7212" max="7212" width="16.28515625" style="253" bestFit="1" customWidth="1"/>
    <col min="7213" max="7213" width="15.85546875" style="253" bestFit="1" customWidth="1"/>
    <col min="7214" max="7214" width="12.42578125" style="253" bestFit="1" customWidth="1"/>
    <col min="7215" max="7216" width="11.42578125" style="253"/>
    <col min="7217" max="7217" width="13.140625" style="253" customWidth="1"/>
    <col min="7218" max="7221" width="11.42578125" style="253"/>
    <col min="7222" max="7222" width="13" style="253" bestFit="1" customWidth="1"/>
    <col min="7223" max="7223" width="13.85546875" style="253" bestFit="1" customWidth="1"/>
    <col min="7224" max="7224" width="11.42578125" style="253"/>
    <col min="7225" max="7225" width="16.28515625" style="253" bestFit="1" customWidth="1"/>
    <col min="7226" max="7226" width="15.85546875" style="253" bestFit="1" customWidth="1"/>
    <col min="7227" max="7227" width="12.42578125" style="253" bestFit="1" customWidth="1"/>
    <col min="7228" max="7229" width="11.42578125" style="253"/>
    <col min="7230" max="7230" width="13.140625" style="253" customWidth="1"/>
    <col min="7231" max="7234" width="11.42578125" style="253"/>
    <col min="7235" max="7235" width="13" style="253" bestFit="1" customWidth="1"/>
    <col min="7236" max="7236" width="13.85546875" style="253" bestFit="1" customWidth="1"/>
    <col min="7237" max="7237" width="11.42578125" style="253"/>
    <col min="7238" max="7238" width="16.28515625" style="253" bestFit="1" customWidth="1"/>
    <col min="7239" max="7239" width="15.85546875" style="253" bestFit="1" customWidth="1"/>
    <col min="7240" max="7240" width="12.42578125" style="253" bestFit="1" customWidth="1"/>
    <col min="7241" max="7242" width="11.42578125" style="253"/>
    <col min="7243" max="7243" width="13.140625" style="253" customWidth="1"/>
    <col min="7244" max="7247" width="11.42578125" style="253"/>
    <col min="7248" max="7248" width="13" style="253" bestFit="1" customWidth="1"/>
    <col min="7249" max="7249" width="13.85546875" style="253" bestFit="1" customWidth="1"/>
    <col min="7250" max="7425" width="11.42578125" style="253"/>
    <col min="7426" max="7426" width="12.85546875" style="253" bestFit="1" customWidth="1"/>
    <col min="7427" max="7427" width="12.42578125" style="253" customWidth="1"/>
    <col min="7428" max="7428" width="16.85546875" style="253" bestFit="1" customWidth="1"/>
    <col min="7429" max="7429" width="16.28515625" style="253" bestFit="1" customWidth="1"/>
    <col min="7430" max="7430" width="15.85546875" style="253" bestFit="1" customWidth="1"/>
    <col min="7431" max="7431" width="12.42578125" style="253" bestFit="1" customWidth="1"/>
    <col min="7432" max="7433" width="11.42578125" style="253"/>
    <col min="7434" max="7434" width="13.140625" style="253" customWidth="1"/>
    <col min="7435" max="7438" width="11.42578125" style="253"/>
    <col min="7439" max="7439" width="13" style="253" bestFit="1" customWidth="1"/>
    <col min="7440" max="7440" width="13.85546875" style="253" bestFit="1" customWidth="1"/>
    <col min="7441" max="7441" width="11.42578125" style="253"/>
    <col min="7442" max="7442" width="16.28515625" style="253" bestFit="1" customWidth="1"/>
    <col min="7443" max="7443" width="15.85546875" style="253" bestFit="1" customWidth="1"/>
    <col min="7444" max="7444" width="12.42578125" style="253" bestFit="1" customWidth="1"/>
    <col min="7445" max="7446" width="11.42578125" style="253"/>
    <col min="7447" max="7447" width="13.140625" style="253" customWidth="1"/>
    <col min="7448" max="7451" width="11.42578125" style="253"/>
    <col min="7452" max="7452" width="13" style="253" bestFit="1" customWidth="1"/>
    <col min="7453" max="7453" width="13.85546875" style="253" bestFit="1" customWidth="1"/>
    <col min="7454" max="7454" width="11.42578125" style="253"/>
    <col min="7455" max="7455" width="16.28515625" style="253" bestFit="1" customWidth="1"/>
    <col min="7456" max="7456" width="15.85546875" style="253" bestFit="1" customWidth="1"/>
    <col min="7457" max="7457" width="12.42578125" style="253" bestFit="1" customWidth="1"/>
    <col min="7458" max="7459" width="11.42578125" style="253"/>
    <col min="7460" max="7460" width="13.140625" style="253" customWidth="1"/>
    <col min="7461" max="7464" width="11.42578125" style="253"/>
    <col min="7465" max="7465" width="13" style="253" bestFit="1" customWidth="1"/>
    <col min="7466" max="7466" width="13.85546875" style="253" bestFit="1" customWidth="1"/>
    <col min="7467" max="7467" width="11.42578125" style="253"/>
    <col min="7468" max="7468" width="16.28515625" style="253" bestFit="1" customWidth="1"/>
    <col min="7469" max="7469" width="15.85546875" style="253" bestFit="1" customWidth="1"/>
    <col min="7470" max="7470" width="12.42578125" style="253" bestFit="1" customWidth="1"/>
    <col min="7471" max="7472" width="11.42578125" style="253"/>
    <col min="7473" max="7473" width="13.140625" style="253" customWidth="1"/>
    <col min="7474" max="7477" width="11.42578125" style="253"/>
    <col min="7478" max="7478" width="13" style="253" bestFit="1" customWidth="1"/>
    <col min="7479" max="7479" width="13.85546875" style="253" bestFit="1" customWidth="1"/>
    <col min="7480" max="7480" width="11.42578125" style="253"/>
    <col min="7481" max="7481" width="16.28515625" style="253" bestFit="1" customWidth="1"/>
    <col min="7482" max="7482" width="15.85546875" style="253" bestFit="1" customWidth="1"/>
    <col min="7483" max="7483" width="12.42578125" style="253" bestFit="1" customWidth="1"/>
    <col min="7484" max="7485" width="11.42578125" style="253"/>
    <col min="7486" max="7486" width="13.140625" style="253" customWidth="1"/>
    <col min="7487" max="7490" width="11.42578125" style="253"/>
    <col min="7491" max="7491" width="13" style="253" bestFit="1" customWidth="1"/>
    <col min="7492" max="7492" width="13.85546875" style="253" bestFit="1" customWidth="1"/>
    <col min="7493" max="7493" width="11.42578125" style="253"/>
    <col min="7494" max="7494" width="16.28515625" style="253" bestFit="1" customWidth="1"/>
    <col min="7495" max="7495" width="15.85546875" style="253" bestFit="1" customWidth="1"/>
    <col min="7496" max="7496" width="12.42578125" style="253" bestFit="1" customWidth="1"/>
    <col min="7497" max="7498" width="11.42578125" style="253"/>
    <col min="7499" max="7499" width="13.140625" style="253" customWidth="1"/>
    <col min="7500" max="7503" width="11.42578125" style="253"/>
    <col min="7504" max="7504" width="13" style="253" bestFit="1" customWidth="1"/>
    <col min="7505" max="7505" width="13.85546875" style="253" bestFit="1" customWidth="1"/>
    <col min="7506" max="7681" width="11.42578125" style="253"/>
    <col min="7682" max="7682" width="12.85546875" style="253" bestFit="1" customWidth="1"/>
    <col min="7683" max="7683" width="12.42578125" style="253" customWidth="1"/>
    <col min="7684" max="7684" width="16.85546875" style="253" bestFit="1" customWidth="1"/>
    <col min="7685" max="7685" width="16.28515625" style="253" bestFit="1" customWidth="1"/>
    <col min="7686" max="7686" width="15.85546875" style="253" bestFit="1" customWidth="1"/>
    <col min="7687" max="7687" width="12.42578125" style="253" bestFit="1" customWidth="1"/>
    <col min="7688" max="7689" width="11.42578125" style="253"/>
    <col min="7690" max="7690" width="13.140625" style="253" customWidth="1"/>
    <col min="7691" max="7694" width="11.42578125" style="253"/>
    <col min="7695" max="7695" width="13" style="253" bestFit="1" customWidth="1"/>
    <col min="7696" max="7696" width="13.85546875" style="253" bestFit="1" customWidth="1"/>
    <col min="7697" max="7697" width="11.42578125" style="253"/>
    <col min="7698" max="7698" width="16.28515625" style="253" bestFit="1" customWidth="1"/>
    <col min="7699" max="7699" width="15.85546875" style="253" bestFit="1" customWidth="1"/>
    <col min="7700" max="7700" width="12.42578125" style="253" bestFit="1" customWidth="1"/>
    <col min="7701" max="7702" width="11.42578125" style="253"/>
    <col min="7703" max="7703" width="13.140625" style="253" customWidth="1"/>
    <col min="7704" max="7707" width="11.42578125" style="253"/>
    <col min="7708" max="7708" width="13" style="253" bestFit="1" customWidth="1"/>
    <col min="7709" max="7709" width="13.85546875" style="253" bestFit="1" customWidth="1"/>
    <col min="7710" max="7710" width="11.42578125" style="253"/>
    <col min="7711" max="7711" width="16.28515625" style="253" bestFit="1" customWidth="1"/>
    <col min="7712" max="7712" width="15.85546875" style="253" bestFit="1" customWidth="1"/>
    <col min="7713" max="7713" width="12.42578125" style="253" bestFit="1" customWidth="1"/>
    <col min="7714" max="7715" width="11.42578125" style="253"/>
    <col min="7716" max="7716" width="13.140625" style="253" customWidth="1"/>
    <col min="7717" max="7720" width="11.42578125" style="253"/>
    <col min="7721" max="7721" width="13" style="253" bestFit="1" customWidth="1"/>
    <col min="7722" max="7722" width="13.85546875" style="253" bestFit="1" customWidth="1"/>
    <col min="7723" max="7723" width="11.42578125" style="253"/>
    <col min="7724" max="7724" width="16.28515625" style="253" bestFit="1" customWidth="1"/>
    <col min="7725" max="7725" width="15.85546875" style="253" bestFit="1" customWidth="1"/>
    <col min="7726" max="7726" width="12.42578125" style="253" bestFit="1" customWidth="1"/>
    <col min="7727" max="7728" width="11.42578125" style="253"/>
    <col min="7729" max="7729" width="13.140625" style="253" customWidth="1"/>
    <col min="7730" max="7733" width="11.42578125" style="253"/>
    <col min="7734" max="7734" width="13" style="253" bestFit="1" customWidth="1"/>
    <col min="7735" max="7735" width="13.85546875" style="253" bestFit="1" customWidth="1"/>
    <col min="7736" max="7736" width="11.42578125" style="253"/>
    <col min="7737" max="7737" width="16.28515625" style="253" bestFit="1" customWidth="1"/>
    <col min="7738" max="7738" width="15.85546875" style="253" bestFit="1" customWidth="1"/>
    <col min="7739" max="7739" width="12.42578125" style="253" bestFit="1" customWidth="1"/>
    <col min="7740" max="7741" width="11.42578125" style="253"/>
    <col min="7742" max="7742" width="13.140625" style="253" customWidth="1"/>
    <col min="7743" max="7746" width="11.42578125" style="253"/>
    <col min="7747" max="7747" width="13" style="253" bestFit="1" customWidth="1"/>
    <col min="7748" max="7748" width="13.85546875" style="253" bestFit="1" customWidth="1"/>
    <col min="7749" max="7749" width="11.42578125" style="253"/>
    <col min="7750" max="7750" width="16.28515625" style="253" bestFit="1" customWidth="1"/>
    <col min="7751" max="7751" width="15.85546875" style="253" bestFit="1" customWidth="1"/>
    <col min="7752" max="7752" width="12.42578125" style="253" bestFit="1" customWidth="1"/>
    <col min="7753" max="7754" width="11.42578125" style="253"/>
    <col min="7755" max="7755" width="13.140625" style="253" customWidth="1"/>
    <col min="7756" max="7759" width="11.42578125" style="253"/>
    <col min="7760" max="7760" width="13" style="253" bestFit="1" customWidth="1"/>
    <col min="7761" max="7761" width="13.85546875" style="253" bestFit="1" customWidth="1"/>
    <col min="7762" max="7937" width="11.42578125" style="253"/>
    <col min="7938" max="7938" width="12.85546875" style="253" bestFit="1" customWidth="1"/>
    <col min="7939" max="7939" width="12.42578125" style="253" customWidth="1"/>
    <col min="7940" max="7940" width="16.85546875" style="253" bestFit="1" customWidth="1"/>
    <col min="7941" max="7941" width="16.28515625" style="253" bestFit="1" customWidth="1"/>
    <col min="7942" max="7942" width="15.85546875" style="253" bestFit="1" customWidth="1"/>
    <col min="7943" max="7943" width="12.42578125" style="253" bestFit="1" customWidth="1"/>
    <col min="7944" max="7945" width="11.42578125" style="253"/>
    <col min="7946" max="7946" width="13.140625" style="253" customWidth="1"/>
    <col min="7947" max="7950" width="11.42578125" style="253"/>
    <col min="7951" max="7951" width="13" style="253" bestFit="1" customWidth="1"/>
    <col min="7952" max="7952" width="13.85546875" style="253" bestFit="1" customWidth="1"/>
    <col min="7953" max="7953" width="11.42578125" style="253"/>
    <col min="7954" max="7954" width="16.28515625" style="253" bestFit="1" customWidth="1"/>
    <col min="7955" max="7955" width="15.85546875" style="253" bestFit="1" customWidth="1"/>
    <col min="7956" max="7956" width="12.42578125" style="253" bestFit="1" customWidth="1"/>
    <col min="7957" max="7958" width="11.42578125" style="253"/>
    <col min="7959" max="7959" width="13.140625" style="253" customWidth="1"/>
    <col min="7960" max="7963" width="11.42578125" style="253"/>
    <col min="7964" max="7964" width="13" style="253" bestFit="1" customWidth="1"/>
    <col min="7965" max="7965" width="13.85546875" style="253" bestFit="1" customWidth="1"/>
    <col min="7966" max="7966" width="11.42578125" style="253"/>
    <col min="7967" max="7967" width="16.28515625" style="253" bestFit="1" customWidth="1"/>
    <col min="7968" max="7968" width="15.85546875" style="253" bestFit="1" customWidth="1"/>
    <col min="7969" max="7969" width="12.42578125" style="253" bestFit="1" customWidth="1"/>
    <col min="7970" max="7971" width="11.42578125" style="253"/>
    <col min="7972" max="7972" width="13.140625" style="253" customWidth="1"/>
    <col min="7973" max="7976" width="11.42578125" style="253"/>
    <col min="7977" max="7977" width="13" style="253" bestFit="1" customWidth="1"/>
    <col min="7978" max="7978" width="13.85546875" style="253" bestFit="1" customWidth="1"/>
    <col min="7979" max="7979" width="11.42578125" style="253"/>
    <col min="7980" max="7980" width="16.28515625" style="253" bestFit="1" customWidth="1"/>
    <col min="7981" max="7981" width="15.85546875" style="253" bestFit="1" customWidth="1"/>
    <col min="7982" max="7982" width="12.42578125" style="253" bestFit="1" customWidth="1"/>
    <col min="7983" max="7984" width="11.42578125" style="253"/>
    <col min="7985" max="7985" width="13.140625" style="253" customWidth="1"/>
    <col min="7986" max="7989" width="11.42578125" style="253"/>
    <col min="7990" max="7990" width="13" style="253" bestFit="1" customWidth="1"/>
    <col min="7991" max="7991" width="13.85546875" style="253" bestFit="1" customWidth="1"/>
    <col min="7992" max="7992" width="11.42578125" style="253"/>
    <col min="7993" max="7993" width="16.28515625" style="253" bestFit="1" customWidth="1"/>
    <col min="7994" max="7994" width="15.85546875" style="253" bestFit="1" customWidth="1"/>
    <col min="7995" max="7995" width="12.42578125" style="253" bestFit="1" customWidth="1"/>
    <col min="7996" max="7997" width="11.42578125" style="253"/>
    <col min="7998" max="7998" width="13.140625" style="253" customWidth="1"/>
    <col min="7999" max="8002" width="11.42578125" style="253"/>
    <col min="8003" max="8003" width="13" style="253" bestFit="1" customWidth="1"/>
    <col min="8004" max="8004" width="13.85546875" style="253" bestFit="1" customWidth="1"/>
    <col min="8005" max="8005" width="11.42578125" style="253"/>
    <col min="8006" max="8006" width="16.28515625" style="253" bestFit="1" customWidth="1"/>
    <col min="8007" max="8007" width="15.85546875" style="253" bestFit="1" customWidth="1"/>
    <col min="8008" max="8008" width="12.42578125" style="253" bestFit="1" customWidth="1"/>
    <col min="8009" max="8010" width="11.42578125" style="253"/>
    <col min="8011" max="8011" width="13.140625" style="253" customWidth="1"/>
    <col min="8012" max="8015" width="11.42578125" style="253"/>
    <col min="8016" max="8016" width="13" style="253" bestFit="1" customWidth="1"/>
    <col min="8017" max="8017" width="13.85546875" style="253" bestFit="1" customWidth="1"/>
    <col min="8018" max="8193" width="11.42578125" style="253"/>
    <col min="8194" max="8194" width="12.85546875" style="253" bestFit="1" customWidth="1"/>
    <col min="8195" max="8195" width="12.42578125" style="253" customWidth="1"/>
    <col min="8196" max="8196" width="16.85546875" style="253" bestFit="1" customWidth="1"/>
    <col min="8197" max="8197" width="16.28515625" style="253" bestFit="1" customWidth="1"/>
    <col min="8198" max="8198" width="15.85546875" style="253" bestFit="1" customWidth="1"/>
    <col min="8199" max="8199" width="12.42578125" style="253" bestFit="1" customWidth="1"/>
    <col min="8200" max="8201" width="11.42578125" style="253"/>
    <col min="8202" max="8202" width="13.140625" style="253" customWidth="1"/>
    <col min="8203" max="8206" width="11.42578125" style="253"/>
    <col min="8207" max="8207" width="13" style="253" bestFit="1" customWidth="1"/>
    <col min="8208" max="8208" width="13.85546875" style="253" bestFit="1" customWidth="1"/>
    <col min="8209" max="8209" width="11.42578125" style="253"/>
    <col min="8210" max="8210" width="16.28515625" style="253" bestFit="1" customWidth="1"/>
    <col min="8211" max="8211" width="15.85546875" style="253" bestFit="1" customWidth="1"/>
    <col min="8212" max="8212" width="12.42578125" style="253" bestFit="1" customWidth="1"/>
    <col min="8213" max="8214" width="11.42578125" style="253"/>
    <col min="8215" max="8215" width="13.140625" style="253" customWidth="1"/>
    <col min="8216" max="8219" width="11.42578125" style="253"/>
    <col min="8220" max="8220" width="13" style="253" bestFit="1" customWidth="1"/>
    <col min="8221" max="8221" width="13.85546875" style="253" bestFit="1" customWidth="1"/>
    <col min="8222" max="8222" width="11.42578125" style="253"/>
    <col min="8223" max="8223" width="16.28515625" style="253" bestFit="1" customWidth="1"/>
    <col min="8224" max="8224" width="15.85546875" style="253" bestFit="1" customWidth="1"/>
    <col min="8225" max="8225" width="12.42578125" style="253" bestFit="1" customWidth="1"/>
    <col min="8226" max="8227" width="11.42578125" style="253"/>
    <col min="8228" max="8228" width="13.140625" style="253" customWidth="1"/>
    <col min="8229" max="8232" width="11.42578125" style="253"/>
    <col min="8233" max="8233" width="13" style="253" bestFit="1" customWidth="1"/>
    <col min="8234" max="8234" width="13.85546875" style="253" bestFit="1" customWidth="1"/>
    <col min="8235" max="8235" width="11.42578125" style="253"/>
    <col min="8236" max="8236" width="16.28515625" style="253" bestFit="1" customWidth="1"/>
    <col min="8237" max="8237" width="15.85546875" style="253" bestFit="1" customWidth="1"/>
    <col min="8238" max="8238" width="12.42578125" style="253" bestFit="1" customWidth="1"/>
    <col min="8239" max="8240" width="11.42578125" style="253"/>
    <col min="8241" max="8241" width="13.140625" style="253" customWidth="1"/>
    <col min="8242" max="8245" width="11.42578125" style="253"/>
    <col min="8246" max="8246" width="13" style="253" bestFit="1" customWidth="1"/>
    <col min="8247" max="8247" width="13.85546875" style="253" bestFit="1" customWidth="1"/>
    <col min="8248" max="8248" width="11.42578125" style="253"/>
    <col min="8249" max="8249" width="16.28515625" style="253" bestFit="1" customWidth="1"/>
    <col min="8250" max="8250" width="15.85546875" style="253" bestFit="1" customWidth="1"/>
    <col min="8251" max="8251" width="12.42578125" style="253" bestFit="1" customWidth="1"/>
    <col min="8252" max="8253" width="11.42578125" style="253"/>
    <col min="8254" max="8254" width="13.140625" style="253" customWidth="1"/>
    <col min="8255" max="8258" width="11.42578125" style="253"/>
    <col min="8259" max="8259" width="13" style="253" bestFit="1" customWidth="1"/>
    <col min="8260" max="8260" width="13.85546875" style="253" bestFit="1" customWidth="1"/>
    <col min="8261" max="8261" width="11.42578125" style="253"/>
    <col min="8262" max="8262" width="16.28515625" style="253" bestFit="1" customWidth="1"/>
    <col min="8263" max="8263" width="15.85546875" style="253" bestFit="1" customWidth="1"/>
    <col min="8264" max="8264" width="12.42578125" style="253" bestFit="1" customWidth="1"/>
    <col min="8265" max="8266" width="11.42578125" style="253"/>
    <col min="8267" max="8267" width="13.140625" style="253" customWidth="1"/>
    <col min="8268" max="8271" width="11.42578125" style="253"/>
    <col min="8272" max="8272" width="13" style="253" bestFit="1" customWidth="1"/>
    <col min="8273" max="8273" width="13.85546875" style="253" bestFit="1" customWidth="1"/>
    <col min="8274" max="8449" width="11.42578125" style="253"/>
    <col min="8450" max="8450" width="12.85546875" style="253" bestFit="1" customWidth="1"/>
    <col min="8451" max="8451" width="12.42578125" style="253" customWidth="1"/>
    <col min="8452" max="8452" width="16.85546875" style="253" bestFit="1" customWidth="1"/>
    <col min="8453" max="8453" width="16.28515625" style="253" bestFit="1" customWidth="1"/>
    <col min="8454" max="8454" width="15.85546875" style="253" bestFit="1" customWidth="1"/>
    <col min="8455" max="8455" width="12.42578125" style="253" bestFit="1" customWidth="1"/>
    <col min="8456" max="8457" width="11.42578125" style="253"/>
    <col min="8458" max="8458" width="13.140625" style="253" customWidth="1"/>
    <col min="8459" max="8462" width="11.42578125" style="253"/>
    <col min="8463" max="8463" width="13" style="253" bestFit="1" customWidth="1"/>
    <col min="8464" max="8464" width="13.85546875" style="253" bestFit="1" customWidth="1"/>
    <col min="8465" max="8465" width="11.42578125" style="253"/>
    <col min="8466" max="8466" width="16.28515625" style="253" bestFit="1" customWidth="1"/>
    <col min="8467" max="8467" width="15.85546875" style="253" bestFit="1" customWidth="1"/>
    <col min="8468" max="8468" width="12.42578125" style="253" bestFit="1" customWidth="1"/>
    <col min="8469" max="8470" width="11.42578125" style="253"/>
    <col min="8471" max="8471" width="13.140625" style="253" customWidth="1"/>
    <col min="8472" max="8475" width="11.42578125" style="253"/>
    <col min="8476" max="8476" width="13" style="253" bestFit="1" customWidth="1"/>
    <col min="8477" max="8477" width="13.85546875" style="253" bestFit="1" customWidth="1"/>
    <col min="8478" max="8478" width="11.42578125" style="253"/>
    <col min="8479" max="8479" width="16.28515625" style="253" bestFit="1" customWidth="1"/>
    <col min="8480" max="8480" width="15.85546875" style="253" bestFit="1" customWidth="1"/>
    <col min="8481" max="8481" width="12.42578125" style="253" bestFit="1" customWidth="1"/>
    <col min="8482" max="8483" width="11.42578125" style="253"/>
    <col min="8484" max="8484" width="13.140625" style="253" customWidth="1"/>
    <col min="8485" max="8488" width="11.42578125" style="253"/>
    <col min="8489" max="8489" width="13" style="253" bestFit="1" customWidth="1"/>
    <col min="8490" max="8490" width="13.85546875" style="253" bestFit="1" customWidth="1"/>
    <col min="8491" max="8491" width="11.42578125" style="253"/>
    <col min="8492" max="8492" width="16.28515625" style="253" bestFit="1" customWidth="1"/>
    <col min="8493" max="8493" width="15.85546875" style="253" bestFit="1" customWidth="1"/>
    <col min="8494" max="8494" width="12.42578125" style="253" bestFit="1" customWidth="1"/>
    <col min="8495" max="8496" width="11.42578125" style="253"/>
    <col min="8497" max="8497" width="13.140625" style="253" customWidth="1"/>
    <col min="8498" max="8501" width="11.42578125" style="253"/>
    <col min="8502" max="8502" width="13" style="253" bestFit="1" customWidth="1"/>
    <col min="8503" max="8503" width="13.85546875" style="253" bestFit="1" customWidth="1"/>
    <col min="8504" max="8504" width="11.42578125" style="253"/>
    <col min="8505" max="8505" width="16.28515625" style="253" bestFit="1" customWidth="1"/>
    <col min="8506" max="8506" width="15.85546875" style="253" bestFit="1" customWidth="1"/>
    <col min="8507" max="8507" width="12.42578125" style="253" bestFit="1" customWidth="1"/>
    <col min="8508" max="8509" width="11.42578125" style="253"/>
    <col min="8510" max="8510" width="13.140625" style="253" customWidth="1"/>
    <col min="8511" max="8514" width="11.42578125" style="253"/>
    <col min="8515" max="8515" width="13" style="253" bestFit="1" customWidth="1"/>
    <col min="8516" max="8516" width="13.85546875" style="253" bestFit="1" customWidth="1"/>
    <col min="8517" max="8517" width="11.42578125" style="253"/>
    <col min="8518" max="8518" width="16.28515625" style="253" bestFit="1" customWidth="1"/>
    <col min="8519" max="8519" width="15.85546875" style="253" bestFit="1" customWidth="1"/>
    <col min="8520" max="8520" width="12.42578125" style="253" bestFit="1" customWidth="1"/>
    <col min="8521" max="8522" width="11.42578125" style="253"/>
    <col min="8523" max="8523" width="13.140625" style="253" customWidth="1"/>
    <col min="8524" max="8527" width="11.42578125" style="253"/>
    <col min="8528" max="8528" width="13" style="253" bestFit="1" customWidth="1"/>
    <col min="8529" max="8529" width="13.85546875" style="253" bestFit="1" customWidth="1"/>
    <col min="8530" max="8705" width="11.42578125" style="253"/>
    <col min="8706" max="8706" width="12.85546875" style="253" bestFit="1" customWidth="1"/>
    <col min="8707" max="8707" width="12.42578125" style="253" customWidth="1"/>
    <col min="8708" max="8708" width="16.85546875" style="253" bestFit="1" customWidth="1"/>
    <col min="8709" max="8709" width="16.28515625" style="253" bestFit="1" customWidth="1"/>
    <col min="8710" max="8710" width="15.85546875" style="253" bestFit="1" customWidth="1"/>
    <col min="8711" max="8711" width="12.42578125" style="253" bestFit="1" customWidth="1"/>
    <col min="8712" max="8713" width="11.42578125" style="253"/>
    <col min="8714" max="8714" width="13.140625" style="253" customWidth="1"/>
    <col min="8715" max="8718" width="11.42578125" style="253"/>
    <col min="8719" max="8719" width="13" style="253" bestFit="1" customWidth="1"/>
    <col min="8720" max="8720" width="13.85546875" style="253" bestFit="1" customWidth="1"/>
    <col min="8721" max="8721" width="11.42578125" style="253"/>
    <col min="8722" max="8722" width="16.28515625" style="253" bestFit="1" customWidth="1"/>
    <col min="8723" max="8723" width="15.85546875" style="253" bestFit="1" customWidth="1"/>
    <col min="8724" max="8724" width="12.42578125" style="253" bestFit="1" customWidth="1"/>
    <col min="8725" max="8726" width="11.42578125" style="253"/>
    <col min="8727" max="8727" width="13.140625" style="253" customWidth="1"/>
    <col min="8728" max="8731" width="11.42578125" style="253"/>
    <col min="8732" max="8732" width="13" style="253" bestFit="1" customWidth="1"/>
    <col min="8733" max="8733" width="13.85546875" style="253" bestFit="1" customWidth="1"/>
    <col min="8734" max="8734" width="11.42578125" style="253"/>
    <col min="8735" max="8735" width="16.28515625" style="253" bestFit="1" customWidth="1"/>
    <col min="8736" max="8736" width="15.85546875" style="253" bestFit="1" customWidth="1"/>
    <col min="8737" max="8737" width="12.42578125" style="253" bestFit="1" customWidth="1"/>
    <col min="8738" max="8739" width="11.42578125" style="253"/>
    <col min="8740" max="8740" width="13.140625" style="253" customWidth="1"/>
    <col min="8741" max="8744" width="11.42578125" style="253"/>
    <col min="8745" max="8745" width="13" style="253" bestFit="1" customWidth="1"/>
    <col min="8746" max="8746" width="13.85546875" style="253" bestFit="1" customWidth="1"/>
    <col min="8747" max="8747" width="11.42578125" style="253"/>
    <col min="8748" max="8748" width="16.28515625" style="253" bestFit="1" customWidth="1"/>
    <col min="8749" max="8749" width="15.85546875" style="253" bestFit="1" customWidth="1"/>
    <col min="8750" max="8750" width="12.42578125" style="253" bestFit="1" customWidth="1"/>
    <col min="8751" max="8752" width="11.42578125" style="253"/>
    <col min="8753" max="8753" width="13.140625" style="253" customWidth="1"/>
    <col min="8754" max="8757" width="11.42578125" style="253"/>
    <col min="8758" max="8758" width="13" style="253" bestFit="1" customWidth="1"/>
    <col min="8759" max="8759" width="13.85546875" style="253" bestFit="1" customWidth="1"/>
    <col min="8760" max="8760" width="11.42578125" style="253"/>
    <col min="8761" max="8761" width="16.28515625" style="253" bestFit="1" customWidth="1"/>
    <col min="8762" max="8762" width="15.85546875" style="253" bestFit="1" customWidth="1"/>
    <col min="8763" max="8763" width="12.42578125" style="253" bestFit="1" customWidth="1"/>
    <col min="8764" max="8765" width="11.42578125" style="253"/>
    <col min="8766" max="8766" width="13.140625" style="253" customWidth="1"/>
    <col min="8767" max="8770" width="11.42578125" style="253"/>
    <col min="8771" max="8771" width="13" style="253" bestFit="1" customWidth="1"/>
    <col min="8772" max="8772" width="13.85546875" style="253" bestFit="1" customWidth="1"/>
    <col min="8773" max="8773" width="11.42578125" style="253"/>
    <col min="8774" max="8774" width="16.28515625" style="253" bestFit="1" customWidth="1"/>
    <col min="8775" max="8775" width="15.85546875" style="253" bestFit="1" customWidth="1"/>
    <col min="8776" max="8776" width="12.42578125" style="253" bestFit="1" customWidth="1"/>
    <col min="8777" max="8778" width="11.42578125" style="253"/>
    <col min="8779" max="8779" width="13.140625" style="253" customWidth="1"/>
    <col min="8780" max="8783" width="11.42578125" style="253"/>
    <col min="8784" max="8784" width="13" style="253" bestFit="1" customWidth="1"/>
    <col min="8785" max="8785" width="13.85546875" style="253" bestFit="1" customWidth="1"/>
    <col min="8786" max="8961" width="11.42578125" style="253"/>
    <col min="8962" max="8962" width="12.85546875" style="253" bestFit="1" customWidth="1"/>
    <col min="8963" max="8963" width="12.42578125" style="253" customWidth="1"/>
    <col min="8964" max="8964" width="16.85546875" style="253" bestFit="1" customWidth="1"/>
    <col min="8965" max="8965" width="16.28515625" style="253" bestFit="1" customWidth="1"/>
    <col min="8966" max="8966" width="15.85546875" style="253" bestFit="1" customWidth="1"/>
    <col min="8967" max="8967" width="12.42578125" style="253" bestFit="1" customWidth="1"/>
    <col min="8968" max="8969" width="11.42578125" style="253"/>
    <col min="8970" max="8970" width="13.140625" style="253" customWidth="1"/>
    <col min="8971" max="8974" width="11.42578125" style="253"/>
    <col min="8975" max="8975" width="13" style="253" bestFit="1" customWidth="1"/>
    <col min="8976" max="8976" width="13.85546875" style="253" bestFit="1" customWidth="1"/>
    <col min="8977" max="8977" width="11.42578125" style="253"/>
    <col min="8978" max="8978" width="16.28515625" style="253" bestFit="1" customWidth="1"/>
    <col min="8979" max="8979" width="15.85546875" style="253" bestFit="1" customWidth="1"/>
    <col min="8980" max="8980" width="12.42578125" style="253" bestFit="1" customWidth="1"/>
    <col min="8981" max="8982" width="11.42578125" style="253"/>
    <col min="8983" max="8983" width="13.140625" style="253" customWidth="1"/>
    <col min="8984" max="8987" width="11.42578125" style="253"/>
    <col min="8988" max="8988" width="13" style="253" bestFit="1" customWidth="1"/>
    <col min="8989" max="8989" width="13.85546875" style="253" bestFit="1" customWidth="1"/>
    <col min="8990" max="8990" width="11.42578125" style="253"/>
    <col min="8991" max="8991" width="16.28515625" style="253" bestFit="1" customWidth="1"/>
    <col min="8992" max="8992" width="15.85546875" style="253" bestFit="1" customWidth="1"/>
    <col min="8993" max="8993" width="12.42578125" style="253" bestFit="1" customWidth="1"/>
    <col min="8994" max="8995" width="11.42578125" style="253"/>
    <col min="8996" max="8996" width="13.140625" style="253" customWidth="1"/>
    <col min="8997" max="9000" width="11.42578125" style="253"/>
    <col min="9001" max="9001" width="13" style="253" bestFit="1" customWidth="1"/>
    <col min="9002" max="9002" width="13.85546875" style="253" bestFit="1" customWidth="1"/>
    <col min="9003" max="9003" width="11.42578125" style="253"/>
    <col min="9004" max="9004" width="16.28515625" style="253" bestFit="1" customWidth="1"/>
    <col min="9005" max="9005" width="15.85546875" style="253" bestFit="1" customWidth="1"/>
    <col min="9006" max="9006" width="12.42578125" style="253" bestFit="1" customWidth="1"/>
    <col min="9007" max="9008" width="11.42578125" style="253"/>
    <col min="9009" max="9009" width="13.140625" style="253" customWidth="1"/>
    <col min="9010" max="9013" width="11.42578125" style="253"/>
    <col min="9014" max="9014" width="13" style="253" bestFit="1" customWidth="1"/>
    <col min="9015" max="9015" width="13.85546875" style="253" bestFit="1" customWidth="1"/>
    <col min="9016" max="9016" width="11.42578125" style="253"/>
    <col min="9017" max="9017" width="16.28515625" style="253" bestFit="1" customWidth="1"/>
    <col min="9018" max="9018" width="15.85546875" style="253" bestFit="1" customWidth="1"/>
    <col min="9019" max="9019" width="12.42578125" style="253" bestFit="1" customWidth="1"/>
    <col min="9020" max="9021" width="11.42578125" style="253"/>
    <col min="9022" max="9022" width="13.140625" style="253" customWidth="1"/>
    <col min="9023" max="9026" width="11.42578125" style="253"/>
    <col min="9027" max="9027" width="13" style="253" bestFit="1" customWidth="1"/>
    <col min="9028" max="9028" width="13.85546875" style="253" bestFit="1" customWidth="1"/>
    <col min="9029" max="9029" width="11.42578125" style="253"/>
    <col min="9030" max="9030" width="16.28515625" style="253" bestFit="1" customWidth="1"/>
    <col min="9031" max="9031" width="15.85546875" style="253" bestFit="1" customWidth="1"/>
    <col min="9032" max="9032" width="12.42578125" style="253" bestFit="1" customWidth="1"/>
    <col min="9033" max="9034" width="11.42578125" style="253"/>
    <col min="9035" max="9035" width="13.140625" style="253" customWidth="1"/>
    <col min="9036" max="9039" width="11.42578125" style="253"/>
    <col min="9040" max="9040" width="13" style="253" bestFit="1" customWidth="1"/>
    <col min="9041" max="9041" width="13.85546875" style="253" bestFit="1" customWidth="1"/>
    <col min="9042" max="9217" width="11.42578125" style="253"/>
    <col min="9218" max="9218" width="12.85546875" style="253" bestFit="1" customWidth="1"/>
    <col min="9219" max="9219" width="12.42578125" style="253" customWidth="1"/>
    <col min="9220" max="9220" width="16.85546875" style="253" bestFit="1" customWidth="1"/>
    <col min="9221" max="9221" width="16.28515625" style="253" bestFit="1" customWidth="1"/>
    <col min="9222" max="9222" width="15.85546875" style="253" bestFit="1" customWidth="1"/>
    <col min="9223" max="9223" width="12.42578125" style="253" bestFit="1" customWidth="1"/>
    <col min="9224" max="9225" width="11.42578125" style="253"/>
    <col min="9226" max="9226" width="13.140625" style="253" customWidth="1"/>
    <col min="9227" max="9230" width="11.42578125" style="253"/>
    <col min="9231" max="9231" width="13" style="253" bestFit="1" customWidth="1"/>
    <col min="9232" max="9232" width="13.85546875" style="253" bestFit="1" customWidth="1"/>
    <col min="9233" max="9233" width="11.42578125" style="253"/>
    <col min="9234" max="9234" width="16.28515625" style="253" bestFit="1" customWidth="1"/>
    <col min="9235" max="9235" width="15.85546875" style="253" bestFit="1" customWidth="1"/>
    <col min="9236" max="9236" width="12.42578125" style="253" bestFit="1" customWidth="1"/>
    <col min="9237" max="9238" width="11.42578125" style="253"/>
    <col min="9239" max="9239" width="13.140625" style="253" customWidth="1"/>
    <col min="9240" max="9243" width="11.42578125" style="253"/>
    <col min="9244" max="9244" width="13" style="253" bestFit="1" customWidth="1"/>
    <col min="9245" max="9245" width="13.85546875" style="253" bestFit="1" customWidth="1"/>
    <col min="9246" max="9246" width="11.42578125" style="253"/>
    <col min="9247" max="9247" width="16.28515625" style="253" bestFit="1" customWidth="1"/>
    <col min="9248" max="9248" width="15.85546875" style="253" bestFit="1" customWidth="1"/>
    <col min="9249" max="9249" width="12.42578125" style="253" bestFit="1" customWidth="1"/>
    <col min="9250" max="9251" width="11.42578125" style="253"/>
    <col min="9252" max="9252" width="13.140625" style="253" customWidth="1"/>
    <col min="9253" max="9256" width="11.42578125" style="253"/>
    <col min="9257" max="9257" width="13" style="253" bestFit="1" customWidth="1"/>
    <col min="9258" max="9258" width="13.85546875" style="253" bestFit="1" customWidth="1"/>
    <col min="9259" max="9259" width="11.42578125" style="253"/>
    <col min="9260" max="9260" width="16.28515625" style="253" bestFit="1" customWidth="1"/>
    <col min="9261" max="9261" width="15.85546875" style="253" bestFit="1" customWidth="1"/>
    <col min="9262" max="9262" width="12.42578125" style="253" bestFit="1" customWidth="1"/>
    <col min="9263" max="9264" width="11.42578125" style="253"/>
    <col min="9265" max="9265" width="13.140625" style="253" customWidth="1"/>
    <col min="9266" max="9269" width="11.42578125" style="253"/>
    <col min="9270" max="9270" width="13" style="253" bestFit="1" customWidth="1"/>
    <col min="9271" max="9271" width="13.85546875" style="253" bestFit="1" customWidth="1"/>
    <col min="9272" max="9272" width="11.42578125" style="253"/>
    <col min="9273" max="9273" width="16.28515625" style="253" bestFit="1" customWidth="1"/>
    <col min="9274" max="9274" width="15.85546875" style="253" bestFit="1" customWidth="1"/>
    <col min="9275" max="9275" width="12.42578125" style="253" bestFit="1" customWidth="1"/>
    <col min="9276" max="9277" width="11.42578125" style="253"/>
    <col min="9278" max="9278" width="13.140625" style="253" customWidth="1"/>
    <col min="9279" max="9282" width="11.42578125" style="253"/>
    <col min="9283" max="9283" width="13" style="253" bestFit="1" customWidth="1"/>
    <col min="9284" max="9284" width="13.85546875" style="253" bestFit="1" customWidth="1"/>
    <col min="9285" max="9285" width="11.42578125" style="253"/>
    <col min="9286" max="9286" width="16.28515625" style="253" bestFit="1" customWidth="1"/>
    <col min="9287" max="9287" width="15.85546875" style="253" bestFit="1" customWidth="1"/>
    <col min="9288" max="9288" width="12.42578125" style="253" bestFit="1" customWidth="1"/>
    <col min="9289" max="9290" width="11.42578125" style="253"/>
    <col min="9291" max="9291" width="13.140625" style="253" customWidth="1"/>
    <col min="9292" max="9295" width="11.42578125" style="253"/>
    <col min="9296" max="9296" width="13" style="253" bestFit="1" customWidth="1"/>
    <col min="9297" max="9297" width="13.85546875" style="253" bestFit="1" customWidth="1"/>
    <col min="9298" max="9473" width="11.42578125" style="253"/>
    <col min="9474" max="9474" width="12.85546875" style="253" bestFit="1" customWidth="1"/>
    <col min="9475" max="9475" width="12.42578125" style="253" customWidth="1"/>
    <col min="9476" max="9476" width="16.85546875" style="253" bestFit="1" customWidth="1"/>
    <col min="9477" max="9477" width="16.28515625" style="253" bestFit="1" customWidth="1"/>
    <col min="9478" max="9478" width="15.85546875" style="253" bestFit="1" customWidth="1"/>
    <col min="9479" max="9479" width="12.42578125" style="253" bestFit="1" customWidth="1"/>
    <col min="9480" max="9481" width="11.42578125" style="253"/>
    <col min="9482" max="9482" width="13.140625" style="253" customWidth="1"/>
    <col min="9483" max="9486" width="11.42578125" style="253"/>
    <col min="9487" max="9487" width="13" style="253" bestFit="1" customWidth="1"/>
    <col min="9488" max="9488" width="13.85546875" style="253" bestFit="1" customWidth="1"/>
    <col min="9489" max="9489" width="11.42578125" style="253"/>
    <col min="9490" max="9490" width="16.28515625" style="253" bestFit="1" customWidth="1"/>
    <col min="9491" max="9491" width="15.85546875" style="253" bestFit="1" customWidth="1"/>
    <col min="9492" max="9492" width="12.42578125" style="253" bestFit="1" customWidth="1"/>
    <col min="9493" max="9494" width="11.42578125" style="253"/>
    <col min="9495" max="9495" width="13.140625" style="253" customWidth="1"/>
    <col min="9496" max="9499" width="11.42578125" style="253"/>
    <col min="9500" max="9500" width="13" style="253" bestFit="1" customWidth="1"/>
    <col min="9501" max="9501" width="13.85546875" style="253" bestFit="1" customWidth="1"/>
    <col min="9502" max="9502" width="11.42578125" style="253"/>
    <col min="9503" max="9503" width="16.28515625" style="253" bestFit="1" customWidth="1"/>
    <col min="9504" max="9504" width="15.85546875" style="253" bestFit="1" customWidth="1"/>
    <col min="9505" max="9505" width="12.42578125" style="253" bestFit="1" customWidth="1"/>
    <col min="9506" max="9507" width="11.42578125" style="253"/>
    <col min="9508" max="9508" width="13.140625" style="253" customWidth="1"/>
    <col min="9509" max="9512" width="11.42578125" style="253"/>
    <col min="9513" max="9513" width="13" style="253" bestFit="1" customWidth="1"/>
    <col min="9514" max="9514" width="13.85546875" style="253" bestFit="1" customWidth="1"/>
    <col min="9515" max="9515" width="11.42578125" style="253"/>
    <col min="9516" max="9516" width="16.28515625" style="253" bestFit="1" customWidth="1"/>
    <col min="9517" max="9517" width="15.85546875" style="253" bestFit="1" customWidth="1"/>
    <col min="9518" max="9518" width="12.42578125" style="253" bestFit="1" customWidth="1"/>
    <col min="9519" max="9520" width="11.42578125" style="253"/>
    <col min="9521" max="9521" width="13.140625" style="253" customWidth="1"/>
    <col min="9522" max="9525" width="11.42578125" style="253"/>
    <col min="9526" max="9526" width="13" style="253" bestFit="1" customWidth="1"/>
    <col min="9527" max="9527" width="13.85546875" style="253" bestFit="1" customWidth="1"/>
    <col min="9528" max="9528" width="11.42578125" style="253"/>
    <col min="9529" max="9529" width="16.28515625" style="253" bestFit="1" customWidth="1"/>
    <col min="9530" max="9530" width="15.85546875" style="253" bestFit="1" customWidth="1"/>
    <col min="9531" max="9531" width="12.42578125" style="253" bestFit="1" customWidth="1"/>
    <col min="9532" max="9533" width="11.42578125" style="253"/>
    <col min="9534" max="9534" width="13.140625" style="253" customWidth="1"/>
    <col min="9535" max="9538" width="11.42578125" style="253"/>
    <col min="9539" max="9539" width="13" style="253" bestFit="1" customWidth="1"/>
    <col min="9540" max="9540" width="13.85546875" style="253" bestFit="1" customWidth="1"/>
    <col min="9541" max="9541" width="11.42578125" style="253"/>
    <col min="9542" max="9542" width="16.28515625" style="253" bestFit="1" customWidth="1"/>
    <col min="9543" max="9543" width="15.85546875" style="253" bestFit="1" customWidth="1"/>
    <col min="9544" max="9544" width="12.42578125" style="253" bestFit="1" customWidth="1"/>
    <col min="9545" max="9546" width="11.42578125" style="253"/>
    <col min="9547" max="9547" width="13.140625" style="253" customWidth="1"/>
    <col min="9548" max="9551" width="11.42578125" style="253"/>
    <col min="9552" max="9552" width="13" style="253" bestFit="1" customWidth="1"/>
    <col min="9553" max="9553" width="13.85546875" style="253" bestFit="1" customWidth="1"/>
    <col min="9554" max="9729" width="11.42578125" style="253"/>
    <col min="9730" max="9730" width="12.85546875" style="253" bestFit="1" customWidth="1"/>
    <col min="9731" max="9731" width="12.42578125" style="253" customWidth="1"/>
    <col min="9732" max="9732" width="16.85546875" style="253" bestFit="1" customWidth="1"/>
    <col min="9733" max="9733" width="16.28515625" style="253" bestFit="1" customWidth="1"/>
    <col min="9734" max="9734" width="15.85546875" style="253" bestFit="1" customWidth="1"/>
    <col min="9735" max="9735" width="12.42578125" style="253" bestFit="1" customWidth="1"/>
    <col min="9736" max="9737" width="11.42578125" style="253"/>
    <col min="9738" max="9738" width="13.140625" style="253" customWidth="1"/>
    <col min="9739" max="9742" width="11.42578125" style="253"/>
    <col min="9743" max="9743" width="13" style="253" bestFit="1" customWidth="1"/>
    <col min="9744" max="9744" width="13.85546875" style="253" bestFit="1" customWidth="1"/>
    <col min="9745" max="9745" width="11.42578125" style="253"/>
    <col min="9746" max="9746" width="16.28515625" style="253" bestFit="1" customWidth="1"/>
    <col min="9747" max="9747" width="15.85546875" style="253" bestFit="1" customWidth="1"/>
    <col min="9748" max="9748" width="12.42578125" style="253" bestFit="1" customWidth="1"/>
    <col min="9749" max="9750" width="11.42578125" style="253"/>
    <col min="9751" max="9751" width="13.140625" style="253" customWidth="1"/>
    <col min="9752" max="9755" width="11.42578125" style="253"/>
    <col min="9756" max="9756" width="13" style="253" bestFit="1" customWidth="1"/>
    <col min="9757" max="9757" width="13.85546875" style="253" bestFit="1" customWidth="1"/>
    <col min="9758" max="9758" width="11.42578125" style="253"/>
    <col min="9759" max="9759" width="16.28515625" style="253" bestFit="1" customWidth="1"/>
    <col min="9760" max="9760" width="15.85546875" style="253" bestFit="1" customWidth="1"/>
    <col min="9761" max="9761" width="12.42578125" style="253" bestFit="1" customWidth="1"/>
    <col min="9762" max="9763" width="11.42578125" style="253"/>
    <col min="9764" max="9764" width="13.140625" style="253" customWidth="1"/>
    <col min="9765" max="9768" width="11.42578125" style="253"/>
    <col min="9769" max="9769" width="13" style="253" bestFit="1" customWidth="1"/>
    <col min="9770" max="9770" width="13.85546875" style="253" bestFit="1" customWidth="1"/>
    <col min="9771" max="9771" width="11.42578125" style="253"/>
    <col min="9772" max="9772" width="16.28515625" style="253" bestFit="1" customWidth="1"/>
    <col min="9773" max="9773" width="15.85546875" style="253" bestFit="1" customWidth="1"/>
    <col min="9774" max="9774" width="12.42578125" style="253" bestFit="1" customWidth="1"/>
    <col min="9775" max="9776" width="11.42578125" style="253"/>
    <col min="9777" max="9777" width="13.140625" style="253" customWidth="1"/>
    <col min="9778" max="9781" width="11.42578125" style="253"/>
    <col min="9782" max="9782" width="13" style="253" bestFit="1" customWidth="1"/>
    <col min="9783" max="9783" width="13.85546875" style="253" bestFit="1" customWidth="1"/>
    <col min="9784" max="9784" width="11.42578125" style="253"/>
    <col min="9785" max="9785" width="16.28515625" style="253" bestFit="1" customWidth="1"/>
    <col min="9786" max="9786" width="15.85546875" style="253" bestFit="1" customWidth="1"/>
    <col min="9787" max="9787" width="12.42578125" style="253" bestFit="1" customWidth="1"/>
    <col min="9788" max="9789" width="11.42578125" style="253"/>
    <col min="9790" max="9790" width="13.140625" style="253" customWidth="1"/>
    <col min="9791" max="9794" width="11.42578125" style="253"/>
    <col min="9795" max="9795" width="13" style="253" bestFit="1" customWidth="1"/>
    <col min="9796" max="9796" width="13.85546875" style="253" bestFit="1" customWidth="1"/>
    <col min="9797" max="9797" width="11.42578125" style="253"/>
    <col min="9798" max="9798" width="16.28515625" style="253" bestFit="1" customWidth="1"/>
    <col min="9799" max="9799" width="15.85546875" style="253" bestFit="1" customWidth="1"/>
    <col min="9800" max="9800" width="12.42578125" style="253" bestFit="1" customWidth="1"/>
    <col min="9801" max="9802" width="11.42578125" style="253"/>
    <col min="9803" max="9803" width="13.140625" style="253" customWidth="1"/>
    <col min="9804" max="9807" width="11.42578125" style="253"/>
    <col min="9808" max="9808" width="13" style="253" bestFit="1" customWidth="1"/>
    <col min="9809" max="9809" width="13.85546875" style="253" bestFit="1" customWidth="1"/>
    <col min="9810" max="9985" width="11.42578125" style="253"/>
    <col min="9986" max="9986" width="12.85546875" style="253" bestFit="1" customWidth="1"/>
    <col min="9987" max="9987" width="12.42578125" style="253" customWidth="1"/>
    <col min="9988" max="9988" width="16.85546875" style="253" bestFit="1" customWidth="1"/>
    <col min="9989" max="9989" width="16.28515625" style="253" bestFit="1" customWidth="1"/>
    <col min="9990" max="9990" width="15.85546875" style="253" bestFit="1" customWidth="1"/>
    <col min="9991" max="9991" width="12.42578125" style="253" bestFit="1" customWidth="1"/>
    <col min="9992" max="9993" width="11.42578125" style="253"/>
    <col min="9994" max="9994" width="13.140625" style="253" customWidth="1"/>
    <col min="9995" max="9998" width="11.42578125" style="253"/>
    <col min="9999" max="9999" width="13" style="253" bestFit="1" customWidth="1"/>
    <col min="10000" max="10000" width="13.85546875" style="253" bestFit="1" customWidth="1"/>
    <col min="10001" max="10001" width="11.42578125" style="253"/>
    <col min="10002" max="10002" width="16.28515625" style="253" bestFit="1" customWidth="1"/>
    <col min="10003" max="10003" width="15.85546875" style="253" bestFit="1" customWidth="1"/>
    <col min="10004" max="10004" width="12.42578125" style="253" bestFit="1" customWidth="1"/>
    <col min="10005" max="10006" width="11.42578125" style="253"/>
    <col min="10007" max="10007" width="13.140625" style="253" customWidth="1"/>
    <col min="10008" max="10011" width="11.42578125" style="253"/>
    <col min="10012" max="10012" width="13" style="253" bestFit="1" customWidth="1"/>
    <col min="10013" max="10013" width="13.85546875" style="253" bestFit="1" customWidth="1"/>
    <col min="10014" max="10014" width="11.42578125" style="253"/>
    <col min="10015" max="10015" width="16.28515625" style="253" bestFit="1" customWidth="1"/>
    <col min="10016" max="10016" width="15.85546875" style="253" bestFit="1" customWidth="1"/>
    <col min="10017" max="10017" width="12.42578125" style="253" bestFit="1" customWidth="1"/>
    <col min="10018" max="10019" width="11.42578125" style="253"/>
    <col min="10020" max="10020" width="13.140625" style="253" customWidth="1"/>
    <col min="10021" max="10024" width="11.42578125" style="253"/>
    <col min="10025" max="10025" width="13" style="253" bestFit="1" customWidth="1"/>
    <col min="10026" max="10026" width="13.85546875" style="253" bestFit="1" customWidth="1"/>
    <col min="10027" max="10027" width="11.42578125" style="253"/>
    <col min="10028" max="10028" width="16.28515625" style="253" bestFit="1" customWidth="1"/>
    <col min="10029" max="10029" width="15.85546875" style="253" bestFit="1" customWidth="1"/>
    <col min="10030" max="10030" width="12.42578125" style="253" bestFit="1" customWidth="1"/>
    <col min="10031" max="10032" width="11.42578125" style="253"/>
    <col min="10033" max="10033" width="13.140625" style="253" customWidth="1"/>
    <col min="10034" max="10037" width="11.42578125" style="253"/>
    <col min="10038" max="10038" width="13" style="253" bestFit="1" customWidth="1"/>
    <col min="10039" max="10039" width="13.85546875" style="253" bestFit="1" customWidth="1"/>
    <col min="10040" max="10040" width="11.42578125" style="253"/>
    <col min="10041" max="10041" width="16.28515625" style="253" bestFit="1" customWidth="1"/>
    <col min="10042" max="10042" width="15.85546875" style="253" bestFit="1" customWidth="1"/>
    <col min="10043" max="10043" width="12.42578125" style="253" bestFit="1" customWidth="1"/>
    <col min="10044" max="10045" width="11.42578125" style="253"/>
    <col min="10046" max="10046" width="13.140625" style="253" customWidth="1"/>
    <col min="10047" max="10050" width="11.42578125" style="253"/>
    <col min="10051" max="10051" width="13" style="253" bestFit="1" customWidth="1"/>
    <col min="10052" max="10052" width="13.85546875" style="253" bestFit="1" customWidth="1"/>
    <col min="10053" max="10053" width="11.42578125" style="253"/>
    <col min="10054" max="10054" width="16.28515625" style="253" bestFit="1" customWidth="1"/>
    <col min="10055" max="10055" width="15.85546875" style="253" bestFit="1" customWidth="1"/>
    <col min="10056" max="10056" width="12.42578125" style="253" bestFit="1" customWidth="1"/>
    <col min="10057" max="10058" width="11.42578125" style="253"/>
    <col min="10059" max="10059" width="13.140625" style="253" customWidth="1"/>
    <col min="10060" max="10063" width="11.42578125" style="253"/>
    <col min="10064" max="10064" width="13" style="253" bestFit="1" customWidth="1"/>
    <col min="10065" max="10065" width="13.85546875" style="253" bestFit="1" customWidth="1"/>
    <col min="10066" max="10241" width="11.42578125" style="253"/>
    <col min="10242" max="10242" width="12.85546875" style="253" bestFit="1" customWidth="1"/>
    <col min="10243" max="10243" width="12.42578125" style="253" customWidth="1"/>
    <col min="10244" max="10244" width="16.85546875" style="253" bestFit="1" customWidth="1"/>
    <col min="10245" max="10245" width="16.28515625" style="253" bestFit="1" customWidth="1"/>
    <col min="10246" max="10246" width="15.85546875" style="253" bestFit="1" customWidth="1"/>
    <col min="10247" max="10247" width="12.42578125" style="253" bestFit="1" customWidth="1"/>
    <col min="10248" max="10249" width="11.42578125" style="253"/>
    <col min="10250" max="10250" width="13.140625" style="253" customWidth="1"/>
    <col min="10251" max="10254" width="11.42578125" style="253"/>
    <col min="10255" max="10255" width="13" style="253" bestFit="1" customWidth="1"/>
    <col min="10256" max="10256" width="13.85546875" style="253" bestFit="1" customWidth="1"/>
    <col min="10257" max="10257" width="11.42578125" style="253"/>
    <col min="10258" max="10258" width="16.28515625" style="253" bestFit="1" customWidth="1"/>
    <col min="10259" max="10259" width="15.85546875" style="253" bestFit="1" customWidth="1"/>
    <col min="10260" max="10260" width="12.42578125" style="253" bestFit="1" customWidth="1"/>
    <col min="10261" max="10262" width="11.42578125" style="253"/>
    <col min="10263" max="10263" width="13.140625" style="253" customWidth="1"/>
    <col min="10264" max="10267" width="11.42578125" style="253"/>
    <col min="10268" max="10268" width="13" style="253" bestFit="1" customWidth="1"/>
    <col min="10269" max="10269" width="13.85546875" style="253" bestFit="1" customWidth="1"/>
    <col min="10270" max="10270" width="11.42578125" style="253"/>
    <col min="10271" max="10271" width="16.28515625" style="253" bestFit="1" customWidth="1"/>
    <col min="10272" max="10272" width="15.85546875" style="253" bestFit="1" customWidth="1"/>
    <col min="10273" max="10273" width="12.42578125" style="253" bestFit="1" customWidth="1"/>
    <col min="10274" max="10275" width="11.42578125" style="253"/>
    <col min="10276" max="10276" width="13.140625" style="253" customWidth="1"/>
    <col min="10277" max="10280" width="11.42578125" style="253"/>
    <col min="10281" max="10281" width="13" style="253" bestFit="1" customWidth="1"/>
    <col min="10282" max="10282" width="13.85546875" style="253" bestFit="1" customWidth="1"/>
    <col min="10283" max="10283" width="11.42578125" style="253"/>
    <col min="10284" max="10284" width="16.28515625" style="253" bestFit="1" customWidth="1"/>
    <col min="10285" max="10285" width="15.85546875" style="253" bestFit="1" customWidth="1"/>
    <col min="10286" max="10286" width="12.42578125" style="253" bestFit="1" customWidth="1"/>
    <col min="10287" max="10288" width="11.42578125" style="253"/>
    <col min="10289" max="10289" width="13.140625" style="253" customWidth="1"/>
    <col min="10290" max="10293" width="11.42578125" style="253"/>
    <col min="10294" max="10294" width="13" style="253" bestFit="1" customWidth="1"/>
    <col min="10295" max="10295" width="13.85546875" style="253" bestFit="1" customWidth="1"/>
    <col min="10296" max="10296" width="11.42578125" style="253"/>
    <col min="10297" max="10297" width="16.28515625" style="253" bestFit="1" customWidth="1"/>
    <col min="10298" max="10298" width="15.85546875" style="253" bestFit="1" customWidth="1"/>
    <col min="10299" max="10299" width="12.42578125" style="253" bestFit="1" customWidth="1"/>
    <col min="10300" max="10301" width="11.42578125" style="253"/>
    <col min="10302" max="10302" width="13.140625" style="253" customWidth="1"/>
    <col min="10303" max="10306" width="11.42578125" style="253"/>
    <col min="10307" max="10307" width="13" style="253" bestFit="1" customWidth="1"/>
    <col min="10308" max="10308" width="13.85546875" style="253" bestFit="1" customWidth="1"/>
    <col min="10309" max="10309" width="11.42578125" style="253"/>
    <col min="10310" max="10310" width="16.28515625" style="253" bestFit="1" customWidth="1"/>
    <col min="10311" max="10311" width="15.85546875" style="253" bestFit="1" customWidth="1"/>
    <col min="10312" max="10312" width="12.42578125" style="253" bestFit="1" customWidth="1"/>
    <col min="10313" max="10314" width="11.42578125" style="253"/>
    <col min="10315" max="10315" width="13.140625" style="253" customWidth="1"/>
    <col min="10316" max="10319" width="11.42578125" style="253"/>
    <col min="10320" max="10320" width="13" style="253" bestFit="1" customWidth="1"/>
    <col min="10321" max="10321" width="13.85546875" style="253" bestFit="1" customWidth="1"/>
    <col min="10322" max="10497" width="11.42578125" style="253"/>
    <col min="10498" max="10498" width="12.85546875" style="253" bestFit="1" customWidth="1"/>
    <col min="10499" max="10499" width="12.42578125" style="253" customWidth="1"/>
    <col min="10500" max="10500" width="16.85546875" style="253" bestFit="1" customWidth="1"/>
    <col min="10501" max="10501" width="16.28515625" style="253" bestFit="1" customWidth="1"/>
    <col min="10502" max="10502" width="15.85546875" style="253" bestFit="1" customWidth="1"/>
    <col min="10503" max="10503" width="12.42578125" style="253" bestFit="1" customWidth="1"/>
    <col min="10504" max="10505" width="11.42578125" style="253"/>
    <col min="10506" max="10506" width="13.140625" style="253" customWidth="1"/>
    <col min="10507" max="10510" width="11.42578125" style="253"/>
    <col min="10511" max="10511" width="13" style="253" bestFit="1" customWidth="1"/>
    <col min="10512" max="10512" width="13.85546875" style="253" bestFit="1" customWidth="1"/>
    <col min="10513" max="10513" width="11.42578125" style="253"/>
    <col min="10514" max="10514" width="16.28515625" style="253" bestFit="1" customWidth="1"/>
    <col min="10515" max="10515" width="15.85546875" style="253" bestFit="1" customWidth="1"/>
    <col min="10516" max="10516" width="12.42578125" style="253" bestFit="1" customWidth="1"/>
    <col min="10517" max="10518" width="11.42578125" style="253"/>
    <col min="10519" max="10519" width="13.140625" style="253" customWidth="1"/>
    <col min="10520" max="10523" width="11.42578125" style="253"/>
    <col min="10524" max="10524" width="13" style="253" bestFit="1" customWidth="1"/>
    <col min="10525" max="10525" width="13.85546875" style="253" bestFit="1" customWidth="1"/>
    <col min="10526" max="10526" width="11.42578125" style="253"/>
    <col min="10527" max="10527" width="16.28515625" style="253" bestFit="1" customWidth="1"/>
    <col min="10528" max="10528" width="15.85546875" style="253" bestFit="1" customWidth="1"/>
    <col min="10529" max="10529" width="12.42578125" style="253" bestFit="1" customWidth="1"/>
    <col min="10530" max="10531" width="11.42578125" style="253"/>
    <col min="10532" max="10532" width="13.140625" style="253" customWidth="1"/>
    <col min="10533" max="10536" width="11.42578125" style="253"/>
    <col min="10537" max="10537" width="13" style="253" bestFit="1" customWidth="1"/>
    <col min="10538" max="10538" width="13.85546875" style="253" bestFit="1" customWidth="1"/>
    <col min="10539" max="10539" width="11.42578125" style="253"/>
    <col min="10540" max="10540" width="16.28515625" style="253" bestFit="1" customWidth="1"/>
    <col min="10541" max="10541" width="15.85546875" style="253" bestFit="1" customWidth="1"/>
    <col min="10542" max="10542" width="12.42578125" style="253" bestFit="1" customWidth="1"/>
    <col min="10543" max="10544" width="11.42578125" style="253"/>
    <col min="10545" max="10545" width="13.140625" style="253" customWidth="1"/>
    <col min="10546" max="10549" width="11.42578125" style="253"/>
    <col min="10550" max="10550" width="13" style="253" bestFit="1" customWidth="1"/>
    <col min="10551" max="10551" width="13.85546875" style="253" bestFit="1" customWidth="1"/>
    <col min="10552" max="10552" width="11.42578125" style="253"/>
    <col min="10553" max="10553" width="16.28515625" style="253" bestFit="1" customWidth="1"/>
    <col min="10554" max="10554" width="15.85546875" style="253" bestFit="1" customWidth="1"/>
    <col min="10555" max="10555" width="12.42578125" style="253" bestFit="1" customWidth="1"/>
    <col min="10556" max="10557" width="11.42578125" style="253"/>
    <col min="10558" max="10558" width="13.140625" style="253" customWidth="1"/>
    <col min="10559" max="10562" width="11.42578125" style="253"/>
    <col min="10563" max="10563" width="13" style="253" bestFit="1" customWidth="1"/>
    <col min="10564" max="10564" width="13.85546875" style="253" bestFit="1" customWidth="1"/>
    <col min="10565" max="10565" width="11.42578125" style="253"/>
    <col min="10566" max="10566" width="16.28515625" style="253" bestFit="1" customWidth="1"/>
    <col min="10567" max="10567" width="15.85546875" style="253" bestFit="1" customWidth="1"/>
    <col min="10568" max="10568" width="12.42578125" style="253" bestFit="1" customWidth="1"/>
    <col min="10569" max="10570" width="11.42578125" style="253"/>
    <col min="10571" max="10571" width="13.140625" style="253" customWidth="1"/>
    <col min="10572" max="10575" width="11.42578125" style="253"/>
    <col min="10576" max="10576" width="13" style="253" bestFit="1" customWidth="1"/>
    <col min="10577" max="10577" width="13.85546875" style="253" bestFit="1" customWidth="1"/>
    <col min="10578" max="10753" width="11.42578125" style="253"/>
    <col min="10754" max="10754" width="12.85546875" style="253" bestFit="1" customWidth="1"/>
    <col min="10755" max="10755" width="12.42578125" style="253" customWidth="1"/>
    <col min="10756" max="10756" width="16.85546875" style="253" bestFit="1" customWidth="1"/>
    <col min="10757" max="10757" width="16.28515625" style="253" bestFit="1" customWidth="1"/>
    <col min="10758" max="10758" width="15.85546875" style="253" bestFit="1" customWidth="1"/>
    <col min="10759" max="10759" width="12.42578125" style="253" bestFit="1" customWidth="1"/>
    <col min="10760" max="10761" width="11.42578125" style="253"/>
    <col min="10762" max="10762" width="13.140625" style="253" customWidth="1"/>
    <col min="10763" max="10766" width="11.42578125" style="253"/>
    <col min="10767" max="10767" width="13" style="253" bestFit="1" customWidth="1"/>
    <col min="10768" max="10768" width="13.85546875" style="253" bestFit="1" customWidth="1"/>
    <col min="10769" max="10769" width="11.42578125" style="253"/>
    <col min="10770" max="10770" width="16.28515625" style="253" bestFit="1" customWidth="1"/>
    <col min="10771" max="10771" width="15.85546875" style="253" bestFit="1" customWidth="1"/>
    <col min="10772" max="10772" width="12.42578125" style="253" bestFit="1" customWidth="1"/>
    <col min="10773" max="10774" width="11.42578125" style="253"/>
    <col min="10775" max="10775" width="13.140625" style="253" customWidth="1"/>
    <col min="10776" max="10779" width="11.42578125" style="253"/>
    <col min="10780" max="10780" width="13" style="253" bestFit="1" customWidth="1"/>
    <col min="10781" max="10781" width="13.85546875" style="253" bestFit="1" customWidth="1"/>
    <col min="10782" max="10782" width="11.42578125" style="253"/>
    <col min="10783" max="10783" width="16.28515625" style="253" bestFit="1" customWidth="1"/>
    <col min="10784" max="10784" width="15.85546875" style="253" bestFit="1" customWidth="1"/>
    <col min="10785" max="10785" width="12.42578125" style="253" bestFit="1" customWidth="1"/>
    <col min="10786" max="10787" width="11.42578125" style="253"/>
    <col min="10788" max="10788" width="13.140625" style="253" customWidth="1"/>
    <col min="10789" max="10792" width="11.42578125" style="253"/>
    <col min="10793" max="10793" width="13" style="253" bestFit="1" customWidth="1"/>
    <col min="10794" max="10794" width="13.85546875" style="253" bestFit="1" customWidth="1"/>
    <col min="10795" max="10795" width="11.42578125" style="253"/>
    <col min="10796" max="10796" width="16.28515625" style="253" bestFit="1" customWidth="1"/>
    <col min="10797" max="10797" width="15.85546875" style="253" bestFit="1" customWidth="1"/>
    <col min="10798" max="10798" width="12.42578125" style="253" bestFit="1" customWidth="1"/>
    <col min="10799" max="10800" width="11.42578125" style="253"/>
    <col min="10801" max="10801" width="13.140625" style="253" customWidth="1"/>
    <col min="10802" max="10805" width="11.42578125" style="253"/>
    <col min="10806" max="10806" width="13" style="253" bestFit="1" customWidth="1"/>
    <col min="10807" max="10807" width="13.85546875" style="253" bestFit="1" customWidth="1"/>
    <col min="10808" max="10808" width="11.42578125" style="253"/>
    <col min="10809" max="10809" width="16.28515625" style="253" bestFit="1" customWidth="1"/>
    <col min="10810" max="10810" width="15.85546875" style="253" bestFit="1" customWidth="1"/>
    <col min="10811" max="10811" width="12.42578125" style="253" bestFit="1" customWidth="1"/>
    <col min="10812" max="10813" width="11.42578125" style="253"/>
    <col min="10814" max="10814" width="13.140625" style="253" customWidth="1"/>
    <col min="10815" max="10818" width="11.42578125" style="253"/>
    <col min="10819" max="10819" width="13" style="253" bestFit="1" customWidth="1"/>
    <col min="10820" max="10820" width="13.85546875" style="253" bestFit="1" customWidth="1"/>
    <col min="10821" max="10821" width="11.42578125" style="253"/>
    <col min="10822" max="10822" width="16.28515625" style="253" bestFit="1" customWidth="1"/>
    <col min="10823" max="10823" width="15.85546875" style="253" bestFit="1" customWidth="1"/>
    <col min="10824" max="10824" width="12.42578125" style="253" bestFit="1" customWidth="1"/>
    <col min="10825" max="10826" width="11.42578125" style="253"/>
    <col min="10827" max="10827" width="13.140625" style="253" customWidth="1"/>
    <col min="10828" max="10831" width="11.42578125" style="253"/>
    <col min="10832" max="10832" width="13" style="253" bestFit="1" customWidth="1"/>
    <col min="10833" max="10833" width="13.85546875" style="253" bestFit="1" customWidth="1"/>
    <col min="10834" max="11009" width="11.42578125" style="253"/>
    <col min="11010" max="11010" width="12.85546875" style="253" bestFit="1" customWidth="1"/>
    <col min="11011" max="11011" width="12.42578125" style="253" customWidth="1"/>
    <col min="11012" max="11012" width="16.85546875" style="253" bestFit="1" customWidth="1"/>
    <col min="11013" max="11013" width="16.28515625" style="253" bestFit="1" customWidth="1"/>
    <col min="11014" max="11014" width="15.85546875" style="253" bestFit="1" customWidth="1"/>
    <col min="11015" max="11015" width="12.42578125" style="253" bestFit="1" customWidth="1"/>
    <col min="11016" max="11017" width="11.42578125" style="253"/>
    <col min="11018" max="11018" width="13.140625" style="253" customWidth="1"/>
    <col min="11019" max="11022" width="11.42578125" style="253"/>
    <col min="11023" max="11023" width="13" style="253" bestFit="1" customWidth="1"/>
    <col min="11024" max="11024" width="13.85546875" style="253" bestFit="1" customWidth="1"/>
    <col min="11025" max="11025" width="11.42578125" style="253"/>
    <col min="11026" max="11026" width="16.28515625" style="253" bestFit="1" customWidth="1"/>
    <col min="11027" max="11027" width="15.85546875" style="253" bestFit="1" customWidth="1"/>
    <col min="11028" max="11028" width="12.42578125" style="253" bestFit="1" customWidth="1"/>
    <col min="11029" max="11030" width="11.42578125" style="253"/>
    <col min="11031" max="11031" width="13.140625" style="253" customWidth="1"/>
    <col min="11032" max="11035" width="11.42578125" style="253"/>
    <col min="11036" max="11036" width="13" style="253" bestFit="1" customWidth="1"/>
    <col min="11037" max="11037" width="13.85546875" style="253" bestFit="1" customWidth="1"/>
    <col min="11038" max="11038" width="11.42578125" style="253"/>
    <col min="11039" max="11039" width="16.28515625" style="253" bestFit="1" customWidth="1"/>
    <col min="11040" max="11040" width="15.85546875" style="253" bestFit="1" customWidth="1"/>
    <col min="11041" max="11041" width="12.42578125" style="253" bestFit="1" customWidth="1"/>
    <col min="11042" max="11043" width="11.42578125" style="253"/>
    <col min="11044" max="11044" width="13.140625" style="253" customWidth="1"/>
    <col min="11045" max="11048" width="11.42578125" style="253"/>
    <col min="11049" max="11049" width="13" style="253" bestFit="1" customWidth="1"/>
    <col min="11050" max="11050" width="13.85546875" style="253" bestFit="1" customWidth="1"/>
    <col min="11051" max="11051" width="11.42578125" style="253"/>
    <col min="11052" max="11052" width="16.28515625" style="253" bestFit="1" customWidth="1"/>
    <col min="11053" max="11053" width="15.85546875" style="253" bestFit="1" customWidth="1"/>
    <col min="11054" max="11054" width="12.42578125" style="253" bestFit="1" customWidth="1"/>
    <col min="11055" max="11056" width="11.42578125" style="253"/>
    <col min="11057" max="11057" width="13.140625" style="253" customWidth="1"/>
    <col min="11058" max="11061" width="11.42578125" style="253"/>
    <col min="11062" max="11062" width="13" style="253" bestFit="1" customWidth="1"/>
    <col min="11063" max="11063" width="13.85546875" style="253" bestFit="1" customWidth="1"/>
    <col min="11064" max="11064" width="11.42578125" style="253"/>
    <col min="11065" max="11065" width="16.28515625" style="253" bestFit="1" customWidth="1"/>
    <col min="11066" max="11066" width="15.85546875" style="253" bestFit="1" customWidth="1"/>
    <col min="11067" max="11067" width="12.42578125" style="253" bestFit="1" customWidth="1"/>
    <col min="11068" max="11069" width="11.42578125" style="253"/>
    <col min="11070" max="11070" width="13.140625" style="253" customWidth="1"/>
    <col min="11071" max="11074" width="11.42578125" style="253"/>
    <col min="11075" max="11075" width="13" style="253" bestFit="1" customWidth="1"/>
    <col min="11076" max="11076" width="13.85546875" style="253" bestFit="1" customWidth="1"/>
    <col min="11077" max="11077" width="11.42578125" style="253"/>
    <col min="11078" max="11078" width="16.28515625" style="253" bestFit="1" customWidth="1"/>
    <col min="11079" max="11079" width="15.85546875" style="253" bestFit="1" customWidth="1"/>
    <col min="11080" max="11080" width="12.42578125" style="253" bestFit="1" customWidth="1"/>
    <col min="11081" max="11082" width="11.42578125" style="253"/>
    <col min="11083" max="11083" width="13.140625" style="253" customWidth="1"/>
    <col min="11084" max="11087" width="11.42578125" style="253"/>
    <col min="11088" max="11088" width="13" style="253" bestFit="1" customWidth="1"/>
    <col min="11089" max="11089" width="13.85546875" style="253" bestFit="1" customWidth="1"/>
    <col min="11090" max="11265" width="11.42578125" style="253"/>
    <col min="11266" max="11266" width="12.85546875" style="253" bestFit="1" customWidth="1"/>
    <col min="11267" max="11267" width="12.42578125" style="253" customWidth="1"/>
    <col min="11268" max="11268" width="16.85546875" style="253" bestFit="1" customWidth="1"/>
    <col min="11269" max="11269" width="16.28515625" style="253" bestFit="1" customWidth="1"/>
    <col min="11270" max="11270" width="15.85546875" style="253" bestFit="1" customWidth="1"/>
    <col min="11271" max="11271" width="12.42578125" style="253" bestFit="1" customWidth="1"/>
    <col min="11272" max="11273" width="11.42578125" style="253"/>
    <col min="11274" max="11274" width="13.140625" style="253" customWidth="1"/>
    <col min="11275" max="11278" width="11.42578125" style="253"/>
    <col min="11279" max="11279" width="13" style="253" bestFit="1" customWidth="1"/>
    <col min="11280" max="11280" width="13.85546875" style="253" bestFit="1" customWidth="1"/>
    <col min="11281" max="11281" width="11.42578125" style="253"/>
    <col min="11282" max="11282" width="16.28515625" style="253" bestFit="1" customWidth="1"/>
    <col min="11283" max="11283" width="15.85546875" style="253" bestFit="1" customWidth="1"/>
    <col min="11284" max="11284" width="12.42578125" style="253" bestFit="1" customWidth="1"/>
    <col min="11285" max="11286" width="11.42578125" style="253"/>
    <col min="11287" max="11287" width="13.140625" style="253" customWidth="1"/>
    <col min="11288" max="11291" width="11.42578125" style="253"/>
    <col min="11292" max="11292" width="13" style="253" bestFit="1" customWidth="1"/>
    <col min="11293" max="11293" width="13.85546875" style="253" bestFit="1" customWidth="1"/>
    <col min="11294" max="11294" width="11.42578125" style="253"/>
    <col min="11295" max="11295" width="16.28515625" style="253" bestFit="1" customWidth="1"/>
    <col min="11296" max="11296" width="15.85546875" style="253" bestFit="1" customWidth="1"/>
    <col min="11297" max="11297" width="12.42578125" style="253" bestFit="1" customWidth="1"/>
    <col min="11298" max="11299" width="11.42578125" style="253"/>
    <col min="11300" max="11300" width="13.140625" style="253" customWidth="1"/>
    <col min="11301" max="11304" width="11.42578125" style="253"/>
    <col min="11305" max="11305" width="13" style="253" bestFit="1" customWidth="1"/>
    <col min="11306" max="11306" width="13.85546875" style="253" bestFit="1" customWidth="1"/>
    <col min="11307" max="11307" width="11.42578125" style="253"/>
    <col min="11308" max="11308" width="16.28515625" style="253" bestFit="1" customWidth="1"/>
    <col min="11309" max="11309" width="15.85546875" style="253" bestFit="1" customWidth="1"/>
    <col min="11310" max="11310" width="12.42578125" style="253" bestFit="1" customWidth="1"/>
    <col min="11311" max="11312" width="11.42578125" style="253"/>
    <col min="11313" max="11313" width="13.140625" style="253" customWidth="1"/>
    <col min="11314" max="11317" width="11.42578125" style="253"/>
    <col min="11318" max="11318" width="13" style="253" bestFit="1" customWidth="1"/>
    <col min="11319" max="11319" width="13.85546875" style="253" bestFit="1" customWidth="1"/>
    <col min="11320" max="11320" width="11.42578125" style="253"/>
    <col min="11321" max="11321" width="16.28515625" style="253" bestFit="1" customWidth="1"/>
    <col min="11322" max="11322" width="15.85546875" style="253" bestFit="1" customWidth="1"/>
    <col min="11323" max="11323" width="12.42578125" style="253" bestFit="1" customWidth="1"/>
    <col min="11324" max="11325" width="11.42578125" style="253"/>
    <col min="11326" max="11326" width="13.140625" style="253" customWidth="1"/>
    <col min="11327" max="11330" width="11.42578125" style="253"/>
    <col min="11331" max="11331" width="13" style="253" bestFit="1" customWidth="1"/>
    <col min="11332" max="11332" width="13.85546875" style="253" bestFit="1" customWidth="1"/>
    <col min="11333" max="11333" width="11.42578125" style="253"/>
    <col min="11334" max="11334" width="16.28515625" style="253" bestFit="1" customWidth="1"/>
    <col min="11335" max="11335" width="15.85546875" style="253" bestFit="1" customWidth="1"/>
    <col min="11336" max="11336" width="12.42578125" style="253" bestFit="1" customWidth="1"/>
    <col min="11337" max="11338" width="11.42578125" style="253"/>
    <col min="11339" max="11339" width="13.140625" style="253" customWidth="1"/>
    <col min="11340" max="11343" width="11.42578125" style="253"/>
    <col min="11344" max="11344" width="13" style="253" bestFit="1" customWidth="1"/>
    <col min="11345" max="11345" width="13.85546875" style="253" bestFit="1" customWidth="1"/>
    <col min="11346" max="11521" width="11.42578125" style="253"/>
    <col min="11522" max="11522" width="12.85546875" style="253" bestFit="1" customWidth="1"/>
    <col min="11523" max="11523" width="12.42578125" style="253" customWidth="1"/>
    <col min="11524" max="11524" width="16.85546875" style="253" bestFit="1" customWidth="1"/>
    <col min="11525" max="11525" width="16.28515625" style="253" bestFit="1" customWidth="1"/>
    <col min="11526" max="11526" width="15.85546875" style="253" bestFit="1" customWidth="1"/>
    <col min="11527" max="11527" width="12.42578125" style="253" bestFit="1" customWidth="1"/>
    <col min="11528" max="11529" width="11.42578125" style="253"/>
    <col min="11530" max="11530" width="13.140625" style="253" customWidth="1"/>
    <col min="11531" max="11534" width="11.42578125" style="253"/>
    <col min="11535" max="11535" width="13" style="253" bestFit="1" customWidth="1"/>
    <col min="11536" max="11536" width="13.85546875" style="253" bestFit="1" customWidth="1"/>
    <col min="11537" max="11537" width="11.42578125" style="253"/>
    <col min="11538" max="11538" width="16.28515625" style="253" bestFit="1" customWidth="1"/>
    <col min="11539" max="11539" width="15.85546875" style="253" bestFit="1" customWidth="1"/>
    <col min="11540" max="11540" width="12.42578125" style="253" bestFit="1" customWidth="1"/>
    <col min="11541" max="11542" width="11.42578125" style="253"/>
    <col min="11543" max="11543" width="13.140625" style="253" customWidth="1"/>
    <col min="11544" max="11547" width="11.42578125" style="253"/>
    <col min="11548" max="11548" width="13" style="253" bestFit="1" customWidth="1"/>
    <col min="11549" max="11549" width="13.85546875" style="253" bestFit="1" customWidth="1"/>
    <col min="11550" max="11550" width="11.42578125" style="253"/>
    <col min="11551" max="11551" width="16.28515625" style="253" bestFit="1" customWidth="1"/>
    <col min="11552" max="11552" width="15.85546875" style="253" bestFit="1" customWidth="1"/>
    <col min="11553" max="11553" width="12.42578125" style="253" bestFit="1" customWidth="1"/>
    <col min="11554" max="11555" width="11.42578125" style="253"/>
    <col min="11556" max="11556" width="13.140625" style="253" customWidth="1"/>
    <col min="11557" max="11560" width="11.42578125" style="253"/>
    <col min="11561" max="11561" width="13" style="253" bestFit="1" customWidth="1"/>
    <col min="11562" max="11562" width="13.85546875" style="253" bestFit="1" customWidth="1"/>
    <col min="11563" max="11563" width="11.42578125" style="253"/>
    <col min="11564" max="11564" width="16.28515625" style="253" bestFit="1" customWidth="1"/>
    <col min="11565" max="11565" width="15.85546875" style="253" bestFit="1" customWidth="1"/>
    <col min="11566" max="11566" width="12.42578125" style="253" bestFit="1" customWidth="1"/>
    <col min="11567" max="11568" width="11.42578125" style="253"/>
    <col min="11569" max="11569" width="13.140625" style="253" customWidth="1"/>
    <col min="11570" max="11573" width="11.42578125" style="253"/>
    <col min="11574" max="11574" width="13" style="253" bestFit="1" customWidth="1"/>
    <col min="11575" max="11575" width="13.85546875" style="253" bestFit="1" customWidth="1"/>
    <col min="11576" max="11576" width="11.42578125" style="253"/>
    <col min="11577" max="11577" width="16.28515625" style="253" bestFit="1" customWidth="1"/>
    <col min="11578" max="11578" width="15.85546875" style="253" bestFit="1" customWidth="1"/>
    <col min="11579" max="11579" width="12.42578125" style="253" bestFit="1" customWidth="1"/>
    <col min="11580" max="11581" width="11.42578125" style="253"/>
    <col min="11582" max="11582" width="13.140625" style="253" customWidth="1"/>
    <col min="11583" max="11586" width="11.42578125" style="253"/>
    <col min="11587" max="11587" width="13" style="253" bestFit="1" customWidth="1"/>
    <col min="11588" max="11588" width="13.85546875" style="253" bestFit="1" customWidth="1"/>
    <col min="11589" max="11589" width="11.42578125" style="253"/>
    <col min="11590" max="11590" width="16.28515625" style="253" bestFit="1" customWidth="1"/>
    <col min="11591" max="11591" width="15.85546875" style="253" bestFit="1" customWidth="1"/>
    <col min="11592" max="11592" width="12.42578125" style="253" bestFit="1" customWidth="1"/>
    <col min="11593" max="11594" width="11.42578125" style="253"/>
    <col min="11595" max="11595" width="13.140625" style="253" customWidth="1"/>
    <col min="11596" max="11599" width="11.42578125" style="253"/>
    <col min="11600" max="11600" width="13" style="253" bestFit="1" customWidth="1"/>
    <col min="11601" max="11601" width="13.85546875" style="253" bestFit="1" customWidth="1"/>
    <col min="11602" max="11777" width="11.42578125" style="253"/>
    <col min="11778" max="11778" width="12.85546875" style="253" bestFit="1" customWidth="1"/>
    <col min="11779" max="11779" width="12.42578125" style="253" customWidth="1"/>
    <col min="11780" max="11780" width="16.85546875" style="253" bestFit="1" customWidth="1"/>
    <col min="11781" max="11781" width="16.28515625" style="253" bestFit="1" customWidth="1"/>
    <col min="11782" max="11782" width="15.85546875" style="253" bestFit="1" customWidth="1"/>
    <col min="11783" max="11783" width="12.42578125" style="253" bestFit="1" customWidth="1"/>
    <col min="11784" max="11785" width="11.42578125" style="253"/>
    <col min="11786" max="11786" width="13.140625" style="253" customWidth="1"/>
    <col min="11787" max="11790" width="11.42578125" style="253"/>
    <col min="11791" max="11791" width="13" style="253" bestFit="1" customWidth="1"/>
    <col min="11792" max="11792" width="13.85546875" style="253" bestFit="1" customWidth="1"/>
    <col min="11793" max="11793" width="11.42578125" style="253"/>
    <col min="11794" max="11794" width="16.28515625" style="253" bestFit="1" customWidth="1"/>
    <col min="11795" max="11795" width="15.85546875" style="253" bestFit="1" customWidth="1"/>
    <col min="11796" max="11796" width="12.42578125" style="253" bestFit="1" customWidth="1"/>
    <col min="11797" max="11798" width="11.42578125" style="253"/>
    <col min="11799" max="11799" width="13.140625" style="253" customWidth="1"/>
    <col min="11800" max="11803" width="11.42578125" style="253"/>
    <col min="11804" max="11804" width="13" style="253" bestFit="1" customWidth="1"/>
    <col min="11805" max="11805" width="13.85546875" style="253" bestFit="1" customWidth="1"/>
    <col min="11806" max="11806" width="11.42578125" style="253"/>
    <col min="11807" max="11807" width="16.28515625" style="253" bestFit="1" customWidth="1"/>
    <col min="11808" max="11808" width="15.85546875" style="253" bestFit="1" customWidth="1"/>
    <col min="11809" max="11809" width="12.42578125" style="253" bestFit="1" customWidth="1"/>
    <col min="11810" max="11811" width="11.42578125" style="253"/>
    <col min="11812" max="11812" width="13.140625" style="253" customWidth="1"/>
    <col min="11813" max="11816" width="11.42578125" style="253"/>
    <col min="11817" max="11817" width="13" style="253" bestFit="1" customWidth="1"/>
    <col min="11818" max="11818" width="13.85546875" style="253" bestFit="1" customWidth="1"/>
    <col min="11819" max="11819" width="11.42578125" style="253"/>
    <col min="11820" max="11820" width="16.28515625" style="253" bestFit="1" customWidth="1"/>
    <col min="11821" max="11821" width="15.85546875" style="253" bestFit="1" customWidth="1"/>
    <col min="11822" max="11822" width="12.42578125" style="253" bestFit="1" customWidth="1"/>
    <col min="11823" max="11824" width="11.42578125" style="253"/>
    <col min="11825" max="11825" width="13.140625" style="253" customWidth="1"/>
    <col min="11826" max="11829" width="11.42578125" style="253"/>
    <col min="11830" max="11830" width="13" style="253" bestFit="1" customWidth="1"/>
    <col min="11831" max="11831" width="13.85546875" style="253" bestFit="1" customWidth="1"/>
    <col min="11832" max="11832" width="11.42578125" style="253"/>
    <col min="11833" max="11833" width="16.28515625" style="253" bestFit="1" customWidth="1"/>
    <col min="11834" max="11834" width="15.85546875" style="253" bestFit="1" customWidth="1"/>
    <col min="11835" max="11835" width="12.42578125" style="253" bestFit="1" customWidth="1"/>
    <col min="11836" max="11837" width="11.42578125" style="253"/>
    <col min="11838" max="11838" width="13.140625" style="253" customWidth="1"/>
    <col min="11839" max="11842" width="11.42578125" style="253"/>
    <col min="11843" max="11843" width="13" style="253" bestFit="1" customWidth="1"/>
    <col min="11844" max="11844" width="13.85546875" style="253" bestFit="1" customWidth="1"/>
    <col min="11845" max="11845" width="11.42578125" style="253"/>
    <col min="11846" max="11846" width="16.28515625" style="253" bestFit="1" customWidth="1"/>
    <col min="11847" max="11847" width="15.85546875" style="253" bestFit="1" customWidth="1"/>
    <col min="11848" max="11848" width="12.42578125" style="253" bestFit="1" customWidth="1"/>
    <col min="11849" max="11850" width="11.42578125" style="253"/>
    <col min="11851" max="11851" width="13.140625" style="253" customWidth="1"/>
    <col min="11852" max="11855" width="11.42578125" style="253"/>
    <col min="11856" max="11856" width="13" style="253" bestFit="1" customWidth="1"/>
    <col min="11857" max="11857" width="13.85546875" style="253" bestFit="1" customWidth="1"/>
    <col min="11858" max="12033" width="11.42578125" style="253"/>
    <col min="12034" max="12034" width="12.85546875" style="253" bestFit="1" customWidth="1"/>
    <col min="12035" max="12035" width="12.42578125" style="253" customWidth="1"/>
    <col min="12036" max="12036" width="16.85546875" style="253" bestFit="1" customWidth="1"/>
    <col min="12037" max="12037" width="16.28515625" style="253" bestFit="1" customWidth="1"/>
    <col min="12038" max="12038" width="15.85546875" style="253" bestFit="1" customWidth="1"/>
    <col min="12039" max="12039" width="12.42578125" style="253" bestFit="1" customWidth="1"/>
    <col min="12040" max="12041" width="11.42578125" style="253"/>
    <col min="12042" max="12042" width="13.140625" style="253" customWidth="1"/>
    <col min="12043" max="12046" width="11.42578125" style="253"/>
    <col min="12047" max="12047" width="13" style="253" bestFit="1" customWidth="1"/>
    <col min="12048" max="12048" width="13.85546875" style="253" bestFit="1" customWidth="1"/>
    <col min="12049" max="12049" width="11.42578125" style="253"/>
    <col min="12050" max="12050" width="16.28515625" style="253" bestFit="1" customWidth="1"/>
    <col min="12051" max="12051" width="15.85546875" style="253" bestFit="1" customWidth="1"/>
    <col min="12052" max="12052" width="12.42578125" style="253" bestFit="1" customWidth="1"/>
    <col min="12053" max="12054" width="11.42578125" style="253"/>
    <col min="12055" max="12055" width="13.140625" style="253" customWidth="1"/>
    <col min="12056" max="12059" width="11.42578125" style="253"/>
    <col min="12060" max="12060" width="13" style="253" bestFit="1" customWidth="1"/>
    <col min="12061" max="12061" width="13.85546875" style="253" bestFit="1" customWidth="1"/>
    <col min="12062" max="12062" width="11.42578125" style="253"/>
    <col min="12063" max="12063" width="16.28515625" style="253" bestFit="1" customWidth="1"/>
    <col min="12064" max="12064" width="15.85546875" style="253" bestFit="1" customWidth="1"/>
    <col min="12065" max="12065" width="12.42578125" style="253" bestFit="1" customWidth="1"/>
    <col min="12066" max="12067" width="11.42578125" style="253"/>
    <col min="12068" max="12068" width="13.140625" style="253" customWidth="1"/>
    <col min="12069" max="12072" width="11.42578125" style="253"/>
    <col min="12073" max="12073" width="13" style="253" bestFit="1" customWidth="1"/>
    <col min="12074" max="12074" width="13.85546875" style="253" bestFit="1" customWidth="1"/>
    <col min="12075" max="12075" width="11.42578125" style="253"/>
    <col min="12076" max="12076" width="16.28515625" style="253" bestFit="1" customWidth="1"/>
    <col min="12077" max="12077" width="15.85546875" style="253" bestFit="1" customWidth="1"/>
    <col min="12078" max="12078" width="12.42578125" style="253" bestFit="1" customWidth="1"/>
    <col min="12079" max="12080" width="11.42578125" style="253"/>
    <col min="12081" max="12081" width="13.140625" style="253" customWidth="1"/>
    <col min="12082" max="12085" width="11.42578125" style="253"/>
    <col min="12086" max="12086" width="13" style="253" bestFit="1" customWidth="1"/>
    <col min="12087" max="12087" width="13.85546875" style="253" bestFit="1" customWidth="1"/>
    <col min="12088" max="12088" width="11.42578125" style="253"/>
    <col min="12089" max="12089" width="16.28515625" style="253" bestFit="1" customWidth="1"/>
    <col min="12090" max="12090" width="15.85546875" style="253" bestFit="1" customWidth="1"/>
    <col min="12091" max="12091" width="12.42578125" style="253" bestFit="1" customWidth="1"/>
    <col min="12092" max="12093" width="11.42578125" style="253"/>
    <col min="12094" max="12094" width="13.140625" style="253" customWidth="1"/>
    <col min="12095" max="12098" width="11.42578125" style="253"/>
    <col min="12099" max="12099" width="13" style="253" bestFit="1" customWidth="1"/>
    <col min="12100" max="12100" width="13.85546875" style="253" bestFit="1" customWidth="1"/>
    <col min="12101" max="12101" width="11.42578125" style="253"/>
    <col min="12102" max="12102" width="16.28515625" style="253" bestFit="1" customWidth="1"/>
    <col min="12103" max="12103" width="15.85546875" style="253" bestFit="1" customWidth="1"/>
    <col min="12104" max="12104" width="12.42578125" style="253" bestFit="1" customWidth="1"/>
    <col min="12105" max="12106" width="11.42578125" style="253"/>
    <col min="12107" max="12107" width="13.140625" style="253" customWidth="1"/>
    <col min="12108" max="12111" width="11.42578125" style="253"/>
    <col min="12112" max="12112" width="13" style="253" bestFit="1" customWidth="1"/>
    <col min="12113" max="12113" width="13.85546875" style="253" bestFit="1" customWidth="1"/>
    <col min="12114" max="12289" width="11.42578125" style="253"/>
    <col min="12290" max="12290" width="12.85546875" style="253" bestFit="1" customWidth="1"/>
    <col min="12291" max="12291" width="12.42578125" style="253" customWidth="1"/>
    <col min="12292" max="12292" width="16.85546875" style="253" bestFit="1" customWidth="1"/>
    <col min="12293" max="12293" width="16.28515625" style="253" bestFit="1" customWidth="1"/>
    <col min="12294" max="12294" width="15.85546875" style="253" bestFit="1" customWidth="1"/>
    <col min="12295" max="12295" width="12.42578125" style="253" bestFit="1" customWidth="1"/>
    <col min="12296" max="12297" width="11.42578125" style="253"/>
    <col min="12298" max="12298" width="13.140625" style="253" customWidth="1"/>
    <col min="12299" max="12302" width="11.42578125" style="253"/>
    <col min="12303" max="12303" width="13" style="253" bestFit="1" customWidth="1"/>
    <col min="12304" max="12304" width="13.85546875" style="253" bestFit="1" customWidth="1"/>
    <col min="12305" max="12305" width="11.42578125" style="253"/>
    <col min="12306" max="12306" width="16.28515625" style="253" bestFit="1" customWidth="1"/>
    <col min="12307" max="12307" width="15.85546875" style="253" bestFit="1" customWidth="1"/>
    <col min="12308" max="12308" width="12.42578125" style="253" bestFit="1" customWidth="1"/>
    <col min="12309" max="12310" width="11.42578125" style="253"/>
    <col min="12311" max="12311" width="13.140625" style="253" customWidth="1"/>
    <col min="12312" max="12315" width="11.42578125" style="253"/>
    <col min="12316" max="12316" width="13" style="253" bestFit="1" customWidth="1"/>
    <col min="12317" max="12317" width="13.85546875" style="253" bestFit="1" customWidth="1"/>
    <col min="12318" max="12318" width="11.42578125" style="253"/>
    <col min="12319" max="12319" width="16.28515625" style="253" bestFit="1" customWidth="1"/>
    <col min="12320" max="12320" width="15.85546875" style="253" bestFit="1" customWidth="1"/>
    <col min="12321" max="12321" width="12.42578125" style="253" bestFit="1" customWidth="1"/>
    <col min="12322" max="12323" width="11.42578125" style="253"/>
    <col min="12324" max="12324" width="13.140625" style="253" customWidth="1"/>
    <col min="12325" max="12328" width="11.42578125" style="253"/>
    <col min="12329" max="12329" width="13" style="253" bestFit="1" customWidth="1"/>
    <col min="12330" max="12330" width="13.85546875" style="253" bestFit="1" customWidth="1"/>
    <col min="12331" max="12331" width="11.42578125" style="253"/>
    <col min="12332" max="12332" width="16.28515625" style="253" bestFit="1" customWidth="1"/>
    <col min="12333" max="12333" width="15.85546875" style="253" bestFit="1" customWidth="1"/>
    <col min="12334" max="12334" width="12.42578125" style="253" bestFit="1" customWidth="1"/>
    <col min="12335" max="12336" width="11.42578125" style="253"/>
    <col min="12337" max="12337" width="13.140625" style="253" customWidth="1"/>
    <col min="12338" max="12341" width="11.42578125" style="253"/>
    <col min="12342" max="12342" width="13" style="253" bestFit="1" customWidth="1"/>
    <col min="12343" max="12343" width="13.85546875" style="253" bestFit="1" customWidth="1"/>
    <col min="12344" max="12344" width="11.42578125" style="253"/>
    <col min="12345" max="12345" width="16.28515625" style="253" bestFit="1" customWidth="1"/>
    <col min="12346" max="12346" width="15.85546875" style="253" bestFit="1" customWidth="1"/>
    <col min="12347" max="12347" width="12.42578125" style="253" bestFit="1" customWidth="1"/>
    <col min="12348" max="12349" width="11.42578125" style="253"/>
    <col min="12350" max="12350" width="13.140625" style="253" customWidth="1"/>
    <col min="12351" max="12354" width="11.42578125" style="253"/>
    <col min="12355" max="12355" width="13" style="253" bestFit="1" customWidth="1"/>
    <col min="12356" max="12356" width="13.85546875" style="253" bestFit="1" customWidth="1"/>
    <col min="12357" max="12357" width="11.42578125" style="253"/>
    <col min="12358" max="12358" width="16.28515625" style="253" bestFit="1" customWidth="1"/>
    <col min="12359" max="12359" width="15.85546875" style="253" bestFit="1" customWidth="1"/>
    <col min="12360" max="12360" width="12.42578125" style="253" bestFit="1" customWidth="1"/>
    <col min="12361" max="12362" width="11.42578125" style="253"/>
    <col min="12363" max="12363" width="13.140625" style="253" customWidth="1"/>
    <col min="12364" max="12367" width="11.42578125" style="253"/>
    <col min="12368" max="12368" width="13" style="253" bestFit="1" customWidth="1"/>
    <col min="12369" max="12369" width="13.85546875" style="253" bestFit="1" customWidth="1"/>
    <col min="12370" max="12545" width="11.42578125" style="253"/>
    <col min="12546" max="12546" width="12.85546875" style="253" bestFit="1" customWidth="1"/>
    <col min="12547" max="12547" width="12.42578125" style="253" customWidth="1"/>
    <col min="12548" max="12548" width="16.85546875" style="253" bestFit="1" customWidth="1"/>
    <col min="12549" max="12549" width="16.28515625" style="253" bestFit="1" customWidth="1"/>
    <col min="12550" max="12550" width="15.85546875" style="253" bestFit="1" customWidth="1"/>
    <col min="12551" max="12551" width="12.42578125" style="253" bestFit="1" customWidth="1"/>
    <col min="12552" max="12553" width="11.42578125" style="253"/>
    <col min="12554" max="12554" width="13.140625" style="253" customWidth="1"/>
    <col min="12555" max="12558" width="11.42578125" style="253"/>
    <col min="12559" max="12559" width="13" style="253" bestFit="1" customWidth="1"/>
    <col min="12560" max="12560" width="13.85546875" style="253" bestFit="1" customWidth="1"/>
    <col min="12561" max="12561" width="11.42578125" style="253"/>
    <col min="12562" max="12562" width="16.28515625" style="253" bestFit="1" customWidth="1"/>
    <col min="12563" max="12563" width="15.85546875" style="253" bestFit="1" customWidth="1"/>
    <col min="12564" max="12564" width="12.42578125" style="253" bestFit="1" customWidth="1"/>
    <col min="12565" max="12566" width="11.42578125" style="253"/>
    <col min="12567" max="12567" width="13.140625" style="253" customWidth="1"/>
    <col min="12568" max="12571" width="11.42578125" style="253"/>
    <col min="12572" max="12572" width="13" style="253" bestFit="1" customWidth="1"/>
    <col min="12573" max="12573" width="13.85546875" style="253" bestFit="1" customWidth="1"/>
    <col min="12574" max="12574" width="11.42578125" style="253"/>
    <col min="12575" max="12575" width="16.28515625" style="253" bestFit="1" customWidth="1"/>
    <col min="12576" max="12576" width="15.85546875" style="253" bestFit="1" customWidth="1"/>
    <col min="12577" max="12577" width="12.42578125" style="253" bestFit="1" customWidth="1"/>
    <col min="12578" max="12579" width="11.42578125" style="253"/>
    <col min="12580" max="12580" width="13.140625" style="253" customWidth="1"/>
    <col min="12581" max="12584" width="11.42578125" style="253"/>
    <col min="12585" max="12585" width="13" style="253" bestFit="1" customWidth="1"/>
    <col min="12586" max="12586" width="13.85546875" style="253" bestFit="1" customWidth="1"/>
    <col min="12587" max="12587" width="11.42578125" style="253"/>
    <col min="12588" max="12588" width="16.28515625" style="253" bestFit="1" customWidth="1"/>
    <col min="12589" max="12589" width="15.85546875" style="253" bestFit="1" customWidth="1"/>
    <col min="12590" max="12590" width="12.42578125" style="253" bestFit="1" customWidth="1"/>
    <col min="12591" max="12592" width="11.42578125" style="253"/>
    <col min="12593" max="12593" width="13.140625" style="253" customWidth="1"/>
    <col min="12594" max="12597" width="11.42578125" style="253"/>
    <col min="12598" max="12598" width="13" style="253" bestFit="1" customWidth="1"/>
    <col min="12599" max="12599" width="13.85546875" style="253" bestFit="1" customWidth="1"/>
    <col min="12600" max="12600" width="11.42578125" style="253"/>
    <col min="12601" max="12601" width="16.28515625" style="253" bestFit="1" customWidth="1"/>
    <col min="12602" max="12602" width="15.85546875" style="253" bestFit="1" customWidth="1"/>
    <col min="12603" max="12603" width="12.42578125" style="253" bestFit="1" customWidth="1"/>
    <col min="12604" max="12605" width="11.42578125" style="253"/>
    <col min="12606" max="12606" width="13.140625" style="253" customWidth="1"/>
    <col min="12607" max="12610" width="11.42578125" style="253"/>
    <col min="12611" max="12611" width="13" style="253" bestFit="1" customWidth="1"/>
    <col min="12612" max="12612" width="13.85546875" style="253" bestFit="1" customWidth="1"/>
    <col min="12613" max="12613" width="11.42578125" style="253"/>
    <col min="12614" max="12614" width="16.28515625" style="253" bestFit="1" customWidth="1"/>
    <col min="12615" max="12615" width="15.85546875" style="253" bestFit="1" customWidth="1"/>
    <col min="12616" max="12616" width="12.42578125" style="253" bestFit="1" customWidth="1"/>
    <col min="12617" max="12618" width="11.42578125" style="253"/>
    <col min="12619" max="12619" width="13.140625" style="253" customWidth="1"/>
    <col min="12620" max="12623" width="11.42578125" style="253"/>
    <col min="12624" max="12624" width="13" style="253" bestFit="1" customWidth="1"/>
    <col min="12625" max="12625" width="13.85546875" style="253" bestFit="1" customWidth="1"/>
    <col min="12626" max="12801" width="11.42578125" style="253"/>
    <col min="12802" max="12802" width="12.85546875" style="253" bestFit="1" customWidth="1"/>
    <col min="12803" max="12803" width="12.42578125" style="253" customWidth="1"/>
    <col min="12804" max="12804" width="16.85546875" style="253" bestFit="1" customWidth="1"/>
    <col min="12805" max="12805" width="16.28515625" style="253" bestFit="1" customWidth="1"/>
    <col min="12806" max="12806" width="15.85546875" style="253" bestFit="1" customWidth="1"/>
    <col min="12807" max="12807" width="12.42578125" style="253" bestFit="1" customWidth="1"/>
    <col min="12808" max="12809" width="11.42578125" style="253"/>
    <col min="12810" max="12810" width="13.140625" style="253" customWidth="1"/>
    <col min="12811" max="12814" width="11.42578125" style="253"/>
    <col min="12815" max="12815" width="13" style="253" bestFit="1" customWidth="1"/>
    <col min="12816" max="12816" width="13.85546875" style="253" bestFit="1" customWidth="1"/>
    <col min="12817" max="12817" width="11.42578125" style="253"/>
    <col min="12818" max="12818" width="16.28515625" style="253" bestFit="1" customWidth="1"/>
    <col min="12819" max="12819" width="15.85546875" style="253" bestFit="1" customWidth="1"/>
    <col min="12820" max="12820" width="12.42578125" style="253" bestFit="1" customWidth="1"/>
    <col min="12821" max="12822" width="11.42578125" style="253"/>
    <col min="12823" max="12823" width="13.140625" style="253" customWidth="1"/>
    <col min="12824" max="12827" width="11.42578125" style="253"/>
    <col min="12828" max="12828" width="13" style="253" bestFit="1" customWidth="1"/>
    <col min="12829" max="12829" width="13.85546875" style="253" bestFit="1" customWidth="1"/>
    <col min="12830" max="12830" width="11.42578125" style="253"/>
    <col min="12831" max="12831" width="16.28515625" style="253" bestFit="1" customWidth="1"/>
    <col min="12832" max="12832" width="15.85546875" style="253" bestFit="1" customWidth="1"/>
    <col min="12833" max="12833" width="12.42578125" style="253" bestFit="1" customWidth="1"/>
    <col min="12834" max="12835" width="11.42578125" style="253"/>
    <col min="12836" max="12836" width="13.140625" style="253" customWidth="1"/>
    <col min="12837" max="12840" width="11.42578125" style="253"/>
    <col min="12841" max="12841" width="13" style="253" bestFit="1" customWidth="1"/>
    <col min="12842" max="12842" width="13.85546875" style="253" bestFit="1" customWidth="1"/>
    <col min="12843" max="12843" width="11.42578125" style="253"/>
    <col min="12844" max="12844" width="16.28515625" style="253" bestFit="1" customWidth="1"/>
    <col min="12845" max="12845" width="15.85546875" style="253" bestFit="1" customWidth="1"/>
    <col min="12846" max="12846" width="12.42578125" style="253" bestFit="1" customWidth="1"/>
    <col min="12847" max="12848" width="11.42578125" style="253"/>
    <col min="12849" max="12849" width="13.140625" style="253" customWidth="1"/>
    <col min="12850" max="12853" width="11.42578125" style="253"/>
    <col min="12854" max="12854" width="13" style="253" bestFit="1" customWidth="1"/>
    <col min="12855" max="12855" width="13.85546875" style="253" bestFit="1" customWidth="1"/>
    <col min="12856" max="12856" width="11.42578125" style="253"/>
    <col min="12857" max="12857" width="16.28515625" style="253" bestFit="1" customWidth="1"/>
    <col min="12858" max="12858" width="15.85546875" style="253" bestFit="1" customWidth="1"/>
    <col min="12859" max="12859" width="12.42578125" style="253" bestFit="1" customWidth="1"/>
    <col min="12860" max="12861" width="11.42578125" style="253"/>
    <col min="12862" max="12862" width="13.140625" style="253" customWidth="1"/>
    <col min="12863" max="12866" width="11.42578125" style="253"/>
    <col min="12867" max="12867" width="13" style="253" bestFit="1" customWidth="1"/>
    <col min="12868" max="12868" width="13.85546875" style="253" bestFit="1" customWidth="1"/>
    <col min="12869" max="12869" width="11.42578125" style="253"/>
    <col min="12870" max="12870" width="16.28515625" style="253" bestFit="1" customWidth="1"/>
    <col min="12871" max="12871" width="15.85546875" style="253" bestFit="1" customWidth="1"/>
    <col min="12872" max="12872" width="12.42578125" style="253" bestFit="1" customWidth="1"/>
    <col min="12873" max="12874" width="11.42578125" style="253"/>
    <col min="12875" max="12875" width="13.140625" style="253" customWidth="1"/>
    <col min="12876" max="12879" width="11.42578125" style="253"/>
    <col min="12880" max="12880" width="13" style="253" bestFit="1" customWidth="1"/>
    <col min="12881" max="12881" width="13.85546875" style="253" bestFit="1" customWidth="1"/>
    <col min="12882" max="13057" width="11.42578125" style="253"/>
    <col min="13058" max="13058" width="12.85546875" style="253" bestFit="1" customWidth="1"/>
    <col min="13059" max="13059" width="12.42578125" style="253" customWidth="1"/>
    <col min="13060" max="13060" width="16.85546875" style="253" bestFit="1" customWidth="1"/>
    <col min="13061" max="13061" width="16.28515625" style="253" bestFit="1" customWidth="1"/>
    <col min="13062" max="13062" width="15.85546875" style="253" bestFit="1" customWidth="1"/>
    <col min="13063" max="13063" width="12.42578125" style="253" bestFit="1" customWidth="1"/>
    <col min="13064" max="13065" width="11.42578125" style="253"/>
    <col min="13066" max="13066" width="13.140625" style="253" customWidth="1"/>
    <col min="13067" max="13070" width="11.42578125" style="253"/>
    <col min="13071" max="13071" width="13" style="253" bestFit="1" customWidth="1"/>
    <col min="13072" max="13072" width="13.85546875" style="253" bestFit="1" customWidth="1"/>
    <col min="13073" max="13073" width="11.42578125" style="253"/>
    <col min="13074" max="13074" width="16.28515625" style="253" bestFit="1" customWidth="1"/>
    <col min="13075" max="13075" width="15.85546875" style="253" bestFit="1" customWidth="1"/>
    <col min="13076" max="13076" width="12.42578125" style="253" bestFit="1" customWidth="1"/>
    <col min="13077" max="13078" width="11.42578125" style="253"/>
    <col min="13079" max="13079" width="13.140625" style="253" customWidth="1"/>
    <col min="13080" max="13083" width="11.42578125" style="253"/>
    <col min="13084" max="13084" width="13" style="253" bestFit="1" customWidth="1"/>
    <col min="13085" max="13085" width="13.85546875" style="253" bestFit="1" customWidth="1"/>
    <col min="13086" max="13086" width="11.42578125" style="253"/>
    <col min="13087" max="13087" width="16.28515625" style="253" bestFit="1" customWidth="1"/>
    <col min="13088" max="13088" width="15.85546875" style="253" bestFit="1" customWidth="1"/>
    <col min="13089" max="13089" width="12.42578125" style="253" bestFit="1" customWidth="1"/>
    <col min="13090" max="13091" width="11.42578125" style="253"/>
    <col min="13092" max="13092" width="13.140625" style="253" customWidth="1"/>
    <col min="13093" max="13096" width="11.42578125" style="253"/>
    <col min="13097" max="13097" width="13" style="253" bestFit="1" customWidth="1"/>
    <col min="13098" max="13098" width="13.85546875" style="253" bestFit="1" customWidth="1"/>
    <col min="13099" max="13099" width="11.42578125" style="253"/>
    <col min="13100" max="13100" width="16.28515625" style="253" bestFit="1" customWidth="1"/>
    <col min="13101" max="13101" width="15.85546875" style="253" bestFit="1" customWidth="1"/>
    <col min="13102" max="13102" width="12.42578125" style="253" bestFit="1" customWidth="1"/>
    <col min="13103" max="13104" width="11.42578125" style="253"/>
    <col min="13105" max="13105" width="13.140625" style="253" customWidth="1"/>
    <col min="13106" max="13109" width="11.42578125" style="253"/>
    <col min="13110" max="13110" width="13" style="253" bestFit="1" customWidth="1"/>
    <col min="13111" max="13111" width="13.85546875" style="253" bestFit="1" customWidth="1"/>
    <col min="13112" max="13112" width="11.42578125" style="253"/>
    <col min="13113" max="13113" width="16.28515625" style="253" bestFit="1" customWidth="1"/>
    <col min="13114" max="13114" width="15.85546875" style="253" bestFit="1" customWidth="1"/>
    <col min="13115" max="13115" width="12.42578125" style="253" bestFit="1" customWidth="1"/>
    <col min="13116" max="13117" width="11.42578125" style="253"/>
    <col min="13118" max="13118" width="13.140625" style="253" customWidth="1"/>
    <col min="13119" max="13122" width="11.42578125" style="253"/>
    <col min="13123" max="13123" width="13" style="253" bestFit="1" customWidth="1"/>
    <col min="13124" max="13124" width="13.85546875" style="253" bestFit="1" customWidth="1"/>
    <col min="13125" max="13125" width="11.42578125" style="253"/>
    <col min="13126" max="13126" width="16.28515625" style="253" bestFit="1" customWidth="1"/>
    <col min="13127" max="13127" width="15.85546875" style="253" bestFit="1" customWidth="1"/>
    <col min="13128" max="13128" width="12.42578125" style="253" bestFit="1" customWidth="1"/>
    <col min="13129" max="13130" width="11.42578125" style="253"/>
    <col min="13131" max="13131" width="13.140625" style="253" customWidth="1"/>
    <col min="13132" max="13135" width="11.42578125" style="253"/>
    <col min="13136" max="13136" width="13" style="253" bestFit="1" customWidth="1"/>
    <col min="13137" max="13137" width="13.85546875" style="253" bestFit="1" customWidth="1"/>
    <col min="13138" max="13313" width="11.42578125" style="253"/>
    <col min="13314" max="13314" width="12.85546875" style="253" bestFit="1" customWidth="1"/>
    <col min="13315" max="13315" width="12.42578125" style="253" customWidth="1"/>
    <col min="13316" max="13316" width="16.85546875" style="253" bestFit="1" customWidth="1"/>
    <col min="13317" max="13317" width="16.28515625" style="253" bestFit="1" customWidth="1"/>
    <col min="13318" max="13318" width="15.85546875" style="253" bestFit="1" customWidth="1"/>
    <col min="13319" max="13319" width="12.42578125" style="253" bestFit="1" customWidth="1"/>
    <col min="13320" max="13321" width="11.42578125" style="253"/>
    <col min="13322" max="13322" width="13.140625" style="253" customWidth="1"/>
    <col min="13323" max="13326" width="11.42578125" style="253"/>
    <col min="13327" max="13327" width="13" style="253" bestFit="1" customWidth="1"/>
    <col min="13328" max="13328" width="13.85546875" style="253" bestFit="1" customWidth="1"/>
    <col min="13329" max="13329" width="11.42578125" style="253"/>
    <col min="13330" max="13330" width="16.28515625" style="253" bestFit="1" customWidth="1"/>
    <col min="13331" max="13331" width="15.85546875" style="253" bestFit="1" customWidth="1"/>
    <col min="13332" max="13332" width="12.42578125" style="253" bestFit="1" customWidth="1"/>
    <col min="13333" max="13334" width="11.42578125" style="253"/>
    <col min="13335" max="13335" width="13.140625" style="253" customWidth="1"/>
    <col min="13336" max="13339" width="11.42578125" style="253"/>
    <col min="13340" max="13340" width="13" style="253" bestFit="1" customWidth="1"/>
    <col min="13341" max="13341" width="13.85546875" style="253" bestFit="1" customWidth="1"/>
    <col min="13342" max="13342" width="11.42578125" style="253"/>
    <col min="13343" max="13343" width="16.28515625" style="253" bestFit="1" customWidth="1"/>
    <col min="13344" max="13344" width="15.85546875" style="253" bestFit="1" customWidth="1"/>
    <col min="13345" max="13345" width="12.42578125" style="253" bestFit="1" customWidth="1"/>
    <col min="13346" max="13347" width="11.42578125" style="253"/>
    <col min="13348" max="13348" width="13.140625" style="253" customWidth="1"/>
    <col min="13349" max="13352" width="11.42578125" style="253"/>
    <col min="13353" max="13353" width="13" style="253" bestFit="1" customWidth="1"/>
    <col min="13354" max="13354" width="13.85546875" style="253" bestFit="1" customWidth="1"/>
    <col min="13355" max="13355" width="11.42578125" style="253"/>
    <col min="13356" max="13356" width="16.28515625" style="253" bestFit="1" customWidth="1"/>
    <col min="13357" max="13357" width="15.85546875" style="253" bestFit="1" customWidth="1"/>
    <col min="13358" max="13358" width="12.42578125" style="253" bestFit="1" customWidth="1"/>
    <col min="13359" max="13360" width="11.42578125" style="253"/>
    <col min="13361" max="13361" width="13.140625" style="253" customWidth="1"/>
    <col min="13362" max="13365" width="11.42578125" style="253"/>
    <col min="13366" max="13366" width="13" style="253" bestFit="1" customWidth="1"/>
    <col min="13367" max="13367" width="13.85546875" style="253" bestFit="1" customWidth="1"/>
    <col min="13368" max="13368" width="11.42578125" style="253"/>
    <col min="13369" max="13369" width="16.28515625" style="253" bestFit="1" customWidth="1"/>
    <col min="13370" max="13370" width="15.85546875" style="253" bestFit="1" customWidth="1"/>
    <col min="13371" max="13371" width="12.42578125" style="253" bestFit="1" customWidth="1"/>
    <col min="13372" max="13373" width="11.42578125" style="253"/>
    <col min="13374" max="13374" width="13.140625" style="253" customWidth="1"/>
    <col min="13375" max="13378" width="11.42578125" style="253"/>
    <col min="13379" max="13379" width="13" style="253" bestFit="1" customWidth="1"/>
    <col min="13380" max="13380" width="13.85546875" style="253" bestFit="1" customWidth="1"/>
    <col min="13381" max="13381" width="11.42578125" style="253"/>
    <col min="13382" max="13382" width="16.28515625" style="253" bestFit="1" customWidth="1"/>
    <col min="13383" max="13383" width="15.85546875" style="253" bestFit="1" customWidth="1"/>
    <col min="13384" max="13384" width="12.42578125" style="253" bestFit="1" customWidth="1"/>
    <col min="13385" max="13386" width="11.42578125" style="253"/>
    <col min="13387" max="13387" width="13.140625" style="253" customWidth="1"/>
    <col min="13388" max="13391" width="11.42578125" style="253"/>
    <col min="13392" max="13392" width="13" style="253" bestFit="1" customWidth="1"/>
    <col min="13393" max="13393" width="13.85546875" style="253" bestFit="1" customWidth="1"/>
    <col min="13394" max="13569" width="11.42578125" style="253"/>
    <col min="13570" max="13570" width="12.85546875" style="253" bestFit="1" customWidth="1"/>
    <col min="13571" max="13571" width="12.42578125" style="253" customWidth="1"/>
    <col min="13572" max="13572" width="16.85546875" style="253" bestFit="1" customWidth="1"/>
    <col min="13573" max="13573" width="16.28515625" style="253" bestFit="1" customWidth="1"/>
    <col min="13574" max="13574" width="15.85546875" style="253" bestFit="1" customWidth="1"/>
    <col min="13575" max="13575" width="12.42578125" style="253" bestFit="1" customWidth="1"/>
    <col min="13576" max="13577" width="11.42578125" style="253"/>
    <col min="13578" max="13578" width="13.140625" style="253" customWidth="1"/>
    <col min="13579" max="13582" width="11.42578125" style="253"/>
    <col min="13583" max="13583" width="13" style="253" bestFit="1" customWidth="1"/>
    <col min="13584" max="13584" width="13.85546875" style="253" bestFit="1" customWidth="1"/>
    <col min="13585" max="13585" width="11.42578125" style="253"/>
    <col min="13586" max="13586" width="16.28515625" style="253" bestFit="1" customWidth="1"/>
    <col min="13587" max="13587" width="15.85546875" style="253" bestFit="1" customWidth="1"/>
    <col min="13588" max="13588" width="12.42578125" style="253" bestFit="1" customWidth="1"/>
    <col min="13589" max="13590" width="11.42578125" style="253"/>
    <col min="13591" max="13591" width="13.140625" style="253" customWidth="1"/>
    <col min="13592" max="13595" width="11.42578125" style="253"/>
    <col min="13596" max="13596" width="13" style="253" bestFit="1" customWidth="1"/>
    <col min="13597" max="13597" width="13.85546875" style="253" bestFit="1" customWidth="1"/>
    <col min="13598" max="13598" width="11.42578125" style="253"/>
    <col min="13599" max="13599" width="16.28515625" style="253" bestFit="1" customWidth="1"/>
    <col min="13600" max="13600" width="15.85546875" style="253" bestFit="1" customWidth="1"/>
    <col min="13601" max="13601" width="12.42578125" style="253" bestFit="1" customWidth="1"/>
    <col min="13602" max="13603" width="11.42578125" style="253"/>
    <col min="13604" max="13604" width="13.140625" style="253" customWidth="1"/>
    <col min="13605" max="13608" width="11.42578125" style="253"/>
    <col min="13609" max="13609" width="13" style="253" bestFit="1" customWidth="1"/>
    <col min="13610" max="13610" width="13.85546875" style="253" bestFit="1" customWidth="1"/>
    <col min="13611" max="13611" width="11.42578125" style="253"/>
    <col min="13612" max="13612" width="16.28515625" style="253" bestFit="1" customWidth="1"/>
    <col min="13613" max="13613" width="15.85546875" style="253" bestFit="1" customWidth="1"/>
    <col min="13614" max="13614" width="12.42578125" style="253" bestFit="1" customWidth="1"/>
    <col min="13615" max="13616" width="11.42578125" style="253"/>
    <col min="13617" max="13617" width="13.140625" style="253" customWidth="1"/>
    <col min="13618" max="13621" width="11.42578125" style="253"/>
    <col min="13622" max="13622" width="13" style="253" bestFit="1" customWidth="1"/>
    <col min="13623" max="13623" width="13.85546875" style="253" bestFit="1" customWidth="1"/>
    <col min="13624" max="13624" width="11.42578125" style="253"/>
    <col min="13625" max="13625" width="16.28515625" style="253" bestFit="1" customWidth="1"/>
    <col min="13626" max="13626" width="15.85546875" style="253" bestFit="1" customWidth="1"/>
    <col min="13627" max="13627" width="12.42578125" style="253" bestFit="1" customWidth="1"/>
    <col min="13628" max="13629" width="11.42578125" style="253"/>
    <col min="13630" max="13630" width="13.140625" style="253" customWidth="1"/>
    <col min="13631" max="13634" width="11.42578125" style="253"/>
    <col min="13635" max="13635" width="13" style="253" bestFit="1" customWidth="1"/>
    <col min="13636" max="13636" width="13.85546875" style="253" bestFit="1" customWidth="1"/>
    <col min="13637" max="13637" width="11.42578125" style="253"/>
    <col min="13638" max="13638" width="16.28515625" style="253" bestFit="1" customWidth="1"/>
    <col min="13639" max="13639" width="15.85546875" style="253" bestFit="1" customWidth="1"/>
    <col min="13640" max="13640" width="12.42578125" style="253" bestFit="1" customWidth="1"/>
    <col min="13641" max="13642" width="11.42578125" style="253"/>
    <col min="13643" max="13643" width="13.140625" style="253" customWidth="1"/>
    <col min="13644" max="13647" width="11.42578125" style="253"/>
    <col min="13648" max="13648" width="13" style="253" bestFit="1" customWidth="1"/>
    <col min="13649" max="13649" width="13.85546875" style="253" bestFit="1" customWidth="1"/>
    <col min="13650" max="13825" width="11.42578125" style="253"/>
    <col min="13826" max="13826" width="12.85546875" style="253" bestFit="1" customWidth="1"/>
    <col min="13827" max="13827" width="12.42578125" style="253" customWidth="1"/>
    <col min="13828" max="13828" width="16.85546875" style="253" bestFit="1" customWidth="1"/>
    <col min="13829" max="13829" width="16.28515625" style="253" bestFit="1" customWidth="1"/>
    <col min="13830" max="13830" width="15.85546875" style="253" bestFit="1" customWidth="1"/>
    <col min="13831" max="13831" width="12.42578125" style="253" bestFit="1" customWidth="1"/>
    <col min="13832" max="13833" width="11.42578125" style="253"/>
    <col min="13834" max="13834" width="13.140625" style="253" customWidth="1"/>
    <col min="13835" max="13838" width="11.42578125" style="253"/>
    <col min="13839" max="13839" width="13" style="253" bestFit="1" customWidth="1"/>
    <col min="13840" max="13840" width="13.85546875" style="253" bestFit="1" customWidth="1"/>
    <col min="13841" max="13841" width="11.42578125" style="253"/>
    <col min="13842" max="13842" width="16.28515625" style="253" bestFit="1" customWidth="1"/>
    <col min="13843" max="13843" width="15.85546875" style="253" bestFit="1" customWidth="1"/>
    <col min="13844" max="13844" width="12.42578125" style="253" bestFit="1" customWidth="1"/>
    <col min="13845" max="13846" width="11.42578125" style="253"/>
    <col min="13847" max="13847" width="13.140625" style="253" customWidth="1"/>
    <col min="13848" max="13851" width="11.42578125" style="253"/>
    <col min="13852" max="13852" width="13" style="253" bestFit="1" customWidth="1"/>
    <col min="13853" max="13853" width="13.85546875" style="253" bestFit="1" customWidth="1"/>
    <col min="13854" max="13854" width="11.42578125" style="253"/>
    <col min="13855" max="13855" width="16.28515625" style="253" bestFit="1" customWidth="1"/>
    <col min="13856" max="13856" width="15.85546875" style="253" bestFit="1" customWidth="1"/>
    <col min="13857" max="13857" width="12.42578125" style="253" bestFit="1" customWidth="1"/>
    <col min="13858" max="13859" width="11.42578125" style="253"/>
    <col min="13860" max="13860" width="13.140625" style="253" customWidth="1"/>
    <col min="13861" max="13864" width="11.42578125" style="253"/>
    <col min="13865" max="13865" width="13" style="253" bestFit="1" customWidth="1"/>
    <col min="13866" max="13866" width="13.85546875" style="253" bestFit="1" customWidth="1"/>
    <col min="13867" max="13867" width="11.42578125" style="253"/>
    <col min="13868" max="13868" width="16.28515625" style="253" bestFit="1" customWidth="1"/>
    <col min="13869" max="13869" width="15.85546875" style="253" bestFit="1" customWidth="1"/>
    <col min="13870" max="13870" width="12.42578125" style="253" bestFit="1" customWidth="1"/>
    <col min="13871" max="13872" width="11.42578125" style="253"/>
    <col min="13873" max="13873" width="13.140625" style="253" customWidth="1"/>
    <col min="13874" max="13877" width="11.42578125" style="253"/>
    <col min="13878" max="13878" width="13" style="253" bestFit="1" customWidth="1"/>
    <col min="13879" max="13879" width="13.85546875" style="253" bestFit="1" customWidth="1"/>
    <col min="13880" max="13880" width="11.42578125" style="253"/>
    <col min="13881" max="13881" width="16.28515625" style="253" bestFit="1" customWidth="1"/>
    <col min="13882" max="13882" width="15.85546875" style="253" bestFit="1" customWidth="1"/>
    <col min="13883" max="13883" width="12.42578125" style="253" bestFit="1" customWidth="1"/>
    <col min="13884" max="13885" width="11.42578125" style="253"/>
    <col min="13886" max="13886" width="13.140625" style="253" customWidth="1"/>
    <col min="13887" max="13890" width="11.42578125" style="253"/>
    <col min="13891" max="13891" width="13" style="253" bestFit="1" customWidth="1"/>
    <col min="13892" max="13892" width="13.85546875" style="253" bestFit="1" customWidth="1"/>
    <col min="13893" max="13893" width="11.42578125" style="253"/>
    <col min="13894" max="13894" width="16.28515625" style="253" bestFit="1" customWidth="1"/>
    <col min="13895" max="13895" width="15.85546875" style="253" bestFit="1" customWidth="1"/>
    <col min="13896" max="13896" width="12.42578125" style="253" bestFit="1" customWidth="1"/>
    <col min="13897" max="13898" width="11.42578125" style="253"/>
    <col min="13899" max="13899" width="13.140625" style="253" customWidth="1"/>
    <col min="13900" max="13903" width="11.42578125" style="253"/>
    <col min="13904" max="13904" width="13" style="253" bestFit="1" customWidth="1"/>
    <col min="13905" max="13905" width="13.85546875" style="253" bestFit="1" customWidth="1"/>
    <col min="13906" max="14081" width="11.42578125" style="253"/>
    <col min="14082" max="14082" width="12.85546875" style="253" bestFit="1" customWidth="1"/>
    <col min="14083" max="14083" width="12.42578125" style="253" customWidth="1"/>
    <col min="14084" max="14084" width="16.85546875" style="253" bestFit="1" customWidth="1"/>
    <col min="14085" max="14085" width="16.28515625" style="253" bestFit="1" customWidth="1"/>
    <col min="14086" max="14086" width="15.85546875" style="253" bestFit="1" customWidth="1"/>
    <col min="14087" max="14087" width="12.42578125" style="253" bestFit="1" customWidth="1"/>
    <col min="14088" max="14089" width="11.42578125" style="253"/>
    <col min="14090" max="14090" width="13.140625" style="253" customWidth="1"/>
    <col min="14091" max="14094" width="11.42578125" style="253"/>
    <col min="14095" max="14095" width="13" style="253" bestFit="1" customWidth="1"/>
    <col min="14096" max="14096" width="13.85546875" style="253" bestFit="1" customWidth="1"/>
    <col min="14097" max="14097" width="11.42578125" style="253"/>
    <col min="14098" max="14098" width="16.28515625" style="253" bestFit="1" customWidth="1"/>
    <col min="14099" max="14099" width="15.85546875" style="253" bestFit="1" customWidth="1"/>
    <col min="14100" max="14100" width="12.42578125" style="253" bestFit="1" customWidth="1"/>
    <col min="14101" max="14102" width="11.42578125" style="253"/>
    <col min="14103" max="14103" width="13.140625" style="253" customWidth="1"/>
    <col min="14104" max="14107" width="11.42578125" style="253"/>
    <col min="14108" max="14108" width="13" style="253" bestFit="1" customWidth="1"/>
    <col min="14109" max="14109" width="13.85546875" style="253" bestFit="1" customWidth="1"/>
    <col min="14110" max="14110" width="11.42578125" style="253"/>
    <col min="14111" max="14111" width="16.28515625" style="253" bestFit="1" customWidth="1"/>
    <col min="14112" max="14112" width="15.85546875" style="253" bestFit="1" customWidth="1"/>
    <col min="14113" max="14113" width="12.42578125" style="253" bestFit="1" customWidth="1"/>
    <col min="14114" max="14115" width="11.42578125" style="253"/>
    <col min="14116" max="14116" width="13.140625" style="253" customWidth="1"/>
    <col min="14117" max="14120" width="11.42578125" style="253"/>
    <col min="14121" max="14121" width="13" style="253" bestFit="1" customWidth="1"/>
    <col min="14122" max="14122" width="13.85546875" style="253" bestFit="1" customWidth="1"/>
    <col min="14123" max="14123" width="11.42578125" style="253"/>
    <col min="14124" max="14124" width="16.28515625" style="253" bestFit="1" customWidth="1"/>
    <col min="14125" max="14125" width="15.85546875" style="253" bestFit="1" customWidth="1"/>
    <col min="14126" max="14126" width="12.42578125" style="253" bestFit="1" customWidth="1"/>
    <col min="14127" max="14128" width="11.42578125" style="253"/>
    <col min="14129" max="14129" width="13.140625" style="253" customWidth="1"/>
    <col min="14130" max="14133" width="11.42578125" style="253"/>
    <col min="14134" max="14134" width="13" style="253" bestFit="1" customWidth="1"/>
    <col min="14135" max="14135" width="13.85546875" style="253" bestFit="1" customWidth="1"/>
    <col min="14136" max="14136" width="11.42578125" style="253"/>
    <col min="14137" max="14137" width="16.28515625" style="253" bestFit="1" customWidth="1"/>
    <col min="14138" max="14138" width="15.85546875" style="253" bestFit="1" customWidth="1"/>
    <col min="14139" max="14139" width="12.42578125" style="253" bestFit="1" customWidth="1"/>
    <col min="14140" max="14141" width="11.42578125" style="253"/>
    <col min="14142" max="14142" width="13.140625" style="253" customWidth="1"/>
    <col min="14143" max="14146" width="11.42578125" style="253"/>
    <col min="14147" max="14147" width="13" style="253" bestFit="1" customWidth="1"/>
    <col min="14148" max="14148" width="13.85546875" style="253" bestFit="1" customWidth="1"/>
    <col min="14149" max="14149" width="11.42578125" style="253"/>
    <col min="14150" max="14150" width="16.28515625" style="253" bestFit="1" customWidth="1"/>
    <col min="14151" max="14151" width="15.85546875" style="253" bestFit="1" customWidth="1"/>
    <col min="14152" max="14152" width="12.42578125" style="253" bestFit="1" customWidth="1"/>
    <col min="14153" max="14154" width="11.42578125" style="253"/>
    <col min="14155" max="14155" width="13.140625" style="253" customWidth="1"/>
    <col min="14156" max="14159" width="11.42578125" style="253"/>
    <col min="14160" max="14160" width="13" style="253" bestFit="1" customWidth="1"/>
    <col min="14161" max="14161" width="13.85546875" style="253" bestFit="1" customWidth="1"/>
    <col min="14162" max="14337" width="11.42578125" style="253"/>
    <col min="14338" max="14338" width="12.85546875" style="253" bestFit="1" customWidth="1"/>
    <col min="14339" max="14339" width="12.42578125" style="253" customWidth="1"/>
    <col min="14340" max="14340" width="16.85546875" style="253" bestFit="1" customWidth="1"/>
    <col min="14341" max="14341" width="16.28515625" style="253" bestFit="1" customWidth="1"/>
    <col min="14342" max="14342" width="15.85546875" style="253" bestFit="1" customWidth="1"/>
    <col min="14343" max="14343" width="12.42578125" style="253" bestFit="1" customWidth="1"/>
    <col min="14344" max="14345" width="11.42578125" style="253"/>
    <col min="14346" max="14346" width="13.140625" style="253" customWidth="1"/>
    <col min="14347" max="14350" width="11.42578125" style="253"/>
    <col min="14351" max="14351" width="13" style="253" bestFit="1" customWidth="1"/>
    <col min="14352" max="14352" width="13.85546875" style="253" bestFit="1" customWidth="1"/>
    <col min="14353" max="14353" width="11.42578125" style="253"/>
    <col min="14354" max="14354" width="16.28515625" style="253" bestFit="1" customWidth="1"/>
    <col min="14355" max="14355" width="15.85546875" style="253" bestFit="1" customWidth="1"/>
    <col min="14356" max="14356" width="12.42578125" style="253" bestFit="1" customWidth="1"/>
    <col min="14357" max="14358" width="11.42578125" style="253"/>
    <col min="14359" max="14359" width="13.140625" style="253" customWidth="1"/>
    <col min="14360" max="14363" width="11.42578125" style="253"/>
    <col min="14364" max="14364" width="13" style="253" bestFit="1" customWidth="1"/>
    <col min="14365" max="14365" width="13.85546875" style="253" bestFit="1" customWidth="1"/>
    <col min="14366" max="14366" width="11.42578125" style="253"/>
    <col min="14367" max="14367" width="16.28515625" style="253" bestFit="1" customWidth="1"/>
    <col min="14368" max="14368" width="15.85546875" style="253" bestFit="1" customWidth="1"/>
    <col min="14369" max="14369" width="12.42578125" style="253" bestFit="1" customWidth="1"/>
    <col min="14370" max="14371" width="11.42578125" style="253"/>
    <col min="14372" max="14372" width="13.140625" style="253" customWidth="1"/>
    <col min="14373" max="14376" width="11.42578125" style="253"/>
    <col min="14377" max="14377" width="13" style="253" bestFit="1" customWidth="1"/>
    <col min="14378" max="14378" width="13.85546875" style="253" bestFit="1" customWidth="1"/>
    <col min="14379" max="14379" width="11.42578125" style="253"/>
    <col min="14380" max="14380" width="16.28515625" style="253" bestFit="1" customWidth="1"/>
    <col min="14381" max="14381" width="15.85546875" style="253" bestFit="1" customWidth="1"/>
    <col min="14382" max="14382" width="12.42578125" style="253" bestFit="1" customWidth="1"/>
    <col min="14383" max="14384" width="11.42578125" style="253"/>
    <col min="14385" max="14385" width="13.140625" style="253" customWidth="1"/>
    <col min="14386" max="14389" width="11.42578125" style="253"/>
    <col min="14390" max="14390" width="13" style="253" bestFit="1" customWidth="1"/>
    <col min="14391" max="14391" width="13.85546875" style="253" bestFit="1" customWidth="1"/>
    <col min="14392" max="14392" width="11.42578125" style="253"/>
    <col min="14393" max="14393" width="16.28515625" style="253" bestFit="1" customWidth="1"/>
    <col min="14394" max="14394" width="15.85546875" style="253" bestFit="1" customWidth="1"/>
    <col min="14395" max="14395" width="12.42578125" style="253" bestFit="1" customWidth="1"/>
    <col min="14396" max="14397" width="11.42578125" style="253"/>
    <col min="14398" max="14398" width="13.140625" style="253" customWidth="1"/>
    <col min="14399" max="14402" width="11.42578125" style="253"/>
    <col min="14403" max="14403" width="13" style="253" bestFit="1" customWidth="1"/>
    <col min="14404" max="14404" width="13.85546875" style="253" bestFit="1" customWidth="1"/>
    <col min="14405" max="14405" width="11.42578125" style="253"/>
    <col min="14406" max="14406" width="16.28515625" style="253" bestFit="1" customWidth="1"/>
    <col min="14407" max="14407" width="15.85546875" style="253" bestFit="1" customWidth="1"/>
    <col min="14408" max="14408" width="12.42578125" style="253" bestFit="1" customWidth="1"/>
    <col min="14409" max="14410" width="11.42578125" style="253"/>
    <col min="14411" max="14411" width="13.140625" style="253" customWidth="1"/>
    <col min="14412" max="14415" width="11.42578125" style="253"/>
    <col min="14416" max="14416" width="13" style="253" bestFit="1" customWidth="1"/>
    <col min="14417" max="14417" width="13.85546875" style="253" bestFit="1" customWidth="1"/>
    <col min="14418" max="14593" width="11.42578125" style="253"/>
    <col min="14594" max="14594" width="12.85546875" style="253" bestFit="1" customWidth="1"/>
    <col min="14595" max="14595" width="12.42578125" style="253" customWidth="1"/>
    <col min="14596" max="14596" width="16.85546875" style="253" bestFit="1" customWidth="1"/>
    <col min="14597" max="14597" width="16.28515625" style="253" bestFit="1" customWidth="1"/>
    <col min="14598" max="14598" width="15.85546875" style="253" bestFit="1" customWidth="1"/>
    <col min="14599" max="14599" width="12.42578125" style="253" bestFit="1" customWidth="1"/>
    <col min="14600" max="14601" width="11.42578125" style="253"/>
    <col min="14602" max="14602" width="13.140625" style="253" customWidth="1"/>
    <col min="14603" max="14606" width="11.42578125" style="253"/>
    <col min="14607" max="14607" width="13" style="253" bestFit="1" customWidth="1"/>
    <col min="14608" max="14608" width="13.85546875" style="253" bestFit="1" customWidth="1"/>
    <col min="14609" max="14609" width="11.42578125" style="253"/>
    <col min="14610" max="14610" width="16.28515625" style="253" bestFit="1" customWidth="1"/>
    <col min="14611" max="14611" width="15.85546875" style="253" bestFit="1" customWidth="1"/>
    <col min="14612" max="14612" width="12.42578125" style="253" bestFit="1" customWidth="1"/>
    <col min="14613" max="14614" width="11.42578125" style="253"/>
    <col min="14615" max="14615" width="13.140625" style="253" customWidth="1"/>
    <col min="14616" max="14619" width="11.42578125" style="253"/>
    <col min="14620" max="14620" width="13" style="253" bestFit="1" customWidth="1"/>
    <col min="14621" max="14621" width="13.85546875" style="253" bestFit="1" customWidth="1"/>
    <col min="14622" max="14622" width="11.42578125" style="253"/>
    <col min="14623" max="14623" width="16.28515625" style="253" bestFit="1" customWidth="1"/>
    <col min="14624" max="14624" width="15.85546875" style="253" bestFit="1" customWidth="1"/>
    <col min="14625" max="14625" width="12.42578125" style="253" bestFit="1" customWidth="1"/>
    <col min="14626" max="14627" width="11.42578125" style="253"/>
    <col min="14628" max="14628" width="13.140625" style="253" customWidth="1"/>
    <col min="14629" max="14632" width="11.42578125" style="253"/>
    <col min="14633" max="14633" width="13" style="253" bestFit="1" customWidth="1"/>
    <col min="14634" max="14634" width="13.85546875" style="253" bestFit="1" customWidth="1"/>
    <col min="14635" max="14635" width="11.42578125" style="253"/>
    <col min="14636" max="14636" width="16.28515625" style="253" bestFit="1" customWidth="1"/>
    <col min="14637" max="14637" width="15.85546875" style="253" bestFit="1" customWidth="1"/>
    <col min="14638" max="14638" width="12.42578125" style="253" bestFit="1" customWidth="1"/>
    <col min="14639" max="14640" width="11.42578125" style="253"/>
    <col min="14641" max="14641" width="13.140625" style="253" customWidth="1"/>
    <col min="14642" max="14645" width="11.42578125" style="253"/>
    <col min="14646" max="14646" width="13" style="253" bestFit="1" customWidth="1"/>
    <col min="14647" max="14647" width="13.85546875" style="253" bestFit="1" customWidth="1"/>
    <col min="14648" max="14648" width="11.42578125" style="253"/>
    <col min="14649" max="14649" width="16.28515625" style="253" bestFit="1" customWidth="1"/>
    <col min="14650" max="14650" width="15.85546875" style="253" bestFit="1" customWidth="1"/>
    <col min="14651" max="14651" width="12.42578125" style="253" bestFit="1" customWidth="1"/>
    <col min="14652" max="14653" width="11.42578125" style="253"/>
    <col min="14654" max="14654" width="13.140625" style="253" customWidth="1"/>
    <col min="14655" max="14658" width="11.42578125" style="253"/>
    <col min="14659" max="14659" width="13" style="253" bestFit="1" customWidth="1"/>
    <col min="14660" max="14660" width="13.85546875" style="253" bestFit="1" customWidth="1"/>
    <col min="14661" max="14661" width="11.42578125" style="253"/>
    <col min="14662" max="14662" width="16.28515625" style="253" bestFit="1" customWidth="1"/>
    <col min="14663" max="14663" width="15.85546875" style="253" bestFit="1" customWidth="1"/>
    <col min="14664" max="14664" width="12.42578125" style="253" bestFit="1" customWidth="1"/>
    <col min="14665" max="14666" width="11.42578125" style="253"/>
    <col min="14667" max="14667" width="13.140625" style="253" customWidth="1"/>
    <col min="14668" max="14671" width="11.42578125" style="253"/>
    <col min="14672" max="14672" width="13" style="253" bestFit="1" customWidth="1"/>
    <col min="14673" max="14673" width="13.85546875" style="253" bestFit="1" customWidth="1"/>
    <col min="14674" max="14849" width="11.42578125" style="253"/>
    <col min="14850" max="14850" width="12.85546875" style="253" bestFit="1" customWidth="1"/>
    <col min="14851" max="14851" width="12.42578125" style="253" customWidth="1"/>
    <col min="14852" max="14852" width="16.85546875" style="253" bestFit="1" customWidth="1"/>
    <col min="14853" max="14853" width="16.28515625" style="253" bestFit="1" customWidth="1"/>
    <col min="14854" max="14854" width="15.85546875" style="253" bestFit="1" customWidth="1"/>
    <col min="14855" max="14855" width="12.42578125" style="253" bestFit="1" customWidth="1"/>
    <col min="14856" max="14857" width="11.42578125" style="253"/>
    <col min="14858" max="14858" width="13.140625" style="253" customWidth="1"/>
    <col min="14859" max="14862" width="11.42578125" style="253"/>
    <col min="14863" max="14863" width="13" style="253" bestFit="1" customWidth="1"/>
    <col min="14864" max="14864" width="13.85546875" style="253" bestFit="1" customWidth="1"/>
    <col min="14865" max="14865" width="11.42578125" style="253"/>
    <col min="14866" max="14866" width="16.28515625" style="253" bestFit="1" customWidth="1"/>
    <col min="14867" max="14867" width="15.85546875" style="253" bestFit="1" customWidth="1"/>
    <col min="14868" max="14868" width="12.42578125" style="253" bestFit="1" customWidth="1"/>
    <col min="14869" max="14870" width="11.42578125" style="253"/>
    <col min="14871" max="14871" width="13.140625" style="253" customWidth="1"/>
    <col min="14872" max="14875" width="11.42578125" style="253"/>
    <col min="14876" max="14876" width="13" style="253" bestFit="1" customWidth="1"/>
    <col min="14877" max="14877" width="13.85546875" style="253" bestFit="1" customWidth="1"/>
    <col min="14878" max="14878" width="11.42578125" style="253"/>
    <col min="14879" max="14879" width="16.28515625" style="253" bestFit="1" customWidth="1"/>
    <col min="14880" max="14880" width="15.85546875" style="253" bestFit="1" customWidth="1"/>
    <col min="14881" max="14881" width="12.42578125" style="253" bestFit="1" customWidth="1"/>
    <col min="14882" max="14883" width="11.42578125" style="253"/>
    <col min="14884" max="14884" width="13.140625" style="253" customWidth="1"/>
    <col min="14885" max="14888" width="11.42578125" style="253"/>
    <col min="14889" max="14889" width="13" style="253" bestFit="1" customWidth="1"/>
    <col min="14890" max="14890" width="13.85546875" style="253" bestFit="1" customWidth="1"/>
    <col min="14891" max="14891" width="11.42578125" style="253"/>
    <col min="14892" max="14892" width="16.28515625" style="253" bestFit="1" customWidth="1"/>
    <col min="14893" max="14893" width="15.85546875" style="253" bestFit="1" customWidth="1"/>
    <col min="14894" max="14894" width="12.42578125" style="253" bestFit="1" customWidth="1"/>
    <col min="14895" max="14896" width="11.42578125" style="253"/>
    <col min="14897" max="14897" width="13.140625" style="253" customWidth="1"/>
    <col min="14898" max="14901" width="11.42578125" style="253"/>
    <col min="14902" max="14902" width="13" style="253" bestFit="1" customWidth="1"/>
    <col min="14903" max="14903" width="13.85546875" style="253" bestFit="1" customWidth="1"/>
    <col min="14904" max="14904" width="11.42578125" style="253"/>
    <col min="14905" max="14905" width="16.28515625" style="253" bestFit="1" customWidth="1"/>
    <col min="14906" max="14906" width="15.85546875" style="253" bestFit="1" customWidth="1"/>
    <col min="14907" max="14907" width="12.42578125" style="253" bestFit="1" customWidth="1"/>
    <col min="14908" max="14909" width="11.42578125" style="253"/>
    <col min="14910" max="14910" width="13.140625" style="253" customWidth="1"/>
    <col min="14911" max="14914" width="11.42578125" style="253"/>
    <col min="14915" max="14915" width="13" style="253" bestFit="1" customWidth="1"/>
    <col min="14916" max="14916" width="13.85546875" style="253" bestFit="1" customWidth="1"/>
    <col min="14917" max="14917" width="11.42578125" style="253"/>
    <col min="14918" max="14918" width="16.28515625" style="253" bestFit="1" customWidth="1"/>
    <col min="14919" max="14919" width="15.85546875" style="253" bestFit="1" customWidth="1"/>
    <col min="14920" max="14920" width="12.42578125" style="253" bestFit="1" customWidth="1"/>
    <col min="14921" max="14922" width="11.42578125" style="253"/>
    <col min="14923" max="14923" width="13.140625" style="253" customWidth="1"/>
    <col min="14924" max="14927" width="11.42578125" style="253"/>
    <col min="14928" max="14928" width="13" style="253" bestFit="1" customWidth="1"/>
    <col min="14929" max="14929" width="13.85546875" style="253" bestFit="1" customWidth="1"/>
    <col min="14930" max="15105" width="11.42578125" style="253"/>
    <col min="15106" max="15106" width="12.85546875" style="253" bestFit="1" customWidth="1"/>
    <col min="15107" max="15107" width="12.42578125" style="253" customWidth="1"/>
    <col min="15108" max="15108" width="16.85546875" style="253" bestFit="1" customWidth="1"/>
    <col min="15109" max="15109" width="16.28515625" style="253" bestFit="1" customWidth="1"/>
    <col min="15110" max="15110" width="15.85546875" style="253" bestFit="1" customWidth="1"/>
    <col min="15111" max="15111" width="12.42578125" style="253" bestFit="1" customWidth="1"/>
    <col min="15112" max="15113" width="11.42578125" style="253"/>
    <col min="15114" max="15114" width="13.140625" style="253" customWidth="1"/>
    <col min="15115" max="15118" width="11.42578125" style="253"/>
    <col min="15119" max="15119" width="13" style="253" bestFit="1" customWidth="1"/>
    <col min="15120" max="15120" width="13.85546875" style="253" bestFit="1" customWidth="1"/>
    <col min="15121" max="15121" width="11.42578125" style="253"/>
    <col min="15122" max="15122" width="16.28515625" style="253" bestFit="1" customWidth="1"/>
    <col min="15123" max="15123" width="15.85546875" style="253" bestFit="1" customWidth="1"/>
    <col min="15124" max="15124" width="12.42578125" style="253" bestFit="1" customWidth="1"/>
    <col min="15125" max="15126" width="11.42578125" style="253"/>
    <col min="15127" max="15127" width="13.140625" style="253" customWidth="1"/>
    <col min="15128" max="15131" width="11.42578125" style="253"/>
    <col min="15132" max="15132" width="13" style="253" bestFit="1" customWidth="1"/>
    <col min="15133" max="15133" width="13.85546875" style="253" bestFit="1" customWidth="1"/>
    <col min="15134" max="15134" width="11.42578125" style="253"/>
    <col min="15135" max="15135" width="16.28515625" style="253" bestFit="1" customWidth="1"/>
    <col min="15136" max="15136" width="15.85546875" style="253" bestFit="1" customWidth="1"/>
    <col min="15137" max="15137" width="12.42578125" style="253" bestFit="1" customWidth="1"/>
    <col min="15138" max="15139" width="11.42578125" style="253"/>
    <col min="15140" max="15140" width="13.140625" style="253" customWidth="1"/>
    <col min="15141" max="15144" width="11.42578125" style="253"/>
    <col min="15145" max="15145" width="13" style="253" bestFit="1" customWidth="1"/>
    <col min="15146" max="15146" width="13.85546875" style="253" bestFit="1" customWidth="1"/>
    <col min="15147" max="15147" width="11.42578125" style="253"/>
    <col min="15148" max="15148" width="16.28515625" style="253" bestFit="1" customWidth="1"/>
    <col min="15149" max="15149" width="15.85546875" style="253" bestFit="1" customWidth="1"/>
    <col min="15150" max="15150" width="12.42578125" style="253" bestFit="1" customWidth="1"/>
    <col min="15151" max="15152" width="11.42578125" style="253"/>
    <col min="15153" max="15153" width="13.140625" style="253" customWidth="1"/>
    <col min="15154" max="15157" width="11.42578125" style="253"/>
    <col min="15158" max="15158" width="13" style="253" bestFit="1" customWidth="1"/>
    <col min="15159" max="15159" width="13.85546875" style="253" bestFit="1" customWidth="1"/>
    <col min="15160" max="15160" width="11.42578125" style="253"/>
    <col min="15161" max="15161" width="16.28515625" style="253" bestFit="1" customWidth="1"/>
    <col min="15162" max="15162" width="15.85546875" style="253" bestFit="1" customWidth="1"/>
    <col min="15163" max="15163" width="12.42578125" style="253" bestFit="1" customWidth="1"/>
    <col min="15164" max="15165" width="11.42578125" style="253"/>
    <col min="15166" max="15166" width="13.140625" style="253" customWidth="1"/>
    <col min="15167" max="15170" width="11.42578125" style="253"/>
    <col min="15171" max="15171" width="13" style="253" bestFit="1" customWidth="1"/>
    <col min="15172" max="15172" width="13.85546875" style="253" bestFit="1" customWidth="1"/>
    <col min="15173" max="15173" width="11.42578125" style="253"/>
    <col min="15174" max="15174" width="16.28515625" style="253" bestFit="1" customWidth="1"/>
    <col min="15175" max="15175" width="15.85546875" style="253" bestFit="1" customWidth="1"/>
    <col min="15176" max="15176" width="12.42578125" style="253" bestFit="1" customWidth="1"/>
    <col min="15177" max="15178" width="11.42578125" style="253"/>
    <col min="15179" max="15179" width="13.140625" style="253" customWidth="1"/>
    <col min="15180" max="15183" width="11.42578125" style="253"/>
    <col min="15184" max="15184" width="13" style="253" bestFit="1" customWidth="1"/>
    <col min="15185" max="15185" width="13.85546875" style="253" bestFit="1" customWidth="1"/>
    <col min="15186" max="15361" width="11.42578125" style="253"/>
    <col min="15362" max="15362" width="12.85546875" style="253" bestFit="1" customWidth="1"/>
    <col min="15363" max="15363" width="12.42578125" style="253" customWidth="1"/>
    <col min="15364" max="15364" width="16.85546875" style="253" bestFit="1" customWidth="1"/>
    <col min="15365" max="15365" width="16.28515625" style="253" bestFit="1" customWidth="1"/>
    <col min="15366" max="15366" width="15.85546875" style="253" bestFit="1" customWidth="1"/>
    <col min="15367" max="15367" width="12.42578125" style="253" bestFit="1" customWidth="1"/>
    <col min="15368" max="15369" width="11.42578125" style="253"/>
    <col min="15370" max="15370" width="13.140625" style="253" customWidth="1"/>
    <col min="15371" max="15374" width="11.42578125" style="253"/>
    <col min="15375" max="15375" width="13" style="253" bestFit="1" customWidth="1"/>
    <col min="15376" max="15376" width="13.85546875" style="253" bestFit="1" customWidth="1"/>
    <col min="15377" max="15377" width="11.42578125" style="253"/>
    <col min="15378" max="15378" width="16.28515625" style="253" bestFit="1" customWidth="1"/>
    <col min="15379" max="15379" width="15.85546875" style="253" bestFit="1" customWidth="1"/>
    <col min="15380" max="15380" width="12.42578125" style="253" bestFit="1" customWidth="1"/>
    <col min="15381" max="15382" width="11.42578125" style="253"/>
    <col min="15383" max="15383" width="13.140625" style="253" customWidth="1"/>
    <col min="15384" max="15387" width="11.42578125" style="253"/>
    <col min="15388" max="15388" width="13" style="253" bestFit="1" customWidth="1"/>
    <col min="15389" max="15389" width="13.85546875" style="253" bestFit="1" customWidth="1"/>
    <col min="15390" max="15390" width="11.42578125" style="253"/>
    <col min="15391" max="15391" width="16.28515625" style="253" bestFit="1" customWidth="1"/>
    <col min="15392" max="15392" width="15.85546875" style="253" bestFit="1" customWidth="1"/>
    <col min="15393" max="15393" width="12.42578125" style="253" bestFit="1" customWidth="1"/>
    <col min="15394" max="15395" width="11.42578125" style="253"/>
    <col min="15396" max="15396" width="13.140625" style="253" customWidth="1"/>
    <col min="15397" max="15400" width="11.42578125" style="253"/>
    <col min="15401" max="15401" width="13" style="253" bestFit="1" customWidth="1"/>
    <col min="15402" max="15402" width="13.85546875" style="253" bestFit="1" customWidth="1"/>
    <col min="15403" max="15403" width="11.42578125" style="253"/>
    <col min="15404" max="15404" width="16.28515625" style="253" bestFit="1" customWidth="1"/>
    <col min="15405" max="15405" width="15.85546875" style="253" bestFit="1" customWidth="1"/>
    <col min="15406" max="15406" width="12.42578125" style="253" bestFit="1" customWidth="1"/>
    <col min="15407" max="15408" width="11.42578125" style="253"/>
    <col min="15409" max="15409" width="13.140625" style="253" customWidth="1"/>
    <col min="15410" max="15413" width="11.42578125" style="253"/>
    <col min="15414" max="15414" width="13" style="253" bestFit="1" customWidth="1"/>
    <col min="15415" max="15415" width="13.85546875" style="253" bestFit="1" customWidth="1"/>
    <col min="15416" max="15416" width="11.42578125" style="253"/>
    <col min="15417" max="15417" width="16.28515625" style="253" bestFit="1" customWidth="1"/>
    <col min="15418" max="15418" width="15.85546875" style="253" bestFit="1" customWidth="1"/>
    <col min="15419" max="15419" width="12.42578125" style="253" bestFit="1" customWidth="1"/>
    <col min="15420" max="15421" width="11.42578125" style="253"/>
    <col min="15422" max="15422" width="13.140625" style="253" customWidth="1"/>
    <col min="15423" max="15426" width="11.42578125" style="253"/>
    <col min="15427" max="15427" width="13" style="253" bestFit="1" customWidth="1"/>
    <col min="15428" max="15428" width="13.85546875" style="253" bestFit="1" customWidth="1"/>
    <col min="15429" max="15429" width="11.42578125" style="253"/>
    <col min="15430" max="15430" width="16.28515625" style="253" bestFit="1" customWidth="1"/>
    <col min="15431" max="15431" width="15.85546875" style="253" bestFit="1" customWidth="1"/>
    <col min="15432" max="15432" width="12.42578125" style="253" bestFit="1" customWidth="1"/>
    <col min="15433" max="15434" width="11.42578125" style="253"/>
    <col min="15435" max="15435" width="13.140625" style="253" customWidth="1"/>
    <col min="15436" max="15439" width="11.42578125" style="253"/>
    <col min="15440" max="15440" width="13" style="253" bestFit="1" customWidth="1"/>
    <col min="15441" max="15441" width="13.85546875" style="253" bestFit="1" customWidth="1"/>
    <col min="15442" max="15617" width="11.42578125" style="253"/>
    <col min="15618" max="15618" width="12.85546875" style="253" bestFit="1" customWidth="1"/>
    <col min="15619" max="15619" width="12.42578125" style="253" customWidth="1"/>
    <col min="15620" max="15620" width="16.85546875" style="253" bestFit="1" customWidth="1"/>
    <col min="15621" max="15621" width="16.28515625" style="253" bestFit="1" customWidth="1"/>
    <col min="15622" max="15622" width="15.85546875" style="253" bestFit="1" customWidth="1"/>
    <col min="15623" max="15623" width="12.42578125" style="253" bestFit="1" customWidth="1"/>
    <col min="15624" max="15625" width="11.42578125" style="253"/>
    <col min="15626" max="15626" width="13.140625" style="253" customWidth="1"/>
    <col min="15627" max="15630" width="11.42578125" style="253"/>
    <col min="15631" max="15631" width="13" style="253" bestFit="1" customWidth="1"/>
    <col min="15632" max="15632" width="13.85546875" style="253" bestFit="1" customWidth="1"/>
    <col min="15633" max="15633" width="11.42578125" style="253"/>
    <col min="15634" max="15634" width="16.28515625" style="253" bestFit="1" customWidth="1"/>
    <col min="15635" max="15635" width="15.85546875" style="253" bestFit="1" customWidth="1"/>
    <col min="15636" max="15636" width="12.42578125" style="253" bestFit="1" customWidth="1"/>
    <col min="15637" max="15638" width="11.42578125" style="253"/>
    <col min="15639" max="15639" width="13.140625" style="253" customWidth="1"/>
    <col min="15640" max="15643" width="11.42578125" style="253"/>
    <col min="15644" max="15644" width="13" style="253" bestFit="1" customWidth="1"/>
    <col min="15645" max="15645" width="13.85546875" style="253" bestFit="1" customWidth="1"/>
    <col min="15646" max="15646" width="11.42578125" style="253"/>
    <col min="15647" max="15647" width="16.28515625" style="253" bestFit="1" customWidth="1"/>
    <col min="15648" max="15648" width="15.85546875" style="253" bestFit="1" customWidth="1"/>
    <col min="15649" max="15649" width="12.42578125" style="253" bestFit="1" customWidth="1"/>
    <col min="15650" max="15651" width="11.42578125" style="253"/>
    <col min="15652" max="15652" width="13.140625" style="253" customWidth="1"/>
    <col min="15653" max="15656" width="11.42578125" style="253"/>
    <col min="15657" max="15657" width="13" style="253" bestFit="1" customWidth="1"/>
    <col min="15658" max="15658" width="13.85546875" style="253" bestFit="1" customWidth="1"/>
    <col min="15659" max="15659" width="11.42578125" style="253"/>
    <col min="15660" max="15660" width="16.28515625" style="253" bestFit="1" customWidth="1"/>
    <col min="15661" max="15661" width="15.85546875" style="253" bestFit="1" customWidth="1"/>
    <col min="15662" max="15662" width="12.42578125" style="253" bestFit="1" customWidth="1"/>
    <col min="15663" max="15664" width="11.42578125" style="253"/>
    <col min="15665" max="15665" width="13.140625" style="253" customWidth="1"/>
    <col min="15666" max="15669" width="11.42578125" style="253"/>
    <col min="15670" max="15670" width="13" style="253" bestFit="1" customWidth="1"/>
    <col min="15671" max="15671" width="13.85546875" style="253" bestFit="1" customWidth="1"/>
    <col min="15672" max="15672" width="11.42578125" style="253"/>
    <col min="15673" max="15673" width="16.28515625" style="253" bestFit="1" customWidth="1"/>
    <col min="15674" max="15674" width="15.85546875" style="253" bestFit="1" customWidth="1"/>
    <col min="15675" max="15675" width="12.42578125" style="253" bestFit="1" customWidth="1"/>
    <col min="15676" max="15677" width="11.42578125" style="253"/>
    <col min="15678" max="15678" width="13.140625" style="253" customWidth="1"/>
    <col min="15679" max="15682" width="11.42578125" style="253"/>
    <col min="15683" max="15683" width="13" style="253" bestFit="1" customWidth="1"/>
    <col min="15684" max="15684" width="13.85546875" style="253" bestFit="1" customWidth="1"/>
    <col min="15685" max="15685" width="11.42578125" style="253"/>
    <col min="15686" max="15686" width="16.28515625" style="253" bestFit="1" customWidth="1"/>
    <col min="15687" max="15687" width="15.85546875" style="253" bestFit="1" customWidth="1"/>
    <col min="15688" max="15688" width="12.42578125" style="253" bestFit="1" customWidth="1"/>
    <col min="15689" max="15690" width="11.42578125" style="253"/>
    <col min="15691" max="15691" width="13.140625" style="253" customWidth="1"/>
    <col min="15692" max="15695" width="11.42578125" style="253"/>
    <col min="15696" max="15696" width="13" style="253" bestFit="1" customWidth="1"/>
    <col min="15697" max="15697" width="13.85546875" style="253" bestFit="1" customWidth="1"/>
    <col min="15698" max="15873" width="11.42578125" style="253"/>
    <col min="15874" max="15874" width="12.85546875" style="253" bestFit="1" customWidth="1"/>
    <col min="15875" max="15875" width="12.42578125" style="253" customWidth="1"/>
    <col min="15876" max="15876" width="16.85546875" style="253" bestFit="1" customWidth="1"/>
    <col min="15877" max="15877" width="16.28515625" style="253" bestFit="1" customWidth="1"/>
    <col min="15878" max="15878" width="15.85546875" style="253" bestFit="1" customWidth="1"/>
    <col min="15879" max="15879" width="12.42578125" style="253" bestFit="1" customWidth="1"/>
    <col min="15880" max="15881" width="11.42578125" style="253"/>
    <col min="15882" max="15882" width="13.140625" style="253" customWidth="1"/>
    <col min="15883" max="15886" width="11.42578125" style="253"/>
    <col min="15887" max="15887" width="13" style="253" bestFit="1" customWidth="1"/>
    <col min="15888" max="15888" width="13.85546875" style="253" bestFit="1" customWidth="1"/>
    <col min="15889" max="15889" width="11.42578125" style="253"/>
    <col min="15890" max="15890" width="16.28515625" style="253" bestFit="1" customWidth="1"/>
    <col min="15891" max="15891" width="15.85546875" style="253" bestFit="1" customWidth="1"/>
    <col min="15892" max="15892" width="12.42578125" style="253" bestFit="1" customWidth="1"/>
    <col min="15893" max="15894" width="11.42578125" style="253"/>
    <col min="15895" max="15895" width="13.140625" style="253" customWidth="1"/>
    <col min="15896" max="15899" width="11.42578125" style="253"/>
    <col min="15900" max="15900" width="13" style="253" bestFit="1" customWidth="1"/>
    <col min="15901" max="15901" width="13.85546875" style="253" bestFit="1" customWidth="1"/>
    <col min="15902" max="15902" width="11.42578125" style="253"/>
    <col min="15903" max="15903" width="16.28515625" style="253" bestFit="1" customWidth="1"/>
    <col min="15904" max="15904" width="15.85546875" style="253" bestFit="1" customWidth="1"/>
    <col min="15905" max="15905" width="12.42578125" style="253" bestFit="1" customWidth="1"/>
    <col min="15906" max="15907" width="11.42578125" style="253"/>
    <col min="15908" max="15908" width="13.140625" style="253" customWidth="1"/>
    <col min="15909" max="15912" width="11.42578125" style="253"/>
    <col min="15913" max="15913" width="13" style="253" bestFit="1" customWidth="1"/>
    <col min="15914" max="15914" width="13.85546875" style="253" bestFit="1" customWidth="1"/>
    <col min="15915" max="15915" width="11.42578125" style="253"/>
    <col min="15916" max="15916" width="16.28515625" style="253" bestFit="1" customWidth="1"/>
    <col min="15917" max="15917" width="15.85546875" style="253" bestFit="1" customWidth="1"/>
    <col min="15918" max="15918" width="12.42578125" style="253" bestFit="1" customWidth="1"/>
    <col min="15919" max="15920" width="11.42578125" style="253"/>
    <col min="15921" max="15921" width="13.140625" style="253" customWidth="1"/>
    <col min="15922" max="15925" width="11.42578125" style="253"/>
    <col min="15926" max="15926" width="13" style="253" bestFit="1" customWidth="1"/>
    <col min="15927" max="15927" width="13.85546875" style="253" bestFit="1" customWidth="1"/>
    <col min="15928" max="15928" width="11.42578125" style="253"/>
    <col min="15929" max="15929" width="16.28515625" style="253" bestFit="1" customWidth="1"/>
    <col min="15930" max="15930" width="15.85546875" style="253" bestFit="1" customWidth="1"/>
    <col min="15931" max="15931" width="12.42578125" style="253" bestFit="1" customWidth="1"/>
    <col min="15932" max="15933" width="11.42578125" style="253"/>
    <col min="15934" max="15934" width="13.140625" style="253" customWidth="1"/>
    <col min="15935" max="15938" width="11.42578125" style="253"/>
    <col min="15939" max="15939" width="13" style="253" bestFit="1" customWidth="1"/>
    <col min="15940" max="15940" width="13.85546875" style="253" bestFit="1" customWidth="1"/>
    <col min="15941" max="15941" width="11.42578125" style="253"/>
    <col min="15942" max="15942" width="16.28515625" style="253" bestFit="1" customWidth="1"/>
    <col min="15943" max="15943" width="15.85546875" style="253" bestFit="1" customWidth="1"/>
    <col min="15944" max="15944" width="12.42578125" style="253" bestFit="1" customWidth="1"/>
    <col min="15945" max="15946" width="11.42578125" style="253"/>
    <col min="15947" max="15947" width="13.140625" style="253" customWidth="1"/>
    <col min="15948" max="15951" width="11.42578125" style="253"/>
    <col min="15952" max="15952" width="13" style="253" bestFit="1" customWidth="1"/>
    <col min="15953" max="15953" width="13.85546875" style="253" bestFit="1" customWidth="1"/>
    <col min="15954" max="16129" width="11.42578125" style="253"/>
    <col min="16130" max="16130" width="12.85546875" style="253" bestFit="1" customWidth="1"/>
    <col min="16131" max="16131" width="12.42578125" style="253" customWidth="1"/>
    <col min="16132" max="16132" width="16.85546875" style="253" bestFit="1" customWidth="1"/>
    <col min="16133" max="16133" width="16.28515625" style="253" bestFit="1" customWidth="1"/>
    <col min="16134" max="16134" width="15.85546875" style="253" bestFit="1" customWidth="1"/>
    <col min="16135" max="16135" width="12.42578125" style="253" bestFit="1" customWidth="1"/>
    <col min="16136" max="16137" width="11.42578125" style="253"/>
    <col min="16138" max="16138" width="13.140625" style="253" customWidth="1"/>
    <col min="16139" max="16142" width="11.42578125" style="253"/>
    <col min="16143" max="16143" width="13" style="253" bestFit="1" customWidth="1"/>
    <col min="16144" max="16144" width="13.85546875" style="253" bestFit="1" customWidth="1"/>
    <col min="16145" max="16145" width="11.42578125" style="253"/>
    <col min="16146" max="16146" width="16.28515625" style="253" bestFit="1" customWidth="1"/>
    <col min="16147" max="16147" width="15.85546875" style="253" bestFit="1" customWidth="1"/>
    <col min="16148" max="16148" width="12.42578125" style="253" bestFit="1" customWidth="1"/>
    <col min="16149" max="16150" width="11.42578125" style="253"/>
    <col min="16151" max="16151" width="13.140625" style="253" customWidth="1"/>
    <col min="16152" max="16155" width="11.42578125" style="253"/>
    <col min="16156" max="16156" width="13" style="253" bestFit="1" customWidth="1"/>
    <col min="16157" max="16157" width="13.85546875" style="253" bestFit="1" customWidth="1"/>
    <col min="16158" max="16158" width="11.42578125" style="253"/>
    <col min="16159" max="16159" width="16.28515625" style="253" bestFit="1" customWidth="1"/>
    <col min="16160" max="16160" width="15.85546875" style="253" bestFit="1" customWidth="1"/>
    <col min="16161" max="16161" width="12.42578125" style="253" bestFit="1" customWidth="1"/>
    <col min="16162" max="16163" width="11.42578125" style="253"/>
    <col min="16164" max="16164" width="13.140625" style="253" customWidth="1"/>
    <col min="16165" max="16168" width="11.42578125" style="253"/>
    <col min="16169" max="16169" width="13" style="253" bestFit="1" customWidth="1"/>
    <col min="16170" max="16170" width="13.85546875" style="253" bestFit="1" customWidth="1"/>
    <col min="16171" max="16171" width="11.42578125" style="253"/>
    <col min="16172" max="16172" width="16.28515625" style="253" bestFit="1" customWidth="1"/>
    <col min="16173" max="16173" width="15.85546875" style="253" bestFit="1" customWidth="1"/>
    <col min="16174" max="16174" width="12.42578125" style="253" bestFit="1" customWidth="1"/>
    <col min="16175" max="16176" width="11.42578125" style="253"/>
    <col min="16177" max="16177" width="13.140625" style="253" customWidth="1"/>
    <col min="16178" max="16181" width="11.42578125" style="253"/>
    <col min="16182" max="16182" width="13" style="253" bestFit="1" customWidth="1"/>
    <col min="16183" max="16183" width="13.85546875" style="253" bestFit="1" customWidth="1"/>
    <col min="16184" max="16184" width="11.42578125" style="253"/>
    <col min="16185" max="16185" width="16.28515625" style="253" bestFit="1" customWidth="1"/>
    <col min="16186" max="16186" width="15.85546875" style="253" bestFit="1" customWidth="1"/>
    <col min="16187" max="16187" width="12.42578125" style="253" bestFit="1" customWidth="1"/>
    <col min="16188" max="16189" width="11.42578125" style="253"/>
    <col min="16190" max="16190" width="13.140625" style="253" customWidth="1"/>
    <col min="16191" max="16194" width="11.42578125" style="253"/>
    <col min="16195" max="16195" width="13" style="253" bestFit="1" customWidth="1"/>
    <col min="16196" max="16196" width="13.85546875" style="253" bestFit="1" customWidth="1"/>
    <col min="16197" max="16197" width="11.42578125" style="253"/>
    <col min="16198" max="16198" width="16.28515625" style="253" bestFit="1" customWidth="1"/>
    <col min="16199" max="16199" width="15.85546875" style="253" bestFit="1" customWidth="1"/>
    <col min="16200" max="16200" width="12.42578125" style="253" bestFit="1" customWidth="1"/>
    <col min="16201" max="16202" width="11.42578125" style="253"/>
    <col min="16203" max="16203" width="13.140625" style="253" customWidth="1"/>
    <col min="16204" max="16207" width="11.42578125" style="253"/>
    <col min="16208" max="16208" width="13" style="253" bestFit="1" customWidth="1"/>
    <col min="16209" max="16209" width="13.85546875" style="253" bestFit="1" customWidth="1"/>
    <col min="16210" max="16384" width="11.42578125" style="253"/>
  </cols>
  <sheetData>
    <row r="1" spans="1:81">
      <c r="A1" s="248"/>
      <c r="B1" s="249"/>
      <c r="C1" s="248"/>
      <c r="D1" s="250"/>
      <c r="E1" s="251"/>
      <c r="F1" s="252"/>
      <c r="R1" s="251"/>
      <c r="S1" s="252"/>
      <c r="AE1" s="251"/>
      <c r="AF1" s="252"/>
      <c r="AR1" s="251"/>
      <c r="AS1" s="252"/>
      <c r="BE1" s="251"/>
      <c r="BF1" s="252"/>
      <c r="BR1" s="251"/>
      <c r="BS1" s="252"/>
    </row>
    <row r="2" spans="1:81" ht="21" thickBot="1">
      <c r="A2" s="248"/>
      <c r="B2" s="249"/>
      <c r="C2" s="248"/>
      <c r="D2" s="254"/>
      <c r="E2" s="255">
        <v>2017</v>
      </c>
      <c r="F2" s="252"/>
      <c r="R2" s="255">
        <v>2018</v>
      </c>
      <c r="S2" s="252"/>
      <c r="AE2" s="255">
        <v>2019</v>
      </c>
      <c r="AF2" s="252"/>
      <c r="AR2" s="255">
        <v>2020</v>
      </c>
      <c r="AS2" s="252"/>
      <c r="BE2" s="255">
        <v>2021</v>
      </c>
      <c r="BF2" s="252"/>
      <c r="BR2" s="255">
        <v>2022</v>
      </c>
      <c r="BS2" s="252"/>
    </row>
    <row r="3" spans="1:81" ht="15">
      <c r="A3" s="256" t="s">
        <v>322</v>
      </c>
      <c r="B3" s="439" t="s">
        <v>368</v>
      </c>
      <c r="C3" s="258"/>
      <c r="D3" s="440"/>
      <c r="E3" s="441" t="s">
        <v>324</v>
      </c>
      <c r="F3" s="442" t="s">
        <v>325</v>
      </c>
      <c r="G3" s="443"/>
      <c r="H3" s="444" t="s">
        <v>326</v>
      </c>
      <c r="I3" s="445" t="s">
        <v>326</v>
      </c>
      <c r="J3" s="446" t="s">
        <v>327</v>
      </c>
      <c r="K3" s="443" t="s">
        <v>328</v>
      </c>
      <c r="L3" s="444" t="s">
        <v>180</v>
      </c>
      <c r="M3" s="443" t="s">
        <v>329</v>
      </c>
      <c r="N3" s="446" t="s">
        <v>330</v>
      </c>
      <c r="O3" s="445" t="s">
        <v>323</v>
      </c>
      <c r="P3" s="447" t="s">
        <v>331</v>
      </c>
      <c r="R3" s="441" t="s">
        <v>324</v>
      </c>
      <c r="S3" s="442" t="s">
        <v>325</v>
      </c>
      <c r="T3" s="443"/>
      <c r="U3" s="444" t="s">
        <v>326</v>
      </c>
      <c r="V3" s="445" t="s">
        <v>326</v>
      </c>
      <c r="W3" s="446" t="s">
        <v>327</v>
      </c>
      <c r="X3" s="443" t="s">
        <v>328</v>
      </c>
      <c r="Y3" s="444" t="s">
        <v>180</v>
      </c>
      <c r="Z3" s="443" t="s">
        <v>329</v>
      </c>
      <c r="AA3" s="446" t="s">
        <v>330</v>
      </c>
      <c r="AB3" s="445" t="s">
        <v>323</v>
      </c>
      <c r="AC3" s="447" t="s">
        <v>331</v>
      </c>
      <c r="AE3" s="441" t="s">
        <v>324</v>
      </c>
      <c r="AF3" s="442" t="s">
        <v>325</v>
      </c>
      <c r="AG3" s="443"/>
      <c r="AH3" s="444" t="s">
        <v>326</v>
      </c>
      <c r="AI3" s="445" t="s">
        <v>326</v>
      </c>
      <c r="AJ3" s="446" t="s">
        <v>327</v>
      </c>
      <c r="AK3" s="443" t="s">
        <v>328</v>
      </c>
      <c r="AL3" s="444" t="s">
        <v>180</v>
      </c>
      <c r="AM3" s="443" t="s">
        <v>329</v>
      </c>
      <c r="AN3" s="446" t="s">
        <v>330</v>
      </c>
      <c r="AO3" s="445" t="s">
        <v>323</v>
      </c>
      <c r="AP3" s="447" t="s">
        <v>331</v>
      </c>
      <c r="AR3" s="441" t="s">
        <v>324</v>
      </c>
      <c r="AS3" s="442" t="s">
        <v>325</v>
      </c>
      <c r="AT3" s="443"/>
      <c r="AU3" s="444" t="s">
        <v>326</v>
      </c>
      <c r="AV3" s="445" t="s">
        <v>326</v>
      </c>
      <c r="AW3" s="446" t="s">
        <v>327</v>
      </c>
      <c r="AX3" s="443" t="s">
        <v>328</v>
      </c>
      <c r="AY3" s="444" t="s">
        <v>180</v>
      </c>
      <c r="AZ3" s="443" t="s">
        <v>329</v>
      </c>
      <c r="BA3" s="446" t="s">
        <v>330</v>
      </c>
      <c r="BB3" s="445" t="s">
        <v>323</v>
      </c>
      <c r="BC3" s="447" t="s">
        <v>331</v>
      </c>
      <c r="BE3" s="441" t="s">
        <v>324</v>
      </c>
      <c r="BF3" s="442" t="s">
        <v>325</v>
      </c>
      <c r="BG3" s="443"/>
      <c r="BH3" s="444" t="s">
        <v>326</v>
      </c>
      <c r="BI3" s="445" t="s">
        <v>326</v>
      </c>
      <c r="BJ3" s="446" t="s">
        <v>327</v>
      </c>
      <c r="BK3" s="443" t="s">
        <v>328</v>
      </c>
      <c r="BL3" s="444" t="s">
        <v>180</v>
      </c>
      <c r="BM3" s="443" t="s">
        <v>329</v>
      </c>
      <c r="BN3" s="446" t="s">
        <v>330</v>
      </c>
      <c r="BO3" s="445" t="s">
        <v>323</v>
      </c>
      <c r="BP3" s="447" t="s">
        <v>331</v>
      </c>
      <c r="BR3" s="441" t="s">
        <v>324</v>
      </c>
      <c r="BS3" s="442" t="s">
        <v>325</v>
      </c>
      <c r="BT3" s="443"/>
      <c r="BU3" s="444" t="s">
        <v>326</v>
      </c>
      <c r="BV3" s="445" t="s">
        <v>326</v>
      </c>
      <c r="BW3" s="446" t="s">
        <v>327</v>
      </c>
      <c r="BX3" s="443" t="s">
        <v>328</v>
      </c>
      <c r="BY3" s="444" t="s">
        <v>180</v>
      </c>
      <c r="BZ3" s="443" t="s">
        <v>329</v>
      </c>
      <c r="CA3" s="446" t="s">
        <v>330</v>
      </c>
      <c r="CB3" s="445" t="s">
        <v>323</v>
      </c>
      <c r="CC3" s="447" t="s">
        <v>331</v>
      </c>
    </row>
    <row r="4" spans="1:81" ht="15.75" thickBot="1">
      <c r="A4" s="268" t="s">
        <v>332</v>
      </c>
      <c r="B4" s="269" t="s">
        <v>369</v>
      </c>
      <c r="C4" s="270" t="s">
        <v>370</v>
      </c>
      <c r="D4" s="448" t="s">
        <v>323</v>
      </c>
      <c r="E4" s="449" t="s">
        <v>334</v>
      </c>
      <c r="F4" s="450" t="s">
        <v>335</v>
      </c>
      <c r="G4" s="451" t="s">
        <v>182</v>
      </c>
      <c r="H4" s="452" t="s">
        <v>323</v>
      </c>
      <c r="I4" s="453" t="s">
        <v>336</v>
      </c>
      <c r="J4" s="454" t="s">
        <v>337</v>
      </c>
      <c r="K4" s="451" t="s">
        <v>338</v>
      </c>
      <c r="L4" s="455" t="s">
        <v>339</v>
      </c>
      <c r="M4" s="451" t="s">
        <v>339</v>
      </c>
      <c r="N4" s="454" t="s">
        <v>340</v>
      </c>
      <c r="O4" s="453" t="s">
        <v>341</v>
      </c>
      <c r="P4" s="456" t="s">
        <v>342</v>
      </c>
      <c r="R4" s="449" t="s">
        <v>334</v>
      </c>
      <c r="S4" s="450" t="s">
        <v>335</v>
      </c>
      <c r="T4" s="451" t="s">
        <v>182</v>
      </c>
      <c r="U4" s="452" t="s">
        <v>323</v>
      </c>
      <c r="V4" s="453" t="s">
        <v>336</v>
      </c>
      <c r="W4" s="454" t="s">
        <v>337</v>
      </c>
      <c r="X4" s="451" t="s">
        <v>338</v>
      </c>
      <c r="Y4" s="455" t="s">
        <v>339</v>
      </c>
      <c r="Z4" s="451" t="s">
        <v>339</v>
      </c>
      <c r="AA4" s="454" t="s">
        <v>340</v>
      </c>
      <c r="AB4" s="453" t="s">
        <v>341</v>
      </c>
      <c r="AC4" s="456" t="s">
        <v>342</v>
      </c>
      <c r="AE4" s="449" t="s">
        <v>334</v>
      </c>
      <c r="AF4" s="450" t="s">
        <v>335</v>
      </c>
      <c r="AG4" s="451" t="s">
        <v>182</v>
      </c>
      <c r="AH4" s="452" t="s">
        <v>323</v>
      </c>
      <c r="AI4" s="453" t="s">
        <v>336</v>
      </c>
      <c r="AJ4" s="454" t="s">
        <v>337</v>
      </c>
      <c r="AK4" s="451" t="s">
        <v>338</v>
      </c>
      <c r="AL4" s="455" t="s">
        <v>339</v>
      </c>
      <c r="AM4" s="451" t="s">
        <v>339</v>
      </c>
      <c r="AN4" s="454" t="s">
        <v>340</v>
      </c>
      <c r="AO4" s="453" t="s">
        <v>341</v>
      </c>
      <c r="AP4" s="456" t="s">
        <v>342</v>
      </c>
      <c r="AR4" s="449" t="s">
        <v>334</v>
      </c>
      <c r="AS4" s="450" t="s">
        <v>335</v>
      </c>
      <c r="AT4" s="451" t="s">
        <v>182</v>
      </c>
      <c r="AU4" s="452" t="s">
        <v>323</v>
      </c>
      <c r="AV4" s="453" t="s">
        <v>336</v>
      </c>
      <c r="AW4" s="454" t="s">
        <v>337</v>
      </c>
      <c r="AX4" s="451" t="s">
        <v>338</v>
      </c>
      <c r="AY4" s="455" t="s">
        <v>339</v>
      </c>
      <c r="AZ4" s="451" t="s">
        <v>339</v>
      </c>
      <c r="BA4" s="454" t="s">
        <v>340</v>
      </c>
      <c r="BB4" s="453" t="s">
        <v>341</v>
      </c>
      <c r="BC4" s="456" t="s">
        <v>342</v>
      </c>
      <c r="BE4" s="449" t="s">
        <v>334</v>
      </c>
      <c r="BF4" s="450" t="s">
        <v>335</v>
      </c>
      <c r="BG4" s="451" t="s">
        <v>182</v>
      </c>
      <c r="BH4" s="452" t="s">
        <v>323</v>
      </c>
      <c r="BI4" s="453" t="s">
        <v>336</v>
      </c>
      <c r="BJ4" s="454" t="s">
        <v>337</v>
      </c>
      <c r="BK4" s="451" t="s">
        <v>338</v>
      </c>
      <c r="BL4" s="455" t="s">
        <v>339</v>
      </c>
      <c r="BM4" s="451" t="s">
        <v>339</v>
      </c>
      <c r="BN4" s="454" t="s">
        <v>340</v>
      </c>
      <c r="BO4" s="453" t="s">
        <v>341</v>
      </c>
      <c r="BP4" s="456" t="s">
        <v>342</v>
      </c>
      <c r="BR4" s="449" t="s">
        <v>334</v>
      </c>
      <c r="BS4" s="450" t="s">
        <v>335</v>
      </c>
      <c r="BT4" s="451" t="s">
        <v>182</v>
      </c>
      <c r="BU4" s="452" t="s">
        <v>323</v>
      </c>
      <c r="BV4" s="453" t="s">
        <v>336</v>
      </c>
      <c r="BW4" s="454" t="s">
        <v>337</v>
      </c>
      <c r="BX4" s="451" t="s">
        <v>338</v>
      </c>
      <c r="BY4" s="455" t="s">
        <v>339</v>
      </c>
      <c r="BZ4" s="451" t="s">
        <v>339</v>
      </c>
      <c r="CA4" s="454" t="s">
        <v>340</v>
      </c>
      <c r="CB4" s="453" t="s">
        <v>341</v>
      </c>
      <c r="CC4" s="456" t="s">
        <v>342</v>
      </c>
    </row>
    <row r="5" spans="1:81" ht="14.25">
      <c r="A5" s="289"/>
      <c r="B5" s="729"/>
      <c r="C5" s="729"/>
      <c r="D5" s="457"/>
      <c r="E5" s="458"/>
      <c r="F5" s="459"/>
      <c r="G5" s="460"/>
      <c r="H5" s="460"/>
      <c r="I5" s="461"/>
      <c r="J5" s="461"/>
      <c r="K5" s="460"/>
      <c r="L5" s="460"/>
      <c r="M5" s="460"/>
      <c r="N5" s="461"/>
      <c r="O5" s="461"/>
      <c r="P5" s="462"/>
      <c r="R5" s="458"/>
      <c r="S5" s="459"/>
      <c r="T5" s="460"/>
      <c r="U5" s="460"/>
      <c r="V5" s="461"/>
      <c r="W5" s="461"/>
      <c r="X5" s="460"/>
      <c r="Y5" s="460"/>
      <c r="Z5" s="460"/>
      <c r="AA5" s="461"/>
      <c r="AB5" s="461"/>
      <c r="AC5" s="462"/>
      <c r="AE5" s="458"/>
      <c r="AF5" s="459"/>
      <c r="AG5" s="460"/>
      <c r="AH5" s="460"/>
      <c r="AI5" s="461"/>
      <c r="AJ5" s="461"/>
      <c r="AK5" s="460"/>
      <c r="AL5" s="460"/>
      <c r="AM5" s="460"/>
      <c r="AN5" s="461"/>
      <c r="AO5" s="461"/>
      <c r="AP5" s="462"/>
      <c r="AR5" s="458"/>
      <c r="AS5" s="459"/>
      <c r="AT5" s="460"/>
      <c r="AU5" s="460"/>
      <c r="AV5" s="461"/>
      <c r="AW5" s="461"/>
      <c r="AX5" s="460"/>
      <c r="AY5" s="460"/>
      <c r="AZ5" s="460"/>
      <c r="BA5" s="461"/>
      <c r="BB5" s="461"/>
      <c r="BC5" s="462"/>
      <c r="BE5" s="458"/>
      <c r="BF5" s="459"/>
      <c r="BG5" s="460"/>
      <c r="BH5" s="460"/>
      <c r="BI5" s="461"/>
      <c r="BJ5" s="461"/>
      <c r="BK5" s="460"/>
      <c r="BL5" s="460"/>
      <c r="BM5" s="460"/>
      <c r="BN5" s="461"/>
      <c r="BO5" s="461"/>
      <c r="BP5" s="462"/>
      <c r="BR5" s="463"/>
      <c r="BS5" s="464"/>
      <c r="BT5" s="465"/>
      <c r="BU5" s="465"/>
      <c r="BV5" s="466"/>
      <c r="BW5" s="466"/>
      <c r="BX5" s="465"/>
      <c r="BY5" s="465"/>
      <c r="BZ5" s="465"/>
      <c r="CA5" s="466"/>
      <c r="CB5" s="466"/>
      <c r="CC5" s="465"/>
    </row>
    <row r="6" spans="1:81" ht="14.25">
      <c r="A6" s="467">
        <v>43070</v>
      </c>
      <c r="B6" s="468" t="s">
        <v>343</v>
      </c>
      <c r="C6" s="468" t="s">
        <v>344</v>
      </c>
      <c r="D6" s="469" t="s">
        <v>345</v>
      </c>
      <c r="E6" s="470">
        <v>10000000</v>
      </c>
      <c r="F6" s="471"/>
      <c r="G6" s="471">
        <v>0</v>
      </c>
      <c r="H6" s="471">
        <f>+E6*(G6/100)</f>
        <v>0</v>
      </c>
      <c r="I6" s="471">
        <f>+F6*(G6/100)</f>
        <v>0</v>
      </c>
      <c r="J6" s="471">
        <f>+E6+H6-I6-F6</f>
        <v>10000000</v>
      </c>
      <c r="K6" s="472">
        <v>0</v>
      </c>
      <c r="L6" s="471">
        <v>96</v>
      </c>
      <c r="M6" s="471">
        <f>+L6-K6</f>
        <v>96</v>
      </c>
      <c r="N6" s="471">
        <f>+J6/L6*K6</f>
        <v>0</v>
      </c>
      <c r="O6" s="471">
        <f>+E6+H6</f>
        <v>10000000</v>
      </c>
      <c r="P6" s="473">
        <f>N6+F6+I6</f>
        <v>0</v>
      </c>
      <c r="Q6" s="413"/>
      <c r="R6" s="474">
        <f>+O6</f>
        <v>10000000</v>
      </c>
      <c r="S6" s="475">
        <f>+P6</f>
        <v>0</v>
      </c>
      <c r="T6" s="476">
        <v>1.028</v>
      </c>
      <c r="U6" s="477">
        <f>+R6*(T6/100)</f>
        <v>102800.00000000001</v>
      </c>
      <c r="V6" s="477">
        <f>+S6*(T6/100)</f>
        <v>0</v>
      </c>
      <c r="W6" s="477">
        <f>+R6+U6-V6-S6</f>
        <v>10102800</v>
      </c>
      <c r="X6" s="475">
        <v>12</v>
      </c>
      <c r="Y6" s="475">
        <f>+M6</f>
        <v>96</v>
      </c>
      <c r="Z6" s="475">
        <f>+Y6-X6</f>
        <v>84</v>
      </c>
      <c r="AA6" s="477">
        <f>+W6/Y6*X6</f>
        <v>1262850</v>
      </c>
      <c r="AB6" s="477">
        <f>+R6+U6</f>
        <v>10102800</v>
      </c>
      <c r="AC6" s="478">
        <f>AA6+S6+V6</f>
        <v>1262850</v>
      </c>
      <c r="AD6" s="413"/>
      <c r="AE6" s="474">
        <f>+AB6</f>
        <v>10102800</v>
      </c>
      <c r="AF6" s="475">
        <f t="shared" ref="AF6:AF13" si="0">+AC6</f>
        <v>1262850</v>
      </c>
      <c r="AG6" s="476">
        <v>1.028</v>
      </c>
      <c r="AH6" s="477">
        <f>+AE6*(AG6/100)</f>
        <v>103856.78400000001</v>
      </c>
      <c r="AI6" s="477">
        <f>+AF6*(AG6/100)</f>
        <v>12982.098000000002</v>
      </c>
      <c r="AJ6" s="477">
        <f>+AE6+AH6-AI6-AF6</f>
        <v>8930824.6860000007</v>
      </c>
      <c r="AK6" s="475">
        <v>12</v>
      </c>
      <c r="AL6" s="475">
        <f>+Z6</f>
        <v>84</v>
      </c>
      <c r="AM6" s="475">
        <f>+AL6-AK6</f>
        <v>72</v>
      </c>
      <c r="AN6" s="477">
        <f>+AJ6/AL6*AK6</f>
        <v>1275832.0980000002</v>
      </c>
      <c r="AO6" s="477">
        <f>+AE6+AH6</f>
        <v>10206656.784</v>
      </c>
      <c r="AP6" s="478">
        <f>AN6+AF6+AI6</f>
        <v>2551664.1960000005</v>
      </c>
      <c r="AR6" s="474">
        <f>+AO6</f>
        <v>10206656.784</v>
      </c>
      <c r="AS6" s="475">
        <f t="shared" ref="AS6:AS16" si="1">+AP6</f>
        <v>2551664.1960000005</v>
      </c>
      <c r="AT6" s="479">
        <v>2.7</v>
      </c>
      <c r="AU6" s="477">
        <f>+AR6*(AT6/100)</f>
        <v>275579.73316800001</v>
      </c>
      <c r="AV6" s="477">
        <f>+AS6*(AT6/100)</f>
        <v>68894.933292000016</v>
      </c>
      <c r="AW6" s="477">
        <f>+AR6+AU6-AV6-AS6</f>
        <v>7861677.3878760003</v>
      </c>
      <c r="AX6" s="480">
        <f t="shared" ref="AX6:AX13" si="2">IF(12&gt;=AY6,AY6,12)</f>
        <v>12</v>
      </c>
      <c r="AY6" s="475">
        <f>+AM6</f>
        <v>72</v>
      </c>
      <c r="AZ6" s="475">
        <f>+AY6-AX6</f>
        <v>60</v>
      </c>
      <c r="BA6" s="477">
        <f>+AW6/AY6*AX6</f>
        <v>1310279.564646</v>
      </c>
      <c r="BB6" s="477">
        <f>+AR6+AU6</f>
        <v>10482236.517168</v>
      </c>
      <c r="BC6" s="478">
        <f>BA6+AS6+AV6</f>
        <v>3930838.6939380006</v>
      </c>
      <c r="BE6" s="474">
        <f>+BB6</f>
        <v>10482236.517168</v>
      </c>
      <c r="BF6" s="475">
        <f t="shared" ref="BF6:BF16" si="3">+BC6</f>
        <v>3930838.6939380006</v>
      </c>
      <c r="BG6" s="479">
        <v>6.7</v>
      </c>
      <c r="BH6" s="477">
        <f>+BE6*(BG6/100)</f>
        <v>702309.84665025608</v>
      </c>
      <c r="BI6" s="477">
        <f>+BF6*(BG6/100)</f>
        <v>263366.19249384606</v>
      </c>
      <c r="BJ6" s="477">
        <f>+BE6+BH6-BI6-BF6</f>
        <v>6990341.4773864094</v>
      </c>
      <c r="BK6" s="480">
        <f>IF(12&gt;=BL6,BL6,12)</f>
        <v>12</v>
      </c>
      <c r="BL6" s="475">
        <f>+AZ6</f>
        <v>60</v>
      </c>
      <c r="BM6" s="475">
        <f>+BL6-BK6</f>
        <v>48</v>
      </c>
      <c r="BN6" s="477">
        <f>+BJ6/BL6*BK6</f>
        <v>1398068.2954772818</v>
      </c>
      <c r="BO6" s="477">
        <f>+BE6+BH6</f>
        <v>11184546.363818256</v>
      </c>
      <c r="BP6" s="478">
        <f>BN6+BF6+BI6</f>
        <v>5592273.1819091281</v>
      </c>
      <c r="BR6" s="481">
        <f>+BO6</f>
        <v>11184546.363818256</v>
      </c>
      <c r="BS6" s="482">
        <f t="shared" ref="BS6:BS19" si="4">+BP6</f>
        <v>5592273.1819091281</v>
      </c>
      <c r="BT6" s="483">
        <v>13.3</v>
      </c>
      <c r="BU6" s="477">
        <f>+BR6*(BT6/100)</f>
        <v>1487544.6663878281</v>
      </c>
      <c r="BV6" s="477">
        <f>+BS6*(BT6/100)</f>
        <v>743772.33319391403</v>
      </c>
      <c r="BW6" s="477">
        <f>+BR6+BU6-BV6-BS6</f>
        <v>6336045.5151030431</v>
      </c>
      <c r="BX6" s="480">
        <f>IF(12&gt;=BY6,BY6,12)</f>
        <v>12</v>
      </c>
      <c r="BY6" s="482">
        <f>+BM6</f>
        <v>48</v>
      </c>
      <c r="BZ6" s="482">
        <f>+BY6-BX6</f>
        <v>36</v>
      </c>
      <c r="CA6" s="477">
        <f>+BW6/BY6*BX6</f>
        <v>1584011.378775761</v>
      </c>
      <c r="CB6" s="477">
        <f>+BR6+BU6</f>
        <v>12672091.030206084</v>
      </c>
      <c r="CC6" s="477">
        <f>CA6+BS6+BV6</f>
        <v>7920056.8938788036</v>
      </c>
    </row>
    <row r="7" spans="1:81" s="487" customFormat="1" ht="14.25">
      <c r="A7" s="467">
        <v>43070</v>
      </c>
      <c r="B7" s="468" t="s">
        <v>343</v>
      </c>
      <c r="C7" s="468" t="s">
        <v>346</v>
      </c>
      <c r="D7" s="469" t="s">
        <v>345</v>
      </c>
      <c r="E7" s="484">
        <v>10000000</v>
      </c>
      <c r="F7" s="471"/>
      <c r="G7" s="471">
        <v>0</v>
      </c>
      <c r="H7" s="471">
        <f>+E7*(G7/100)</f>
        <v>0</v>
      </c>
      <c r="I7" s="471">
        <f>+F7*(G7/100)</f>
        <v>0</v>
      </c>
      <c r="J7" s="471">
        <f>+E7+H7-I7-F7</f>
        <v>10000000</v>
      </c>
      <c r="K7" s="472">
        <v>0</v>
      </c>
      <c r="L7" s="471">
        <v>96</v>
      </c>
      <c r="M7" s="471">
        <f>+L7-K7</f>
        <v>96</v>
      </c>
      <c r="N7" s="471">
        <f>+J7/L7*K7</f>
        <v>0</v>
      </c>
      <c r="O7" s="471">
        <f>+E7+H7</f>
        <v>10000000</v>
      </c>
      <c r="P7" s="473">
        <f>N7+F7+I7</f>
        <v>0</v>
      </c>
      <c r="Q7" s="416"/>
      <c r="R7" s="477">
        <f>+O7</f>
        <v>10000000</v>
      </c>
      <c r="S7" s="475">
        <f>+P7</f>
        <v>0</v>
      </c>
      <c r="T7" s="485">
        <v>1.028</v>
      </c>
      <c r="U7" s="477">
        <f>+R7*(T7/100)</f>
        <v>102800.00000000001</v>
      </c>
      <c r="V7" s="477">
        <f>+S7*(T7/100)</f>
        <v>0</v>
      </c>
      <c r="W7" s="477">
        <f>+R7+U7-V7-S7</f>
        <v>10102800</v>
      </c>
      <c r="X7" s="486">
        <v>12</v>
      </c>
      <c r="Y7" s="475">
        <f>+M7</f>
        <v>96</v>
      </c>
      <c r="Z7" s="477">
        <f>Y7-X7</f>
        <v>84</v>
      </c>
      <c r="AA7" s="477">
        <f>+W7/Y7*X7</f>
        <v>1262850</v>
      </c>
      <c r="AB7" s="477">
        <f>+R7+U7</f>
        <v>10102800</v>
      </c>
      <c r="AC7" s="478">
        <f>AA7+S7+V7</f>
        <v>1262850</v>
      </c>
      <c r="AD7" s="416"/>
      <c r="AE7" s="477">
        <f>+AB7</f>
        <v>10102800</v>
      </c>
      <c r="AF7" s="475">
        <f t="shared" si="0"/>
        <v>1262850</v>
      </c>
      <c r="AG7" s="485">
        <v>1.028</v>
      </c>
      <c r="AH7" s="477">
        <f>+AE7*(AG7/100)</f>
        <v>103856.78400000001</v>
      </c>
      <c r="AI7" s="477">
        <f>+AF7*(AG7/100)</f>
        <v>12982.098000000002</v>
      </c>
      <c r="AJ7" s="477">
        <f>+AE7+AH7-AI7-AF7</f>
        <v>8930824.6860000007</v>
      </c>
      <c r="AK7" s="486">
        <v>12</v>
      </c>
      <c r="AL7" s="475">
        <f>+Z7</f>
        <v>84</v>
      </c>
      <c r="AM7" s="477">
        <f>AL7-AK7</f>
        <v>72</v>
      </c>
      <c r="AN7" s="477">
        <f>+AJ7/AL7*AK7</f>
        <v>1275832.0980000002</v>
      </c>
      <c r="AO7" s="477">
        <f>+AE7+AH7</f>
        <v>10206656.784</v>
      </c>
      <c r="AP7" s="478">
        <f>AN7+AF7+AI7</f>
        <v>2551664.1960000005</v>
      </c>
      <c r="AR7" s="477">
        <f>+AO7</f>
        <v>10206656.784</v>
      </c>
      <c r="AS7" s="475">
        <f t="shared" si="1"/>
        <v>2551664.1960000005</v>
      </c>
      <c r="AT7" s="479">
        <v>2.7</v>
      </c>
      <c r="AU7" s="477">
        <f>+AR7*(AT7/100)</f>
        <v>275579.73316800001</v>
      </c>
      <c r="AV7" s="477">
        <f>+AS7*(AT7/100)</f>
        <v>68894.933292000016</v>
      </c>
      <c r="AW7" s="477">
        <f>+AR7+AU7-AV7-AS7</f>
        <v>7861677.3878760003</v>
      </c>
      <c r="AX7" s="480">
        <f t="shared" si="2"/>
        <v>12</v>
      </c>
      <c r="AY7" s="475">
        <f>+AM7</f>
        <v>72</v>
      </c>
      <c r="AZ7" s="475">
        <f>+AY7-AX7</f>
        <v>60</v>
      </c>
      <c r="BA7" s="477">
        <f>+AW7/AY7*AX7</f>
        <v>1310279.564646</v>
      </c>
      <c r="BB7" s="477">
        <f>+AR7+AU7</f>
        <v>10482236.517168</v>
      </c>
      <c r="BC7" s="478">
        <f>BA7+AS7+AV7</f>
        <v>3930838.6939380006</v>
      </c>
      <c r="BE7" s="477">
        <f>+BB7</f>
        <v>10482236.517168</v>
      </c>
      <c r="BF7" s="475">
        <f t="shared" si="3"/>
        <v>3930838.6939380006</v>
      </c>
      <c r="BG7" s="479">
        <v>6.7</v>
      </c>
      <c r="BH7" s="477">
        <f>+BE7*(BG7/100)</f>
        <v>702309.84665025608</v>
      </c>
      <c r="BI7" s="477">
        <f>+BF7*(BG7/100)</f>
        <v>263366.19249384606</v>
      </c>
      <c r="BJ7" s="477">
        <f>+BE7+BH7-BI7-BF7</f>
        <v>6990341.4773864094</v>
      </c>
      <c r="BK7" s="480">
        <f>IF(12&gt;=BL7,BL7,12)</f>
        <v>12</v>
      </c>
      <c r="BL7" s="475">
        <f>+AZ7</f>
        <v>60</v>
      </c>
      <c r="BM7" s="475">
        <f>+BL7-BK7</f>
        <v>48</v>
      </c>
      <c r="BN7" s="477">
        <f>+BJ7/BL7*BK7</f>
        <v>1398068.2954772818</v>
      </c>
      <c r="BO7" s="477">
        <f>+BE7+BH7</f>
        <v>11184546.363818256</v>
      </c>
      <c r="BP7" s="478">
        <f>BN7+BF7+BI7</f>
        <v>5592273.1819091281</v>
      </c>
      <c r="BR7" s="477">
        <f>+BO7</f>
        <v>11184546.363818256</v>
      </c>
      <c r="BS7" s="482">
        <f t="shared" si="4"/>
        <v>5592273.1819091281</v>
      </c>
      <c r="BT7" s="483">
        <v>13.3</v>
      </c>
      <c r="BU7" s="477">
        <f>+BR7*(BT7/100)</f>
        <v>1487544.6663878281</v>
      </c>
      <c r="BV7" s="477">
        <f>+BS7*(BT7/100)</f>
        <v>743772.33319391403</v>
      </c>
      <c r="BW7" s="477">
        <f>+BR7+BU7-BV7-BS7</f>
        <v>6336045.5151030431</v>
      </c>
      <c r="BX7" s="480">
        <f>IF(12&gt;=BY7,BY7,12)</f>
        <v>12</v>
      </c>
      <c r="BY7" s="482">
        <f>+BM7</f>
        <v>48</v>
      </c>
      <c r="BZ7" s="482">
        <f>+BY7-BX7</f>
        <v>36</v>
      </c>
      <c r="CA7" s="477">
        <f>+BW7/BY7*BX7</f>
        <v>1584011.378775761</v>
      </c>
      <c r="CB7" s="477">
        <f>+BR7+BU7</f>
        <v>12672091.030206084</v>
      </c>
      <c r="CC7" s="477">
        <f>CA7+BS7+BV7</f>
        <v>7920056.8938788036</v>
      </c>
    </row>
    <row r="8" spans="1:81" s="487" customFormat="1" ht="14.25">
      <c r="A8" s="467">
        <v>43628</v>
      </c>
      <c r="B8" s="468" t="s">
        <v>347</v>
      </c>
      <c r="C8" s="468"/>
      <c r="D8" s="469" t="s">
        <v>348</v>
      </c>
      <c r="E8" s="488"/>
      <c r="F8" s="489"/>
      <c r="G8" s="471"/>
      <c r="H8" s="471"/>
      <c r="I8" s="471"/>
      <c r="J8" s="471"/>
      <c r="K8" s="472"/>
      <c r="L8" s="471"/>
      <c r="M8" s="471"/>
      <c r="N8" s="471"/>
      <c r="O8" s="471"/>
      <c r="P8" s="473"/>
      <c r="Q8" s="416"/>
      <c r="R8" s="477"/>
      <c r="S8" s="475"/>
      <c r="T8" s="485"/>
      <c r="U8" s="477"/>
      <c r="V8" s="477"/>
      <c r="W8" s="477"/>
      <c r="X8" s="486"/>
      <c r="Y8" s="475"/>
      <c r="Z8" s="477"/>
      <c r="AA8" s="477"/>
      <c r="AB8" s="477"/>
      <c r="AC8" s="478"/>
      <c r="AD8" s="416"/>
      <c r="AE8" s="477">
        <v>4257666</v>
      </c>
      <c r="AF8" s="475">
        <f t="shared" si="0"/>
        <v>0</v>
      </c>
      <c r="AG8" s="485">
        <v>1.014</v>
      </c>
      <c r="AH8" s="477">
        <f t="shared" ref="AH8:AH13" si="5">+AE8*(AG8/100)</f>
        <v>43172.733240000001</v>
      </c>
      <c r="AI8" s="477">
        <f t="shared" ref="AI8:AI13" si="6">+AF8*(AG8/100)</f>
        <v>0</v>
      </c>
      <c r="AJ8" s="477">
        <f t="shared" ref="AJ8:AJ13" si="7">+AE8+AH8-AI8-AF8</f>
        <v>4300838.73324</v>
      </c>
      <c r="AK8" s="486">
        <v>7</v>
      </c>
      <c r="AL8" s="475">
        <v>96</v>
      </c>
      <c r="AM8" s="477">
        <f t="shared" ref="AM8:AM13" si="8">AL8-AK8</f>
        <v>89</v>
      </c>
      <c r="AN8" s="477">
        <f t="shared" ref="AN8:AN13" si="9">+AJ8/AL8*AK8</f>
        <v>313602.82429875003</v>
      </c>
      <c r="AO8" s="477">
        <f t="shared" ref="AO8:AO13" si="10">+AE8+AH8</f>
        <v>4300838.73324</v>
      </c>
      <c r="AP8" s="478">
        <f t="shared" ref="AP8:AP13" si="11">AN8+AF8+AI8</f>
        <v>313602.82429875003</v>
      </c>
      <c r="AR8" s="477">
        <v>4257666</v>
      </c>
      <c r="AS8" s="475">
        <f t="shared" si="1"/>
        <v>313602.82429875003</v>
      </c>
      <c r="AT8" s="479">
        <v>2.7</v>
      </c>
      <c r="AU8" s="477">
        <f t="shared" ref="AU8:AU14" si="12">+AR8*(AT8/100)</f>
        <v>114956.98200000002</v>
      </c>
      <c r="AV8" s="477">
        <f t="shared" ref="AV8:AV14" si="13">+AS8*(AT8/100)</f>
        <v>8467.2762560662522</v>
      </c>
      <c r="AW8" s="477">
        <f t="shared" ref="AW8:AW14" si="14">+AR8+AU8-AV8-AS8</f>
        <v>4050552.8814451839</v>
      </c>
      <c r="AX8" s="480">
        <f t="shared" si="2"/>
        <v>12</v>
      </c>
      <c r="AY8" s="475">
        <v>96</v>
      </c>
      <c r="AZ8" s="475">
        <f>+AY8-AX8</f>
        <v>84</v>
      </c>
      <c r="BA8" s="477">
        <f t="shared" ref="BA8:BA13" si="15">+AW8/AY8*AX8</f>
        <v>506319.11018064793</v>
      </c>
      <c r="BB8" s="477">
        <f t="shared" ref="BB8:BB13" si="16">+AR8+AU8</f>
        <v>4372622.9819999998</v>
      </c>
      <c r="BC8" s="478">
        <f t="shared" ref="BC8:BC13" si="17">BA8+AS8+AV8</f>
        <v>828389.21073546424</v>
      </c>
      <c r="BE8" s="477">
        <v>4257666</v>
      </c>
      <c r="BF8" s="475">
        <f t="shared" si="3"/>
        <v>828389.21073546424</v>
      </c>
      <c r="BG8" s="479">
        <v>6.7</v>
      </c>
      <c r="BH8" s="477">
        <f t="shared" ref="BH8:BH14" si="18">+BE8*(BG8/100)</f>
        <v>285263.62200000003</v>
      </c>
      <c r="BI8" s="477">
        <f t="shared" ref="BI8:BI14" si="19">+BF8*(BG8/100)</f>
        <v>55502.077119276109</v>
      </c>
      <c r="BJ8" s="477">
        <f t="shared" ref="BJ8:BJ14" si="20">+BE8+BH8-BI8-BF8</f>
        <v>3659038.33414526</v>
      </c>
      <c r="BK8" s="480">
        <f>IF(12&gt;=BL8,BL8,12)</f>
        <v>12</v>
      </c>
      <c r="BL8" s="475">
        <v>96</v>
      </c>
      <c r="BM8" s="475">
        <f>+BL8-BK8</f>
        <v>84</v>
      </c>
      <c r="BN8" s="477">
        <f>+BJ8/BL8*BK8</f>
        <v>457379.79176815751</v>
      </c>
      <c r="BO8" s="477">
        <f>+BE8+BH8</f>
        <v>4542929.6220000004</v>
      </c>
      <c r="BP8" s="478">
        <f t="shared" ref="BP8:BP13" si="21">BN8+BF8+BI8</f>
        <v>1341271.079622898</v>
      </c>
      <c r="BR8" s="477">
        <v>4257666</v>
      </c>
      <c r="BS8" s="482">
        <f t="shared" si="4"/>
        <v>1341271.079622898</v>
      </c>
      <c r="BT8" s="483">
        <v>13.3</v>
      </c>
      <c r="BU8" s="477">
        <f t="shared" ref="BU8:BU14" si="22">+BR8*(BT8/100)</f>
        <v>566269.57799999998</v>
      </c>
      <c r="BV8" s="477">
        <f t="shared" ref="BV8:BV14" si="23">+BS8*(BT8/100)</f>
        <v>178389.05358984545</v>
      </c>
      <c r="BW8" s="477">
        <f t="shared" ref="BW8:BW14" si="24">+BR8+BU8-BV8-BS8</f>
        <v>3304275.4447872564</v>
      </c>
      <c r="BX8" s="480">
        <f>IF(12&gt;=BY8,BY8,12)</f>
        <v>12</v>
      </c>
      <c r="BY8" s="482">
        <v>96</v>
      </c>
      <c r="BZ8" s="482">
        <f>+BY8-BX8</f>
        <v>84</v>
      </c>
      <c r="CA8" s="477">
        <f>+BW8/BY8*BX8</f>
        <v>413034.43059840705</v>
      </c>
      <c r="CB8" s="477">
        <f>+BR8+BU8</f>
        <v>4823935.5779999997</v>
      </c>
      <c r="CC8" s="477">
        <f t="shared" ref="CC8:CC19" si="25">CA8+BS8+BV8</f>
        <v>1932694.5638111506</v>
      </c>
    </row>
    <row r="9" spans="1:81" s="487" customFormat="1" ht="14.25">
      <c r="A9" s="490">
        <v>43628</v>
      </c>
      <c r="B9" s="491" t="s">
        <v>343</v>
      </c>
      <c r="C9" s="491"/>
      <c r="D9" s="492" t="s">
        <v>349</v>
      </c>
      <c r="E9" s="488"/>
      <c r="F9" s="489"/>
      <c r="G9" s="471"/>
      <c r="H9" s="471"/>
      <c r="I9" s="471"/>
      <c r="J9" s="471"/>
      <c r="K9" s="472"/>
      <c r="L9" s="471"/>
      <c r="M9" s="471"/>
      <c r="N9" s="471"/>
      <c r="O9" s="471"/>
      <c r="P9" s="473"/>
      <c r="Q9" s="416"/>
      <c r="R9" s="477"/>
      <c r="S9" s="475"/>
      <c r="T9" s="485"/>
      <c r="U9" s="477"/>
      <c r="V9" s="477"/>
      <c r="W9" s="477"/>
      <c r="X9" s="486"/>
      <c r="Y9" s="475"/>
      <c r="Z9" s="477"/>
      <c r="AA9" s="477"/>
      <c r="AB9" s="477"/>
      <c r="AC9" s="478"/>
      <c r="AD9" s="416"/>
      <c r="AE9" s="493">
        <v>6155341</v>
      </c>
      <c r="AF9" s="475">
        <f t="shared" si="0"/>
        <v>0</v>
      </c>
      <c r="AG9" s="485">
        <v>1.014</v>
      </c>
      <c r="AH9" s="477">
        <f t="shared" si="5"/>
        <v>62415.157739999995</v>
      </c>
      <c r="AI9" s="477">
        <f t="shared" si="6"/>
        <v>0</v>
      </c>
      <c r="AJ9" s="477">
        <f t="shared" si="7"/>
        <v>6217756.1577399997</v>
      </c>
      <c r="AK9" s="494">
        <v>4</v>
      </c>
      <c r="AL9" s="495">
        <v>84</v>
      </c>
      <c r="AM9" s="477">
        <f t="shared" si="8"/>
        <v>80</v>
      </c>
      <c r="AN9" s="477">
        <f t="shared" si="9"/>
        <v>296083.62655904761</v>
      </c>
      <c r="AO9" s="477">
        <v>0</v>
      </c>
      <c r="AP9" s="478">
        <v>0</v>
      </c>
      <c r="AR9" s="493">
        <v>0</v>
      </c>
      <c r="AS9" s="475">
        <f t="shared" si="1"/>
        <v>0</v>
      </c>
      <c r="AT9" s="479">
        <v>0</v>
      </c>
      <c r="AU9" s="477">
        <f t="shared" si="12"/>
        <v>0</v>
      </c>
      <c r="AV9" s="477">
        <f t="shared" si="13"/>
        <v>0</v>
      </c>
      <c r="AW9" s="477">
        <f t="shared" si="14"/>
        <v>0</v>
      </c>
      <c r="AX9" s="494">
        <v>0</v>
      </c>
      <c r="AY9" s="495">
        <v>0</v>
      </c>
      <c r="AZ9" s="477">
        <v>0</v>
      </c>
      <c r="BA9" s="477">
        <v>0</v>
      </c>
      <c r="BB9" s="477">
        <v>0</v>
      </c>
      <c r="BC9" s="478">
        <f t="shared" si="17"/>
        <v>0</v>
      </c>
      <c r="BE9" s="493">
        <v>0</v>
      </c>
      <c r="BF9" s="475">
        <f t="shared" si="3"/>
        <v>0</v>
      </c>
      <c r="BG9" s="479">
        <v>6.7</v>
      </c>
      <c r="BH9" s="477">
        <f t="shared" si="18"/>
        <v>0</v>
      </c>
      <c r="BI9" s="477">
        <f t="shared" si="19"/>
        <v>0</v>
      </c>
      <c r="BJ9" s="477">
        <f t="shared" si="20"/>
        <v>0</v>
      </c>
      <c r="BK9" s="494">
        <v>0</v>
      </c>
      <c r="BL9" s="495">
        <v>0</v>
      </c>
      <c r="BM9" s="477">
        <v>0</v>
      </c>
      <c r="BN9" s="477">
        <v>0</v>
      </c>
      <c r="BO9" s="477">
        <v>0</v>
      </c>
      <c r="BP9" s="478">
        <f t="shared" si="21"/>
        <v>0</v>
      </c>
      <c r="BR9" s="493">
        <v>0</v>
      </c>
      <c r="BS9" s="482">
        <f t="shared" si="4"/>
        <v>0</v>
      </c>
      <c r="BT9" s="483">
        <v>13.3</v>
      </c>
      <c r="BU9" s="477">
        <f t="shared" si="22"/>
        <v>0</v>
      </c>
      <c r="BV9" s="477">
        <f t="shared" si="23"/>
        <v>0</v>
      </c>
      <c r="BW9" s="477">
        <f t="shared" si="24"/>
        <v>0</v>
      </c>
      <c r="BX9" s="494">
        <v>0</v>
      </c>
      <c r="BY9" s="496">
        <v>0</v>
      </c>
      <c r="BZ9" s="477">
        <v>0</v>
      </c>
      <c r="CA9" s="477">
        <v>0</v>
      </c>
      <c r="CB9" s="477">
        <v>0</v>
      </c>
      <c r="CC9" s="477">
        <f t="shared" si="25"/>
        <v>0</v>
      </c>
    </row>
    <row r="10" spans="1:81" s="487" customFormat="1" ht="14.25">
      <c r="A10" s="467">
        <v>43628</v>
      </c>
      <c r="B10" s="468" t="s">
        <v>343</v>
      </c>
      <c r="C10" s="468"/>
      <c r="D10" s="469" t="s">
        <v>349</v>
      </c>
      <c r="E10" s="488"/>
      <c r="F10" s="489"/>
      <c r="G10" s="471"/>
      <c r="H10" s="471"/>
      <c r="I10" s="471"/>
      <c r="J10" s="471"/>
      <c r="K10" s="472"/>
      <c r="L10" s="471"/>
      <c r="M10" s="471"/>
      <c r="N10" s="471"/>
      <c r="O10" s="471"/>
      <c r="P10" s="473"/>
      <c r="Q10" s="416"/>
      <c r="R10" s="477"/>
      <c r="S10" s="475"/>
      <c r="T10" s="485"/>
      <c r="U10" s="477"/>
      <c r="V10" s="477"/>
      <c r="W10" s="477"/>
      <c r="X10" s="486"/>
      <c r="Y10" s="475"/>
      <c r="Z10" s="477"/>
      <c r="AA10" s="477"/>
      <c r="AB10" s="477"/>
      <c r="AC10" s="478"/>
      <c r="AD10" s="416"/>
      <c r="AE10" s="477">
        <v>11282814</v>
      </c>
      <c r="AF10" s="475">
        <f t="shared" si="0"/>
        <v>0</v>
      </c>
      <c r="AG10" s="485">
        <v>1.014</v>
      </c>
      <c r="AH10" s="477">
        <f t="shared" si="5"/>
        <v>114407.73396</v>
      </c>
      <c r="AI10" s="477">
        <f t="shared" si="6"/>
        <v>0</v>
      </c>
      <c r="AJ10" s="477">
        <f t="shared" si="7"/>
        <v>11397221.733960001</v>
      </c>
      <c r="AK10" s="486">
        <v>7</v>
      </c>
      <c r="AL10" s="475">
        <v>84</v>
      </c>
      <c r="AM10" s="477">
        <f t="shared" si="8"/>
        <v>77</v>
      </c>
      <c r="AN10" s="477">
        <f t="shared" si="9"/>
        <v>949768.47782999999</v>
      </c>
      <c r="AO10" s="477">
        <f t="shared" si="10"/>
        <v>11397221.733960001</v>
      </c>
      <c r="AP10" s="478">
        <f t="shared" si="11"/>
        <v>949768.47782999999</v>
      </c>
      <c r="AR10" s="477">
        <v>11282814</v>
      </c>
      <c r="AS10" s="475">
        <f t="shared" si="1"/>
        <v>949768.47782999999</v>
      </c>
      <c r="AT10" s="479">
        <v>2.7</v>
      </c>
      <c r="AU10" s="477">
        <f t="shared" si="12"/>
        <v>304635.97800000006</v>
      </c>
      <c r="AV10" s="477">
        <f t="shared" si="13"/>
        <v>25643.748901410003</v>
      </c>
      <c r="AW10" s="477">
        <f t="shared" si="14"/>
        <v>10612037.75126859</v>
      </c>
      <c r="AX10" s="480">
        <f t="shared" si="2"/>
        <v>12</v>
      </c>
      <c r="AY10" s="475">
        <v>84</v>
      </c>
      <c r="AZ10" s="477">
        <f t="shared" ref="AZ10:AZ16" si="26">AY10-AX10</f>
        <v>72</v>
      </c>
      <c r="BA10" s="477">
        <f t="shared" si="15"/>
        <v>1516005.3930383702</v>
      </c>
      <c r="BB10" s="477">
        <f t="shared" si="16"/>
        <v>11587449.978</v>
      </c>
      <c r="BC10" s="478">
        <f t="shared" si="17"/>
        <v>2491417.61976978</v>
      </c>
      <c r="BE10" s="477">
        <v>11282814</v>
      </c>
      <c r="BF10" s="475">
        <f t="shared" si="3"/>
        <v>2491417.61976978</v>
      </c>
      <c r="BG10" s="479">
        <v>6.7</v>
      </c>
      <c r="BH10" s="477">
        <f t="shared" si="18"/>
        <v>755948.53800000006</v>
      </c>
      <c r="BI10" s="477">
        <f t="shared" si="19"/>
        <v>166924.98052457528</v>
      </c>
      <c r="BJ10" s="477">
        <f t="shared" si="20"/>
        <v>9380419.9377056453</v>
      </c>
      <c r="BK10" s="480">
        <f t="shared" ref="BK10:BK16" si="27">IF(12&gt;=BL10,BL10,12)</f>
        <v>12</v>
      </c>
      <c r="BL10" s="475">
        <v>84</v>
      </c>
      <c r="BM10" s="477">
        <f t="shared" ref="BM10:BM16" si="28">BL10-BK10</f>
        <v>72</v>
      </c>
      <c r="BN10" s="477">
        <f t="shared" ref="BN10:BN16" si="29">+BJ10/BL10*BK10</f>
        <v>1340059.9911008065</v>
      </c>
      <c r="BO10" s="477">
        <f t="shared" ref="BO10:BO16" si="30">+BE10+BH10</f>
        <v>12038762.538000001</v>
      </c>
      <c r="BP10" s="478">
        <f t="shared" si="21"/>
        <v>3998402.591395162</v>
      </c>
      <c r="BR10" s="477">
        <v>11282814</v>
      </c>
      <c r="BS10" s="482">
        <f t="shared" si="4"/>
        <v>3998402.591395162</v>
      </c>
      <c r="BT10" s="483">
        <v>13.3</v>
      </c>
      <c r="BU10" s="477">
        <f t="shared" si="22"/>
        <v>1500614.2620000001</v>
      </c>
      <c r="BV10" s="477">
        <f t="shared" si="23"/>
        <v>531787.54465555656</v>
      </c>
      <c r="BW10" s="477">
        <f t="shared" si="24"/>
        <v>8253238.1259492822</v>
      </c>
      <c r="BX10" s="480">
        <f t="shared" ref="BX10:BX16" si="31">IF(12&gt;=BY10,BY10,12)</f>
        <v>12</v>
      </c>
      <c r="BY10" s="482">
        <v>84</v>
      </c>
      <c r="BZ10" s="477">
        <f t="shared" ref="BZ10:BZ16" si="32">BY10-BX10</f>
        <v>72</v>
      </c>
      <c r="CA10" s="477">
        <f t="shared" ref="CA10:CA19" si="33">+BW10/BY10*BX10</f>
        <v>1179034.0179927547</v>
      </c>
      <c r="CB10" s="477">
        <f t="shared" ref="CB10:CB19" si="34">+BR10+BU10</f>
        <v>12783428.262</v>
      </c>
      <c r="CC10" s="477">
        <f t="shared" si="25"/>
        <v>5709224.1540434733</v>
      </c>
    </row>
    <row r="11" spans="1:81" s="487" customFormat="1" ht="14.25">
      <c r="A11" s="467">
        <v>43628</v>
      </c>
      <c r="B11" s="468" t="s">
        <v>347</v>
      </c>
      <c r="C11" s="468"/>
      <c r="D11" s="469" t="s">
        <v>350</v>
      </c>
      <c r="E11" s="488"/>
      <c r="F11" s="489"/>
      <c r="G11" s="471"/>
      <c r="H11" s="471"/>
      <c r="I11" s="471"/>
      <c r="J11" s="471"/>
      <c r="K11" s="472"/>
      <c r="L11" s="471"/>
      <c r="M11" s="471"/>
      <c r="N11" s="471"/>
      <c r="O11" s="471"/>
      <c r="P11" s="473"/>
      <c r="Q11" s="416"/>
      <c r="R11" s="477"/>
      <c r="S11" s="475"/>
      <c r="T11" s="485"/>
      <c r="U11" s="477"/>
      <c r="V11" s="477"/>
      <c r="W11" s="477"/>
      <c r="X11" s="486"/>
      <c r="Y11" s="475"/>
      <c r="Z11" s="477"/>
      <c r="AA11" s="477"/>
      <c r="AB11" s="477"/>
      <c r="AC11" s="478"/>
      <c r="AD11" s="416"/>
      <c r="AE11" s="477">
        <v>658924</v>
      </c>
      <c r="AF11" s="475">
        <f t="shared" si="0"/>
        <v>0</v>
      </c>
      <c r="AG11" s="485">
        <v>1.014</v>
      </c>
      <c r="AH11" s="477">
        <f t="shared" si="5"/>
        <v>6681.4893599999996</v>
      </c>
      <c r="AI11" s="477">
        <f t="shared" si="6"/>
        <v>0</v>
      </c>
      <c r="AJ11" s="477">
        <f t="shared" si="7"/>
        <v>665605.48936000001</v>
      </c>
      <c r="AK11" s="486">
        <v>7</v>
      </c>
      <c r="AL11" s="475">
        <v>96</v>
      </c>
      <c r="AM11" s="477">
        <f t="shared" si="8"/>
        <v>89</v>
      </c>
      <c r="AN11" s="477">
        <f t="shared" si="9"/>
        <v>48533.733599166662</v>
      </c>
      <c r="AO11" s="477">
        <f t="shared" si="10"/>
        <v>665605.48936000001</v>
      </c>
      <c r="AP11" s="478">
        <f t="shared" si="11"/>
        <v>48533.733599166662</v>
      </c>
      <c r="AR11" s="477">
        <v>658924</v>
      </c>
      <c r="AS11" s="475">
        <f t="shared" si="1"/>
        <v>48533.733599166662</v>
      </c>
      <c r="AT11" s="479">
        <v>2.7</v>
      </c>
      <c r="AU11" s="477">
        <f t="shared" si="12"/>
        <v>17790.948</v>
      </c>
      <c r="AV11" s="477">
        <f t="shared" si="13"/>
        <v>1310.4108071775001</v>
      </c>
      <c r="AW11" s="477">
        <f t="shared" si="14"/>
        <v>626870.80359365582</v>
      </c>
      <c r="AX11" s="480">
        <f t="shared" si="2"/>
        <v>12</v>
      </c>
      <c r="AY11" s="475">
        <v>96</v>
      </c>
      <c r="AZ11" s="477">
        <f t="shared" si="26"/>
        <v>84</v>
      </c>
      <c r="BA11" s="477">
        <f t="shared" si="15"/>
        <v>78358.850449206977</v>
      </c>
      <c r="BB11" s="477">
        <f t="shared" si="16"/>
        <v>676714.94799999997</v>
      </c>
      <c r="BC11" s="478">
        <f t="shared" si="17"/>
        <v>128202.99485555114</v>
      </c>
      <c r="BE11" s="477">
        <v>658924</v>
      </c>
      <c r="BF11" s="475">
        <f t="shared" si="3"/>
        <v>128202.99485555114</v>
      </c>
      <c r="BG11" s="479">
        <v>6.7</v>
      </c>
      <c r="BH11" s="477">
        <f t="shared" si="18"/>
        <v>44147.908000000003</v>
      </c>
      <c r="BI11" s="477">
        <f t="shared" si="19"/>
        <v>8589.6006553219268</v>
      </c>
      <c r="BJ11" s="477">
        <f t="shared" si="20"/>
        <v>566279.31248912693</v>
      </c>
      <c r="BK11" s="480">
        <f t="shared" si="27"/>
        <v>12</v>
      </c>
      <c r="BL11" s="475">
        <v>96</v>
      </c>
      <c r="BM11" s="477">
        <f t="shared" si="28"/>
        <v>84</v>
      </c>
      <c r="BN11" s="477">
        <f t="shared" si="29"/>
        <v>70784.914061140866</v>
      </c>
      <c r="BO11" s="477">
        <f t="shared" si="30"/>
        <v>703071.90800000005</v>
      </c>
      <c r="BP11" s="478">
        <f t="shared" si="21"/>
        <v>207577.50957201395</v>
      </c>
      <c r="BR11" s="477">
        <v>658924</v>
      </c>
      <c r="BS11" s="482">
        <f t="shared" si="4"/>
        <v>207577.50957201395</v>
      </c>
      <c r="BT11" s="483">
        <v>13.3</v>
      </c>
      <c r="BU11" s="477">
        <f t="shared" si="22"/>
        <v>87636.892000000007</v>
      </c>
      <c r="BV11" s="477">
        <f t="shared" si="23"/>
        <v>27607.808773077857</v>
      </c>
      <c r="BW11" s="477">
        <f t="shared" si="24"/>
        <v>511375.5736549081</v>
      </c>
      <c r="BX11" s="480">
        <f t="shared" si="31"/>
        <v>12</v>
      </c>
      <c r="BY11" s="482">
        <v>96</v>
      </c>
      <c r="BZ11" s="477">
        <f t="shared" si="32"/>
        <v>84</v>
      </c>
      <c r="CA11" s="477">
        <f t="shared" si="33"/>
        <v>63921.946706863513</v>
      </c>
      <c r="CB11" s="477">
        <f t="shared" si="34"/>
        <v>746560.89199999999</v>
      </c>
      <c r="CC11" s="477">
        <f t="shared" si="25"/>
        <v>299107.2650519553</v>
      </c>
    </row>
    <row r="12" spans="1:81" s="487" customFormat="1" ht="14.25">
      <c r="A12" s="467">
        <v>43628</v>
      </c>
      <c r="B12" s="468" t="s">
        <v>347</v>
      </c>
      <c r="C12" s="468"/>
      <c r="D12" s="469" t="s">
        <v>350</v>
      </c>
      <c r="E12" s="488"/>
      <c r="F12" s="489"/>
      <c r="G12" s="471"/>
      <c r="H12" s="471"/>
      <c r="I12" s="471"/>
      <c r="J12" s="471"/>
      <c r="K12" s="472"/>
      <c r="L12" s="471"/>
      <c r="M12" s="471"/>
      <c r="N12" s="471"/>
      <c r="O12" s="471"/>
      <c r="P12" s="473"/>
      <c r="Q12" s="416"/>
      <c r="R12" s="477"/>
      <c r="S12" s="475"/>
      <c r="T12" s="485"/>
      <c r="U12" s="477"/>
      <c r="V12" s="477"/>
      <c r="W12" s="477"/>
      <c r="X12" s="486"/>
      <c r="Y12" s="475"/>
      <c r="Z12" s="477"/>
      <c r="AA12" s="477"/>
      <c r="AB12" s="477"/>
      <c r="AC12" s="478"/>
      <c r="AD12" s="416"/>
      <c r="AE12" s="477">
        <v>810984</v>
      </c>
      <c r="AF12" s="475">
        <f t="shared" si="0"/>
        <v>0</v>
      </c>
      <c r="AG12" s="485">
        <v>1.014</v>
      </c>
      <c r="AH12" s="477">
        <f t="shared" si="5"/>
        <v>8223.3777599999994</v>
      </c>
      <c r="AI12" s="477">
        <f t="shared" si="6"/>
        <v>0</v>
      </c>
      <c r="AJ12" s="477">
        <f t="shared" si="7"/>
        <v>819207.37775999994</v>
      </c>
      <c r="AK12" s="486">
        <v>7</v>
      </c>
      <c r="AL12" s="475">
        <v>96</v>
      </c>
      <c r="AM12" s="477">
        <f t="shared" si="8"/>
        <v>89</v>
      </c>
      <c r="AN12" s="477">
        <f t="shared" si="9"/>
        <v>59733.87129499999</v>
      </c>
      <c r="AO12" s="477">
        <f t="shared" si="10"/>
        <v>819207.37775999994</v>
      </c>
      <c r="AP12" s="478">
        <f t="shared" si="11"/>
        <v>59733.87129499999</v>
      </c>
      <c r="AR12" s="477">
        <v>810984</v>
      </c>
      <c r="AS12" s="475">
        <f t="shared" si="1"/>
        <v>59733.87129499999</v>
      </c>
      <c r="AT12" s="479">
        <v>2.7</v>
      </c>
      <c r="AU12" s="477">
        <f t="shared" si="12"/>
        <v>21896.568000000003</v>
      </c>
      <c r="AV12" s="477">
        <f t="shared" si="13"/>
        <v>1612.8145249649999</v>
      </c>
      <c r="AW12" s="477">
        <f t="shared" si="14"/>
        <v>771533.882180035</v>
      </c>
      <c r="AX12" s="480">
        <f t="shared" si="2"/>
        <v>12</v>
      </c>
      <c r="AY12" s="475">
        <v>96</v>
      </c>
      <c r="AZ12" s="477">
        <f t="shared" si="26"/>
        <v>84</v>
      </c>
      <c r="BA12" s="477">
        <f t="shared" si="15"/>
        <v>96441.735272504375</v>
      </c>
      <c r="BB12" s="477">
        <f t="shared" si="16"/>
        <v>832880.56799999997</v>
      </c>
      <c r="BC12" s="478">
        <f t="shared" si="17"/>
        <v>157788.42109246936</v>
      </c>
      <c r="BE12" s="477">
        <v>810984</v>
      </c>
      <c r="BF12" s="475">
        <f t="shared" si="3"/>
        <v>157788.42109246936</v>
      </c>
      <c r="BG12" s="479">
        <v>6.7</v>
      </c>
      <c r="BH12" s="477">
        <f t="shared" si="18"/>
        <v>54335.928</v>
      </c>
      <c r="BI12" s="477">
        <f t="shared" si="19"/>
        <v>10571.824213195448</v>
      </c>
      <c r="BJ12" s="477">
        <f t="shared" si="20"/>
        <v>696959.68269433512</v>
      </c>
      <c r="BK12" s="480">
        <f t="shared" si="27"/>
        <v>12</v>
      </c>
      <c r="BL12" s="475">
        <v>96</v>
      </c>
      <c r="BM12" s="477">
        <f t="shared" si="28"/>
        <v>84</v>
      </c>
      <c r="BN12" s="477">
        <f t="shared" si="29"/>
        <v>87119.96033679189</v>
      </c>
      <c r="BO12" s="477">
        <f t="shared" si="30"/>
        <v>865319.92799999996</v>
      </c>
      <c r="BP12" s="478">
        <f t="shared" si="21"/>
        <v>255480.20564245668</v>
      </c>
      <c r="BR12" s="477">
        <v>810984</v>
      </c>
      <c r="BS12" s="482">
        <f t="shared" si="4"/>
        <v>255480.20564245668</v>
      </c>
      <c r="BT12" s="483">
        <v>13.3</v>
      </c>
      <c r="BU12" s="477">
        <f t="shared" si="22"/>
        <v>107860.872</v>
      </c>
      <c r="BV12" s="477">
        <f t="shared" si="23"/>
        <v>33978.867350446744</v>
      </c>
      <c r="BW12" s="477">
        <f t="shared" si="24"/>
        <v>629385.79900709656</v>
      </c>
      <c r="BX12" s="480">
        <f t="shared" si="31"/>
        <v>12</v>
      </c>
      <c r="BY12" s="482">
        <v>96</v>
      </c>
      <c r="BZ12" s="477">
        <f t="shared" si="32"/>
        <v>84</v>
      </c>
      <c r="CA12" s="477">
        <f t="shared" si="33"/>
        <v>78673.22487588707</v>
      </c>
      <c r="CB12" s="477">
        <f t="shared" si="34"/>
        <v>918844.87199999997</v>
      </c>
      <c r="CC12" s="477">
        <f t="shared" si="25"/>
        <v>368132.29786879051</v>
      </c>
    </row>
    <row r="13" spans="1:81" s="487" customFormat="1" ht="14.25">
      <c r="A13" s="467">
        <v>43697</v>
      </c>
      <c r="B13" s="468" t="s">
        <v>347</v>
      </c>
      <c r="C13" s="468"/>
      <c r="D13" s="469" t="s">
        <v>350</v>
      </c>
      <c r="E13" s="488"/>
      <c r="F13" s="489"/>
      <c r="G13" s="471"/>
      <c r="H13" s="471"/>
      <c r="I13" s="471"/>
      <c r="J13" s="471"/>
      <c r="K13" s="472"/>
      <c r="L13" s="471"/>
      <c r="M13" s="471"/>
      <c r="N13" s="471"/>
      <c r="O13" s="471"/>
      <c r="P13" s="473"/>
      <c r="Q13" s="416"/>
      <c r="R13" s="477"/>
      <c r="S13" s="475"/>
      <c r="T13" s="485"/>
      <c r="U13" s="477"/>
      <c r="V13" s="477"/>
      <c r="W13" s="477"/>
      <c r="X13" s="486"/>
      <c r="Y13" s="475"/>
      <c r="Z13" s="477"/>
      <c r="AA13" s="477"/>
      <c r="AB13" s="477"/>
      <c r="AC13" s="478"/>
      <c r="AD13" s="416"/>
      <c r="AE13" s="477">
        <v>1469908</v>
      </c>
      <c r="AF13" s="475">
        <f t="shared" si="0"/>
        <v>0</v>
      </c>
      <c r="AG13" s="485">
        <v>1.014</v>
      </c>
      <c r="AH13" s="477">
        <f t="shared" si="5"/>
        <v>14904.867119999999</v>
      </c>
      <c r="AI13" s="477">
        <f t="shared" si="6"/>
        <v>0</v>
      </c>
      <c r="AJ13" s="477">
        <f t="shared" si="7"/>
        <v>1484812.8671200001</v>
      </c>
      <c r="AK13" s="486">
        <v>4</v>
      </c>
      <c r="AL13" s="475">
        <v>96</v>
      </c>
      <c r="AM13" s="477">
        <f t="shared" si="8"/>
        <v>92</v>
      </c>
      <c r="AN13" s="477">
        <f t="shared" si="9"/>
        <v>61867.202796666672</v>
      </c>
      <c r="AO13" s="477">
        <f t="shared" si="10"/>
        <v>1484812.8671200001</v>
      </c>
      <c r="AP13" s="478">
        <f t="shared" si="11"/>
        <v>61867.202796666672</v>
      </c>
      <c r="AR13" s="477">
        <v>1469908</v>
      </c>
      <c r="AS13" s="475">
        <f t="shared" si="1"/>
        <v>61867.202796666672</v>
      </c>
      <c r="AT13" s="479">
        <v>2.7</v>
      </c>
      <c r="AU13" s="477">
        <f t="shared" si="12"/>
        <v>39687.516000000003</v>
      </c>
      <c r="AV13" s="477">
        <f t="shared" si="13"/>
        <v>1670.4144755100003</v>
      </c>
      <c r="AW13" s="477">
        <f t="shared" si="14"/>
        <v>1446057.8987278235</v>
      </c>
      <c r="AX13" s="480">
        <f t="shared" si="2"/>
        <v>12</v>
      </c>
      <c r="AY13" s="475">
        <v>96</v>
      </c>
      <c r="AZ13" s="477">
        <f t="shared" si="26"/>
        <v>84</v>
      </c>
      <c r="BA13" s="477">
        <f t="shared" si="15"/>
        <v>180757.23734097794</v>
      </c>
      <c r="BB13" s="477">
        <f t="shared" si="16"/>
        <v>1509595.5160000001</v>
      </c>
      <c r="BC13" s="478">
        <f t="shared" si="17"/>
        <v>244294.85461315463</v>
      </c>
      <c r="BE13" s="477">
        <v>1469908</v>
      </c>
      <c r="BF13" s="475">
        <f t="shared" si="3"/>
        <v>244294.85461315463</v>
      </c>
      <c r="BG13" s="479">
        <v>6.7</v>
      </c>
      <c r="BH13" s="477">
        <f t="shared" si="18"/>
        <v>98483.83600000001</v>
      </c>
      <c r="BI13" s="477">
        <f t="shared" si="19"/>
        <v>16367.755259081361</v>
      </c>
      <c r="BJ13" s="477">
        <f t="shared" si="20"/>
        <v>1307729.2261277642</v>
      </c>
      <c r="BK13" s="480">
        <f t="shared" si="27"/>
        <v>12</v>
      </c>
      <c r="BL13" s="475">
        <v>96</v>
      </c>
      <c r="BM13" s="477">
        <f t="shared" si="28"/>
        <v>84</v>
      </c>
      <c r="BN13" s="477">
        <f t="shared" si="29"/>
        <v>163466.15326597053</v>
      </c>
      <c r="BO13" s="477">
        <f t="shared" si="30"/>
        <v>1568391.8360000001</v>
      </c>
      <c r="BP13" s="478">
        <f t="shared" si="21"/>
        <v>424128.76313820656</v>
      </c>
      <c r="BR13" s="477">
        <v>1469908</v>
      </c>
      <c r="BS13" s="482">
        <f t="shared" si="4"/>
        <v>424128.76313820656</v>
      </c>
      <c r="BT13" s="483">
        <v>13.3</v>
      </c>
      <c r="BU13" s="477">
        <f t="shared" si="22"/>
        <v>195497.76400000002</v>
      </c>
      <c r="BV13" s="477">
        <f t="shared" si="23"/>
        <v>56409.125497381472</v>
      </c>
      <c r="BW13" s="477">
        <f t="shared" si="24"/>
        <v>1184867.8753644121</v>
      </c>
      <c r="BX13" s="480">
        <f t="shared" si="31"/>
        <v>12</v>
      </c>
      <c r="BY13" s="482">
        <v>96</v>
      </c>
      <c r="BZ13" s="477">
        <f t="shared" si="32"/>
        <v>84</v>
      </c>
      <c r="CA13" s="477">
        <f t="shared" si="33"/>
        <v>148108.48442055151</v>
      </c>
      <c r="CB13" s="477">
        <f t="shared" si="34"/>
        <v>1665405.764</v>
      </c>
      <c r="CC13" s="477">
        <f t="shared" si="25"/>
        <v>628646.37305613956</v>
      </c>
    </row>
    <row r="14" spans="1:81" s="487" customFormat="1" ht="14.25">
      <c r="A14" s="467">
        <v>44196</v>
      </c>
      <c r="B14" s="468" t="s">
        <v>347</v>
      </c>
      <c r="C14" s="468" t="s">
        <v>351</v>
      </c>
      <c r="D14" s="469" t="s">
        <v>348</v>
      </c>
      <c r="E14" s="488"/>
      <c r="F14" s="489"/>
      <c r="G14" s="471"/>
      <c r="H14" s="471"/>
      <c r="I14" s="471"/>
      <c r="J14" s="471"/>
      <c r="K14" s="472"/>
      <c r="L14" s="471"/>
      <c r="M14" s="471"/>
      <c r="N14" s="471"/>
      <c r="O14" s="471"/>
      <c r="P14" s="473"/>
      <c r="Q14" s="416"/>
      <c r="R14" s="477"/>
      <c r="S14" s="475"/>
      <c r="T14" s="485"/>
      <c r="U14" s="477"/>
      <c r="V14" s="477"/>
      <c r="W14" s="477"/>
      <c r="X14" s="486"/>
      <c r="Y14" s="475"/>
      <c r="Z14" s="477"/>
      <c r="AA14" s="477"/>
      <c r="AB14" s="477"/>
      <c r="AC14" s="478"/>
      <c r="AD14" s="416"/>
      <c r="AE14" s="477"/>
      <c r="AF14" s="475"/>
      <c r="AG14" s="485"/>
      <c r="AH14" s="477"/>
      <c r="AI14" s="477"/>
      <c r="AJ14" s="477"/>
      <c r="AK14" s="486"/>
      <c r="AL14" s="475"/>
      <c r="AM14" s="477"/>
      <c r="AN14" s="477"/>
      <c r="AO14" s="477"/>
      <c r="AP14" s="478"/>
      <c r="AR14" s="477">
        <v>2700000</v>
      </c>
      <c r="AS14" s="475">
        <f t="shared" si="1"/>
        <v>0</v>
      </c>
      <c r="AT14" s="479">
        <v>0</v>
      </c>
      <c r="AU14" s="477">
        <f t="shared" si="12"/>
        <v>0</v>
      </c>
      <c r="AV14" s="477">
        <f t="shared" si="13"/>
        <v>0</v>
      </c>
      <c r="AW14" s="477">
        <f t="shared" si="14"/>
        <v>2700000</v>
      </c>
      <c r="AX14" s="486">
        <v>1</v>
      </c>
      <c r="AY14" s="475">
        <v>84</v>
      </c>
      <c r="AZ14" s="477">
        <f t="shared" si="26"/>
        <v>83</v>
      </c>
      <c r="BA14" s="477">
        <f>+AW14/AY14*AX14</f>
        <v>32142.857142857141</v>
      </c>
      <c r="BB14" s="477">
        <f>+AR14+AU14</f>
        <v>2700000</v>
      </c>
      <c r="BC14" s="478">
        <f>BA14+AS14+AV14</f>
        <v>32142.857142857141</v>
      </c>
      <c r="BE14" s="477">
        <v>2700000</v>
      </c>
      <c r="BF14" s="475">
        <f t="shared" si="3"/>
        <v>32142.857142857141</v>
      </c>
      <c r="BG14" s="479">
        <v>6.7</v>
      </c>
      <c r="BH14" s="477">
        <f t="shared" si="18"/>
        <v>180900</v>
      </c>
      <c r="BI14" s="477">
        <f t="shared" si="19"/>
        <v>2153.5714285714284</v>
      </c>
      <c r="BJ14" s="477">
        <f t="shared" si="20"/>
        <v>2846603.5714285714</v>
      </c>
      <c r="BK14" s="480">
        <f t="shared" si="27"/>
        <v>12</v>
      </c>
      <c r="BL14" s="475">
        <v>84</v>
      </c>
      <c r="BM14" s="477">
        <f t="shared" si="28"/>
        <v>72</v>
      </c>
      <c r="BN14" s="477">
        <f t="shared" si="29"/>
        <v>406657.6530612245</v>
      </c>
      <c r="BO14" s="477">
        <f t="shared" si="30"/>
        <v>2880900</v>
      </c>
      <c r="BP14" s="478">
        <f>BN14+BF14+BI14</f>
        <v>440954.08163265308</v>
      </c>
      <c r="BR14" s="477">
        <v>2700000</v>
      </c>
      <c r="BS14" s="482">
        <f t="shared" si="4"/>
        <v>440954.08163265308</v>
      </c>
      <c r="BT14" s="483">
        <v>13.3</v>
      </c>
      <c r="BU14" s="477">
        <f t="shared" si="22"/>
        <v>359100</v>
      </c>
      <c r="BV14" s="477">
        <f t="shared" si="23"/>
        <v>58646.892857142862</v>
      </c>
      <c r="BW14" s="477">
        <f t="shared" si="24"/>
        <v>2559499.025510204</v>
      </c>
      <c r="BX14" s="480">
        <f t="shared" si="31"/>
        <v>12</v>
      </c>
      <c r="BY14" s="482">
        <v>84</v>
      </c>
      <c r="BZ14" s="477">
        <f t="shared" si="32"/>
        <v>72</v>
      </c>
      <c r="CA14" s="477">
        <f t="shared" si="33"/>
        <v>365642.71793002915</v>
      </c>
      <c r="CB14" s="477">
        <f t="shared" si="34"/>
        <v>3059100</v>
      </c>
      <c r="CC14" s="477">
        <f t="shared" si="25"/>
        <v>865243.69241982501</v>
      </c>
    </row>
    <row r="15" spans="1:81" ht="14.25">
      <c r="A15" s="467">
        <v>44196</v>
      </c>
      <c r="B15" s="468" t="s">
        <v>347</v>
      </c>
      <c r="C15" s="468" t="s">
        <v>352</v>
      </c>
      <c r="D15" s="469" t="s">
        <v>348</v>
      </c>
      <c r="E15" s="488"/>
      <c r="F15" s="489"/>
      <c r="G15" s="471">
        <v>0</v>
      </c>
      <c r="H15" s="471">
        <f>+E15*(G15/100)</f>
        <v>0</v>
      </c>
      <c r="I15" s="471">
        <f>+F15*(G15/100)</f>
        <v>0</v>
      </c>
      <c r="J15" s="471">
        <f>+E15+H15-I15-F15</f>
        <v>0</v>
      </c>
      <c r="K15" s="472">
        <f>IF(12&gt;=L15,L15,12)</f>
        <v>0</v>
      </c>
      <c r="L15" s="471">
        <v>0</v>
      </c>
      <c r="M15" s="471">
        <f>+L15-K15</f>
        <v>0</v>
      </c>
      <c r="N15" s="471">
        <v>0</v>
      </c>
      <c r="O15" s="471">
        <f>+E15+H15</f>
        <v>0</v>
      </c>
      <c r="P15" s="473">
        <f>N15+F15+I15</f>
        <v>0</v>
      </c>
      <c r="Q15" s="413"/>
      <c r="R15" s="477">
        <f>+O15</f>
        <v>0</v>
      </c>
      <c r="S15" s="475">
        <f>+P15</f>
        <v>0</v>
      </c>
      <c r="T15" s="485">
        <v>0</v>
      </c>
      <c r="U15" s="477">
        <f>+R15*(T15/100)</f>
        <v>0</v>
      </c>
      <c r="V15" s="477">
        <f>+S15*(T15/100)</f>
        <v>0</v>
      </c>
      <c r="W15" s="477">
        <f>+R15+U15-V15-S15</f>
        <v>0</v>
      </c>
      <c r="X15" s="486">
        <f>IF(12&gt;=Y15,Y15,12)</f>
        <v>0</v>
      </c>
      <c r="Y15" s="477">
        <f>+M15</f>
        <v>0</v>
      </c>
      <c r="Z15" s="477">
        <f>Y15-X15</f>
        <v>0</v>
      </c>
      <c r="AA15" s="477">
        <v>0</v>
      </c>
      <c r="AB15" s="477">
        <f>+R15+U15</f>
        <v>0</v>
      </c>
      <c r="AC15" s="478">
        <f>AA15+S15+V15</f>
        <v>0</v>
      </c>
      <c r="AD15" s="413"/>
      <c r="AE15" s="477">
        <f>+AB15</f>
        <v>0</v>
      </c>
      <c r="AF15" s="475">
        <f>+AC15</f>
        <v>0</v>
      </c>
      <c r="AG15" s="485">
        <v>0</v>
      </c>
      <c r="AH15" s="477">
        <f>+AE15*(AG15/100)</f>
        <v>0</v>
      </c>
      <c r="AI15" s="477">
        <f>+AF15*(AG15/100)</f>
        <v>0</v>
      </c>
      <c r="AJ15" s="477">
        <f>+AE15+AH15-AI15-AF15</f>
        <v>0</v>
      </c>
      <c r="AK15" s="486">
        <f>IF(12&gt;=AL15,AL15,12)</f>
        <v>0</v>
      </c>
      <c r="AL15" s="477">
        <f>+Z15</f>
        <v>0</v>
      </c>
      <c r="AM15" s="477">
        <f>AL15-AK15</f>
        <v>0</v>
      </c>
      <c r="AN15" s="477">
        <v>0</v>
      </c>
      <c r="AO15" s="477">
        <f>+AE15+AH15</f>
        <v>0</v>
      </c>
      <c r="AP15" s="478">
        <f>AN15+AF15+AI15</f>
        <v>0</v>
      </c>
      <c r="AR15" s="477">
        <v>3000000</v>
      </c>
      <c r="AS15" s="475">
        <f t="shared" si="1"/>
        <v>0</v>
      </c>
      <c r="AT15" s="479">
        <v>0</v>
      </c>
      <c r="AU15" s="477">
        <f>+AR15*(AT15/100)</f>
        <v>0</v>
      </c>
      <c r="AV15" s="477">
        <f>+AS15*(AT15/100)</f>
        <v>0</v>
      </c>
      <c r="AW15" s="477">
        <f>+AR15+AU15-AV15-AS15</f>
        <v>3000000</v>
      </c>
      <c r="AX15" s="486">
        <v>1</v>
      </c>
      <c r="AY15" s="477">
        <v>84</v>
      </c>
      <c r="AZ15" s="477">
        <f t="shared" si="26"/>
        <v>83</v>
      </c>
      <c r="BA15" s="477">
        <f>+AW15/AY15*AX15</f>
        <v>35714.285714285717</v>
      </c>
      <c r="BB15" s="477">
        <f>+AR15+AU15</f>
        <v>3000000</v>
      </c>
      <c r="BC15" s="478">
        <f>BA15+AS15+AV15</f>
        <v>35714.285714285717</v>
      </c>
      <c r="BE15" s="477">
        <v>3000000</v>
      </c>
      <c r="BF15" s="475">
        <f t="shared" si="3"/>
        <v>35714.285714285717</v>
      </c>
      <c r="BG15" s="479">
        <v>6.7</v>
      </c>
      <c r="BH15" s="477">
        <f>+BE15*(BG15/100)</f>
        <v>201000</v>
      </c>
      <c r="BI15" s="477">
        <f>+BF15*(BG15/100)</f>
        <v>2392.8571428571431</v>
      </c>
      <c r="BJ15" s="477">
        <f>+BE15+BH15-BI15-BF15</f>
        <v>3162892.8571428568</v>
      </c>
      <c r="BK15" s="480">
        <f t="shared" si="27"/>
        <v>12</v>
      </c>
      <c r="BL15" s="477">
        <v>84</v>
      </c>
      <c r="BM15" s="477">
        <f t="shared" si="28"/>
        <v>72</v>
      </c>
      <c r="BN15" s="477">
        <f t="shared" si="29"/>
        <v>451841.83673469385</v>
      </c>
      <c r="BO15" s="477">
        <f t="shared" si="30"/>
        <v>3201000</v>
      </c>
      <c r="BP15" s="478">
        <f>BN15+BF15+BI15</f>
        <v>489948.97959183675</v>
      </c>
      <c r="BR15" s="477">
        <v>3000000</v>
      </c>
      <c r="BS15" s="482">
        <f t="shared" si="4"/>
        <v>489948.97959183675</v>
      </c>
      <c r="BT15" s="483">
        <v>13.3</v>
      </c>
      <c r="BU15" s="477">
        <f>+BR15*(BT15/100)</f>
        <v>399000</v>
      </c>
      <c r="BV15" s="477">
        <f>+BS15*(BT15/100)</f>
        <v>65163.21428571429</v>
      </c>
      <c r="BW15" s="477">
        <f>+BR15+BU15-BV15-BS15</f>
        <v>2843887.8061224492</v>
      </c>
      <c r="BX15" s="480">
        <f t="shared" si="31"/>
        <v>12</v>
      </c>
      <c r="BY15" s="477">
        <v>84</v>
      </c>
      <c r="BZ15" s="477">
        <f t="shared" si="32"/>
        <v>72</v>
      </c>
      <c r="CA15" s="477">
        <f t="shared" si="33"/>
        <v>406269.68658892135</v>
      </c>
      <c r="CB15" s="477">
        <f t="shared" si="34"/>
        <v>3399000</v>
      </c>
      <c r="CC15" s="477">
        <f t="shared" si="25"/>
        <v>961381.88046647236</v>
      </c>
    </row>
    <row r="16" spans="1:81" ht="15" thickBot="1">
      <c r="A16" s="467">
        <v>44196</v>
      </c>
      <c r="B16" s="497" t="s">
        <v>343</v>
      </c>
      <c r="C16" s="468" t="s">
        <v>353</v>
      </c>
      <c r="D16" s="498" t="s">
        <v>354</v>
      </c>
      <c r="E16" s="499"/>
      <c r="F16" s="500"/>
      <c r="G16" s="471">
        <v>0</v>
      </c>
      <c r="H16" s="471">
        <f>+E16*(G16/100)</f>
        <v>0</v>
      </c>
      <c r="I16" s="471">
        <f>+F16*(G16/100)</f>
        <v>0</v>
      </c>
      <c r="J16" s="500">
        <f>+E16+H16-I16-F16</f>
        <v>0</v>
      </c>
      <c r="K16" s="501">
        <f>IF(12&gt;=L16,L16,12)</f>
        <v>0</v>
      </c>
      <c r="L16" s="471">
        <v>0</v>
      </c>
      <c r="M16" s="471">
        <f>+L16-K16</f>
        <v>0</v>
      </c>
      <c r="N16" s="471">
        <v>0</v>
      </c>
      <c r="O16" s="500">
        <f>+E16+H16</f>
        <v>0</v>
      </c>
      <c r="P16" s="502">
        <f>N16+F16+I16</f>
        <v>0</v>
      </c>
      <c r="Q16" s="413"/>
      <c r="R16" s="503">
        <f>+O16</f>
        <v>0</v>
      </c>
      <c r="S16" s="475">
        <f>+P16</f>
        <v>0</v>
      </c>
      <c r="T16" s="504">
        <f>+Q16</f>
        <v>0</v>
      </c>
      <c r="U16" s="503">
        <f>+R16*(T16/100)</f>
        <v>0</v>
      </c>
      <c r="V16" s="503">
        <f>+S16*(T16/100)</f>
        <v>0</v>
      </c>
      <c r="W16" s="503">
        <f>+R16+U16-V16-S16</f>
        <v>0</v>
      </c>
      <c r="X16" s="486">
        <f>IF(12&gt;=Y16,Y16,12)</f>
        <v>0</v>
      </c>
      <c r="Y16" s="477">
        <f>+M16</f>
        <v>0</v>
      </c>
      <c r="Z16" s="503">
        <f>Y16-X16</f>
        <v>0</v>
      </c>
      <c r="AA16" s="477">
        <v>0</v>
      </c>
      <c r="AB16" s="477">
        <f>+R16+U16</f>
        <v>0</v>
      </c>
      <c r="AC16" s="478">
        <f>AA16+S16+V16</f>
        <v>0</v>
      </c>
      <c r="AD16" s="413"/>
      <c r="AE16" s="503">
        <f>+AB16</f>
        <v>0</v>
      </c>
      <c r="AF16" s="475">
        <f>+AC16</f>
        <v>0</v>
      </c>
      <c r="AG16" s="504">
        <f>+AD16</f>
        <v>0</v>
      </c>
      <c r="AH16" s="503">
        <f>+AE16*(AG16/100)</f>
        <v>0</v>
      </c>
      <c r="AI16" s="503">
        <f>+AF16*(AG16/100)</f>
        <v>0</v>
      </c>
      <c r="AJ16" s="503">
        <f>+AE16+AH16-AI16-AF16</f>
        <v>0</v>
      </c>
      <c r="AK16" s="486">
        <f>IF(12&gt;=AL16,AL16,12)</f>
        <v>0</v>
      </c>
      <c r="AL16" s="477">
        <f>+Z16</f>
        <v>0</v>
      </c>
      <c r="AM16" s="503">
        <f>AL16-AK16</f>
        <v>0</v>
      </c>
      <c r="AN16" s="477">
        <v>0</v>
      </c>
      <c r="AO16" s="477">
        <f>+AE16+AH16</f>
        <v>0</v>
      </c>
      <c r="AP16" s="478">
        <f>AN16+AF16+AI16</f>
        <v>0</v>
      </c>
      <c r="AR16" s="505">
        <v>14500000</v>
      </c>
      <c r="AS16" s="475">
        <f t="shared" si="1"/>
        <v>0</v>
      </c>
      <c r="AT16" s="479">
        <v>0</v>
      </c>
      <c r="AU16" s="505">
        <f>+AR16*(AT16/100)</f>
        <v>0</v>
      </c>
      <c r="AV16" s="505">
        <f>+AS16*(AT16/100)</f>
        <v>0</v>
      </c>
      <c r="AW16" s="505">
        <f>+AR16+AU16-AV16-AS16</f>
        <v>14500000</v>
      </c>
      <c r="AX16" s="506">
        <v>1</v>
      </c>
      <c r="AY16" s="505">
        <v>96</v>
      </c>
      <c r="AZ16" s="505">
        <f t="shared" si="26"/>
        <v>95</v>
      </c>
      <c r="BA16" s="477">
        <f>+AW16/AY16*AX16</f>
        <v>151041.66666666666</v>
      </c>
      <c r="BB16" s="477">
        <f>+AR16+AU16</f>
        <v>14500000</v>
      </c>
      <c r="BC16" s="478">
        <f>BA16+AS16+AV16</f>
        <v>151041.66666666666</v>
      </c>
      <c r="BE16" s="505">
        <v>14500000</v>
      </c>
      <c r="BF16" s="475">
        <f t="shared" si="3"/>
        <v>151041.66666666666</v>
      </c>
      <c r="BG16" s="479">
        <v>6.7</v>
      </c>
      <c r="BH16" s="505">
        <f>+BE16*(BG16/100)</f>
        <v>971500</v>
      </c>
      <c r="BI16" s="505">
        <f>+BF16*(BG16/100)</f>
        <v>10119.791666666666</v>
      </c>
      <c r="BJ16" s="505">
        <f>+BE16+BH16-BI16-BF16</f>
        <v>15310338.541666668</v>
      </c>
      <c r="BK16" s="480">
        <f t="shared" si="27"/>
        <v>12</v>
      </c>
      <c r="BL16" s="505">
        <v>96</v>
      </c>
      <c r="BM16" s="505">
        <f t="shared" si="28"/>
        <v>84</v>
      </c>
      <c r="BN16" s="477">
        <f t="shared" si="29"/>
        <v>1913792.3177083335</v>
      </c>
      <c r="BO16" s="477">
        <f t="shared" si="30"/>
        <v>15471500</v>
      </c>
      <c r="BP16" s="478">
        <f>BN16+BF16+BI16</f>
        <v>2074953.776041667</v>
      </c>
      <c r="BR16" s="477">
        <v>14500000</v>
      </c>
      <c r="BS16" s="482">
        <f t="shared" si="4"/>
        <v>2074953.776041667</v>
      </c>
      <c r="BT16" s="483">
        <v>13.3</v>
      </c>
      <c r="BU16" s="477">
        <f>+BR16*(BT16/100)</f>
        <v>1928500</v>
      </c>
      <c r="BV16" s="477">
        <f>+BS16*(BT16/100)</f>
        <v>275968.85221354174</v>
      </c>
      <c r="BW16" s="477">
        <f>+BR16+BU16-BV16-BS16</f>
        <v>14077577.371744793</v>
      </c>
      <c r="BX16" s="480">
        <f t="shared" si="31"/>
        <v>12</v>
      </c>
      <c r="BY16" s="477">
        <v>96</v>
      </c>
      <c r="BZ16" s="477">
        <f t="shared" si="32"/>
        <v>84</v>
      </c>
      <c r="CA16" s="477">
        <f t="shared" si="33"/>
        <v>1759697.1714680991</v>
      </c>
      <c r="CB16" s="477">
        <f t="shared" si="34"/>
        <v>16428500</v>
      </c>
      <c r="CC16" s="477">
        <f t="shared" si="25"/>
        <v>4110619.7997233076</v>
      </c>
    </row>
    <row r="17" spans="1:83" ht="15" thickBot="1">
      <c r="A17" s="467">
        <v>44917</v>
      </c>
      <c r="B17" s="497" t="s">
        <v>347</v>
      </c>
      <c r="C17" s="468" t="s">
        <v>355</v>
      </c>
      <c r="D17" s="498" t="s">
        <v>356</v>
      </c>
      <c r="E17" s="507"/>
      <c r="F17" s="507"/>
      <c r="G17" s="508"/>
      <c r="H17" s="508"/>
      <c r="I17" s="508"/>
      <c r="J17" s="507"/>
      <c r="K17" s="509"/>
      <c r="L17" s="508"/>
      <c r="M17" s="508"/>
      <c r="N17" s="508"/>
      <c r="O17" s="507"/>
      <c r="P17" s="510"/>
      <c r="Q17" s="413"/>
      <c r="R17" s="511"/>
      <c r="S17" s="512"/>
      <c r="T17" s="513"/>
      <c r="U17" s="511"/>
      <c r="V17" s="511"/>
      <c r="W17" s="511"/>
      <c r="X17" s="514"/>
      <c r="Y17" s="515"/>
      <c r="Z17" s="511"/>
      <c r="AA17" s="515"/>
      <c r="AB17" s="515"/>
      <c r="AC17" s="516"/>
      <c r="AD17" s="413"/>
      <c r="AE17" s="511"/>
      <c r="AF17" s="512"/>
      <c r="AG17" s="513"/>
      <c r="AH17" s="511"/>
      <c r="AI17" s="511"/>
      <c r="AJ17" s="511"/>
      <c r="AK17" s="514"/>
      <c r="AL17" s="515"/>
      <c r="AM17" s="511"/>
      <c r="AN17" s="515"/>
      <c r="AO17" s="515"/>
      <c r="AP17" s="516"/>
      <c r="AR17" s="515"/>
      <c r="AS17" s="512"/>
      <c r="AT17" s="517"/>
      <c r="AU17" s="515"/>
      <c r="AV17" s="515"/>
      <c r="AW17" s="515"/>
      <c r="AX17" s="514"/>
      <c r="AY17" s="515"/>
      <c r="AZ17" s="515"/>
      <c r="BA17" s="515"/>
      <c r="BB17" s="515"/>
      <c r="BC17" s="516"/>
      <c r="BE17" s="515"/>
      <c r="BF17" s="512"/>
      <c r="BG17" s="517"/>
      <c r="BH17" s="515"/>
      <c r="BI17" s="515"/>
      <c r="BJ17" s="515"/>
      <c r="BK17" s="518"/>
      <c r="BL17" s="515"/>
      <c r="BM17" s="515"/>
      <c r="BN17" s="515"/>
      <c r="BO17" s="515"/>
      <c r="BP17" s="516"/>
      <c r="BR17" s="477">
        <v>22000000</v>
      </c>
      <c r="BS17" s="482">
        <f t="shared" si="4"/>
        <v>0</v>
      </c>
      <c r="BT17" s="483">
        <v>1</v>
      </c>
      <c r="BU17" s="477">
        <f>+BR17*(BT17/100)</f>
        <v>220000</v>
      </c>
      <c r="BV17" s="477">
        <f>+BS17*(BT17/100)</f>
        <v>0</v>
      </c>
      <c r="BW17" s="477">
        <f>+BR17+BU17-BV17-BS17</f>
        <v>22220000</v>
      </c>
      <c r="BX17" s="480">
        <v>0</v>
      </c>
      <c r="BY17" s="477">
        <v>96</v>
      </c>
      <c r="BZ17" s="477">
        <f>BY17-BX17</f>
        <v>96</v>
      </c>
      <c r="CA17" s="477">
        <f t="shared" si="33"/>
        <v>0</v>
      </c>
      <c r="CB17" s="477">
        <f t="shared" si="34"/>
        <v>22220000</v>
      </c>
      <c r="CC17" s="477">
        <f t="shared" si="25"/>
        <v>0</v>
      </c>
    </row>
    <row r="18" spans="1:83" ht="15" thickBot="1">
      <c r="A18" s="467">
        <v>44620</v>
      </c>
      <c r="B18" s="497" t="s">
        <v>357</v>
      </c>
      <c r="C18" s="468" t="s">
        <v>358</v>
      </c>
      <c r="D18" s="498" t="s">
        <v>359</v>
      </c>
      <c r="E18" s="507"/>
      <c r="F18" s="507"/>
      <c r="G18" s="508"/>
      <c r="H18" s="508"/>
      <c r="I18" s="508"/>
      <c r="J18" s="507"/>
      <c r="K18" s="509"/>
      <c r="L18" s="508"/>
      <c r="M18" s="508"/>
      <c r="N18" s="508"/>
      <c r="O18" s="507"/>
      <c r="P18" s="510"/>
      <c r="Q18" s="413"/>
      <c r="R18" s="511"/>
      <c r="S18" s="512"/>
      <c r="T18" s="513"/>
      <c r="U18" s="511"/>
      <c r="V18" s="511"/>
      <c r="W18" s="511"/>
      <c r="X18" s="514"/>
      <c r="Y18" s="515"/>
      <c r="Z18" s="511"/>
      <c r="AA18" s="515"/>
      <c r="AB18" s="515"/>
      <c r="AC18" s="516"/>
      <c r="AD18" s="413"/>
      <c r="AE18" s="511"/>
      <c r="AF18" s="512"/>
      <c r="AG18" s="513"/>
      <c r="AH18" s="511"/>
      <c r="AI18" s="511"/>
      <c r="AJ18" s="511"/>
      <c r="AK18" s="514"/>
      <c r="AL18" s="515"/>
      <c r="AM18" s="511"/>
      <c r="AN18" s="515"/>
      <c r="AO18" s="515"/>
      <c r="AP18" s="516"/>
      <c r="AR18" s="515"/>
      <c r="AS18" s="512"/>
      <c r="AT18" s="517"/>
      <c r="AU18" s="515"/>
      <c r="AV18" s="515"/>
      <c r="AW18" s="515"/>
      <c r="AX18" s="514"/>
      <c r="AY18" s="515"/>
      <c r="AZ18" s="515"/>
      <c r="BA18" s="515"/>
      <c r="BB18" s="515"/>
      <c r="BC18" s="516"/>
      <c r="BE18" s="515"/>
      <c r="BF18" s="512"/>
      <c r="BG18" s="517"/>
      <c r="BH18" s="515"/>
      <c r="BI18" s="515"/>
      <c r="BJ18" s="515"/>
      <c r="BK18" s="518"/>
      <c r="BL18" s="515"/>
      <c r="BM18" s="515"/>
      <c r="BN18" s="515"/>
      <c r="BO18" s="515"/>
      <c r="BP18" s="516"/>
      <c r="BR18" s="477">
        <v>1071894</v>
      </c>
      <c r="BS18" s="482">
        <f t="shared" si="4"/>
        <v>0</v>
      </c>
      <c r="BT18" s="483">
        <v>11.1</v>
      </c>
      <c r="BU18" s="477">
        <f>+BR18*(BT18/100)</f>
        <v>118980.234</v>
      </c>
      <c r="BV18" s="477">
        <f>+BS18*(BT18/100)</f>
        <v>0</v>
      </c>
      <c r="BW18" s="477">
        <f>+BR18+BU18-BV18-BS18</f>
        <v>1190874.2339999999</v>
      </c>
      <c r="BX18" s="480">
        <v>10</v>
      </c>
      <c r="BY18" s="477">
        <v>72</v>
      </c>
      <c r="BZ18" s="477">
        <f>BY18-BX18</f>
        <v>62</v>
      </c>
      <c r="CA18" s="477">
        <f t="shared" si="33"/>
        <v>165399.19916666666</v>
      </c>
      <c r="CB18" s="477">
        <f t="shared" si="34"/>
        <v>1190874.2339999999</v>
      </c>
      <c r="CC18" s="477">
        <f t="shared" si="25"/>
        <v>165399.19916666666</v>
      </c>
    </row>
    <row r="19" spans="1:83" ht="15" thickBot="1">
      <c r="A19" s="467">
        <v>44834</v>
      </c>
      <c r="B19" s="497" t="s">
        <v>357</v>
      </c>
      <c r="C19" s="468" t="s">
        <v>360</v>
      </c>
      <c r="D19" s="498" t="s">
        <v>359</v>
      </c>
      <c r="E19" s="507"/>
      <c r="F19" s="507"/>
      <c r="G19" s="508"/>
      <c r="H19" s="508"/>
      <c r="I19" s="508"/>
      <c r="J19" s="507"/>
      <c r="K19" s="509"/>
      <c r="L19" s="508"/>
      <c r="M19" s="508"/>
      <c r="N19" s="508"/>
      <c r="O19" s="507"/>
      <c r="P19" s="510"/>
      <c r="Q19" s="413"/>
      <c r="R19" s="511"/>
      <c r="S19" s="512"/>
      <c r="T19" s="513"/>
      <c r="U19" s="511"/>
      <c r="V19" s="511"/>
      <c r="W19" s="511"/>
      <c r="X19" s="514"/>
      <c r="Y19" s="515"/>
      <c r="Z19" s="511"/>
      <c r="AA19" s="515"/>
      <c r="AB19" s="515"/>
      <c r="AC19" s="516"/>
      <c r="AD19" s="413"/>
      <c r="AE19" s="511"/>
      <c r="AF19" s="512"/>
      <c r="AG19" s="513"/>
      <c r="AH19" s="511"/>
      <c r="AI19" s="511"/>
      <c r="AJ19" s="511"/>
      <c r="AK19" s="514"/>
      <c r="AL19" s="515"/>
      <c r="AM19" s="511"/>
      <c r="AN19" s="515"/>
      <c r="AO19" s="515"/>
      <c r="AP19" s="516"/>
      <c r="AR19" s="515"/>
      <c r="AS19" s="512"/>
      <c r="AT19" s="517"/>
      <c r="AU19" s="515"/>
      <c r="AV19" s="515"/>
      <c r="AW19" s="515"/>
      <c r="AX19" s="514"/>
      <c r="AY19" s="515"/>
      <c r="AZ19" s="515"/>
      <c r="BA19" s="515"/>
      <c r="BB19" s="515"/>
      <c r="BC19" s="516"/>
      <c r="BE19" s="515"/>
      <c r="BF19" s="512"/>
      <c r="BG19" s="517"/>
      <c r="BH19" s="515"/>
      <c r="BI19" s="515"/>
      <c r="BJ19" s="515"/>
      <c r="BK19" s="518"/>
      <c r="BL19" s="515"/>
      <c r="BM19" s="515"/>
      <c r="BN19" s="515"/>
      <c r="BO19" s="515"/>
      <c r="BP19" s="516"/>
      <c r="BR19" s="477">
        <v>1025167</v>
      </c>
      <c r="BS19" s="482">
        <f t="shared" si="4"/>
        <v>0</v>
      </c>
      <c r="BT19" s="483">
        <v>2.4</v>
      </c>
      <c r="BU19" s="477">
        <f>+BR19*(BT19/100)</f>
        <v>24604.008000000002</v>
      </c>
      <c r="BV19" s="477">
        <f>+BS19*(BT19/100)</f>
        <v>0</v>
      </c>
      <c r="BW19" s="477">
        <f>+BR19+BU19-BV19-BS19</f>
        <v>1049771.0079999999</v>
      </c>
      <c r="BX19" s="480">
        <v>3</v>
      </c>
      <c r="BY19" s="477">
        <v>72</v>
      </c>
      <c r="BZ19" s="477">
        <f>BY19-BX19</f>
        <v>69</v>
      </c>
      <c r="CA19" s="477">
        <f t="shared" si="33"/>
        <v>43740.458666666666</v>
      </c>
      <c r="CB19" s="477">
        <f t="shared" si="34"/>
        <v>1049771.0079999999</v>
      </c>
      <c r="CC19" s="477">
        <f t="shared" si="25"/>
        <v>43740.458666666666</v>
      </c>
    </row>
    <row r="20" spans="1:83" ht="15" thickBot="1">
      <c r="A20" s="519"/>
      <c r="B20" s="497"/>
      <c r="C20" s="468"/>
      <c r="D20" s="498"/>
      <c r="E20" s="507"/>
      <c r="F20" s="507"/>
      <c r="G20" s="508"/>
      <c r="H20" s="508"/>
      <c r="I20" s="508"/>
      <c r="J20" s="507"/>
      <c r="K20" s="509"/>
      <c r="L20" s="508"/>
      <c r="M20" s="508"/>
      <c r="N20" s="508"/>
      <c r="O20" s="507"/>
      <c r="P20" s="510"/>
      <c r="Q20" s="413"/>
      <c r="R20" s="511"/>
      <c r="S20" s="512"/>
      <c r="T20" s="513"/>
      <c r="U20" s="511"/>
      <c r="V20" s="511"/>
      <c r="W20" s="511"/>
      <c r="X20" s="514"/>
      <c r="Y20" s="515"/>
      <c r="Z20" s="511"/>
      <c r="AA20" s="515"/>
      <c r="AB20" s="515"/>
      <c r="AC20" s="516"/>
      <c r="AD20" s="413"/>
      <c r="AE20" s="511"/>
      <c r="AF20" s="512"/>
      <c r="AG20" s="513"/>
      <c r="AH20" s="511"/>
      <c r="AI20" s="511"/>
      <c r="AJ20" s="511"/>
      <c r="AK20" s="514"/>
      <c r="AL20" s="515"/>
      <c r="AM20" s="511"/>
      <c r="AN20" s="515"/>
      <c r="AO20" s="515"/>
      <c r="AP20" s="516"/>
      <c r="AR20" s="515"/>
      <c r="AS20" s="512"/>
      <c r="AT20" s="517"/>
      <c r="AU20" s="515"/>
      <c r="AV20" s="515"/>
      <c r="AW20" s="515"/>
      <c r="AX20" s="514"/>
      <c r="AY20" s="515"/>
      <c r="AZ20" s="515"/>
      <c r="BA20" s="515"/>
      <c r="BB20" s="515"/>
      <c r="BC20" s="516"/>
      <c r="BE20" s="515"/>
      <c r="BF20" s="512"/>
      <c r="BG20" s="517"/>
      <c r="BH20" s="515"/>
      <c r="BI20" s="515"/>
      <c r="BJ20" s="515"/>
      <c r="BK20" s="518"/>
      <c r="BL20" s="515"/>
      <c r="BM20" s="515"/>
      <c r="BN20" s="515"/>
      <c r="BO20" s="515"/>
      <c r="BP20" s="516"/>
      <c r="BR20" s="477"/>
      <c r="BS20" s="482"/>
      <c r="BT20" s="483"/>
      <c r="BU20" s="477"/>
      <c r="BV20" s="477"/>
      <c r="BW20" s="477"/>
      <c r="BX20" s="480"/>
      <c r="BY20" s="477"/>
      <c r="BZ20" s="477"/>
      <c r="CA20" s="477"/>
      <c r="CB20" s="477"/>
      <c r="CC20" s="477"/>
    </row>
    <row r="21" spans="1:83" ht="15.75" thickBot="1">
      <c r="A21" s="520"/>
      <c r="B21" s="733" t="s">
        <v>180</v>
      </c>
      <c r="C21" s="734"/>
      <c r="D21" s="735"/>
      <c r="E21" s="408">
        <f t="shared" ref="E21:P21" si="35">SUM(E6:E16)</f>
        <v>20000000</v>
      </c>
      <c r="F21" s="408">
        <f t="shared" si="35"/>
        <v>0</v>
      </c>
      <c r="G21" s="408">
        <f t="shared" si="35"/>
        <v>0</v>
      </c>
      <c r="H21" s="408">
        <f t="shared" si="35"/>
        <v>0</v>
      </c>
      <c r="I21" s="408">
        <f t="shared" si="35"/>
        <v>0</v>
      </c>
      <c r="J21" s="408">
        <f t="shared" si="35"/>
        <v>20000000</v>
      </c>
      <c r="K21" s="408">
        <f t="shared" si="35"/>
        <v>0</v>
      </c>
      <c r="L21" s="408">
        <f t="shared" si="35"/>
        <v>192</v>
      </c>
      <c r="M21" s="408">
        <f t="shared" si="35"/>
        <v>192</v>
      </c>
      <c r="N21" s="408">
        <f t="shared" si="35"/>
        <v>0</v>
      </c>
      <c r="O21" s="408">
        <f t="shared" si="35"/>
        <v>20000000</v>
      </c>
      <c r="P21" s="408">
        <f t="shared" si="35"/>
        <v>0</v>
      </c>
      <c r="Q21" s="413"/>
      <c r="R21" s="408">
        <f t="shared" ref="R21:AC21" si="36">SUM(R6:R16)</f>
        <v>20000000</v>
      </c>
      <c r="S21" s="408">
        <f t="shared" si="36"/>
        <v>0</v>
      </c>
      <c r="T21" s="408">
        <f t="shared" si="36"/>
        <v>2.056</v>
      </c>
      <c r="U21" s="408">
        <f t="shared" si="36"/>
        <v>205600.00000000003</v>
      </c>
      <c r="V21" s="408">
        <f t="shared" si="36"/>
        <v>0</v>
      </c>
      <c r="W21" s="408">
        <f t="shared" si="36"/>
        <v>20205600</v>
      </c>
      <c r="X21" s="408">
        <f t="shared" si="36"/>
        <v>24</v>
      </c>
      <c r="Y21" s="408">
        <f t="shared" si="36"/>
        <v>192</v>
      </c>
      <c r="Z21" s="408">
        <f t="shared" si="36"/>
        <v>168</v>
      </c>
      <c r="AA21" s="408">
        <f t="shared" si="36"/>
        <v>2525700</v>
      </c>
      <c r="AB21" s="408">
        <f t="shared" si="36"/>
        <v>20205600</v>
      </c>
      <c r="AC21" s="408">
        <f t="shared" si="36"/>
        <v>2525700</v>
      </c>
      <c r="AD21" s="413"/>
      <c r="AE21" s="408">
        <f t="shared" ref="AE21:AP21" si="37">SUM(AE6:AE16)</f>
        <v>44841237</v>
      </c>
      <c r="AF21" s="408">
        <f t="shared" si="37"/>
        <v>2525700</v>
      </c>
      <c r="AG21" s="408">
        <f t="shared" si="37"/>
        <v>8.14</v>
      </c>
      <c r="AH21" s="408">
        <f t="shared" si="37"/>
        <v>457518.92718</v>
      </c>
      <c r="AI21" s="408">
        <f t="shared" si="37"/>
        <v>25964.196000000004</v>
      </c>
      <c r="AJ21" s="408">
        <f t="shared" si="37"/>
        <v>42747091.731179997</v>
      </c>
      <c r="AK21" s="408">
        <f t="shared" si="37"/>
        <v>60</v>
      </c>
      <c r="AL21" s="408">
        <f t="shared" si="37"/>
        <v>720</v>
      </c>
      <c r="AM21" s="408">
        <f t="shared" si="37"/>
        <v>660</v>
      </c>
      <c r="AN21" s="408">
        <f t="shared" si="37"/>
        <v>4281253.932378632</v>
      </c>
      <c r="AO21" s="408">
        <f t="shared" si="37"/>
        <v>39080999.769439995</v>
      </c>
      <c r="AP21" s="408">
        <f t="shared" si="37"/>
        <v>6536834.5018195845</v>
      </c>
      <c r="AR21" s="410">
        <f>SUM(AR6:AR16)</f>
        <v>59093609.568000004</v>
      </c>
      <c r="AS21" s="410">
        <f t="shared" ref="AS21:BC21" si="38">SUM(AS6:AS16)</f>
        <v>6536834.5018195845</v>
      </c>
      <c r="AT21" s="410">
        <f t="shared" si="38"/>
        <v>18.899999999999999</v>
      </c>
      <c r="AU21" s="410">
        <f t="shared" si="38"/>
        <v>1050127.4583360001</v>
      </c>
      <c r="AV21" s="410">
        <f t="shared" si="38"/>
        <v>176494.53154912882</v>
      </c>
      <c r="AW21" s="410">
        <f t="shared" si="38"/>
        <v>53430407.992967285</v>
      </c>
      <c r="AX21" s="410">
        <f t="shared" si="38"/>
        <v>87</v>
      </c>
      <c r="AY21" s="410">
        <f t="shared" si="38"/>
        <v>876</v>
      </c>
      <c r="AZ21" s="410">
        <f t="shared" si="38"/>
        <v>789</v>
      </c>
      <c r="BA21" s="410">
        <f t="shared" si="38"/>
        <v>5217340.2650975175</v>
      </c>
      <c r="BB21" s="410">
        <f t="shared" si="38"/>
        <v>60143737.026335999</v>
      </c>
      <c r="BC21" s="410">
        <f t="shared" si="38"/>
        <v>11930669.298466228</v>
      </c>
      <c r="BE21" s="410">
        <f>SUM(BE6:BE16)</f>
        <v>59644769.034336001</v>
      </c>
      <c r="BF21" s="410">
        <f t="shared" ref="BF21:BP21" si="39">SUM(BF6:BF16)</f>
        <v>11930669.298466228</v>
      </c>
      <c r="BG21" s="410">
        <f t="shared" si="39"/>
        <v>73.700000000000017</v>
      </c>
      <c r="BH21" s="410">
        <f t="shared" si="39"/>
        <v>3996199.5253005121</v>
      </c>
      <c r="BI21" s="410">
        <f t="shared" si="39"/>
        <v>799354.84299723769</v>
      </c>
      <c r="BJ21" s="410">
        <f t="shared" si="39"/>
        <v>50910944.418173045</v>
      </c>
      <c r="BK21" s="410">
        <f t="shared" si="39"/>
        <v>120</v>
      </c>
      <c r="BL21" s="410">
        <f t="shared" si="39"/>
        <v>852</v>
      </c>
      <c r="BM21" s="410">
        <f t="shared" si="39"/>
        <v>732</v>
      </c>
      <c r="BN21" s="410">
        <f t="shared" si="39"/>
        <v>7687239.2089916822</v>
      </c>
      <c r="BO21" s="410">
        <f t="shared" si="39"/>
        <v>63640968.559636518</v>
      </c>
      <c r="BP21" s="410">
        <f t="shared" si="39"/>
        <v>20417263.350455146</v>
      </c>
      <c r="BR21" s="408">
        <f>SUM(BR6:BR20)</f>
        <v>85146449.727636516</v>
      </c>
      <c r="BS21" s="408">
        <f t="shared" ref="BS21:CC21" si="40">SUM(BS6:BS20)</f>
        <v>20417263.350455146</v>
      </c>
      <c r="BT21" s="408">
        <f t="shared" si="40"/>
        <v>160.80000000000001</v>
      </c>
      <c r="BU21" s="408">
        <f t="shared" si="40"/>
        <v>8483152.9427756555</v>
      </c>
      <c r="BV21" s="408">
        <f t="shared" si="40"/>
        <v>2715496.0256105345</v>
      </c>
      <c r="BW21" s="408">
        <f t="shared" si="40"/>
        <v>70496843.294346482</v>
      </c>
      <c r="BX21" s="408">
        <f t="shared" si="40"/>
        <v>133</v>
      </c>
      <c r="BY21" s="408">
        <f t="shared" si="40"/>
        <v>1068</v>
      </c>
      <c r="BZ21" s="408">
        <f t="shared" si="40"/>
        <v>935</v>
      </c>
      <c r="CA21" s="408">
        <f t="shared" si="40"/>
        <v>7791544.095966368</v>
      </c>
      <c r="CB21" s="408">
        <f t="shared" si="40"/>
        <v>93629602.670412168</v>
      </c>
      <c r="CC21" s="408">
        <f t="shared" si="40"/>
        <v>30924303.472032055</v>
      </c>
      <c r="CE21" s="413">
        <f>+CB21-CC21</f>
        <v>62705299.198380113</v>
      </c>
    </row>
    <row r="22" spans="1:83">
      <c r="A22" s="248"/>
      <c r="B22" s="249"/>
      <c r="C22" s="248"/>
      <c r="D22" s="411"/>
      <c r="E22" s="412"/>
      <c r="F22" s="413"/>
      <c r="G22" s="414"/>
      <c r="H22" s="413"/>
      <c r="I22" s="413"/>
      <c r="J22" s="413"/>
      <c r="K22" s="413"/>
      <c r="L22" s="413"/>
      <c r="M22" s="413"/>
      <c r="N22" s="413"/>
      <c r="O22" s="413"/>
      <c r="P22" s="413"/>
      <c r="Q22" s="413"/>
      <c r="R22" s="412"/>
      <c r="S22" s="413"/>
      <c r="T22" s="414"/>
      <c r="U22" s="413"/>
      <c r="V22" s="413"/>
      <c r="W22" s="413"/>
      <c r="X22" s="413"/>
      <c r="Y22" s="413"/>
      <c r="Z22" s="413"/>
      <c r="AA22" s="413"/>
      <c r="AB22" s="413"/>
      <c r="AC22" s="413"/>
      <c r="AD22" s="413"/>
      <c r="AE22" s="412"/>
      <c r="AF22" s="413"/>
      <c r="AG22" s="414"/>
      <c r="AH22" s="413"/>
      <c r="AI22" s="413"/>
      <c r="AJ22" s="413"/>
      <c r="AK22" s="413"/>
      <c r="AL22" s="413"/>
      <c r="AM22" s="413"/>
      <c r="AN22" s="413"/>
      <c r="AO22" s="413"/>
      <c r="AP22" s="413"/>
      <c r="AR22" s="412"/>
      <c r="AS22" s="413"/>
      <c r="AT22" s="414"/>
      <c r="AU22" s="413"/>
      <c r="AV22" s="413"/>
      <c r="AW22" s="413"/>
      <c r="AX22" s="413"/>
      <c r="AY22" s="413"/>
      <c r="AZ22" s="413"/>
      <c r="BA22" s="413"/>
      <c r="BB22" s="413"/>
      <c r="BC22" s="413"/>
      <c r="BE22" s="412"/>
      <c r="BF22" s="413"/>
      <c r="BG22" s="414"/>
      <c r="BH22" s="413"/>
      <c r="BI22" s="413"/>
      <c r="BJ22" s="413"/>
      <c r="BK22" s="413"/>
      <c r="BL22" s="413"/>
      <c r="BM22" s="413"/>
      <c r="BN22" s="413"/>
      <c r="BO22" s="413"/>
      <c r="BP22" s="413"/>
      <c r="BR22" s="412"/>
      <c r="BS22" s="413"/>
      <c r="BT22" s="414"/>
      <c r="BU22" s="413"/>
      <c r="BV22" s="413"/>
      <c r="BW22" s="413"/>
      <c r="BX22" s="413"/>
      <c r="BY22" s="413"/>
      <c r="BZ22" s="413"/>
      <c r="CA22" s="413"/>
      <c r="CB22" s="413"/>
      <c r="CC22" s="413"/>
    </row>
    <row r="23" spans="1:83">
      <c r="A23" s="248"/>
      <c r="B23" s="249"/>
      <c r="C23" s="248"/>
      <c r="D23" s="415"/>
      <c r="E23" s="412"/>
      <c r="F23" s="414"/>
      <c r="G23" s="414"/>
      <c r="H23" s="413"/>
      <c r="I23" s="413"/>
      <c r="J23" s="413"/>
      <c r="K23" s="413"/>
      <c r="L23" s="413"/>
      <c r="M23" s="413"/>
      <c r="N23" s="413"/>
      <c r="O23" s="413"/>
      <c r="P23" s="413"/>
      <c r="Q23" s="413"/>
      <c r="R23" s="412"/>
      <c r="S23" s="414"/>
      <c r="T23" s="414"/>
      <c r="U23" s="413"/>
      <c r="V23" s="413"/>
      <c r="W23" s="413"/>
      <c r="X23" s="413"/>
      <c r="Y23" s="413"/>
      <c r="Z23" s="413"/>
      <c r="AA23" s="413"/>
      <c r="AB23" s="413"/>
      <c r="AC23" s="413"/>
      <c r="AD23" s="413"/>
      <c r="AE23" s="412"/>
      <c r="AF23" s="414"/>
      <c r="AG23" s="414"/>
      <c r="AH23" s="413"/>
      <c r="AI23" s="413"/>
      <c r="AJ23" s="413"/>
      <c r="AK23" s="413"/>
      <c r="AL23" s="413"/>
      <c r="AM23" s="413"/>
      <c r="AN23" s="413"/>
      <c r="AO23" s="413"/>
      <c r="AP23" s="413"/>
      <c r="AR23" s="412"/>
      <c r="AS23" s="414"/>
      <c r="AT23" s="414"/>
      <c r="AU23" s="413"/>
      <c r="AV23" s="413"/>
      <c r="AW23" s="413"/>
      <c r="AX23" s="413"/>
      <c r="AY23" s="413"/>
      <c r="AZ23" s="413"/>
      <c r="BA23" s="413"/>
      <c r="BB23" s="413"/>
      <c r="BC23" s="413"/>
      <c r="BE23" s="412"/>
      <c r="BF23" s="414"/>
      <c r="BG23" s="414"/>
      <c r="BH23" s="413"/>
      <c r="BI23" s="413"/>
      <c r="BJ23" s="413"/>
      <c r="BK23" s="413"/>
      <c r="BL23" s="413"/>
      <c r="BM23" s="413"/>
      <c r="BN23" s="413"/>
      <c r="BO23" s="413"/>
      <c r="BP23" s="413"/>
      <c r="BR23" s="412"/>
      <c r="BS23" s="414"/>
      <c r="BT23" s="414"/>
      <c r="BU23" s="413"/>
      <c r="BV23" s="413"/>
      <c r="BW23" s="413"/>
      <c r="BX23" s="413"/>
      <c r="BY23" s="413"/>
      <c r="BZ23" s="413"/>
      <c r="CA23" s="413"/>
      <c r="CB23" s="413"/>
      <c r="CC23" s="413"/>
    </row>
    <row r="24" spans="1:83" ht="13.5" thickBot="1">
      <c r="A24" s="248"/>
      <c r="B24" s="249"/>
      <c r="C24" s="248"/>
      <c r="D24" s="415"/>
      <c r="E24" s="412"/>
      <c r="F24" s="414"/>
      <c r="G24" s="414"/>
      <c r="H24" s="413"/>
      <c r="I24" s="413"/>
      <c r="J24" s="413"/>
      <c r="K24" s="413"/>
      <c r="L24" s="416"/>
      <c r="M24" s="417" t="s">
        <v>361</v>
      </c>
      <c r="N24" s="416"/>
      <c r="O24" s="416"/>
      <c r="P24" s="416"/>
      <c r="Q24" s="413"/>
      <c r="R24" s="412"/>
      <c r="S24" s="414"/>
      <c r="T24" s="414"/>
      <c r="U24" s="413"/>
      <c r="V24" s="413"/>
      <c r="W24" s="413"/>
      <c r="X24" s="413"/>
      <c r="Y24" s="416"/>
      <c r="Z24" s="417" t="s">
        <v>362</v>
      </c>
      <c r="AA24" s="416"/>
      <c r="AB24" s="416"/>
      <c r="AC24" s="416"/>
      <c r="AD24" s="413"/>
      <c r="AE24" s="412"/>
      <c r="AF24" s="414"/>
      <c r="AG24" s="414"/>
      <c r="AH24" s="413"/>
      <c r="AI24" s="413"/>
      <c r="AJ24" s="413"/>
      <c r="AK24" s="413"/>
      <c r="AL24" s="416"/>
      <c r="AM24" s="417" t="s">
        <v>362</v>
      </c>
      <c r="AN24" s="416"/>
      <c r="AO24" s="416"/>
      <c r="AP24" s="416"/>
      <c r="AR24" s="412"/>
      <c r="AS24" s="414"/>
      <c r="AT24" s="414"/>
      <c r="AU24" s="413"/>
      <c r="AV24" s="413"/>
      <c r="AW24" s="413"/>
      <c r="AX24" s="413"/>
      <c r="AY24" s="416"/>
      <c r="AZ24" s="417" t="s">
        <v>364</v>
      </c>
      <c r="BA24" s="416"/>
      <c r="BB24" s="416"/>
      <c r="BC24" s="416"/>
      <c r="BE24" s="412"/>
      <c r="BF24" s="414"/>
      <c r="BG24" s="414"/>
      <c r="BH24" s="413"/>
      <c r="BI24" s="413"/>
      <c r="BJ24" s="413"/>
      <c r="BK24" s="413"/>
      <c r="BL24" s="416"/>
      <c r="BM24" s="417" t="s">
        <v>364</v>
      </c>
      <c r="BN24" s="416"/>
      <c r="BO24" s="416"/>
      <c r="BP24" s="416"/>
      <c r="BR24" s="412"/>
      <c r="BS24" s="414"/>
      <c r="BT24" s="414"/>
      <c r="BU24" s="413"/>
      <c r="BV24" s="413"/>
      <c r="BW24" s="413"/>
      <c r="BX24" s="413"/>
      <c r="BY24" s="416"/>
      <c r="BZ24" s="417" t="s">
        <v>365</v>
      </c>
      <c r="CA24" s="416"/>
      <c r="CB24" s="416"/>
      <c r="CC24" s="416"/>
    </row>
    <row r="25" spans="1:83">
      <c r="A25" s="248"/>
      <c r="B25" s="249"/>
      <c r="C25" s="248"/>
      <c r="D25" s="415"/>
      <c r="E25" s="412"/>
      <c r="F25" s="414"/>
      <c r="G25" s="414"/>
      <c r="H25" s="413"/>
      <c r="I25" s="413"/>
      <c r="J25" s="413"/>
      <c r="K25" s="413"/>
      <c r="L25" s="418" t="s">
        <v>366</v>
      </c>
      <c r="M25" s="419"/>
      <c r="N25" s="419"/>
      <c r="O25" s="420">
        <f>+N21</f>
        <v>0</v>
      </c>
      <c r="P25" s="421"/>
      <c r="Q25" s="413"/>
      <c r="R25" s="412"/>
      <c r="S25" s="414"/>
      <c r="T25" s="414"/>
      <c r="U25" s="413"/>
      <c r="V25" s="413"/>
      <c r="W25" s="413"/>
      <c r="X25" s="413"/>
      <c r="Y25" s="418" t="s">
        <v>366</v>
      </c>
      <c r="Z25" s="419"/>
      <c r="AA25" s="419"/>
      <c r="AB25" s="420">
        <f>+AA21</f>
        <v>2525700</v>
      </c>
      <c r="AC25" s="421"/>
      <c r="AD25" s="413"/>
      <c r="AE25" s="412"/>
      <c r="AF25" s="414"/>
      <c r="AG25" s="414"/>
      <c r="AH25" s="413"/>
      <c r="AI25" s="413"/>
      <c r="AJ25" s="413"/>
      <c r="AK25" s="413"/>
      <c r="AL25" s="418" t="s">
        <v>366</v>
      </c>
      <c r="AM25" s="419"/>
      <c r="AN25" s="419"/>
      <c r="AO25" s="420">
        <f>+AN21</f>
        <v>4281253.932378632</v>
      </c>
      <c r="AP25" s="421"/>
      <c r="AR25" s="412"/>
      <c r="AS25" s="414"/>
      <c r="AT25" s="414"/>
      <c r="AU25" s="413"/>
      <c r="AV25" s="413"/>
      <c r="AW25" s="413"/>
      <c r="AX25" s="413"/>
      <c r="AY25" s="418" t="s">
        <v>366</v>
      </c>
      <c r="AZ25" s="419"/>
      <c r="BA25" s="419"/>
      <c r="BB25" s="420">
        <f>+BA21</f>
        <v>5217340.2650975175</v>
      </c>
      <c r="BC25" s="421"/>
      <c r="BE25" s="412"/>
      <c r="BF25" s="414"/>
      <c r="BG25" s="414"/>
      <c r="BH25" s="413"/>
      <c r="BI25" s="413"/>
      <c r="BJ25" s="413"/>
      <c r="BK25" s="413"/>
      <c r="BL25" s="418" t="s">
        <v>366</v>
      </c>
      <c r="BM25" s="419"/>
      <c r="BN25" s="419"/>
      <c r="BO25" s="420">
        <f>+BN21</f>
        <v>7687239.2089916822</v>
      </c>
      <c r="BP25" s="421"/>
      <c r="BR25" s="412"/>
      <c r="BS25" s="414"/>
      <c r="BT25" s="414"/>
      <c r="BU25" s="413"/>
      <c r="BV25" s="413"/>
      <c r="BW25" s="413"/>
      <c r="BX25" s="413"/>
      <c r="BY25" s="418" t="s">
        <v>366</v>
      </c>
      <c r="BZ25" s="419"/>
      <c r="CA25" s="419"/>
      <c r="CB25" s="420">
        <f>+CA21</f>
        <v>7791544.095966368</v>
      </c>
      <c r="CC25" s="421"/>
    </row>
    <row r="26" spans="1:83" ht="13.5" thickBot="1">
      <c r="A26" s="248"/>
      <c r="B26" s="249"/>
      <c r="C26" s="248"/>
      <c r="D26" s="415"/>
      <c r="E26" s="412"/>
      <c r="F26" s="414"/>
      <c r="G26" s="414"/>
      <c r="H26" s="413"/>
      <c r="I26" s="413"/>
      <c r="J26" s="413"/>
      <c r="K26" s="413"/>
      <c r="L26" s="422"/>
      <c r="M26" s="423" t="s">
        <v>367</v>
      </c>
      <c r="N26" s="423"/>
      <c r="O26" s="424"/>
      <c r="P26" s="425">
        <f>+N21</f>
        <v>0</v>
      </c>
      <c r="Q26" s="413"/>
      <c r="R26" s="412"/>
      <c r="S26" s="414"/>
      <c r="T26" s="414"/>
      <c r="U26" s="413"/>
      <c r="V26" s="413"/>
      <c r="W26" s="413"/>
      <c r="X26" s="413"/>
      <c r="Y26" s="422"/>
      <c r="Z26" s="423" t="s">
        <v>367</v>
      </c>
      <c r="AA26" s="423"/>
      <c r="AB26" s="424"/>
      <c r="AC26" s="425">
        <f>+AA21</f>
        <v>2525700</v>
      </c>
      <c r="AD26" s="413"/>
      <c r="AE26" s="412"/>
      <c r="AF26" s="414"/>
      <c r="AG26" s="414"/>
      <c r="AH26" s="413"/>
      <c r="AI26" s="413"/>
      <c r="AJ26" s="413"/>
      <c r="AK26" s="413"/>
      <c r="AL26" s="422"/>
      <c r="AM26" s="423" t="s">
        <v>367</v>
      </c>
      <c r="AN26" s="423"/>
      <c r="AO26" s="424"/>
      <c r="AP26" s="425">
        <f>+AN21</f>
        <v>4281253.932378632</v>
      </c>
      <c r="AR26" s="412"/>
      <c r="AS26" s="414"/>
      <c r="AT26" s="414"/>
      <c r="AU26" s="413"/>
      <c r="AV26" s="413"/>
      <c r="AW26" s="413"/>
      <c r="AX26" s="413"/>
      <c r="AY26" s="422"/>
      <c r="AZ26" s="423" t="s">
        <v>367</v>
      </c>
      <c r="BA26" s="423"/>
      <c r="BB26" s="424"/>
      <c r="BC26" s="425">
        <f>+BA21</f>
        <v>5217340.2650975175</v>
      </c>
      <c r="BE26" s="412"/>
      <c r="BF26" s="414"/>
      <c r="BG26" s="414"/>
      <c r="BH26" s="413"/>
      <c r="BI26" s="413"/>
      <c r="BJ26" s="413"/>
      <c r="BK26" s="413"/>
      <c r="BL26" s="422"/>
      <c r="BM26" s="423" t="s">
        <v>367</v>
      </c>
      <c r="BN26" s="423"/>
      <c r="BO26" s="424"/>
      <c r="BP26" s="425">
        <f>+BN21</f>
        <v>7687239.2089916822</v>
      </c>
      <c r="BR26" s="412"/>
      <c r="BS26" s="414"/>
      <c r="BT26" s="414"/>
      <c r="BU26" s="413"/>
      <c r="BV26" s="413"/>
      <c r="BW26" s="413"/>
      <c r="BX26" s="413"/>
      <c r="BY26" s="422"/>
      <c r="BZ26" s="423" t="s">
        <v>367</v>
      </c>
      <c r="CA26" s="423"/>
      <c r="CB26" s="424"/>
      <c r="CC26" s="425">
        <f>+CA21</f>
        <v>7791544.095966368</v>
      </c>
    </row>
    <row r="27" spans="1:83" ht="13.5" thickBot="1">
      <c r="A27" s="248"/>
      <c r="B27" s="249"/>
      <c r="C27" s="248"/>
      <c r="D27" s="415"/>
      <c r="E27" s="412"/>
      <c r="F27" s="414"/>
      <c r="G27" s="414"/>
      <c r="H27" s="413"/>
      <c r="I27" s="413"/>
      <c r="J27" s="413"/>
      <c r="K27" s="413"/>
      <c r="L27" s="426"/>
      <c r="M27" s="427"/>
      <c r="N27" s="427"/>
      <c r="O27" s="428">
        <f>SUM(O25:O26)</f>
        <v>0</v>
      </c>
      <c r="P27" s="429">
        <f>SUM(P25:P26)</f>
        <v>0</v>
      </c>
      <c r="Q27" s="413"/>
      <c r="R27" s="412"/>
      <c r="S27" s="414"/>
      <c r="T27" s="414"/>
      <c r="U27" s="413"/>
      <c r="V27" s="413"/>
      <c r="W27" s="413"/>
      <c r="X27" s="413"/>
      <c r="Y27" s="426"/>
      <c r="Z27" s="427"/>
      <c r="AA27" s="427"/>
      <c r="AB27" s="428">
        <f>SUM(AB25:AB26)</f>
        <v>2525700</v>
      </c>
      <c r="AC27" s="429">
        <f>SUM(AC25:AC26)</f>
        <v>2525700</v>
      </c>
      <c r="AD27" s="413"/>
      <c r="AE27" s="412"/>
      <c r="AF27" s="414"/>
      <c r="AG27" s="414"/>
      <c r="AH27" s="413"/>
      <c r="AI27" s="413"/>
      <c r="AJ27" s="413"/>
      <c r="AK27" s="413"/>
      <c r="AL27" s="426"/>
      <c r="AM27" s="427"/>
      <c r="AN27" s="427"/>
      <c r="AO27" s="428">
        <f>SUM(AO25:AO26)</f>
        <v>4281253.932378632</v>
      </c>
      <c r="AP27" s="429">
        <f>SUM(AP25:AP26)</f>
        <v>4281253.932378632</v>
      </c>
      <c r="AR27" s="412"/>
      <c r="AS27" s="414"/>
      <c r="AT27" s="414"/>
      <c r="AU27" s="413"/>
      <c r="AV27" s="413"/>
      <c r="AW27" s="413"/>
      <c r="AX27" s="413"/>
      <c r="AY27" s="426"/>
      <c r="AZ27" s="427"/>
      <c r="BA27" s="427"/>
      <c r="BB27" s="428">
        <f>SUM(BB25:BB26)</f>
        <v>5217340.2650975175</v>
      </c>
      <c r="BC27" s="429">
        <f>SUM(BC25:BC26)</f>
        <v>5217340.2650975175</v>
      </c>
      <c r="BE27" s="412"/>
      <c r="BF27" s="414"/>
      <c r="BG27" s="414"/>
      <c r="BH27" s="413"/>
      <c r="BI27" s="413"/>
      <c r="BJ27" s="413"/>
      <c r="BK27" s="413"/>
      <c r="BL27" s="426"/>
      <c r="BM27" s="427"/>
      <c r="BN27" s="427"/>
      <c r="BO27" s="428">
        <f>SUM(BO25:BO26)</f>
        <v>7687239.2089916822</v>
      </c>
      <c r="BP27" s="429">
        <f>SUM(BP25:BP26)</f>
        <v>7687239.2089916822</v>
      </c>
      <c r="BR27" s="412"/>
      <c r="BS27" s="414"/>
      <c r="BT27" s="414"/>
      <c r="BU27" s="413"/>
      <c r="BV27" s="413"/>
      <c r="BW27" s="413"/>
      <c r="BX27" s="413"/>
      <c r="BY27" s="426"/>
      <c r="BZ27" s="427"/>
      <c r="CA27" s="427"/>
      <c r="CB27" s="428">
        <f>SUM(CB25:CB26)</f>
        <v>7791544.095966368</v>
      </c>
      <c r="CC27" s="429">
        <f>SUM(CC25:CC26)</f>
        <v>7791544.095966368</v>
      </c>
    </row>
    <row r="28" spans="1:83">
      <c r="A28" s="248"/>
      <c r="B28" s="249"/>
      <c r="C28" s="248"/>
      <c r="D28" s="415"/>
      <c r="E28" s="412"/>
      <c r="F28" s="414"/>
      <c r="G28" s="414"/>
      <c r="H28" s="413"/>
      <c r="I28" s="413"/>
      <c r="J28" s="413"/>
      <c r="K28" s="413"/>
      <c r="L28" s="413"/>
      <c r="M28" s="413"/>
      <c r="N28" s="413"/>
      <c r="O28" s="413"/>
      <c r="P28" s="413"/>
      <c r="Q28" s="413"/>
      <c r="R28" s="412"/>
      <c r="S28" s="414"/>
      <c r="T28" s="414"/>
      <c r="U28" s="413"/>
      <c r="V28" s="413"/>
      <c r="W28" s="413"/>
      <c r="X28" s="413"/>
      <c r="Y28" s="413"/>
      <c r="Z28" s="413"/>
      <c r="AA28" s="413"/>
      <c r="AB28" s="413"/>
      <c r="AC28" s="413"/>
      <c r="AD28" s="413"/>
      <c r="AE28" s="412"/>
      <c r="AF28" s="414"/>
      <c r="AG28" s="414"/>
      <c r="AH28" s="413"/>
      <c r="AI28" s="413"/>
      <c r="AJ28" s="413"/>
      <c r="AK28" s="413"/>
      <c r="AL28" s="413"/>
      <c r="AM28" s="413"/>
      <c r="AN28" s="413"/>
      <c r="AO28" s="413"/>
      <c r="AP28" s="413"/>
      <c r="AR28" s="412"/>
      <c r="AS28" s="414"/>
      <c r="AT28" s="414"/>
      <c r="AU28" s="413"/>
      <c r="AV28" s="413"/>
      <c r="AW28" s="413"/>
      <c r="AX28" s="413"/>
      <c r="AY28" s="413"/>
      <c r="AZ28" s="413"/>
      <c r="BA28" s="413"/>
      <c r="BB28" s="413"/>
      <c r="BC28" s="413"/>
      <c r="BE28" s="412"/>
      <c r="BF28" s="414"/>
      <c r="BG28" s="414"/>
      <c r="BH28" s="413"/>
      <c r="BI28" s="413"/>
      <c r="BJ28" s="413"/>
      <c r="BK28" s="413"/>
      <c r="BL28" s="413"/>
      <c r="BM28" s="413"/>
      <c r="BN28" s="413"/>
      <c r="BO28" s="413"/>
      <c r="BP28" s="413"/>
      <c r="BR28" s="412"/>
      <c r="BS28" s="414"/>
      <c r="BT28" s="414"/>
      <c r="BU28" s="413"/>
      <c r="BV28" s="413"/>
      <c r="BW28" s="413"/>
      <c r="BX28" s="413"/>
      <c r="BY28" s="413"/>
      <c r="BZ28" s="413"/>
      <c r="CA28" s="413"/>
      <c r="CB28" s="413"/>
      <c r="CC28" s="413"/>
    </row>
    <row r="29" spans="1:83">
      <c r="A29" s="248"/>
      <c r="B29" s="249"/>
      <c r="C29" s="248"/>
      <c r="D29" s="415"/>
      <c r="E29" s="412"/>
      <c r="F29" s="414"/>
      <c r="G29" s="414"/>
      <c r="H29" s="413"/>
      <c r="I29" s="413"/>
      <c r="J29" s="413"/>
      <c r="K29" s="413"/>
      <c r="L29" s="413"/>
      <c r="M29" s="413"/>
      <c r="N29" s="413"/>
      <c r="O29" s="413"/>
      <c r="P29" s="413"/>
      <c r="Q29" s="413"/>
      <c r="R29" s="412"/>
      <c r="S29" s="414"/>
      <c r="T29" s="414"/>
      <c r="U29" s="413"/>
      <c r="V29" s="413"/>
      <c r="W29" s="413"/>
      <c r="X29" s="413"/>
      <c r="Y29" s="413"/>
      <c r="Z29" s="413"/>
      <c r="AA29" s="413"/>
      <c r="AB29" s="413"/>
      <c r="AC29" s="413"/>
      <c r="AD29" s="413"/>
      <c r="AE29" s="412"/>
      <c r="AF29" s="414"/>
      <c r="AG29" s="414"/>
      <c r="AH29" s="413"/>
      <c r="AI29" s="413"/>
      <c r="AJ29" s="413"/>
      <c r="AK29" s="413"/>
      <c r="AL29" s="413"/>
      <c r="AM29" s="413"/>
      <c r="AN29" s="413"/>
      <c r="AO29" s="413"/>
      <c r="AP29" s="413"/>
      <c r="AR29" s="412"/>
      <c r="AS29" s="414"/>
      <c r="AT29" s="414"/>
      <c r="AU29" s="413"/>
      <c r="AV29" s="413"/>
      <c r="AW29" s="413"/>
      <c r="AX29" s="413"/>
      <c r="AY29" s="413"/>
      <c r="AZ29" s="413"/>
      <c r="BA29" s="413"/>
      <c r="BB29" s="413"/>
      <c r="BC29" s="413"/>
      <c r="BE29" s="412"/>
      <c r="BF29" s="414"/>
      <c r="BG29" s="414"/>
      <c r="BH29" s="413"/>
      <c r="BI29" s="413"/>
      <c r="BJ29" s="413"/>
      <c r="BK29" s="413"/>
      <c r="BL29" s="413"/>
      <c r="BM29" s="413"/>
      <c r="BN29" s="413"/>
      <c r="BO29" s="413"/>
      <c r="BP29" s="413"/>
      <c r="BR29" s="412"/>
      <c r="BS29" s="414"/>
      <c r="BT29" s="414"/>
      <c r="BU29" s="413"/>
      <c r="BV29" s="413"/>
      <c r="BW29" s="413"/>
      <c r="BX29" s="413"/>
      <c r="BY29" s="413"/>
      <c r="BZ29" s="413"/>
      <c r="CA29" s="413"/>
      <c r="CB29" s="413"/>
      <c r="CC29" s="413"/>
    </row>
    <row r="30" spans="1:83">
      <c r="A30" s="248"/>
      <c r="B30" s="249"/>
      <c r="C30" s="248"/>
      <c r="D30" s="430"/>
      <c r="E30" s="251"/>
      <c r="G30" s="248"/>
      <c r="R30" s="251"/>
      <c r="T30" s="248"/>
      <c r="AE30" s="251"/>
      <c r="AG30" s="248"/>
      <c r="AR30" s="251"/>
      <c r="AT30" s="248"/>
      <c r="BE30" s="251"/>
      <c r="BG30" s="248"/>
      <c r="BR30" s="251"/>
      <c r="BT30" s="248"/>
    </row>
    <row r="31" spans="1:83">
      <c r="A31" s="248"/>
      <c r="B31" s="249"/>
      <c r="C31" s="248"/>
      <c r="D31" s="430"/>
      <c r="E31" s="251"/>
      <c r="G31" s="248"/>
      <c r="R31" s="251"/>
      <c r="T31" s="248"/>
      <c r="AE31" s="251"/>
      <c r="AG31" s="248"/>
      <c r="AR31" s="251"/>
      <c r="AT31" s="248"/>
      <c r="BE31" s="251"/>
      <c r="BG31" s="248"/>
      <c r="BR31" s="251"/>
      <c r="BT31" s="248"/>
    </row>
    <row r="32" spans="1:83">
      <c r="A32" s="248"/>
      <c r="B32" s="249"/>
      <c r="C32" s="248"/>
      <c r="D32" s="430"/>
      <c r="E32" s="251"/>
      <c r="G32" s="248"/>
      <c r="R32" s="251"/>
      <c r="T32" s="248"/>
      <c r="AE32" s="251"/>
      <c r="AG32" s="248"/>
      <c r="AR32" s="251"/>
      <c r="AT32" s="248"/>
      <c r="BE32" s="251"/>
      <c r="BG32" s="248"/>
      <c r="BR32" s="251"/>
      <c r="BT32" s="248"/>
    </row>
    <row r="33" spans="1:72">
      <c r="A33" s="248"/>
      <c r="B33" s="249"/>
      <c r="C33" s="248"/>
      <c r="D33" s="430"/>
      <c r="E33" s="251"/>
      <c r="G33" s="248"/>
      <c r="R33" s="251"/>
      <c r="T33" s="248"/>
      <c r="AE33" s="251"/>
      <c r="AG33" s="248"/>
      <c r="AR33" s="251"/>
      <c r="AT33" s="248"/>
      <c r="BE33" s="251"/>
      <c r="BG33" s="248"/>
      <c r="BR33" s="251"/>
      <c r="BT33" s="248"/>
    </row>
    <row r="34" spans="1:72">
      <c r="A34" s="248"/>
      <c r="B34" s="249"/>
      <c r="C34" s="248"/>
      <c r="D34" s="430"/>
      <c r="E34" s="251"/>
      <c r="G34" s="248"/>
      <c r="R34" s="251"/>
      <c r="T34" s="248"/>
      <c r="AE34" s="251"/>
      <c r="AG34" s="248"/>
      <c r="AR34" s="251"/>
      <c r="AT34" s="248"/>
      <c r="BE34" s="251"/>
      <c r="BG34" s="248"/>
      <c r="BR34" s="251"/>
      <c r="BT34" s="248"/>
    </row>
    <row r="35" spans="1:72">
      <c r="A35" s="248"/>
      <c r="B35" s="249"/>
      <c r="C35" s="248"/>
      <c r="D35" s="430"/>
      <c r="E35" s="251"/>
      <c r="G35" s="248"/>
      <c r="R35" s="251"/>
      <c r="T35" s="248"/>
      <c r="AE35" s="251"/>
      <c r="AG35" s="248"/>
      <c r="AR35" s="251"/>
      <c r="AT35" s="248"/>
      <c r="BE35" s="251"/>
      <c r="BG35" s="248"/>
      <c r="BR35" s="251"/>
      <c r="BT35" s="248"/>
    </row>
    <row r="36" spans="1:72">
      <c r="A36" s="248"/>
      <c r="B36" s="249"/>
      <c r="C36" s="248"/>
      <c r="D36" s="430"/>
      <c r="E36" s="251"/>
      <c r="G36" s="248"/>
      <c r="R36" s="251"/>
      <c r="T36" s="248"/>
      <c r="AE36" s="251"/>
      <c r="AG36" s="248"/>
      <c r="AR36" s="251"/>
      <c r="AT36" s="248"/>
      <c r="BE36" s="251"/>
      <c r="BG36" s="248"/>
      <c r="BR36" s="251"/>
      <c r="BT36" s="248"/>
    </row>
    <row r="37" spans="1:72">
      <c r="A37" s="248"/>
      <c r="B37" s="249"/>
      <c r="C37" s="248"/>
      <c r="D37" s="430"/>
      <c r="E37" s="251"/>
      <c r="G37" s="248"/>
      <c r="R37" s="251"/>
      <c r="T37" s="248"/>
      <c r="AE37" s="251"/>
      <c r="AG37" s="248"/>
      <c r="AR37" s="251"/>
      <c r="AT37" s="248"/>
      <c r="BE37" s="251"/>
      <c r="BG37" s="248"/>
      <c r="BR37" s="251"/>
      <c r="BT37" s="248"/>
    </row>
    <row r="38" spans="1:72">
      <c r="A38" s="248"/>
      <c r="B38" s="249"/>
      <c r="C38" s="248"/>
      <c r="D38" s="430"/>
      <c r="E38" s="251"/>
      <c r="G38" s="248"/>
      <c r="R38" s="251"/>
      <c r="T38" s="248"/>
      <c r="AE38" s="251"/>
      <c r="AG38" s="248"/>
      <c r="AR38" s="251"/>
      <c r="AT38" s="248"/>
      <c r="BE38" s="251"/>
      <c r="BG38" s="248"/>
      <c r="BR38" s="251"/>
      <c r="BT38" s="248"/>
    </row>
    <row r="39" spans="1:72">
      <c r="A39" s="248"/>
      <c r="B39" s="249"/>
      <c r="C39" s="248"/>
      <c r="D39" s="430"/>
      <c r="E39" s="251"/>
      <c r="G39" s="248"/>
      <c r="R39" s="251"/>
      <c r="T39" s="248"/>
      <c r="AE39" s="251"/>
      <c r="AG39" s="248"/>
      <c r="AR39" s="251"/>
      <c r="AT39" s="248"/>
      <c r="BE39" s="251"/>
      <c r="BG39" s="248"/>
      <c r="BR39" s="251"/>
      <c r="BT39" s="248"/>
    </row>
    <row r="40" spans="1:72">
      <c r="A40" s="248"/>
      <c r="B40" s="249"/>
      <c r="C40" s="248"/>
      <c r="D40" s="430"/>
      <c r="E40" s="251"/>
      <c r="G40" s="248"/>
      <c r="R40" s="251"/>
      <c r="T40" s="248"/>
      <c r="AE40" s="251"/>
      <c r="AG40" s="248"/>
      <c r="AR40" s="251"/>
      <c r="AT40" s="248"/>
      <c r="BE40" s="251"/>
      <c r="BG40" s="248"/>
      <c r="BR40" s="251"/>
      <c r="BT40" s="248"/>
    </row>
    <row r="41" spans="1:72">
      <c r="A41" s="248"/>
      <c r="B41" s="249"/>
      <c r="C41" s="248"/>
      <c r="D41" s="430"/>
      <c r="E41" s="251"/>
      <c r="G41" s="248"/>
      <c r="R41" s="251"/>
      <c r="T41" s="248"/>
      <c r="AE41" s="251"/>
      <c r="AG41" s="248"/>
      <c r="AR41" s="251"/>
      <c r="AT41" s="248"/>
      <c r="BE41" s="251"/>
      <c r="BG41" s="248"/>
      <c r="BR41" s="251"/>
      <c r="BT41" s="248"/>
    </row>
    <row r="42" spans="1:72">
      <c r="A42" s="248"/>
      <c r="B42" s="249"/>
      <c r="C42" s="248"/>
      <c r="D42" s="430"/>
      <c r="E42" s="251"/>
      <c r="G42" s="248"/>
      <c r="R42" s="251"/>
      <c r="T42" s="248"/>
      <c r="AE42" s="251"/>
      <c r="AG42" s="248"/>
      <c r="AR42" s="251"/>
      <c r="AT42" s="248"/>
      <c r="BE42" s="251"/>
      <c r="BG42" s="248"/>
      <c r="BR42" s="251"/>
      <c r="BT42" s="248"/>
    </row>
    <row r="43" spans="1:72">
      <c r="A43" s="248"/>
      <c r="B43" s="249"/>
      <c r="C43" s="248"/>
      <c r="D43" s="430"/>
      <c r="E43" s="251"/>
      <c r="G43" s="248"/>
      <c r="R43" s="251"/>
      <c r="T43" s="248"/>
      <c r="AE43" s="251"/>
      <c r="AG43" s="248"/>
      <c r="AR43" s="251"/>
      <c r="AT43" s="248"/>
      <c r="BE43" s="251"/>
      <c r="BG43" s="248"/>
      <c r="BR43" s="251"/>
      <c r="BT43" s="248"/>
    </row>
    <row r="44" spans="1:72">
      <c r="A44" s="248"/>
      <c r="B44" s="249"/>
      <c r="C44" s="248"/>
      <c r="D44" s="430"/>
      <c r="E44" s="251"/>
      <c r="G44" s="248"/>
      <c r="R44" s="251"/>
      <c r="T44" s="248"/>
      <c r="AE44" s="251"/>
      <c r="AG44" s="248"/>
      <c r="AR44" s="251"/>
      <c r="AT44" s="248"/>
      <c r="BE44" s="251"/>
      <c r="BG44" s="248"/>
      <c r="BR44" s="251"/>
      <c r="BT44" s="248"/>
    </row>
    <row r="45" spans="1:72">
      <c r="A45" s="248"/>
      <c r="B45" s="249"/>
      <c r="C45" s="248"/>
      <c r="D45" s="430"/>
      <c r="E45" s="251"/>
      <c r="G45" s="248"/>
      <c r="R45" s="251"/>
      <c r="T45" s="248"/>
      <c r="AE45" s="251"/>
      <c r="AG45" s="248"/>
      <c r="AR45" s="251"/>
      <c r="AT45" s="248"/>
      <c r="BE45" s="251"/>
      <c r="BG45" s="248"/>
      <c r="BR45" s="251"/>
      <c r="BT45" s="248"/>
    </row>
    <row r="46" spans="1:72">
      <c r="A46" s="248"/>
      <c r="B46" s="249"/>
      <c r="C46" s="248"/>
      <c r="D46" s="430"/>
      <c r="E46" s="251"/>
      <c r="G46" s="248"/>
      <c r="R46" s="251"/>
      <c r="T46" s="248"/>
      <c r="AE46" s="251"/>
      <c r="AG46" s="248"/>
      <c r="AR46" s="251"/>
      <c r="AT46" s="248"/>
      <c r="BE46" s="251"/>
      <c r="BG46" s="248"/>
      <c r="BR46" s="251"/>
      <c r="BT46" s="248"/>
    </row>
    <row r="47" spans="1:72">
      <c r="A47" s="248"/>
      <c r="B47" s="249"/>
      <c r="C47" s="248"/>
      <c r="D47" s="430"/>
      <c r="E47" s="251"/>
      <c r="G47" s="248"/>
      <c r="R47" s="251"/>
      <c r="T47" s="248"/>
      <c r="AE47" s="251"/>
      <c r="AG47" s="248"/>
      <c r="AR47" s="251"/>
      <c r="AT47" s="248"/>
      <c r="BE47" s="251"/>
      <c r="BG47" s="248"/>
      <c r="BR47" s="251"/>
      <c r="BT47" s="248"/>
    </row>
    <row r="48" spans="1:72">
      <c r="A48" s="248"/>
      <c r="B48" s="249"/>
      <c r="C48" s="248"/>
      <c r="D48" s="430"/>
      <c r="E48" s="251"/>
      <c r="G48" s="248"/>
      <c r="R48" s="251"/>
      <c r="T48" s="248"/>
      <c r="AE48" s="251"/>
      <c r="AG48" s="248"/>
      <c r="AR48" s="251"/>
      <c r="AT48" s="248"/>
      <c r="BE48" s="251"/>
      <c r="BG48" s="248"/>
      <c r="BR48" s="251"/>
      <c r="BT48" s="248"/>
    </row>
    <row r="49" spans="1:72">
      <c r="A49" s="248"/>
      <c r="B49" s="249"/>
      <c r="C49" s="248"/>
      <c r="D49" s="430"/>
      <c r="E49" s="251"/>
      <c r="G49" s="248"/>
      <c r="R49" s="251"/>
      <c r="T49" s="248"/>
      <c r="AE49" s="251"/>
      <c r="AG49" s="248"/>
      <c r="AR49" s="251"/>
      <c r="AT49" s="248"/>
      <c r="BE49" s="251"/>
      <c r="BG49" s="248"/>
      <c r="BR49" s="251"/>
      <c r="BT49" s="248"/>
    </row>
    <row r="50" spans="1:72">
      <c r="A50" s="248"/>
      <c r="B50" s="249"/>
      <c r="C50" s="248"/>
      <c r="D50" s="430"/>
      <c r="E50" s="251"/>
      <c r="G50" s="248"/>
      <c r="R50" s="251"/>
      <c r="T50" s="248"/>
      <c r="AE50" s="251"/>
      <c r="AG50" s="248"/>
      <c r="AR50" s="251"/>
      <c r="AT50" s="248"/>
      <c r="BE50" s="251"/>
      <c r="BG50" s="248"/>
      <c r="BR50" s="251"/>
      <c r="BT50" s="248"/>
    </row>
    <row r="51" spans="1:72">
      <c r="A51" s="248"/>
      <c r="B51" s="249"/>
      <c r="C51" s="248"/>
      <c r="D51" s="430"/>
      <c r="E51" s="251"/>
      <c r="G51" s="248"/>
      <c r="R51" s="251"/>
      <c r="T51" s="248"/>
      <c r="AE51" s="251"/>
      <c r="AG51" s="248"/>
      <c r="AR51" s="251"/>
      <c r="AT51" s="248"/>
      <c r="BE51" s="251"/>
      <c r="BG51" s="248"/>
      <c r="BR51" s="251"/>
      <c r="BT51" s="248"/>
    </row>
    <row r="52" spans="1:72">
      <c r="A52" s="248"/>
      <c r="B52" s="249"/>
      <c r="C52" s="248"/>
      <c r="D52" s="430"/>
      <c r="E52" s="251"/>
      <c r="G52" s="248"/>
      <c r="R52" s="251"/>
      <c r="T52" s="248"/>
      <c r="AE52" s="251"/>
      <c r="AG52" s="248"/>
      <c r="AR52" s="251"/>
      <c r="AT52" s="248"/>
      <c r="BE52" s="251"/>
      <c r="BG52" s="248"/>
      <c r="BR52" s="251"/>
      <c r="BT52" s="248"/>
    </row>
    <row r="53" spans="1:72">
      <c r="A53" s="248"/>
      <c r="B53" s="249"/>
      <c r="C53" s="248"/>
      <c r="D53" s="430"/>
      <c r="E53" s="251"/>
      <c r="G53" s="248"/>
      <c r="R53" s="251"/>
      <c r="T53" s="248"/>
      <c r="AE53" s="251"/>
      <c r="AG53" s="248"/>
      <c r="AR53" s="251"/>
      <c r="AT53" s="248"/>
      <c r="BE53" s="251"/>
      <c r="BG53" s="248"/>
      <c r="BR53" s="251"/>
      <c r="BT53" s="248"/>
    </row>
    <row r="54" spans="1:72">
      <c r="A54" s="248"/>
      <c r="B54" s="249"/>
      <c r="C54" s="248"/>
      <c r="D54" s="430"/>
      <c r="E54" s="251"/>
      <c r="G54" s="248"/>
      <c r="R54" s="251"/>
      <c r="T54" s="248"/>
      <c r="AE54" s="251"/>
      <c r="AG54" s="248"/>
      <c r="AR54" s="251"/>
      <c r="AT54" s="248"/>
      <c r="BE54" s="251"/>
      <c r="BG54" s="248"/>
      <c r="BR54" s="251"/>
      <c r="BT54" s="248"/>
    </row>
    <row r="55" spans="1:72">
      <c r="A55" s="248"/>
      <c r="B55" s="249"/>
      <c r="C55" s="248"/>
      <c r="D55" s="430"/>
      <c r="E55" s="251"/>
      <c r="G55" s="248"/>
      <c r="R55" s="251"/>
      <c r="T55" s="248"/>
      <c r="AE55" s="251"/>
      <c r="AG55" s="248"/>
      <c r="AR55" s="251"/>
      <c r="AT55" s="248"/>
      <c r="BE55" s="251"/>
      <c r="BG55" s="248"/>
      <c r="BR55" s="251"/>
      <c r="BT55" s="248"/>
    </row>
    <row r="56" spans="1:72">
      <c r="A56" s="248"/>
      <c r="B56" s="249"/>
      <c r="C56" s="248"/>
      <c r="D56" s="430"/>
      <c r="E56" s="251"/>
      <c r="G56" s="248"/>
      <c r="R56" s="251"/>
      <c r="T56" s="248"/>
      <c r="AE56" s="251"/>
      <c r="AG56" s="248"/>
      <c r="AR56" s="251"/>
      <c r="AT56" s="248"/>
      <c r="BE56" s="251"/>
      <c r="BG56" s="248"/>
      <c r="BR56" s="251"/>
      <c r="BT56" s="248"/>
    </row>
    <row r="57" spans="1:72">
      <c r="A57" s="248"/>
      <c r="B57" s="249"/>
      <c r="C57" s="248"/>
      <c r="D57" s="430"/>
      <c r="E57" s="251"/>
      <c r="G57" s="248"/>
      <c r="R57" s="251"/>
      <c r="T57" s="248"/>
      <c r="AE57" s="251"/>
      <c r="AG57" s="248"/>
      <c r="AR57" s="251"/>
      <c r="AT57" s="248"/>
      <c r="BE57" s="251"/>
      <c r="BG57" s="248"/>
      <c r="BR57" s="251"/>
      <c r="BT57" s="248"/>
    </row>
    <row r="58" spans="1:72">
      <c r="A58" s="248"/>
      <c r="B58" s="249"/>
      <c r="C58" s="248"/>
      <c r="D58" s="430"/>
      <c r="E58" s="251"/>
      <c r="G58" s="248"/>
      <c r="R58" s="251"/>
      <c r="T58" s="248"/>
      <c r="AE58" s="251"/>
      <c r="AG58" s="248"/>
      <c r="AR58" s="251"/>
      <c r="AT58" s="248"/>
      <c r="BE58" s="251"/>
      <c r="BG58" s="248"/>
      <c r="BR58" s="251"/>
      <c r="BT58" s="248"/>
    </row>
    <row r="59" spans="1:72">
      <c r="A59" s="248"/>
      <c r="B59" s="249"/>
      <c r="C59" s="248"/>
      <c r="D59" s="430"/>
      <c r="E59" s="251"/>
      <c r="G59" s="248"/>
      <c r="R59" s="251"/>
      <c r="T59" s="248"/>
      <c r="AE59" s="251"/>
      <c r="AG59" s="248"/>
      <c r="AR59" s="251"/>
      <c r="AT59" s="248"/>
      <c r="BE59" s="251"/>
      <c r="BG59" s="248"/>
      <c r="BR59" s="251"/>
      <c r="BT59" s="248"/>
    </row>
    <row r="60" spans="1:72">
      <c r="A60" s="248"/>
      <c r="B60" s="249"/>
      <c r="C60" s="248"/>
      <c r="D60" s="430"/>
      <c r="E60" s="251"/>
      <c r="G60" s="248"/>
      <c r="R60" s="251"/>
      <c r="T60" s="248"/>
      <c r="AE60" s="251"/>
      <c r="AG60" s="248"/>
      <c r="AR60" s="251"/>
      <c r="AT60" s="248"/>
      <c r="BE60" s="251"/>
      <c r="BG60" s="248"/>
      <c r="BR60" s="251"/>
      <c r="BT60" s="248"/>
    </row>
    <row r="61" spans="1:72">
      <c r="A61" s="248"/>
      <c r="B61" s="249"/>
      <c r="C61" s="248"/>
      <c r="D61" s="430"/>
      <c r="E61" s="251"/>
      <c r="G61" s="248"/>
      <c r="R61" s="251"/>
      <c r="T61" s="248"/>
      <c r="AE61" s="251"/>
      <c r="AG61" s="248"/>
      <c r="AR61" s="251"/>
      <c r="AT61" s="248"/>
      <c r="BE61" s="251"/>
      <c r="BG61" s="248"/>
      <c r="BR61" s="251"/>
      <c r="BT61" s="248"/>
    </row>
    <row r="62" spans="1:72">
      <c r="A62" s="248"/>
      <c r="B62" s="249"/>
      <c r="C62" s="248"/>
      <c r="D62" s="430"/>
      <c r="E62" s="251"/>
      <c r="G62" s="248"/>
      <c r="R62" s="251"/>
      <c r="T62" s="248"/>
      <c r="AE62" s="251"/>
      <c r="AG62" s="248"/>
      <c r="AR62" s="251"/>
      <c r="AT62" s="248"/>
      <c r="BE62" s="251"/>
      <c r="BG62" s="248"/>
      <c r="BR62" s="251"/>
      <c r="BT62" s="248"/>
    </row>
    <row r="63" spans="1:72">
      <c r="A63" s="248"/>
      <c r="B63" s="249"/>
      <c r="C63" s="248"/>
      <c r="D63" s="430"/>
      <c r="E63" s="251"/>
      <c r="G63" s="248"/>
      <c r="R63" s="251"/>
      <c r="T63" s="248"/>
      <c r="AE63" s="251"/>
      <c r="AG63" s="248"/>
      <c r="AR63" s="251"/>
      <c r="AT63" s="248"/>
      <c r="BE63" s="251"/>
      <c r="BG63" s="248"/>
      <c r="BR63" s="251"/>
      <c r="BT63" s="248"/>
    </row>
    <row r="64" spans="1:72">
      <c r="A64" s="248"/>
      <c r="B64" s="249"/>
      <c r="C64" s="248"/>
      <c r="D64" s="430"/>
      <c r="E64" s="251"/>
      <c r="G64" s="248"/>
      <c r="R64" s="251"/>
      <c r="T64" s="248"/>
      <c r="AE64" s="251"/>
      <c r="AG64" s="248"/>
      <c r="AR64" s="251"/>
      <c r="AT64" s="248"/>
      <c r="BE64" s="251"/>
      <c r="BG64" s="248"/>
      <c r="BR64" s="251"/>
      <c r="BT64" s="248"/>
    </row>
    <row r="65" spans="1:72">
      <c r="A65" s="248"/>
      <c r="B65" s="249"/>
      <c r="C65" s="248"/>
      <c r="D65" s="430"/>
      <c r="E65" s="251"/>
      <c r="G65" s="248"/>
      <c r="R65" s="251"/>
      <c r="T65" s="248"/>
      <c r="AE65" s="251"/>
      <c r="AG65" s="248"/>
      <c r="AR65" s="251"/>
      <c r="AT65" s="248"/>
      <c r="BE65" s="251"/>
      <c r="BG65" s="248"/>
      <c r="BR65" s="251"/>
      <c r="BT65" s="248"/>
    </row>
    <row r="66" spans="1:72">
      <c r="A66" s="248"/>
      <c r="B66" s="249"/>
      <c r="C66" s="248"/>
      <c r="D66" s="430"/>
      <c r="E66" s="251"/>
      <c r="G66" s="248"/>
      <c r="R66" s="251"/>
      <c r="T66" s="248"/>
      <c r="AE66" s="251"/>
      <c r="AG66" s="248"/>
      <c r="AR66" s="251"/>
      <c r="AT66" s="248"/>
      <c r="BE66" s="251"/>
      <c r="BG66" s="248"/>
      <c r="BR66" s="251"/>
      <c r="BT66" s="248"/>
    </row>
    <row r="67" spans="1:72">
      <c r="A67" s="248"/>
      <c r="B67" s="249"/>
      <c r="C67" s="248"/>
      <c r="D67" s="430"/>
      <c r="E67" s="251"/>
      <c r="G67" s="248"/>
      <c r="R67" s="251"/>
      <c r="T67" s="248"/>
      <c r="AE67" s="251"/>
      <c r="AG67" s="248"/>
      <c r="AR67" s="251"/>
      <c r="AT67" s="248"/>
      <c r="BE67" s="251"/>
      <c r="BG67" s="248"/>
      <c r="BR67" s="251"/>
      <c r="BT67" s="248"/>
    </row>
    <row r="68" spans="1:72">
      <c r="A68" s="248"/>
      <c r="B68" s="249"/>
      <c r="C68" s="248"/>
      <c r="D68" s="430"/>
      <c r="E68" s="251"/>
      <c r="G68" s="248"/>
      <c r="R68" s="251"/>
      <c r="T68" s="248"/>
      <c r="AE68" s="251"/>
      <c r="AG68" s="248"/>
      <c r="AR68" s="251"/>
      <c r="AT68" s="248"/>
      <c r="BE68" s="251"/>
      <c r="BG68" s="248"/>
      <c r="BR68" s="251"/>
      <c r="BT68" s="248"/>
    </row>
    <row r="69" spans="1:72">
      <c r="A69" s="248"/>
      <c r="B69" s="249"/>
      <c r="C69" s="248"/>
      <c r="D69" s="430"/>
      <c r="E69" s="251"/>
      <c r="G69" s="248"/>
      <c r="R69" s="251"/>
      <c r="T69" s="248"/>
      <c r="AE69" s="251"/>
      <c r="AG69" s="248"/>
      <c r="AR69" s="251"/>
      <c r="AT69" s="248"/>
      <c r="BE69" s="251"/>
      <c r="BG69" s="248"/>
      <c r="BR69" s="251"/>
      <c r="BT69" s="248"/>
    </row>
    <row r="70" spans="1:72">
      <c r="A70" s="248"/>
      <c r="B70" s="249"/>
      <c r="C70" s="248"/>
      <c r="D70" s="430"/>
      <c r="E70" s="251"/>
      <c r="G70" s="248"/>
      <c r="R70" s="251"/>
      <c r="T70" s="248"/>
      <c r="AE70" s="251"/>
      <c r="AG70" s="248"/>
      <c r="AR70" s="251"/>
      <c r="AT70" s="248"/>
      <c r="BE70" s="251"/>
      <c r="BG70" s="248"/>
      <c r="BR70" s="251"/>
      <c r="BT70" s="248"/>
    </row>
    <row r="71" spans="1:72">
      <c r="A71" s="248"/>
      <c r="B71" s="249"/>
      <c r="C71" s="248"/>
      <c r="D71" s="430"/>
      <c r="E71" s="251"/>
      <c r="G71" s="248"/>
      <c r="R71" s="251"/>
      <c r="T71" s="248"/>
      <c r="AE71" s="251"/>
      <c r="AG71" s="248"/>
      <c r="AR71" s="251"/>
      <c r="AT71" s="248"/>
      <c r="BE71" s="251"/>
      <c r="BG71" s="248"/>
      <c r="BR71" s="251"/>
      <c r="BT71" s="248"/>
    </row>
    <row r="72" spans="1:72">
      <c r="A72" s="248"/>
      <c r="B72" s="249"/>
      <c r="C72" s="248"/>
      <c r="D72" s="430"/>
      <c r="E72" s="251"/>
      <c r="G72" s="248"/>
      <c r="R72" s="251"/>
      <c r="T72" s="248"/>
      <c r="AE72" s="251"/>
      <c r="AG72" s="248"/>
      <c r="AR72" s="251"/>
      <c r="AT72" s="248"/>
      <c r="BE72" s="251"/>
      <c r="BG72" s="248"/>
      <c r="BR72" s="251"/>
      <c r="BT72" s="248"/>
    </row>
    <row r="73" spans="1:72">
      <c r="A73" s="248"/>
      <c r="B73" s="249"/>
      <c r="C73" s="248"/>
      <c r="D73" s="430"/>
      <c r="E73" s="251"/>
      <c r="G73" s="248"/>
      <c r="R73" s="251"/>
      <c r="T73" s="248"/>
      <c r="AE73" s="251"/>
      <c r="AG73" s="248"/>
      <c r="AR73" s="251"/>
      <c r="AT73" s="248"/>
      <c r="BE73" s="251"/>
      <c r="BG73" s="248"/>
      <c r="BR73" s="251"/>
      <c r="BT73" s="248"/>
    </row>
    <row r="74" spans="1:72">
      <c r="A74" s="248"/>
      <c r="B74" s="249"/>
      <c r="C74" s="248"/>
      <c r="D74" s="430"/>
      <c r="E74" s="251"/>
      <c r="G74" s="248"/>
      <c r="R74" s="251"/>
      <c r="T74" s="248"/>
      <c r="AE74" s="251"/>
      <c r="AG74" s="248"/>
      <c r="AR74" s="251"/>
      <c r="AT74" s="248"/>
      <c r="BE74" s="251"/>
      <c r="BG74" s="248"/>
      <c r="BR74" s="251"/>
      <c r="BT74" s="248"/>
    </row>
    <row r="75" spans="1:72">
      <c r="A75" s="248"/>
      <c r="B75" s="249"/>
      <c r="C75" s="248"/>
      <c r="D75" s="430"/>
      <c r="E75" s="251"/>
      <c r="G75" s="248"/>
      <c r="R75" s="251"/>
      <c r="T75" s="248"/>
      <c r="AE75" s="251"/>
      <c r="AG75" s="248"/>
      <c r="AR75" s="251"/>
      <c r="AT75" s="248"/>
      <c r="BE75" s="251"/>
      <c r="BG75" s="248"/>
      <c r="BR75" s="251"/>
      <c r="BT75" s="248"/>
    </row>
    <row r="76" spans="1:72">
      <c r="A76" s="248"/>
      <c r="B76" s="249"/>
      <c r="C76" s="248"/>
      <c r="D76" s="430"/>
      <c r="E76" s="251"/>
      <c r="G76" s="248"/>
      <c r="R76" s="251"/>
      <c r="T76" s="248"/>
      <c r="AE76" s="251"/>
      <c r="AG76" s="248"/>
      <c r="AR76" s="251"/>
      <c r="AT76" s="248"/>
      <c r="BE76" s="251"/>
      <c r="BG76" s="248"/>
      <c r="BR76" s="251"/>
      <c r="BT76" s="248"/>
    </row>
    <row r="77" spans="1:72">
      <c r="A77" s="248"/>
      <c r="B77" s="249"/>
      <c r="C77" s="248"/>
      <c r="D77" s="430"/>
      <c r="E77" s="251"/>
      <c r="G77" s="248"/>
      <c r="R77" s="251"/>
      <c r="T77" s="248"/>
      <c r="AE77" s="251"/>
      <c r="AG77" s="248"/>
      <c r="AR77" s="251"/>
      <c r="AT77" s="248"/>
      <c r="BE77" s="251"/>
      <c r="BG77" s="248"/>
      <c r="BR77" s="251"/>
      <c r="BT77" s="248"/>
    </row>
    <row r="78" spans="1:72">
      <c r="A78" s="248"/>
      <c r="B78" s="249"/>
      <c r="C78" s="248"/>
      <c r="D78" s="430"/>
      <c r="E78" s="251"/>
      <c r="G78" s="248"/>
      <c r="R78" s="251"/>
      <c r="T78" s="248"/>
      <c r="AE78" s="251"/>
      <c r="AG78" s="248"/>
      <c r="AR78" s="251"/>
      <c r="AT78" s="248"/>
      <c r="BE78" s="251"/>
      <c r="BG78" s="248"/>
      <c r="BR78" s="251"/>
      <c r="BT78" s="248"/>
    </row>
    <row r="79" spans="1:72">
      <c r="A79" s="248"/>
      <c r="B79" s="249"/>
      <c r="C79" s="248"/>
      <c r="D79" s="430"/>
      <c r="E79" s="251"/>
      <c r="G79" s="248"/>
      <c r="R79" s="251"/>
      <c r="T79" s="248"/>
      <c r="AE79" s="251"/>
      <c r="AG79" s="248"/>
      <c r="AR79" s="251"/>
      <c r="AT79" s="248"/>
      <c r="BE79" s="251"/>
      <c r="BG79" s="248"/>
      <c r="BR79" s="251"/>
      <c r="BT79" s="248"/>
    </row>
    <row r="80" spans="1:72">
      <c r="A80" s="248"/>
      <c r="B80" s="249"/>
      <c r="C80" s="248"/>
      <c r="D80" s="430"/>
      <c r="E80" s="251"/>
      <c r="G80" s="248"/>
      <c r="R80" s="251"/>
      <c r="T80" s="248"/>
      <c r="AE80" s="251"/>
      <c r="AG80" s="248"/>
      <c r="AR80" s="251"/>
      <c r="AT80" s="248"/>
      <c r="BE80" s="251"/>
      <c r="BG80" s="248"/>
      <c r="BR80" s="251"/>
      <c r="BT80" s="248"/>
    </row>
    <row r="81" spans="1:72">
      <c r="A81" s="248"/>
      <c r="B81" s="249"/>
      <c r="C81" s="248"/>
      <c r="D81" s="430"/>
      <c r="E81" s="251"/>
      <c r="G81" s="248"/>
      <c r="R81" s="251"/>
      <c r="T81" s="248"/>
      <c r="AE81" s="251"/>
      <c r="AG81" s="248"/>
      <c r="AR81" s="251"/>
      <c r="AT81" s="248"/>
      <c r="BE81" s="251"/>
      <c r="BG81" s="248"/>
      <c r="BR81" s="251"/>
      <c r="BT81" s="248"/>
    </row>
    <row r="82" spans="1:72">
      <c r="A82" s="248"/>
      <c r="B82" s="249"/>
      <c r="C82" s="248"/>
      <c r="D82" s="430"/>
      <c r="E82" s="251"/>
      <c r="G82" s="248"/>
      <c r="R82" s="251"/>
      <c r="T82" s="248"/>
      <c r="AE82" s="251"/>
      <c r="AG82" s="248"/>
      <c r="AR82" s="251"/>
      <c r="AT82" s="248"/>
      <c r="BE82" s="251"/>
      <c r="BG82" s="248"/>
      <c r="BR82" s="251"/>
      <c r="BT82" s="248"/>
    </row>
    <row r="83" spans="1:72">
      <c r="A83" s="248"/>
      <c r="B83" s="249"/>
      <c r="C83" s="248"/>
      <c r="D83" s="430"/>
      <c r="E83" s="251"/>
      <c r="G83" s="248"/>
      <c r="R83" s="251"/>
      <c r="T83" s="248"/>
      <c r="AE83" s="251"/>
      <c r="AG83" s="248"/>
      <c r="AR83" s="251"/>
      <c r="AT83" s="248"/>
      <c r="BE83" s="251"/>
      <c r="BG83" s="248"/>
      <c r="BR83" s="251"/>
      <c r="BT83" s="248"/>
    </row>
    <row r="84" spans="1:72">
      <c r="A84" s="248"/>
      <c r="B84" s="249"/>
      <c r="C84" s="248"/>
      <c r="D84" s="430"/>
      <c r="E84" s="251"/>
      <c r="G84" s="248"/>
      <c r="R84" s="251"/>
      <c r="T84" s="248"/>
      <c r="AE84" s="251"/>
      <c r="AG84" s="248"/>
      <c r="AR84" s="251"/>
      <c r="AT84" s="248"/>
      <c r="BE84" s="251"/>
      <c r="BG84" s="248"/>
      <c r="BR84" s="251"/>
      <c r="BT84" s="248"/>
    </row>
    <row r="85" spans="1:72">
      <c r="A85" s="248"/>
      <c r="B85" s="249"/>
      <c r="C85" s="248"/>
      <c r="D85" s="430"/>
      <c r="E85" s="251"/>
      <c r="G85" s="248"/>
      <c r="R85" s="251"/>
      <c r="T85" s="248"/>
      <c r="AE85" s="251"/>
      <c r="AG85" s="248"/>
      <c r="AR85" s="251"/>
      <c r="AT85" s="248"/>
      <c r="BE85" s="251"/>
      <c r="BG85" s="248"/>
      <c r="BR85" s="251"/>
      <c r="BT85" s="248"/>
    </row>
    <row r="86" spans="1:72">
      <c r="A86" s="248"/>
      <c r="B86" s="249"/>
      <c r="C86" s="248"/>
      <c r="D86" s="430"/>
      <c r="E86" s="251"/>
      <c r="G86" s="248"/>
      <c r="R86" s="251"/>
      <c r="T86" s="248"/>
      <c r="AE86" s="251"/>
      <c r="AG86" s="248"/>
      <c r="AR86" s="251"/>
      <c r="AT86" s="248"/>
      <c r="BE86" s="251"/>
      <c r="BG86" s="248"/>
      <c r="BR86" s="251"/>
      <c r="BT86" s="248"/>
    </row>
    <row r="87" spans="1:72">
      <c r="A87" s="248"/>
      <c r="B87" s="249"/>
      <c r="C87" s="248"/>
      <c r="D87" s="430"/>
      <c r="E87" s="251"/>
      <c r="G87" s="248"/>
      <c r="R87" s="251"/>
      <c r="T87" s="248"/>
      <c r="AE87" s="251"/>
      <c r="AG87" s="248"/>
      <c r="AR87" s="251"/>
      <c r="AT87" s="248"/>
      <c r="BE87" s="251"/>
      <c r="BG87" s="248"/>
      <c r="BR87" s="251"/>
      <c r="BT87" s="248"/>
    </row>
    <row r="88" spans="1:72">
      <c r="A88" s="248"/>
      <c r="B88" s="249"/>
      <c r="C88" s="248"/>
      <c r="D88" s="430"/>
      <c r="E88" s="251"/>
      <c r="G88" s="248"/>
      <c r="R88" s="251"/>
      <c r="T88" s="248"/>
      <c r="AE88" s="251"/>
      <c r="AG88" s="248"/>
      <c r="AR88" s="251"/>
      <c r="AT88" s="248"/>
      <c r="BE88" s="251"/>
      <c r="BG88" s="248"/>
      <c r="BR88" s="251"/>
      <c r="BT88" s="248"/>
    </row>
    <row r="89" spans="1:72">
      <c r="A89" s="248"/>
      <c r="B89" s="249"/>
      <c r="C89" s="248"/>
      <c r="D89" s="430"/>
      <c r="E89" s="251"/>
      <c r="G89" s="248"/>
      <c r="R89" s="251"/>
      <c r="T89" s="248"/>
      <c r="AE89" s="251"/>
      <c r="AG89" s="248"/>
      <c r="AR89" s="251"/>
      <c r="AT89" s="248"/>
      <c r="BE89" s="251"/>
      <c r="BG89" s="248"/>
      <c r="BR89" s="251"/>
      <c r="BT89" s="248"/>
    </row>
    <row r="90" spans="1:72">
      <c r="A90" s="248"/>
      <c r="B90" s="249"/>
      <c r="C90" s="248"/>
      <c r="D90" s="430"/>
      <c r="E90" s="251"/>
      <c r="G90" s="248"/>
      <c r="R90" s="251"/>
      <c r="T90" s="248"/>
      <c r="AE90" s="251"/>
      <c r="AG90" s="248"/>
      <c r="AR90" s="251"/>
      <c r="AT90" s="248"/>
      <c r="BE90" s="251"/>
      <c r="BG90" s="248"/>
      <c r="BR90" s="251"/>
      <c r="BT90" s="248"/>
    </row>
    <row r="91" spans="1:72">
      <c r="A91" s="248"/>
      <c r="B91" s="249"/>
      <c r="C91" s="248"/>
      <c r="D91" s="430"/>
      <c r="E91" s="251"/>
      <c r="G91" s="248"/>
      <c r="R91" s="251"/>
      <c r="T91" s="248"/>
      <c r="AE91" s="251"/>
      <c r="AG91" s="248"/>
      <c r="AR91" s="251"/>
      <c r="AT91" s="248"/>
      <c r="BE91" s="251"/>
      <c r="BG91" s="248"/>
      <c r="BR91" s="251"/>
      <c r="BT91" s="248"/>
    </row>
    <row r="92" spans="1:72">
      <c r="A92" s="248"/>
      <c r="B92" s="249"/>
      <c r="C92" s="248"/>
      <c r="D92" s="430"/>
      <c r="E92" s="251"/>
      <c r="G92" s="248"/>
      <c r="R92" s="251"/>
      <c r="T92" s="248"/>
      <c r="AE92" s="251"/>
      <c r="AG92" s="248"/>
      <c r="AR92" s="251"/>
      <c r="AT92" s="248"/>
      <c r="BE92" s="251"/>
      <c r="BG92" s="248"/>
      <c r="BR92" s="251"/>
      <c r="BT92" s="248"/>
    </row>
    <row r="93" spans="1:72">
      <c r="A93" s="248"/>
      <c r="B93" s="249"/>
      <c r="C93" s="432"/>
      <c r="D93" s="430"/>
      <c r="E93" s="251"/>
      <c r="G93" s="248"/>
      <c r="R93" s="251"/>
      <c r="T93" s="248"/>
      <c r="AE93" s="251"/>
      <c r="AG93" s="248"/>
      <c r="AR93" s="251"/>
      <c r="AT93" s="248"/>
      <c r="BE93" s="251"/>
      <c r="BG93" s="248"/>
      <c r="BR93" s="251"/>
      <c r="BT93" s="248"/>
    </row>
    <row r="94" spans="1:72">
      <c r="A94" s="248"/>
      <c r="B94" s="249"/>
      <c r="C94" s="248"/>
      <c r="D94" s="430"/>
      <c r="E94" s="251"/>
      <c r="G94" s="248"/>
      <c r="R94" s="251"/>
      <c r="T94" s="248"/>
      <c r="AE94" s="251"/>
      <c r="AG94" s="248"/>
      <c r="AR94" s="251"/>
      <c r="AT94" s="248"/>
      <c r="BE94" s="251"/>
      <c r="BG94" s="248"/>
      <c r="BR94" s="251"/>
      <c r="BT94" s="248"/>
    </row>
    <row r="95" spans="1:72">
      <c r="A95" s="248"/>
      <c r="B95" s="249"/>
      <c r="C95" s="248"/>
      <c r="D95" s="430"/>
      <c r="E95" s="251"/>
      <c r="G95" s="248"/>
      <c r="R95" s="251"/>
      <c r="T95" s="248"/>
      <c r="AE95" s="251"/>
      <c r="AG95" s="248"/>
      <c r="AR95" s="251"/>
      <c r="AT95" s="248"/>
      <c r="BE95" s="251"/>
      <c r="BG95" s="248"/>
      <c r="BR95" s="251"/>
      <c r="BT95" s="248"/>
    </row>
    <row r="96" spans="1:72">
      <c r="A96" s="248"/>
      <c r="B96" s="249"/>
      <c r="C96" s="248"/>
      <c r="D96" s="430"/>
      <c r="E96" s="251"/>
      <c r="G96" s="248"/>
      <c r="R96" s="251"/>
      <c r="T96" s="248"/>
      <c r="AE96" s="251"/>
      <c r="AG96" s="248"/>
      <c r="AR96" s="251"/>
      <c r="AT96" s="248"/>
      <c r="BE96" s="251"/>
      <c r="BG96" s="248"/>
      <c r="BR96" s="251"/>
      <c r="BT96" s="248"/>
    </row>
    <row r="97" spans="1:72">
      <c r="A97" s="248"/>
      <c r="B97" s="249"/>
      <c r="C97" s="248"/>
      <c r="D97" s="430"/>
      <c r="E97" s="251"/>
      <c r="G97" s="248"/>
      <c r="R97" s="251"/>
      <c r="T97" s="248"/>
      <c r="AE97" s="251"/>
      <c r="AG97" s="248"/>
      <c r="AR97" s="251"/>
      <c r="AT97" s="248"/>
      <c r="BE97" s="251"/>
      <c r="BG97" s="248"/>
      <c r="BR97" s="251"/>
      <c r="BT97" s="248"/>
    </row>
    <row r="98" spans="1:72">
      <c r="A98" s="248"/>
      <c r="B98" s="249"/>
      <c r="C98" s="248"/>
      <c r="D98" s="430"/>
      <c r="E98" s="251"/>
      <c r="G98" s="248"/>
      <c r="R98" s="251"/>
      <c r="T98" s="248"/>
      <c r="AE98" s="251"/>
      <c r="AG98" s="248"/>
      <c r="AR98" s="251"/>
      <c r="AT98" s="248"/>
      <c r="BE98" s="251"/>
      <c r="BG98" s="248"/>
      <c r="BR98" s="251"/>
      <c r="BT98" s="248"/>
    </row>
    <row r="99" spans="1:72">
      <c r="A99" s="248"/>
      <c r="B99" s="249"/>
      <c r="C99" s="248"/>
      <c r="D99" s="430"/>
      <c r="E99" s="251"/>
      <c r="G99" s="248"/>
      <c r="R99" s="251"/>
      <c r="T99" s="248"/>
      <c r="AE99" s="251"/>
      <c r="AG99" s="248"/>
      <c r="AR99" s="251"/>
      <c r="AT99" s="248"/>
      <c r="BE99" s="251"/>
      <c r="BG99" s="248"/>
      <c r="BR99" s="251"/>
      <c r="BT99" s="248"/>
    </row>
    <row r="100" spans="1:72">
      <c r="A100" s="248"/>
      <c r="B100" s="249"/>
      <c r="C100" s="248"/>
      <c r="D100" s="430"/>
      <c r="E100" s="251"/>
      <c r="G100" s="248"/>
      <c r="R100" s="251"/>
      <c r="T100" s="248"/>
      <c r="AE100" s="251"/>
      <c r="AG100" s="248"/>
      <c r="AR100" s="251"/>
      <c r="AT100" s="248"/>
      <c r="BE100" s="251"/>
      <c r="BG100" s="248"/>
      <c r="BR100" s="251"/>
      <c r="BT100" s="248"/>
    </row>
    <row r="101" spans="1:72">
      <c r="A101" s="248"/>
      <c r="B101" s="249"/>
      <c r="C101" s="248"/>
      <c r="D101" s="430"/>
      <c r="E101" s="251"/>
      <c r="G101" s="248"/>
      <c r="R101" s="251"/>
      <c r="T101" s="248"/>
      <c r="AE101" s="251"/>
      <c r="AG101" s="248"/>
      <c r="AR101" s="251"/>
      <c r="AT101" s="248"/>
      <c r="BE101" s="251"/>
      <c r="BG101" s="248"/>
      <c r="BR101" s="251"/>
      <c r="BT101" s="248"/>
    </row>
    <row r="102" spans="1:72">
      <c r="A102" s="248"/>
      <c r="B102" s="249"/>
      <c r="C102" s="248"/>
      <c r="D102" s="430"/>
      <c r="E102" s="251"/>
      <c r="G102" s="248"/>
      <c r="R102" s="251"/>
      <c r="T102" s="248"/>
      <c r="AE102" s="251"/>
      <c r="AG102" s="248"/>
      <c r="AR102" s="251"/>
      <c r="AT102" s="248"/>
      <c r="BE102" s="251"/>
      <c r="BG102" s="248"/>
      <c r="BR102" s="251"/>
      <c r="BT102" s="248"/>
    </row>
    <row r="103" spans="1:72">
      <c r="A103" s="248"/>
      <c r="B103" s="249"/>
      <c r="C103" s="248"/>
      <c r="D103" s="430"/>
      <c r="E103" s="251"/>
      <c r="G103" s="248"/>
      <c r="R103" s="251"/>
      <c r="T103" s="248"/>
      <c r="AE103" s="251"/>
      <c r="AG103" s="248"/>
      <c r="AR103" s="251"/>
      <c r="AT103" s="248"/>
      <c r="BE103" s="251"/>
      <c r="BG103" s="248"/>
      <c r="BR103" s="251"/>
      <c r="BT103" s="248"/>
    </row>
    <row r="104" spans="1:72">
      <c r="A104" s="248"/>
      <c r="B104" s="249"/>
      <c r="C104" s="248"/>
      <c r="D104" s="430"/>
      <c r="E104" s="251"/>
      <c r="G104" s="248"/>
      <c r="R104" s="251"/>
      <c r="T104" s="248"/>
      <c r="AE104" s="251"/>
      <c r="AG104" s="248"/>
      <c r="AR104" s="251"/>
      <c r="AT104" s="248"/>
      <c r="BE104" s="251"/>
      <c r="BG104" s="248"/>
      <c r="BR104" s="251"/>
      <c r="BT104" s="248"/>
    </row>
    <row r="105" spans="1:72">
      <c r="A105" s="248"/>
      <c r="B105" s="249"/>
      <c r="C105" s="248"/>
      <c r="D105" s="430"/>
      <c r="E105" s="251"/>
      <c r="G105" s="248"/>
      <c r="R105" s="251"/>
      <c r="T105" s="248"/>
      <c r="AE105" s="251"/>
      <c r="AG105" s="248"/>
      <c r="AR105" s="251"/>
      <c r="AT105" s="248"/>
      <c r="BE105" s="251"/>
      <c r="BG105" s="248"/>
      <c r="BR105" s="251"/>
      <c r="BT105" s="248"/>
    </row>
    <row r="106" spans="1:72">
      <c r="A106" s="248"/>
      <c r="B106" s="249"/>
      <c r="C106" s="248"/>
      <c r="D106" s="430"/>
      <c r="E106" s="251"/>
      <c r="G106" s="248"/>
      <c r="R106" s="251"/>
      <c r="T106" s="248"/>
      <c r="AE106" s="251"/>
      <c r="AG106" s="248"/>
      <c r="AR106" s="251"/>
      <c r="AT106" s="248"/>
      <c r="BE106" s="251"/>
      <c r="BG106" s="248"/>
      <c r="BR106" s="251"/>
      <c r="BT106" s="248"/>
    </row>
    <row r="107" spans="1:72">
      <c r="A107" s="248"/>
      <c r="B107" s="249"/>
      <c r="C107" s="248"/>
      <c r="D107" s="430"/>
      <c r="E107" s="251"/>
      <c r="G107" s="248"/>
      <c r="R107" s="251"/>
      <c r="T107" s="248"/>
      <c r="AE107" s="251"/>
      <c r="AG107" s="248"/>
      <c r="AR107" s="251"/>
      <c r="AT107" s="248"/>
      <c r="BE107" s="251"/>
      <c r="BG107" s="248"/>
      <c r="BR107" s="251"/>
      <c r="BT107" s="248"/>
    </row>
    <row r="108" spans="1:72">
      <c r="A108" s="248"/>
      <c r="B108" s="249"/>
      <c r="C108" s="248"/>
      <c r="D108" s="430"/>
      <c r="E108" s="251"/>
      <c r="G108" s="248"/>
      <c r="R108" s="251"/>
      <c r="T108" s="248"/>
      <c r="AE108" s="251"/>
      <c r="AG108" s="248"/>
      <c r="AR108" s="251"/>
      <c r="AT108" s="248"/>
      <c r="BE108" s="251"/>
      <c r="BG108" s="248"/>
      <c r="BR108" s="251"/>
      <c r="BT108" s="248"/>
    </row>
    <row r="109" spans="1:72" s="435" customFormat="1">
      <c r="A109" s="432"/>
      <c r="B109" s="433"/>
      <c r="C109" s="432"/>
      <c r="D109" s="434"/>
      <c r="E109" s="251"/>
      <c r="F109" s="431"/>
      <c r="G109" s="248"/>
      <c r="R109" s="251"/>
      <c r="S109" s="431"/>
      <c r="T109" s="248"/>
      <c r="AE109" s="251"/>
      <c r="AF109" s="431"/>
      <c r="AG109" s="248"/>
      <c r="AR109" s="251"/>
      <c r="AS109" s="431"/>
      <c r="AT109" s="248"/>
      <c r="BE109" s="251"/>
      <c r="BF109" s="431"/>
      <c r="BG109" s="248"/>
      <c r="BR109" s="251"/>
      <c r="BS109" s="431"/>
      <c r="BT109" s="248"/>
    </row>
    <row r="110" spans="1:72">
      <c r="A110" s="248"/>
      <c r="B110" s="249"/>
      <c r="C110" s="248"/>
      <c r="D110" s="430"/>
      <c r="E110" s="251"/>
      <c r="G110" s="248"/>
      <c r="R110" s="251"/>
      <c r="T110" s="248"/>
      <c r="AE110" s="251"/>
      <c r="AG110" s="248"/>
      <c r="AR110" s="251"/>
      <c r="AT110" s="248"/>
      <c r="BE110" s="251"/>
      <c r="BG110" s="248"/>
      <c r="BR110" s="251"/>
      <c r="BT110" s="248"/>
    </row>
    <row r="111" spans="1:72">
      <c r="A111" s="248"/>
      <c r="B111" s="249"/>
      <c r="C111" s="248"/>
      <c r="D111" s="430"/>
      <c r="E111" s="251"/>
      <c r="G111" s="248"/>
      <c r="R111" s="251"/>
      <c r="T111" s="248"/>
      <c r="AE111" s="251"/>
      <c r="AG111" s="248"/>
      <c r="AR111" s="251"/>
      <c r="AT111" s="248"/>
      <c r="BE111" s="251"/>
      <c r="BG111" s="248"/>
      <c r="BR111" s="251"/>
      <c r="BT111" s="248"/>
    </row>
    <row r="112" spans="1:72">
      <c r="A112" s="248"/>
      <c r="B112" s="249"/>
      <c r="C112" s="248"/>
      <c r="D112" s="430"/>
      <c r="E112" s="251"/>
      <c r="G112" s="248"/>
      <c r="R112" s="251"/>
      <c r="T112" s="248"/>
      <c r="AE112" s="251"/>
      <c r="AG112" s="248"/>
      <c r="AR112" s="251"/>
      <c r="AT112" s="248"/>
      <c r="BE112" s="251"/>
      <c r="BG112" s="248"/>
      <c r="BR112" s="251"/>
      <c r="BT112" s="248"/>
    </row>
    <row r="113" spans="1:72">
      <c r="A113" s="248"/>
      <c r="B113" s="249"/>
      <c r="C113" s="248"/>
      <c r="D113" s="430"/>
      <c r="E113" s="251"/>
      <c r="G113" s="248"/>
      <c r="R113" s="251"/>
      <c r="T113" s="248"/>
      <c r="AE113" s="251"/>
      <c r="AG113" s="248"/>
      <c r="AR113" s="251"/>
      <c r="AT113" s="248"/>
      <c r="BE113" s="251"/>
      <c r="BG113" s="248"/>
      <c r="BR113" s="251"/>
      <c r="BT113" s="248"/>
    </row>
    <row r="114" spans="1:72">
      <c r="A114" s="248"/>
      <c r="B114" s="249"/>
      <c r="C114" s="248"/>
      <c r="D114" s="430"/>
      <c r="E114" s="251"/>
      <c r="G114" s="248"/>
      <c r="R114" s="251"/>
      <c r="T114" s="248"/>
      <c r="AE114" s="251"/>
      <c r="AG114" s="248"/>
      <c r="AR114" s="251"/>
      <c r="AT114" s="248"/>
      <c r="BE114" s="251"/>
      <c r="BG114" s="248"/>
      <c r="BR114" s="251"/>
      <c r="BT114" s="248"/>
    </row>
    <row r="115" spans="1:72">
      <c r="A115" s="248"/>
      <c r="B115" s="249"/>
      <c r="C115" s="248"/>
      <c r="D115" s="430"/>
      <c r="E115" s="251"/>
      <c r="G115" s="248"/>
      <c r="R115" s="251"/>
      <c r="T115" s="248"/>
      <c r="AE115" s="251"/>
      <c r="AG115" s="248"/>
      <c r="AR115" s="251"/>
      <c r="AT115" s="248"/>
      <c r="BE115" s="251"/>
      <c r="BG115" s="248"/>
      <c r="BR115" s="251"/>
      <c r="BT115" s="248"/>
    </row>
    <row r="116" spans="1:72">
      <c r="A116" s="248"/>
      <c r="B116" s="249"/>
      <c r="C116" s="248"/>
      <c r="D116" s="430"/>
      <c r="E116" s="251"/>
      <c r="G116" s="248"/>
      <c r="R116" s="251"/>
      <c r="T116" s="248"/>
      <c r="AE116" s="251"/>
      <c r="AG116" s="248"/>
      <c r="AR116" s="251"/>
      <c r="AT116" s="248"/>
      <c r="BE116" s="251"/>
      <c r="BG116" s="248"/>
      <c r="BR116" s="251"/>
      <c r="BT116" s="248"/>
    </row>
    <row r="117" spans="1:72">
      <c r="A117" s="248"/>
      <c r="B117" s="249"/>
      <c r="C117" s="248"/>
      <c r="D117" s="430"/>
      <c r="E117" s="251"/>
      <c r="G117" s="248"/>
      <c r="R117" s="251"/>
      <c r="T117" s="248"/>
      <c r="AE117" s="251"/>
      <c r="AG117" s="248"/>
      <c r="AR117" s="251"/>
      <c r="AT117" s="248"/>
      <c r="BE117" s="251"/>
      <c r="BG117" s="248"/>
      <c r="BR117" s="251"/>
      <c r="BT117" s="248"/>
    </row>
    <row r="118" spans="1:72">
      <c r="A118" s="248"/>
      <c r="B118" s="249"/>
      <c r="C118" s="248"/>
      <c r="D118" s="430"/>
      <c r="E118" s="251"/>
      <c r="G118" s="248"/>
      <c r="R118" s="251"/>
      <c r="T118" s="248"/>
      <c r="AE118" s="251"/>
      <c r="AG118" s="248"/>
      <c r="AR118" s="251"/>
      <c r="AT118" s="248"/>
      <c r="BE118" s="251"/>
      <c r="BG118" s="248"/>
      <c r="BR118" s="251"/>
      <c r="BT118" s="248"/>
    </row>
    <row r="119" spans="1:72">
      <c r="A119" s="248"/>
      <c r="B119" s="249"/>
      <c r="C119" s="248"/>
      <c r="D119" s="430"/>
      <c r="E119" s="251"/>
      <c r="G119" s="248"/>
      <c r="R119" s="251"/>
      <c r="T119" s="248"/>
      <c r="AE119" s="251"/>
      <c r="AG119" s="248"/>
      <c r="AR119" s="251"/>
      <c r="AT119" s="248"/>
      <c r="BE119" s="251"/>
      <c r="BG119" s="248"/>
      <c r="BR119" s="251"/>
      <c r="BT119" s="248"/>
    </row>
    <row r="120" spans="1:72">
      <c r="A120" s="248"/>
      <c r="B120" s="249"/>
      <c r="C120" s="248"/>
      <c r="D120" s="430"/>
      <c r="E120" s="251"/>
      <c r="G120" s="248"/>
      <c r="R120" s="251"/>
      <c r="T120" s="248"/>
      <c r="AE120" s="251"/>
      <c r="AG120" s="248"/>
      <c r="AR120" s="251"/>
      <c r="AT120" s="248"/>
      <c r="BE120" s="251"/>
      <c r="BG120" s="248"/>
      <c r="BR120" s="251"/>
      <c r="BT120" s="248"/>
    </row>
    <row r="121" spans="1:72">
      <c r="A121" s="248"/>
      <c r="B121" s="249"/>
      <c r="C121" s="248"/>
      <c r="D121" s="430"/>
      <c r="E121" s="251"/>
      <c r="G121" s="248"/>
      <c r="R121" s="251"/>
      <c r="T121" s="248"/>
      <c r="AE121" s="251"/>
      <c r="AG121" s="248"/>
      <c r="AR121" s="251"/>
      <c r="AT121" s="248"/>
      <c r="BE121" s="251"/>
      <c r="BG121" s="248"/>
      <c r="BR121" s="251"/>
      <c r="BT121" s="248"/>
    </row>
    <row r="122" spans="1:72">
      <c r="A122" s="248"/>
      <c r="B122" s="249"/>
      <c r="C122" s="248"/>
      <c r="D122" s="430"/>
      <c r="E122" s="251"/>
      <c r="G122" s="248"/>
      <c r="R122" s="251"/>
      <c r="T122" s="248"/>
      <c r="AE122" s="251"/>
      <c r="AG122" s="248"/>
      <c r="AR122" s="251"/>
      <c r="AT122" s="248"/>
      <c r="BE122" s="251"/>
      <c r="BG122" s="248"/>
      <c r="BR122" s="251"/>
      <c r="BT122" s="248"/>
    </row>
    <row r="123" spans="1:72">
      <c r="A123" s="248"/>
      <c r="B123" s="249"/>
      <c r="C123" s="248"/>
      <c r="D123" s="430"/>
      <c r="E123" s="251"/>
      <c r="G123" s="248"/>
      <c r="R123" s="251"/>
      <c r="T123" s="248"/>
      <c r="AE123" s="251"/>
      <c r="AG123" s="248"/>
      <c r="AR123" s="251"/>
      <c r="AT123" s="248"/>
      <c r="BE123" s="251"/>
      <c r="BG123" s="248"/>
      <c r="BR123" s="251"/>
      <c r="BT123" s="248"/>
    </row>
    <row r="124" spans="1:72">
      <c r="A124" s="248"/>
      <c r="B124" s="249"/>
      <c r="C124" s="248"/>
      <c r="D124" s="430"/>
      <c r="E124" s="251"/>
      <c r="G124" s="248"/>
      <c r="R124" s="251"/>
      <c r="T124" s="248"/>
      <c r="AE124" s="251"/>
      <c r="AG124" s="248"/>
      <c r="AR124" s="251"/>
      <c r="AT124" s="248"/>
      <c r="BE124" s="251"/>
      <c r="BG124" s="248"/>
      <c r="BR124" s="251"/>
      <c r="BT124" s="248"/>
    </row>
    <row r="125" spans="1:72">
      <c r="A125" s="248"/>
      <c r="B125" s="249"/>
      <c r="C125" s="248"/>
      <c r="D125" s="430"/>
      <c r="E125" s="251"/>
      <c r="G125" s="248"/>
      <c r="R125" s="251"/>
      <c r="T125" s="248"/>
      <c r="AE125" s="251"/>
      <c r="AG125" s="248"/>
      <c r="AR125" s="251"/>
      <c r="AT125" s="248"/>
      <c r="BE125" s="251"/>
      <c r="BG125" s="248"/>
      <c r="BR125" s="251"/>
      <c r="BT125" s="248"/>
    </row>
    <row r="126" spans="1:72">
      <c r="A126" s="248"/>
      <c r="B126" s="249"/>
      <c r="C126" s="248"/>
      <c r="D126" s="430"/>
      <c r="E126" s="251"/>
      <c r="G126" s="248"/>
      <c r="R126" s="251"/>
      <c r="T126" s="248"/>
      <c r="AE126" s="251"/>
      <c r="AG126" s="248"/>
      <c r="AR126" s="251"/>
      <c r="AT126" s="248"/>
      <c r="BE126" s="251"/>
      <c r="BG126" s="248"/>
      <c r="BR126" s="251"/>
      <c r="BT126" s="248"/>
    </row>
    <row r="127" spans="1:72">
      <c r="A127" s="248"/>
      <c r="B127" s="249"/>
      <c r="C127" s="248"/>
      <c r="D127" s="430"/>
      <c r="E127" s="251"/>
      <c r="G127" s="248"/>
      <c r="R127" s="251"/>
      <c r="T127" s="248"/>
      <c r="AE127" s="251"/>
      <c r="AG127" s="248"/>
      <c r="AR127" s="251"/>
      <c r="AT127" s="248"/>
      <c r="BE127" s="251"/>
      <c r="BG127" s="248"/>
      <c r="BR127" s="251"/>
      <c r="BT127" s="248"/>
    </row>
    <row r="128" spans="1:72">
      <c r="A128" s="248"/>
      <c r="B128" s="249"/>
      <c r="C128" s="248"/>
      <c r="D128" s="430"/>
      <c r="E128" s="251"/>
      <c r="G128" s="248"/>
      <c r="R128" s="251"/>
      <c r="T128" s="248"/>
      <c r="AE128" s="251"/>
      <c r="AG128" s="248"/>
      <c r="AR128" s="251"/>
      <c r="AT128" s="248"/>
      <c r="BE128" s="251"/>
      <c r="BG128" s="248"/>
      <c r="BR128" s="251"/>
      <c r="BT128" s="248"/>
    </row>
    <row r="129" spans="1:72">
      <c r="A129" s="248"/>
      <c r="B129" s="249"/>
      <c r="C129" s="248"/>
      <c r="D129" s="430"/>
      <c r="E129" s="251"/>
      <c r="G129" s="248"/>
      <c r="R129" s="251"/>
      <c r="T129" s="248"/>
      <c r="AE129" s="251"/>
      <c r="AG129" s="248"/>
      <c r="AR129" s="251"/>
      <c r="AT129" s="248"/>
      <c r="BE129" s="251"/>
      <c r="BG129" s="248"/>
      <c r="BR129" s="251"/>
      <c r="BT129" s="248"/>
    </row>
    <row r="130" spans="1:72">
      <c r="A130" s="248"/>
      <c r="B130" s="249"/>
      <c r="C130" s="248"/>
      <c r="D130" s="430"/>
      <c r="E130" s="251"/>
      <c r="G130" s="248"/>
      <c r="R130" s="251"/>
      <c r="T130" s="248"/>
      <c r="AE130" s="251"/>
      <c r="AG130" s="248"/>
      <c r="AR130" s="251"/>
      <c r="AT130" s="248"/>
      <c r="BE130" s="251"/>
      <c r="BG130" s="248"/>
      <c r="BR130" s="251"/>
      <c r="BT130" s="248"/>
    </row>
    <row r="131" spans="1:72">
      <c r="A131" s="248"/>
      <c r="B131" s="249"/>
      <c r="C131" s="248"/>
      <c r="D131" s="430"/>
      <c r="E131" s="251"/>
      <c r="G131" s="248"/>
      <c r="R131" s="251"/>
      <c r="T131" s="248"/>
      <c r="AE131" s="251"/>
      <c r="AG131" s="248"/>
      <c r="AR131" s="251"/>
      <c r="AT131" s="248"/>
      <c r="BE131" s="251"/>
      <c r="BG131" s="248"/>
      <c r="BR131" s="251"/>
      <c r="BT131" s="248"/>
    </row>
    <row r="132" spans="1:72">
      <c r="A132" s="248"/>
      <c r="B132" s="249"/>
      <c r="C132" s="248"/>
      <c r="D132" s="430"/>
      <c r="E132" s="251"/>
      <c r="G132" s="248"/>
      <c r="R132" s="251"/>
      <c r="T132" s="248"/>
      <c r="AE132" s="251"/>
      <c r="AG132" s="248"/>
      <c r="AR132" s="251"/>
      <c r="AT132" s="248"/>
      <c r="BE132" s="251"/>
      <c r="BG132" s="248"/>
      <c r="BR132" s="251"/>
      <c r="BT132" s="248"/>
    </row>
    <row r="133" spans="1:72">
      <c r="A133" s="248"/>
      <c r="B133" s="249"/>
      <c r="C133" s="248"/>
      <c r="D133" s="430"/>
      <c r="E133" s="251"/>
      <c r="G133" s="248"/>
      <c r="R133" s="251"/>
      <c r="T133" s="248"/>
      <c r="AE133" s="251"/>
      <c r="AG133" s="248"/>
      <c r="AR133" s="251"/>
      <c r="AT133" s="248"/>
      <c r="BE133" s="251"/>
      <c r="BG133" s="248"/>
      <c r="BR133" s="251"/>
      <c r="BT133" s="248"/>
    </row>
    <row r="134" spans="1:72">
      <c r="A134" s="248"/>
      <c r="B134" s="249"/>
      <c r="C134" s="248"/>
      <c r="D134" s="430"/>
      <c r="E134" s="251"/>
      <c r="G134" s="248"/>
      <c r="R134" s="251"/>
      <c r="T134" s="248"/>
      <c r="AE134" s="251"/>
      <c r="AG134" s="248"/>
      <c r="AR134" s="251"/>
      <c r="AT134" s="248"/>
      <c r="BE134" s="251"/>
      <c r="BG134" s="248"/>
      <c r="BR134" s="251"/>
      <c r="BT134" s="248"/>
    </row>
    <row r="135" spans="1:72">
      <c r="A135" s="248"/>
      <c r="B135" s="249"/>
      <c r="C135" s="248"/>
      <c r="D135" s="430"/>
      <c r="E135" s="251"/>
      <c r="G135" s="248"/>
      <c r="R135" s="251"/>
      <c r="T135" s="248"/>
      <c r="AE135" s="251"/>
      <c r="AG135" s="248"/>
      <c r="AR135" s="251"/>
      <c r="AT135" s="248"/>
      <c r="BE135" s="251"/>
      <c r="BG135" s="248"/>
      <c r="BR135" s="251"/>
      <c r="BT135" s="248"/>
    </row>
    <row r="136" spans="1:72">
      <c r="A136" s="248"/>
      <c r="B136" s="249"/>
      <c r="C136" s="248"/>
      <c r="D136" s="430"/>
      <c r="E136" s="251"/>
      <c r="G136" s="248"/>
      <c r="R136" s="251"/>
      <c r="T136" s="248"/>
      <c r="AE136" s="251"/>
      <c r="AG136" s="248"/>
      <c r="AR136" s="251"/>
      <c r="AT136" s="248"/>
      <c r="BE136" s="251"/>
      <c r="BG136" s="248"/>
      <c r="BR136" s="251"/>
      <c r="BT136" s="248"/>
    </row>
    <row r="137" spans="1:72">
      <c r="A137" s="248"/>
      <c r="B137" s="249"/>
      <c r="C137" s="248"/>
      <c r="D137" s="430"/>
      <c r="E137" s="251"/>
      <c r="G137" s="248"/>
      <c r="R137" s="251"/>
      <c r="T137" s="248"/>
      <c r="AE137" s="251"/>
      <c r="AG137" s="248"/>
      <c r="AR137" s="251"/>
      <c r="AT137" s="248"/>
      <c r="BE137" s="251"/>
      <c r="BG137" s="248"/>
      <c r="BR137" s="251"/>
      <c r="BT137" s="248"/>
    </row>
    <row r="138" spans="1:72">
      <c r="A138" s="248"/>
      <c r="B138" s="249"/>
      <c r="C138" s="248"/>
      <c r="D138" s="430"/>
      <c r="E138" s="251"/>
      <c r="G138" s="248"/>
      <c r="R138" s="251"/>
      <c r="T138" s="248"/>
      <c r="AE138" s="251"/>
      <c r="AG138" s="248"/>
      <c r="AR138" s="251"/>
      <c r="AT138" s="248"/>
      <c r="BE138" s="251"/>
      <c r="BG138" s="248"/>
      <c r="BR138" s="251"/>
      <c r="BT138" s="248"/>
    </row>
    <row r="139" spans="1:72">
      <c r="A139" s="248"/>
      <c r="B139" s="249"/>
      <c r="C139" s="248"/>
      <c r="D139" s="430"/>
      <c r="E139" s="251"/>
      <c r="G139" s="248"/>
      <c r="R139" s="251"/>
      <c r="T139" s="248"/>
      <c r="AE139" s="251"/>
      <c r="AG139" s="248"/>
      <c r="AR139" s="251"/>
      <c r="AT139" s="248"/>
      <c r="BE139" s="251"/>
      <c r="BG139" s="248"/>
      <c r="BR139" s="251"/>
      <c r="BT139" s="248"/>
    </row>
    <row r="140" spans="1:72">
      <c r="A140" s="248"/>
      <c r="B140" s="249"/>
      <c r="C140" s="248"/>
      <c r="D140" s="430"/>
      <c r="E140" s="251"/>
      <c r="G140" s="248"/>
      <c r="R140" s="251"/>
      <c r="T140" s="248"/>
      <c r="AE140" s="251"/>
      <c r="AG140" s="248"/>
      <c r="AR140" s="251"/>
      <c r="AT140" s="248"/>
      <c r="BE140" s="251"/>
      <c r="BG140" s="248"/>
      <c r="BR140" s="251"/>
      <c r="BT140" s="248"/>
    </row>
    <row r="141" spans="1:72">
      <c r="A141" s="248"/>
      <c r="B141" s="249"/>
      <c r="C141" s="248"/>
      <c r="D141" s="430"/>
      <c r="E141" s="251"/>
      <c r="G141" s="248"/>
      <c r="R141" s="251"/>
      <c r="T141" s="248"/>
      <c r="AE141" s="251"/>
      <c r="AG141" s="248"/>
      <c r="AR141" s="251"/>
      <c r="AT141" s="248"/>
      <c r="BE141" s="251"/>
      <c r="BG141" s="248"/>
      <c r="BR141" s="251"/>
      <c r="BT141" s="248"/>
    </row>
    <row r="142" spans="1:72">
      <c r="A142" s="248"/>
      <c r="B142" s="249"/>
      <c r="C142" s="248"/>
      <c r="D142" s="430"/>
      <c r="E142" s="251"/>
      <c r="G142" s="248"/>
      <c r="R142" s="251"/>
      <c r="T142" s="248"/>
      <c r="AE142" s="251"/>
      <c r="AG142" s="248"/>
      <c r="AR142" s="251"/>
      <c r="AT142" s="248"/>
      <c r="BE142" s="251"/>
      <c r="BG142" s="248"/>
      <c r="BR142" s="251"/>
      <c r="BT142" s="248"/>
    </row>
    <row r="143" spans="1:72">
      <c r="A143" s="248"/>
      <c r="B143" s="249"/>
      <c r="C143" s="248"/>
      <c r="D143" s="430"/>
      <c r="E143" s="251"/>
      <c r="G143" s="248"/>
      <c r="R143" s="251"/>
      <c r="T143" s="248"/>
      <c r="AE143" s="251"/>
      <c r="AG143" s="248"/>
      <c r="AR143" s="251"/>
      <c r="AT143" s="248"/>
      <c r="BE143" s="251"/>
      <c r="BG143" s="248"/>
      <c r="BR143" s="251"/>
      <c r="BT143" s="248"/>
    </row>
    <row r="144" spans="1:72">
      <c r="A144" s="248"/>
      <c r="B144" s="249"/>
      <c r="C144" s="248"/>
      <c r="D144" s="430"/>
      <c r="E144" s="251"/>
      <c r="G144" s="248"/>
      <c r="R144" s="251"/>
      <c r="T144" s="248"/>
      <c r="AE144" s="251"/>
      <c r="AG144" s="248"/>
      <c r="AR144" s="251"/>
      <c r="AT144" s="248"/>
      <c r="BE144" s="251"/>
      <c r="BG144" s="248"/>
      <c r="BR144" s="251"/>
      <c r="BT144" s="248"/>
    </row>
    <row r="145" spans="1:72">
      <c r="A145" s="248"/>
      <c r="B145" s="249"/>
      <c r="C145" s="248"/>
      <c r="D145" s="430"/>
      <c r="E145" s="251"/>
      <c r="G145" s="248"/>
      <c r="R145" s="251"/>
      <c r="T145" s="248"/>
      <c r="AE145" s="251"/>
      <c r="AG145" s="248"/>
      <c r="AR145" s="251"/>
      <c r="AT145" s="248"/>
      <c r="BE145" s="251"/>
      <c r="BG145" s="248"/>
      <c r="BR145" s="251"/>
      <c r="BT145" s="248"/>
    </row>
    <row r="146" spans="1:72">
      <c r="A146" s="248"/>
      <c r="B146" s="249"/>
      <c r="C146" s="248"/>
      <c r="D146" s="430"/>
      <c r="E146" s="251"/>
      <c r="G146" s="248"/>
      <c r="R146" s="251"/>
      <c r="T146" s="248"/>
      <c r="AE146" s="251"/>
      <c r="AG146" s="248"/>
      <c r="AR146" s="251"/>
      <c r="AT146" s="248"/>
      <c r="BE146" s="251"/>
      <c r="BG146" s="248"/>
      <c r="BR146" s="251"/>
      <c r="BT146" s="248"/>
    </row>
    <row r="147" spans="1:72">
      <c r="A147" s="248"/>
      <c r="B147" s="249"/>
      <c r="C147" s="248"/>
      <c r="D147" s="430"/>
      <c r="E147" s="251"/>
      <c r="G147" s="248"/>
      <c r="R147" s="251"/>
      <c r="T147" s="248"/>
      <c r="AE147" s="251"/>
      <c r="AG147" s="248"/>
      <c r="AR147" s="251"/>
      <c r="AT147" s="248"/>
      <c r="BE147" s="251"/>
      <c r="BG147" s="248"/>
      <c r="BR147" s="251"/>
      <c r="BT147" s="248"/>
    </row>
    <row r="148" spans="1:72">
      <c r="A148" s="248"/>
      <c r="B148" s="249"/>
      <c r="C148" s="248"/>
      <c r="D148" s="430"/>
      <c r="E148" s="251"/>
      <c r="G148" s="248"/>
      <c r="R148" s="251"/>
      <c r="T148" s="248"/>
      <c r="AE148" s="251"/>
      <c r="AG148" s="248"/>
      <c r="AR148" s="251"/>
      <c r="AT148" s="248"/>
      <c r="BE148" s="251"/>
      <c r="BG148" s="248"/>
      <c r="BR148" s="251"/>
      <c r="BT148" s="248"/>
    </row>
    <row r="149" spans="1:72">
      <c r="A149" s="248"/>
      <c r="B149" s="249"/>
      <c r="C149" s="248"/>
      <c r="D149" s="430"/>
      <c r="E149" s="251"/>
      <c r="G149" s="248"/>
      <c r="R149" s="251"/>
      <c r="T149" s="248"/>
      <c r="AE149" s="251"/>
      <c r="AG149" s="248"/>
      <c r="AR149" s="251"/>
      <c r="AT149" s="248"/>
      <c r="BE149" s="251"/>
      <c r="BG149" s="248"/>
      <c r="BR149" s="251"/>
      <c r="BT149" s="248"/>
    </row>
    <row r="150" spans="1:72">
      <c r="A150" s="248"/>
      <c r="B150" s="249"/>
      <c r="C150" s="248"/>
      <c r="D150" s="430"/>
      <c r="E150" s="251"/>
      <c r="G150" s="248"/>
      <c r="R150" s="251"/>
      <c r="T150" s="248"/>
      <c r="AE150" s="251"/>
      <c r="AG150" s="248"/>
      <c r="AR150" s="251"/>
      <c r="AT150" s="248"/>
      <c r="BE150" s="251"/>
      <c r="BG150" s="248"/>
      <c r="BR150" s="251"/>
      <c r="BT150" s="248"/>
    </row>
    <row r="151" spans="1:72">
      <c r="A151" s="248"/>
      <c r="B151" s="249"/>
      <c r="C151" s="248"/>
      <c r="D151" s="430"/>
      <c r="E151" s="251"/>
      <c r="G151" s="248"/>
      <c r="R151" s="251"/>
      <c r="T151" s="248"/>
      <c r="AE151" s="251"/>
      <c r="AG151" s="248"/>
      <c r="AR151" s="251"/>
      <c r="AT151" s="248"/>
      <c r="BE151" s="251"/>
      <c r="BG151" s="248"/>
      <c r="BR151" s="251"/>
      <c r="BT151" s="248"/>
    </row>
    <row r="152" spans="1:72">
      <c r="A152" s="248"/>
      <c r="B152" s="249"/>
      <c r="C152" s="248"/>
      <c r="D152" s="430"/>
      <c r="E152" s="251"/>
      <c r="G152" s="248"/>
      <c r="R152" s="251"/>
      <c r="T152" s="248"/>
      <c r="AE152" s="251"/>
      <c r="AG152" s="248"/>
      <c r="AR152" s="251"/>
      <c r="AT152" s="248"/>
      <c r="BE152" s="251"/>
      <c r="BG152" s="248"/>
      <c r="BR152" s="251"/>
      <c r="BT152" s="248"/>
    </row>
    <row r="153" spans="1:72">
      <c r="A153" s="248"/>
      <c r="B153" s="249"/>
      <c r="C153" s="248"/>
      <c r="D153" s="430"/>
      <c r="E153" s="251"/>
      <c r="G153" s="248"/>
      <c r="R153" s="251"/>
      <c r="T153" s="248"/>
      <c r="AE153" s="251"/>
      <c r="AG153" s="248"/>
      <c r="AR153" s="251"/>
      <c r="AT153" s="248"/>
      <c r="BE153" s="251"/>
      <c r="BG153" s="248"/>
      <c r="BR153" s="251"/>
      <c r="BT153" s="248"/>
    </row>
    <row r="154" spans="1:72">
      <c r="A154" s="248"/>
      <c r="B154" s="249"/>
      <c r="C154" s="248"/>
      <c r="D154" s="430"/>
      <c r="E154" s="251"/>
      <c r="G154" s="248"/>
      <c r="R154" s="251"/>
      <c r="T154" s="248"/>
      <c r="AE154" s="251"/>
      <c r="AG154" s="248"/>
      <c r="AR154" s="251"/>
      <c r="AT154" s="248"/>
      <c r="BE154" s="251"/>
      <c r="BG154" s="248"/>
      <c r="BR154" s="251"/>
      <c r="BT154" s="248"/>
    </row>
    <row r="155" spans="1:72">
      <c r="A155" s="248"/>
      <c r="B155" s="249"/>
      <c r="C155" s="248"/>
      <c r="D155" s="430"/>
      <c r="E155" s="251"/>
      <c r="G155" s="248"/>
      <c r="R155" s="251"/>
      <c r="T155" s="248"/>
      <c r="AE155" s="251"/>
      <c r="AG155" s="248"/>
      <c r="AR155" s="251"/>
      <c r="AT155" s="248"/>
      <c r="BE155" s="251"/>
      <c r="BG155" s="248"/>
      <c r="BR155" s="251"/>
      <c r="BT155" s="248"/>
    </row>
    <row r="156" spans="1:72">
      <c r="A156" s="248"/>
      <c r="B156" s="249"/>
      <c r="C156" s="248"/>
      <c r="D156" s="430"/>
      <c r="E156" s="251"/>
      <c r="G156" s="248"/>
      <c r="R156" s="251"/>
      <c r="T156" s="248"/>
      <c r="AE156" s="251"/>
      <c r="AG156" s="248"/>
      <c r="AR156" s="251"/>
      <c r="AT156" s="248"/>
      <c r="BE156" s="251"/>
      <c r="BG156" s="248"/>
      <c r="BR156" s="251"/>
      <c r="BT156" s="248"/>
    </row>
    <row r="157" spans="1:72">
      <c r="A157" s="248"/>
      <c r="B157" s="249"/>
      <c r="C157" s="248"/>
      <c r="D157" s="430"/>
      <c r="E157" s="251"/>
      <c r="G157" s="248"/>
      <c r="R157" s="251"/>
      <c r="T157" s="248"/>
      <c r="AE157" s="251"/>
      <c r="AG157" s="248"/>
      <c r="AR157" s="251"/>
      <c r="AT157" s="248"/>
      <c r="BE157" s="251"/>
      <c r="BG157" s="248"/>
      <c r="BR157" s="251"/>
      <c r="BT157" s="248"/>
    </row>
    <row r="158" spans="1:72">
      <c r="A158" s="248"/>
      <c r="B158" s="249"/>
      <c r="C158" s="248"/>
      <c r="D158" s="430"/>
      <c r="E158" s="251"/>
      <c r="G158" s="248"/>
      <c r="R158" s="251"/>
      <c r="T158" s="248"/>
      <c r="AE158" s="251"/>
      <c r="AG158" s="248"/>
      <c r="AR158" s="251"/>
      <c r="AT158" s="248"/>
      <c r="BE158" s="251"/>
      <c r="BG158" s="248"/>
      <c r="BR158" s="251"/>
      <c r="BT158" s="248"/>
    </row>
    <row r="159" spans="1:72">
      <c r="A159" s="248"/>
      <c r="B159" s="249"/>
      <c r="C159" s="248"/>
      <c r="D159" s="430"/>
      <c r="E159" s="251"/>
      <c r="G159" s="248"/>
      <c r="R159" s="251"/>
      <c r="T159" s="248"/>
      <c r="AE159" s="251"/>
      <c r="AG159" s="248"/>
      <c r="AR159" s="251"/>
      <c r="AT159" s="248"/>
      <c r="BE159" s="251"/>
      <c r="BG159" s="248"/>
      <c r="BR159" s="251"/>
      <c r="BT159" s="248"/>
    </row>
    <row r="160" spans="1:72">
      <c r="A160" s="248"/>
      <c r="B160" s="249"/>
      <c r="C160" s="248"/>
      <c r="D160" s="430"/>
      <c r="E160" s="251"/>
      <c r="G160" s="248"/>
      <c r="R160" s="251"/>
      <c r="T160" s="248"/>
      <c r="AE160" s="251"/>
      <c r="AG160" s="248"/>
      <c r="AR160" s="251"/>
      <c r="AT160" s="248"/>
      <c r="BE160" s="251"/>
      <c r="BG160" s="248"/>
      <c r="BR160" s="251"/>
      <c r="BT160" s="248"/>
    </row>
    <row r="161" spans="1:72">
      <c r="A161" s="248"/>
      <c r="B161" s="249"/>
      <c r="C161" s="248"/>
      <c r="D161" s="430"/>
      <c r="E161" s="251"/>
      <c r="G161" s="248"/>
      <c r="R161" s="251"/>
      <c r="T161" s="248"/>
      <c r="AE161" s="251"/>
      <c r="AG161" s="248"/>
      <c r="AR161" s="251"/>
      <c r="AT161" s="248"/>
      <c r="BE161" s="251"/>
      <c r="BG161" s="248"/>
      <c r="BR161" s="251"/>
      <c r="BT161" s="248"/>
    </row>
    <row r="162" spans="1:72">
      <c r="A162" s="248"/>
      <c r="B162" s="249"/>
      <c r="C162" s="248"/>
      <c r="D162" s="430"/>
      <c r="E162" s="251"/>
      <c r="G162" s="248"/>
      <c r="R162" s="251"/>
      <c r="T162" s="248"/>
      <c r="AE162" s="251"/>
      <c r="AG162" s="248"/>
      <c r="AR162" s="251"/>
      <c r="AT162" s="248"/>
      <c r="BE162" s="251"/>
      <c r="BG162" s="248"/>
      <c r="BR162" s="251"/>
      <c r="BT162" s="248"/>
    </row>
    <row r="163" spans="1:72">
      <c r="A163" s="248"/>
      <c r="B163" s="249"/>
      <c r="C163" s="248"/>
      <c r="D163" s="430"/>
      <c r="E163" s="251"/>
      <c r="G163" s="248"/>
      <c r="R163" s="251"/>
      <c r="T163" s="248"/>
      <c r="AE163" s="251"/>
      <c r="AG163" s="248"/>
      <c r="AR163" s="251"/>
      <c r="AT163" s="248"/>
      <c r="BE163" s="251"/>
      <c r="BG163" s="248"/>
      <c r="BR163" s="251"/>
      <c r="BT163" s="248"/>
    </row>
    <row r="164" spans="1:72">
      <c r="A164" s="248"/>
      <c r="B164" s="249"/>
      <c r="C164" s="248"/>
      <c r="D164" s="430"/>
      <c r="E164" s="251"/>
      <c r="G164" s="248"/>
      <c r="R164" s="251"/>
      <c r="T164" s="248"/>
      <c r="AE164" s="251"/>
      <c r="AG164" s="248"/>
      <c r="AR164" s="251"/>
      <c r="AT164" s="248"/>
      <c r="BE164" s="251"/>
      <c r="BG164" s="248"/>
      <c r="BR164" s="251"/>
      <c r="BT164" s="248"/>
    </row>
    <row r="165" spans="1:72">
      <c r="A165" s="248"/>
      <c r="B165" s="249"/>
      <c r="C165" s="248"/>
      <c r="D165" s="430"/>
      <c r="E165" s="251"/>
      <c r="G165" s="248"/>
      <c r="R165" s="251"/>
      <c r="T165" s="248"/>
      <c r="AE165" s="251"/>
      <c r="AG165" s="248"/>
      <c r="AR165" s="251"/>
      <c r="AT165" s="248"/>
      <c r="BE165" s="251"/>
      <c r="BG165" s="248"/>
      <c r="BR165" s="251"/>
      <c r="BT165" s="248"/>
    </row>
    <row r="166" spans="1:72">
      <c r="A166" s="248"/>
      <c r="B166" s="249"/>
      <c r="C166" s="248"/>
      <c r="D166" s="430"/>
      <c r="E166" s="251"/>
      <c r="G166" s="248"/>
      <c r="R166" s="251"/>
      <c r="T166" s="248"/>
      <c r="AE166" s="251"/>
      <c r="AG166" s="248"/>
      <c r="AR166" s="251"/>
      <c r="AT166" s="248"/>
      <c r="BE166" s="251"/>
      <c r="BG166" s="248"/>
      <c r="BR166" s="251"/>
      <c r="BT166" s="248"/>
    </row>
    <row r="167" spans="1:72">
      <c r="A167" s="248"/>
      <c r="B167" s="249"/>
      <c r="C167" s="248"/>
      <c r="D167" s="430"/>
      <c r="E167" s="251"/>
      <c r="G167" s="248"/>
      <c r="R167" s="251"/>
      <c r="T167" s="248"/>
      <c r="AE167" s="251"/>
      <c r="AG167" s="248"/>
      <c r="AR167" s="251"/>
      <c r="AT167" s="248"/>
      <c r="BE167" s="251"/>
      <c r="BG167" s="248"/>
      <c r="BR167" s="251"/>
      <c r="BT167" s="248"/>
    </row>
    <row r="168" spans="1:72">
      <c r="A168" s="248"/>
      <c r="B168" s="249"/>
      <c r="C168" s="248"/>
      <c r="D168" s="430"/>
      <c r="E168" s="251"/>
      <c r="G168" s="248"/>
      <c r="R168" s="251"/>
      <c r="T168" s="248"/>
      <c r="AE168" s="251"/>
      <c r="AG168" s="248"/>
      <c r="AR168" s="251"/>
      <c r="AT168" s="248"/>
      <c r="BE168" s="251"/>
      <c r="BG168" s="248"/>
      <c r="BR168" s="251"/>
      <c r="BT168" s="248"/>
    </row>
    <row r="169" spans="1:72">
      <c r="A169" s="248"/>
      <c r="B169" s="249"/>
      <c r="C169" s="248"/>
      <c r="D169" s="430"/>
      <c r="E169" s="251"/>
      <c r="G169" s="248"/>
      <c r="R169" s="251"/>
      <c r="T169" s="248"/>
      <c r="AE169" s="251"/>
      <c r="AG169" s="248"/>
      <c r="AR169" s="251"/>
      <c r="AT169" s="248"/>
      <c r="BE169" s="251"/>
      <c r="BG169" s="248"/>
      <c r="BR169" s="251"/>
      <c r="BT169" s="248"/>
    </row>
    <row r="170" spans="1:72">
      <c r="A170" s="248"/>
      <c r="B170" s="249"/>
      <c r="C170" s="248"/>
      <c r="D170" s="430"/>
      <c r="E170" s="251"/>
      <c r="G170" s="248"/>
      <c r="R170" s="251"/>
      <c r="T170" s="248"/>
      <c r="AE170" s="251"/>
      <c r="AG170" s="248"/>
      <c r="AR170" s="251"/>
      <c r="AT170" s="248"/>
      <c r="BE170" s="251"/>
      <c r="BG170" s="248"/>
      <c r="BR170" s="251"/>
      <c r="BT170" s="248"/>
    </row>
    <row r="171" spans="1:72">
      <c r="A171" s="248"/>
      <c r="B171" s="249"/>
      <c r="C171" s="248"/>
      <c r="D171" s="430"/>
      <c r="E171" s="251"/>
      <c r="G171" s="248"/>
      <c r="R171" s="251"/>
      <c r="T171" s="248"/>
      <c r="AE171" s="251"/>
      <c r="AG171" s="248"/>
      <c r="AR171" s="251"/>
      <c r="AT171" s="248"/>
      <c r="BE171" s="251"/>
      <c r="BG171" s="248"/>
      <c r="BR171" s="251"/>
      <c r="BT171" s="248"/>
    </row>
    <row r="172" spans="1:72">
      <c r="A172" s="248"/>
      <c r="B172" s="249"/>
      <c r="C172" s="248"/>
      <c r="D172" s="430"/>
      <c r="E172" s="251"/>
      <c r="G172" s="248"/>
      <c r="R172" s="251"/>
      <c r="T172" s="248"/>
      <c r="AE172" s="251"/>
      <c r="AG172" s="248"/>
      <c r="AR172" s="251"/>
      <c r="AT172" s="248"/>
      <c r="BE172" s="251"/>
      <c r="BG172" s="248"/>
      <c r="BR172" s="251"/>
      <c r="BT172" s="248"/>
    </row>
    <row r="173" spans="1:72">
      <c r="A173" s="248"/>
      <c r="B173" s="249"/>
      <c r="C173" s="248"/>
      <c r="D173" s="430"/>
      <c r="E173" s="251"/>
      <c r="G173" s="248"/>
      <c r="R173" s="251"/>
      <c r="T173" s="248"/>
      <c r="AE173" s="251"/>
      <c r="AG173" s="248"/>
      <c r="AR173" s="251"/>
      <c r="AT173" s="248"/>
      <c r="BE173" s="251"/>
      <c r="BG173" s="248"/>
      <c r="BR173" s="251"/>
      <c r="BT173" s="248"/>
    </row>
  </sheetData>
  <mergeCells count="2">
    <mergeCell ref="B5:C5"/>
    <mergeCell ref="B21:D21"/>
  </mergeCells>
  <pageMargins left="0.7" right="0.7" top="0.75" bottom="0.75"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4"/>
  <sheetViews>
    <sheetView showGridLines="0" topLeftCell="A55" zoomScale="98" zoomScaleNormal="98" workbookViewId="0">
      <selection activeCell="H83" sqref="H83"/>
    </sheetView>
  </sheetViews>
  <sheetFormatPr baseColWidth="10" defaultColWidth="11.42578125" defaultRowHeight="15"/>
  <cols>
    <col min="1" max="1" width="45.5703125" style="3" bestFit="1" customWidth="1"/>
    <col min="2" max="3" width="15.5703125" style="8" bestFit="1" customWidth="1"/>
    <col min="4" max="9" width="14.5703125" style="8" bestFit="1" customWidth="1"/>
    <col min="10" max="10" width="11.42578125" style="3"/>
    <col min="11" max="12" width="13.28515625" style="3" bestFit="1" customWidth="1"/>
    <col min="13" max="13" width="13" style="3" bestFit="1" customWidth="1"/>
    <col min="14" max="14" width="11.42578125" style="3"/>
    <col min="15" max="15" width="13" style="3" bestFit="1" customWidth="1"/>
    <col min="16" max="16384" width="11.42578125" style="3"/>
  </cols>
  <sheetData>
    <row r="1" spans="1:9">
      <c r="A1" s="1" t="s">
        <v>0</v>
      </c>
      <c r="B1" s="2" t="s">
        <v>1</v>
      </c>
      <c r="C1" s="2" t="s">
        <v>2</v>
      </c>
      <c r="D1" s="2" t="s">
        <v>3</v>
      </c>
      <c r="E1" s="2" t="s">
        <v>4</v>
      </c>
      <c r="F1" s="2" t="s">
        <v>5</v>
      </c>
      <c r="G1" s="2" t="s">
        <v>6</v>
      </c>
      <c r="H1" s="2" t="s">
        <v>7</v>
      </c>
      <c r="I1" s="2" t="s">
        <v>8</v>
      </c>
    </row>
    <row r="2" spans="1:9">
      <c r="A2" s="4" t="s">
        <v>310</v>
      </c>
      <c r="B2" s="5">
        <v>13302067</v>
      </c>
      <c r="C2" s="5">
        <v>13302067</v>
      </c>
      <c r="D2" s="5">
        <v>0</v>
      </c>
      <c r="E2" s="5">
        <v>0</v>
      </c>
      <c r="F2" s="5">
        <v>0</v>
      </c>
      <c r="G2" s="5">
        <v>0</v>
      </c>
      <c r="H2" s="5">
        <v>0</v>
      </c>
      <c r="I2" s="5">
        <v>0</v>
      </c>
    </row>
    <row r="3" spans="1:9">
      <c r="A3" s="4" t="s">
        <v>310</v>
      </c>
      <c r="B3" s="5">
        <v>129190297</v>
      </c>
      <c r="C3" s="5">
        <v>129190297</v>
      </c>
      <c r="D3" s="5">
        <v>0</v>
      </c>
      <c r="E3" s="5">
        <v>0</v>
      </c>
      <c r="F3" s="5">
        <v>0</v>
      </c>
      <c r="G3" s="5">
        <v>0</v>
      </c>
      <c r="H3" s="5">
        <v>0</v>
      </c>
      <c r="I3" s="5">
        <v>0</v>
      </c>
    </row>
    <row r="4" spans="1:9">
      <c r="A4" s="4" t="s">
        <v>310</v>
      </c>
      <c r="B4" s="5">
        <f>3922975030+542582+1000</f>
        <v>3923518612</v>
      </c>
      <c r="C4" s="5">
        <v>3788260704</v>
      </c>
      <c r="D4" s="5">
        <f>+B4-C4</f>
        <v>135257908</v>
      </c>
      <c r="E4" s="5">
        <v>0</v>
      </c>
      <c r="F4" s="5">
        <f>+D4</f>
        <v>135257908</v>
      </c>
      <c r="G4" s="5">
        <v>0</v>
      </c>
      <c r="H4" s="5">
        <v>0</v>
      </c>
      <c r="I4" s="5">
        <v>0</v>
      </c>
    </row>
    <row r="5" spans="1:9">
      <c r="A5" s="4" t="s">
        <v>310</v>
      </c>
      <c r="B5" s="5">
        <v>21847206</v>
      </c>
      <c r="C5" s="5">
        <v>21847206</v>
      </c>
      <c r="D5" s="5">
        <v>0</v>
      </c>
      <c r="E5" s="5">
        <v>0</v>
      </c>
      <c r="F5" s="5">
        <v>0</v>
      </c>
      <c r="G5" s="5">
        <v>0</v>
      </c>
      <c r="H5" s="5">
        <v>0</v>
      </c>
      <c r="I5" s="5">
        <v>0</v>
      </c>
    </row>
    <row r="6" spans="1:9">
      <c r="A6" s="4" t="s">
        <v>310</v>
      </c>
      <c r="B6" s="5">
        <v>891119</v>
      </c>
      <c r="C6" s="5">
        <v>891119</v>
      </c>
      <c r="D6" s="5">
        <v>0</v>
      </c>
      <c r="E6" s="5">
        <v>0</v>
      </c>
      <c r="F6" s="5">
        <v>0</v>
      </c>
      <c r="G6" s="5">
        <v>0</v>
      </c>
      <c r="H6" s="5">
        <v>0</v>
      </c>
      <c r="I6" s="5">
        <v>0</v>
      </c>
    </row>
    <row r="7" spans="1:9">
      <c r="A7" s="4" t="s">
        <v>310</v>
      </c>
      <c r="B7" s="5">
        <v>4952116</v>
      </c>
      <c r="C7" s="5">
        <v>4952116</v>
      </c>
      <c r="D7" s="5">
        <v>0</v>
      </c>
      <c r="E7" s="5">
        <v>0</v>
      </c>
      <c r="F7" s="5">
        <v>0</v>
      </c>
      <c r="G7" s="5">
        <v>0</v>
      </c>
      <c r="H7" s="5">
        <v>0</v>
      </c>
      <c r="I7" s="5">
        <v>0</v>
      </c>
    </row>
    <row r="8" spans="1:9">
      <c r="A8" s="4" t="s">
        <v>311</v>
      </c>
      <c r="B8" s="5">
        <v>45758949</v>
      </c>
      <c r="C8" s="5">
        <v>45758949</v>
      </c>
      <c r="D8" s="5">
        <v>0</v>
      </c>
      <c r="E8" s="5">
        <v>0</v>
      </c>
      <c r="F8" s="5">
        <v>0</v>
      </c>
      <c r="G8" s="5">
        <v>0</v>
      </c>
      <c r="H8" s="5">
        <v>0</v>
      </c>
      <c r="I8" s="5">
        <v>0</v>
      </c>
    </row>
    <row r="9" spans="1:9">
      <c r="A9" s="4" t="s">
        <v>9</v>
      </c>
      <c r="B9" s="5">
        <v>2735661023</v>
      </c>
      <c r="C9" s="5">
        <v>2601331172</v>
      </c>
      <c r="D9" s="5">
        <v>134329851</v>
      </c>
      <c r="E9" s="5">
        <v>0</v>
      </c>
      <c r="F9" s="5">
        <v>134329851</v>
      </c>
      <c r="G9" s="5">
        <v>0</v>
      </c>
      <c r="H9" s="5">
        <v>0</v>
      </c>
      <c r="I9" s="5">
        <v>0</v>
      </c>
    </row>
    <row r="10" spans="1:9">
      <c r="A10" s="4" t="s">
        <v>10</v>
      </c>
      <c r="B10" s="5">
        <v>5498413</v>
      </c>
      <c r="C10" s="5">
        <v>5252623</v>
      </c>
      <c r="D10" s="5">
        <v>245790</v>
      </c>
      <c r="E10" s="5">
        <v>0</v>
      </c>
      <c r="F10" s="5">
        <v>245790</v>
      </c>
      <c r="G10" s="5">
        <v>0</v>
      </c>
      <c r="H10" s="5">
        <v>0</v>
      </c>
      <c r="I10" s="5">
        <v>0</v>
      </c>
    </row>
    <row r="11" spans="1:9">
      <c r="A11" s="4" t="s">
        <v>11</v>
      </c>
      <c r="B11" s="5">
        <v>441696061</v>
      </c>
      <c r="C11" s="5">
        <v>385407481</v>
      </c>
      <c r="D11" s="5">
        <v>56288580</v>
      </c>
      <c r="E11" s="5">
        <v>0</v>
      </c>
      <c r="F11" s="5">
        <v>56288580</v>
      </c>
      <c r="G11" s="5">
        <v>0</v>
      </c>
      <c r="H11" s="5">
        <v>0</v>
      </c>
      <c r="I11" s="5">
        <v>0</v>
      </c>
    </row>
    <row r="12" spans="1:9">
      <c r="A12" s="4" t="s">
        <v>12</v>
      </c>
      <c r="B12" s="5">
        <v>4940585</v>
      </c>
      <c r="C12" s="5">
        <v>1056020</v>
      </c>
      <c r="D12" s="5">
        <v>3884565</v>
      </c>
      <c r="E12" s="5">
        <v>0</v>
      </c>
      <c r="F12" s="5">
        <v>3884565</v>
      </c>
      <c r="G12" s="5">
        <v>0</v>
      </c>
      <c r="H12" s="5">
        <v>0</v>
      </c>
      <c r="I12" s="5">
        <v>0</v>
      </c>
    </row>
    <row r="13" spans="1:9">
      <c r="A13" s="4" t="s">
        <v>13</v>
      </c>
      <c r="B13" s="5">
        <v>183421</v>
      </c>
      <c r="C13" s="5">
        <v>183421</v>
      </c>
      <c r="D13" s="5">
        <v>0</v>
      </c>
      <c r="E13" s="5">
        <v>0</v>
      </c>
      <c r="F13" s="5">
        <v>0</v>
      </c>
      <c r="G13" s="5">
        <v>0</v>
      </c>
      <c r="H13" s="5">
        <v>0</v>
      </c>
      <c r="I13" s="5">
        <v>0</v>
      </c>
    </row>
    <row r="14" spans="1:9">
      <c r="A14" s="4" t="s">
        <v>14</v>
      </c>
      <c r="B14" s="5">
        <v>40000</v>
      </c>
      <c r="C14" s="5">
        <v>40000</v>
      </c>
      <c r="D14" s="5">
        <v>0</v>
      </c>
      <c r="E14" s="5">
        <v>0</v>
      </c>
      <c r="F14" s="5">
        <v>0</v>
      </c>
      <c r="G14" s="5">
        <v>0</v>
      </c>
      <c r="H14" s="5">
        <v>0</v>
      </c>
      <c r="I14" s="5">
        <v>0</v>
      </c>
    </row>
    <row r="15" spans="1:9">
      <c r="A15" s="4" t="s">
        <v>312</v>
      </c>
      <c r="B15" s="5">
        <v>1681583895</v>
      </c>
      <c r="C15" s="5">
        <v>1113560239</v>
      </c>
      <c r="D15" s="5">
        <v>568023656</v>
      </c>
      <c r="E15" s="5">
        <v>0</v>
      </c>
      <c r="F15" s="5">
        <v>568023656</v>
      </c>
      <c r="G15" s="5">
        <v>0</v>
      </c>
      <c r="H15" s="5">
        <v>0</v>
      </c>
      <c r="I15" s="5">
        <v>0</v>
      </c>
    </row>
    <row r="16" spans="1:9">
      <c r="A16" s="4" t="s">
        <v>15</v>
      </c>
      <c r="B16" s="5">
        <v>12100</v>
      </c>
      <c r="C16" s="5">
        <v>12100</v>
      </c>
      <c r="D16" s="5">
        <v>0</v>
      </c>
      <c r="E16" s="5">
        <v>0</v>
      </c>
      <c r="F16" s="5">
        <v>0</v>
      </c>
      <c r="G16" s="5">
        <v>0</v>
      </c>
      <c r="H16" s="5">
        <v>0</v>
      </c>
      <c r="I16" s="5">
        <v>0</v>
      </c>
    </row>
    <row r="17" spans="1:9">
      <c r="A17" s="4" t="s">
        <v>16</v>
      </c>
      <c r="B17" s="5">
        <v>935512</v>
      </c>
      <c r="C17" s="5">
        <v>935512</v>
      </c>
      <c r="D17" s="5">
        <v>0</v>
      </c>
      <c r="E17" s="5">
        <v>0</v>
      </c>
      <c r="F17" s="5">
        <v>0</v>
      </c>
      <c r="G17" s="5">
        <v>0</v>
      </c>
      <c r="H17" s="5">
        <v>0</v>
      </c>
      <c r="I17" s="5">
        <v>0</v>
      </c>
    </row>
    <row r="18" spans="1:9">
      <c r="A18" s="4" t="s">
        <v>17</v>
      </c>
      <c r="B18" s="5">
        <v>2639577965</v>
      </c>
      <c r="C18" s="5">
        <v>2398592381</v>
      </c>
      <c r="D18" s="5">
        <v>240985584</v>
      </c>
      <c r="E18" s="5">
        <v>0</v>
      </c>
      <c r="F18" s="5">
        <v>240985584</v>
      </c>
      <c r="G18" s="5">
        <v>0</v>
      </c>
      <c r="H18" s="5">
        <v>0</v>
      </c>
      <c r="I18" s="5">
        <v>0</v>
      </c>
    </row>
    <row r="19" spans="1:9">
      <c r="A19" s="4" t="s">
        <v>18</v>
      </c>
      <c r="B19" s="5">
        <v>2792703702</v>
      </c>
      <c r="C19" s="5">
        <v>2449415852</v>
      </c>
      <c r="D19" s="5">
        <v>343287850</v>
      </c>
      <c r="E19" s="5">
        <v>0</v>
      </c>
      <c r="F19" s="5">
        <v>343287850</v>
      </c>
      <c r="G19" s="5">
        <v>0</v>
      </c>
      <c r="H19" s="5">
        <v>0</v>
      </c>
      <c r="I19" s="5">
        <v>0</v>
      </c>
    </row>
    <row r="20" spans="1:9">
      <c r="A20" s="4" t="s">
        <v>19</v>
      </c>
      <c r="B20" s="5">
        <v>567006964</v>
      </c>
      <c r="C20" s="5">
        <v>505043191</v>
      </c>
      <c r="D20" s="5">
        <v>61963773</v>
      </c>
      <c r="E20" s="5">
        <v>0</v>
      </c>
      <c r="F20" s="5">
        <v>61963773</v>
      </c>
      <c r="G20" s="5">
        <v>0</v>
      </c>
      <c r="H20" s="5">
        <v>0</v>
      </c>
      <c r="I20" s="5">
        <v>0</v>
      </c>
    </row>
    <row r="21" spans="1:9">
      <c r="A21" s="4" t="s">
        <v>20</v>
      </c>
      <c r="B21" s="5">
        <v>34121376</v>
      </c>
      <c r="C21" s="5">
        <v>2181360</v>
      </c>
      <c r="D21" s="5">
        <v>31940016</v>
      </c>
      <c r="E21" s="5">
        <v>0</v>
      </c>
      <c r="F21" s="5">
        <v>31940016</v>
      </c>
      <c r="G21" s="5">
        <v>0</v>
      </c>
      <c r="H21" s="5">
        <v>0</v>
      </c>
      <c r="I21" s="5">
        <v>0</v>
      </c>
    </row>
    <row r="22" spans="1:9">
      <c r="A22" s="4" t="s">
        <v>21</v>
      </c>
      <c r="B22" s="5">
        <v>38173687</v>
      </c>
      <c r="C22" s="5">
        <v>0</v>
      </c>
      <c r="D22" s="5">
        <v>38173687</v>
      </c>
      <c r="E22" s="5">
        <v>0</v>
      </c>
      <c r="F22" s="5">
        <v>38173687</v>
      </c>
      <c r="G22" s="5">
        <v>0</v>
      </c>
      <c r="H22" s="5">
        <v>0</v>
      </c>
      <c r="I22" s="5">
        <v>0</v>
      </c>
    </row>
    <row r="23" spans="1:9">
      <c r="A23" s="4" t="s">
        <v>22</v>
      </c>
      <c r="B23" s="5">
        <v>703401</v>
      </c>
      <c r="C23" s="5">
        <v>0</v>
      </c>
      <c r="D23" s="5">
        <v>703401</v>
      </c>
      <c r="E23" s="5">
        <v>0</v>
      </c>
      <c r="F23" s="5">
        <v>703401</v>
      </c>
      <c r="G23" s="5">
        <v>0</v>
      </c>
      <c r="H23" s="5">
        <v>0</v>
      </c>
      <c r="I23" s="5">
        <v>0</v>
      </c>
    </row>
    <row r="24" spans="1:9">
      <c r="A24" s="4" t="s">
        <v>23</v>
      </c>
      <c r="B24" s="5">
        <v>0</v>
      </c>
      <c r="C24" s="5">
        <v>135744</v>
      </c>
      <c r="D24" s="5">
        <v>0</v>
      </c>
      <c r="E24" s="5">
        <v>135744</v>
      </c>
      <c r="F24" s="5">
        <v>0</v>
      </c>
      <c r="G24" s="5">
        <v>135744</v>
      </c>
      <c r="H24" s="5">
        <v>0</v>
      </c>
      <c r="I24" s="5">
        <v>0</v>
      </c>
    </row>
    <row r="25" spans="1:9">
      <c r="A25" s="562" t="s">
        <v>231</v>
      </c>
      <c r="B25" s="563">
        <v>253778002</v>
      </c>
      <c r="C25" s="563">
        <v>196903239</v>
      </c>
      <c r="D25" s="563">
        <v>56874763</v>
      </c>
      <c r="E25" s="563">
        <v>0</v>
      </c>
      <c r="F25" s="563">
        <v>56874763</v>
      </c>
      <c r="G25" s="563">
        <v>0</v>
      </c>
      <c r="H25" s="563">
        <v>0</v>
      </c>
      <c r="I25" s="563">
        <v>0</v>
      </c>
    </row>
    <row r="26" spans="1:9">
      <c r="A26" s="4" t="s">
        <v>313</v>
      </c>
      <c r="B26" s="5">
        <v>2733587789</v>
      </c>
      <c r="C26" s="5">
        <v>3401336468</v>
      </c>
      <c r="D26" s="5">
        <v>0</v>
      </c>
      <c r="E26" s="5">
        <v>667748679</v>
      </c>
      <c r="F26" s="5">
        <v>0</v>
      </c>
      <c r="G26" s="5">
        <v>667748679</v>
      </c>
      <c r="H26" s="5">
        <v>0</v>
      </c>
      <c r="I26" s="5">
        <v>0</v>
      </c>
    </row>
    <row r="27" spans="1:9">
      <c r="A27" s="4" t="s">
        <v>24</v>
      </c>
      <c r="B27" s="5">
        <v>5134254</v>
      </c>
      <c r="C27" s="5">
        <v>5134254</v>
      </c>
      <c r="D27" s="5">
        <v>0</v>
      </c>
      <c r="E27" s="5">
        <v>0</v>
      </c>
      <c r="F27" s="5">
        <v>0</v>
      </c>
      <c r="G27" s="5">
        <v>0</v>
      </c>
      <c r="H27" s="5">
        <v>0</v>
      </c>
      <c r="I27" s="5">
        <v>0</v>
      </c>
    </row>
    <row r="28" spans="1:9">
      <c r="A28" s="4" t="s">
        <v>25</v>
      </c>
      <c r="B28" s="5">
        <v>5000</v>
      </c>
      <c r="C28" s="5">
        <v>5000</v>
      </c>
      <c r="D28" s="5">
        <v>0</v>
      </c>
      <c r="E28" s="5">
        <v>0</v>
      </c>
      <c r="F28" s="5">
        <v>0</v>
      </c>
      <c r="G28" s="5">
        <v>0</v>
      </c>
      <c r="H28" s="5">
        <v>0</v>
      </c>
      <c r="I28" s="5">
        <v>0</v>
      </c>
    </row>
    <row r="29" spans="1:9">
      <c r="A29" s="4" t="s">
        <v>26</v>
      </c>
      <c r="B29" s="5">
        <v>7518832</v>
      </c>
      <c r="C29" s="5">
        <v>7518832</v>
      </c>
      <c r="D29" s="5">
        <v>0</v>
      </c>
      <c r="E29" s="5">
        <v>0</v>
      </c>
      <c r="F29" s="5">
        <v>0</v>
      </c>
      <c r="G29" s="5">
        <v>0</v>
      </c>
      <c r="H29" s="5">
        <v>0</v>
      </c>
      <c r="I29" s="5">
        <v>0</v>
      </c>
    </row>
    <row r="30" spans="1:9">
      <c r="A30" s="4" t="s">
        <v>27</v>
      </c>
      <c r="B30" s="5">
        <v>517207557</v>
      </c>
      <c r="C30" s="5">
        <v>517207557</v>
      </c>
      <c r="D30" s="5">
        <v>0</v>
      </c>
      <c r="E30" s="5">
        <v>0</v>
      </c>
      <c r="F30" s="5">
        <v>0</v>
      </c>
      <c r="G30" s="5">
        <v>0</v>
      </c>
      <c r="H30" s="5">
        <v>0</v>
      </c>
      <c r="I30" s="5">
        <v>0</v>
      </c>
    </row>
    <row r="31" spans="1:9">
      <c r="A31" s="4" t="s">
        <v>28</v>
      </c>
      <c r="B31" s="5">
        <v>8465239</v>
      </c>
      <c r="C31" s="5">
        <v>10147674</v>
      </c>
      <c r="D31" s="5">
        <v>0</v>
      </c>
      <c r="E31" s="5">
        <v>1682435</v>
      </c>
      <c r="F31" s="5">
        <v>0</v>
      </c>
      <c r="G31" s="5">
        <v>1682435</v>
      </c>
      <c r="H31" s="5">
        <v>0</v>
      </c>
      <c r="I31" s="5">
        <v>0</v>
      </c>
    </row>
    <row r="32" spans="1:9">
      <c r="A32" s="4" t="s">
        <v>29</v>
      </c>
      <c r="B32" s="5">
        <v>72379</v>
      </c>
      <c r="C32" s="5">
        <v>83394</v>
      </c>
      <c r="D32" s="5">
        <v>0</v>
      </c>
      <c r="E32" s="5">
        <v>11015</v>
      </c>
      <c r="F32" s="5">
        <v>0</v>
      </c>
      <c r="G32" s="5">
        <v>11015</v>
      </c>
      <c r="H32" s="5">
        <v>0</v>
      </c>
      <c r="I32" s="5">
        <v>0</v>
      </c>
    </row>
    <row r="33" spans="1:9">
      <c r="A33" s="4" t="s">
        <v>314</v>
      </c>
      <c r="B33" s="5">
        <v>262687</v>
      </c>
      <c r="C33" s="5">
        <v>303889</v>
      </c>
      <c r="D33" s="5">
        <v>0</v>
      </c>
      <c r="E33" s="5">
        <v>41202</v>
      </c>
      <c r="F33" s="5">
        <v>0</v>
      </c>
      <c r="G33" s="5">
        <v>41202</v>
      </c>
      <c r="H33" s="5">
        <v>0</v>
      </c>
      <c r="I33" s="5">
        <v>0</v>
      </c>
    </row>
    <row r="34" spans="1:9">
      <c r="A34" s="4" t="s">
        <v>30</v>
      </c>
      <c r="B34" s="5">
        <v>40081084</v>
      </c>
      <c r="C34" s="5">
        <v>40081084</v>
      </c>
      <c r="D34" s="5">
        <v>0</v>
      </c>
      <c r="E34" s="5">
        <v>0</v>
      </c>
      <c r="F34" s="5">
        <v>0</v>
      </c>
      <c r="G34" s="5">
        <v>0</v>
      </c>
      <c r="H34" s="5">
        <v>0</v>
      </c>
      <c r="I34" s="5">
        <v>0</v>
      </c>
    </row>
    <row r="35" spans="1:9">
      <c r="A35" s="4" t="s">
        <v>31</v>
      </c>
      <c r="B35" s="5">
        <v>16329229</v>
      </c>
      <c r="C35" s="5">
        <v>18522912</v>
      </c>
      <c r="D35" s="5">
        <v>0</v>
      </c>
      <c r="E35" s="5">
        <v>2193683</v>
      </c>
      <c r="F35" s="5">
        <v>0</v>
      </c>
      <c r="G35" s="5">
        <v>2193683</v>
      </c>
      <c r="H35" s="5">
        <v>0</v>
      </c>
      <c r="I35" s="5">
        <v>0</v>
      </c>
    </row>
    <row r="36" spans="1:9">
      <c r="A36" s="4" t="s">
        <v>32</v>
      </c>
      <c r="B36" s="5">
        <v>413320</v>
      </c>
      <c r="C36" s="5">
        <v>413320</v>
      </c>
      <c r="D36" s="5">
        <v>0</v>
      </c>
      <c r="E36" s="5">
        <v>0</v>
      </c>
      <c r="F36" s="5">
        <v>0</v>
      </c>
      <c r="G36" s="5">
        <v>0</v>
      </c>
      <c r="H36" s="5">
        <v>0</v>
      </c>
      <c r="I36" s="5">
        <v>0</v>
      </c>
    </row>
    <row r="37" spans="1:9">
      <c r="A37" s="4" t="s">
        <v>33</v>
      </c>
      <c r="B37" s="5">
        <v>64411593</v>
      </c>
      <c r="C37" s="5">
        <v>81673482</v>
      </c>
      <c r="D37" s="5">
        <v>0</v>
      </c>
      <c r="E37" s="5">
        <v>17261889</v>
      </c>
      <c r="F37" s="5">
        <v>0</v>
      </c>
      <c r="G37" s="5">
        <v>17261889</v>
      </c>
      <c r="H37" s="5">
        <v>0</v>
      </c>
      <c r="I37" s="5">
        <v>0</v>
      </c>
    </row>
    <row r="38" spans="1:9">
      <c r="A38" s="4" t="s">
        <v>34</v>
      </c>
      <c r="B38" s="5">
        <v>1442643</v>
      </c>
      <c r="C38" s="5">
        <v>5040233</v>
      </c>
      <c r="D38" s="5">
        <v>0</v>
      </c>
      <c r="E38" s="5">
        <v>3597590</v>
      </c>
      <c r="F38" s="5">
        <v>0</v>
      </c>
      <c r="G38" s="5">
        <v>3597590</v>
      </c>
      <c r="H38" s="5">
        <v>0</v>
      </c>
      <c r="I38" s="5">
        <v>0</v>
      </c>
    </row>
    <row r="39" spans="1:9">
      <c r="A39" s="4" t="s">
        <v>35</v>
      </c>
      <c r="B39" s="5">
        <v>286602949</v>
      </c>
      <c r="C39" s="5">
        <v>408027482</v>
      </c>
      <c r="D39" s="5">
        <v>0</v>
      </c>
      <c r="E39" s="5">
        <v>121424533</v>
      </c>
      <c r="F39" s="5">
        <v>0</v>
      </c>
      <c r="G39" s="5">
        <v>121424533</v>
      </c>
      <c r="H39" s="5">
        <v>0</v>
      </c>
      <c r="I39" s="5">
        <v>0</v>
      </c>
    </row>
    <row r="40" spans="1:9">
      <c r="A40" s="562" t="s">
        <v>36</v>
      </c>
      <c r="B40" s="563">
        <v>0</v>
      </c>
      <c r="C40" s="563">
        <v>10000000</v>
      </c>
      <c r="D40" s="563">
        <v>0</v>
      </c>
      <c r="E40" s="563">
        <v>10000000</v>
      </c>
      <c r="F40" s="563">
        <v>0</v>
      </c>
      <c r="G40" s="563">
        <v>10000000</v>
      </c>
      <c r="H40" s="563">
        <v>0</v>
      </c>
      <c r="I40" s="563">
        <v>0</v>
      </c>
    </row>
    <row r="41" spans="1:9">
      <c r="A41" s="562" t="s">
        <v>37</v>
      </c>
      <c r="B41" s="563">
        <v>0</v>
      </c>
      <c r="C41" s="563">
        <f>646773743+188685023</f>
        <v>835458766</v>
      </c>
      <c r="D41" s="563">
        <v>0</v>
      </c>
      <c r="E41" s="563">
        <f>+C41</f>
        <v>835458766</v>
      </c>
      <c r="F41" s="563">
        <v>0</v>
      </c>
      <c r="G41" s="563">
        <f>+E41</f>
        <v>835458766</v>
      </c>
      <c r="H41" s="563">
        <v>0</v>
      </c>
      <c r="I41" s="563">
        <v>0</v>
      </c>
    </row>
    <row r="42" spans="1:9">
      <c r="A42" s="562" t="s">
        <v>38</v>
      </c>
      <c r="B42" s="563">
        <v>31477157</v>
      </c>
      <c r="C42" s="563">
        <v>31477157</v>
      </c>
      <c r="D42" s="563">
        <v>0</v>
      </c>
      <c r="E42" s="563">
        <v>0</v>
      </c>
      <c r="F42" s="563">
        <v>0</v>
      </c>
      <c r="G42" s="563">
        <v>0</v>
      </c>
      <c r="H42" s="563">
        <v>0</v>
      </c>
      <c r="I42" s="563">
        <v>0</v>
      </c>
    </row>
    <row r="43" spans="1:9">
      <c r="A43" s="4" t="s">
        <v>39</v>
      </c>
      <c r="B43" s="5">
        <v>1355535613</v>
      </c>
      <c r="C43" s="5">
        <v>4218365411</v>
      </c>
      <c r="D43" s="5">
        <v>0</v>
      </c>
      <c r="E43" s="5">
        <v>2862829798</v>
      </c>
      <c r="F43" s="5">
        <v>0</v>
      </c>
      <c r="G43" s="5">
        <v>0</v>
      </c>
      <c r="H43" s="5">
        <v>0</v>
      </c>
      <c r="I43" s="5">
        <v>2862829798</v>
      </c>
    </row>
    <row r="44" spans="1:9">
      <c r="A44" s="4" t="s">
        <v>40</v>
      </c>
      <c r="B44" s="5">
        <v>14831732</v>
      </c>
      <c r="C44" s="5">
        <v>14831732</v>
      </c>
      <c r="D44" s="5">
        <v>0</v>
      </c>
      <c r="E44" s="5">
        <v>0</v>
      </c>
      <c r="F44" s="5">
        <v>0</v>
      </c>
      <c r="G44" s="5">
        <v>0</v>
      </c>
      <c r="H44" s="5">
        <v>0</v>
      </c>
      <c r="I44" s="5">
        <v>0</v>
      </c>
    </row>
    <row r="45" spans="1:9">
      <c r="A45" s="4" t="s">
        <v>41</v>
      </c>
      <c r="B45" s="5">
        <v>346218033</v>
      </c>
      <c r="C45" s="5">
        <v>617203167</v>
      </c>
      <c r="D45" s="5">
        <v>0</v>
      </c>
      <c r="E45" s="5">
        <f>+C45-B45</f>
        <v>270985134</v>
      </c>
      <c r="F45" s="5">
        <v>0</v>
      </c>
      <c r="G45" s="5">
        <v>0</v>
      </c>
      <c r="H45" s="5">
        <v>0</v>
      </c>
      <c r="I45" s="5">
        <f>+E45</f>
        <v>270985134</v>
      </c>
    </row>
    <row r="46" spans="1:9">
      <c r="A46" s="4" t="s">
        <v>42</v>
      </c>
      <c r="B46" s="5">
        <v>3419636193</v>
      </c>
      <c r="C46" s="5">
        <v>1101107712</v>
      </c>
      <c r="D46" s="5">
        <v>2318528481</v>
      </c>
      <c r="E46" s="5">
        <v>0</v>
      </c>
      <c r="F46" s="5">
        <v>0</v>
      </c>
      <c r="G46" s="5">
        <v>0</v>
      </c>
      <c r="H46" s="5">
        <v>2318528481</v>
      </c>
      <c r="I46" s="5">
        <v>0</v>
      </c>
    </row>
    <row r="47" spans="1:9">
      <c r="A47" s="4" t="s">
        <v>43</v>
      </c>
      <c r="B47" s="5">
        <v>56027333</v>
      </c>
      <c r="C47" s="5">
        <v>15896333</v>
      </c>
      <c r="D47" s="5">
        <v>40131000</v>
      </c>
      <c r="E47" s="5">
        <v>0</v>
      </c>
      <c r="F47" s="5">
        <v>0</v>
      </c>
      <c r="G47" s="5">
        <v>0</v>
      </c>
      <c r="H47" s="5">
        <v>40131000</v>
      </c>
      <c r="I47" s="5">
        <v>0</v>
      </c>
    </row>
    <row r="48" spans="1:9">
      <c r="A48" s="4" t="s">
        <v>44</v>
      </c>
      <c r="B48" s="5">
        <v>20637008</v>
      </c>
      <c r="C48" s="5">
        <v>5809362</v>
      </c>
      <c r="D48" s="5">
        <v>14827646</v>
      </c>
      <c r="E48" s="5">
        <v>0</v>
      </c>
      <c r="F48" s="5">
        <v>0</v>
      </c>
      <c r="G48" s="5">
        <v>0</v>
      </c>
      <c r="H48" s="5">
        <v>14827646</v>
      </c>
      <c r="I48" s="5">
        <v>0</v>
      </c>
    </row>
    <row r="49" spans="1:15">
      <c r="A49" s="4" t="s">
        <v>45</v>
      </c>
      <c r="B49" s="5">
        <v>680000</v>
      </c>
      <c r="C49" s="5">
        <v>0</v>
      </c>
      <c r="D49" s="5">
        <v>680000</v>
      </c>
      <c r="E49" s="5">
        <v>0</v>
      </c>
      <c r="F49" s="5">
        <v>0</v>
      </c>
      <c r="G49" s="5">
        <v>0</v>
      </c>
      <c r="H49" s="5">
        <v>680000</v>
      </c>
      <c r="I49" s="5">
        <v>0</v>
      </c>
    </row>
    <row r="50" spans="1:15">
      <c r="A50" s="4" t="s">
        <v>46</v>
      </c>
      <c r="B50" s="5">
        <v>57213749</v>
      </c>
      <c r="C50" s="5">
        <v>22132480</v>
      </c>
      <c r="D50" s="5">
        <v>35081269</v>
      </c>
      <c r="E50" s="5">
        <v>0</v>
      </c>
      <c r="F50" s="5">
        <v>0</v>
      </c>
      <c r="G50" s="5">
        <v>0</v>
      </c>
      <c r="H50" s="5">
        <v>35081269</v>
      </c>
      <c r="I50" s="5">
        <v>0</v>
      </c>
    </row>
    <row r="51" spans="1:15">
      <c r="A51" s="4" t="s">
        <v>47</v>
      </c>
      <c r="B51" s="5">
        <v>16999014</v>
      </c>
      <c r="C51" s="5">
        <v>4998620</v>
      </c>
      <c r="D51" s="5">
        <v>12000394</v>
      </c>
      <c r="E51" s="5">
        <v>0</v>
      </c>
      <c r="F51" s="5">
        <v>0</v>
      </c>
      <c r="G51" s="5">
        <v>0</v>
      </c>
      <c r="H51" s="5">
        <v>12000394</v>
      </c>
      <c r="I51" s="5">
        <v>0</v>
      </c>
      <c r="K51" s="7"/>
    </row>
    <row r="52" spans="1:15">
      <c r="A52" s="4" t="s">
        <v>48</v>
      </c>
      <c r="B52" s="5">
        <v>2783849</v>
      </c>
      <c r="C52" s="5">
        <v>2598700</v>
      </c>
      <c r="D52" s="5">
        <v>185149</v>
      </c>
      <c r="E52" s="5">
        <v>0</v>
      </c>
      <c r="F52" s="5">
        <v>0</v>
      </c>
      <c r="G52" s="5">
        <v>0</v>
      </c>
      <c r="H52" s="5">
        <v>185149</v>
      </c>
      <c r="I52" s="5">
        <v>0</v>
      </c>
    </row>
    <row r="53" spans="1:15">
      <c r="A53" s="6" t="s">
        <v>49</v>
      </c>
      <c r="B53" s="5">
        <v>7825591</v>
      </c>
      <c r="C53" s="5">
        <v>2581665</v>
      </c>
      <c r="D53" s="5">
        <v>5243926</v>
      </c>
      <c r="E53" s="5">
        <v>0</v>
      </c>
      <c r="F53" s="5">
        <v>0</v>
      </c>
      <c r="G53" s="5">
        <v>0</v>
      </c>
      <c r="H53" s="5">
        <v>5243926</v>
      </c>
      <c r="I53" s="5">
        <v>0</v>
      </c>
      <c r="M53" s="7"/>
      <c r="N53" s="7"/>
      <c r="O53" s="7"/>
    </row>
    <row r="54" spans="1:15">
      <c r="A54" s="6" t="s">
        <v>50</v>
      </c>
      <c r="B54" s="5">
        <v>7620</v>
      </c>
      <c r="C54" s="5">
        <v>0</v>
      </c>
      <c r="D54" s="5">
        <v>7620</v>
      </c>
      <c r="E54" s="5">
        <v>0</v>
      </c>
      <c r="F54" s="5">
        <v>0</v>
      </c>
      <c r="G54" s="5">
        <v>0</v>
      </c>
      <c r="H54" s="5">
        <v>7620</v>
      </c>
      <c r="I54" s="5">
        <v>0</v>
      </c>
      <c r="M54" s="7"/>
    </row>
    <row r="55" spans="1:15">
      <c r="A55" s="6" t="s">
        <v>51</v>
      </c>
      <c r="B55" s="5">
        <v>5000</v>
      </c>
      <c r="C55" s="5">
        <v>0</v>
      </c>
      <c r="D55" s="5">
        <v>5000</v>
      </c>
      <c r="E55" s="5">
        <v>0</v>
      </c>
      <c r="F55" s="5">
        <v>0</v>
      </c>
      <c r="G55" s="5">
        <v>0</v>
      </c>
      <c r="H55" s="5">
        <v>5000</v>
      </c>
      <c r="I55" s="5">
        <v>0</v>
      </c>
    </row>
    <row r="56" spans="1:15">
      <c r="A56" s="4" t="s">
        <v>52</v>
      </c>
      <c r="B56" s="5">
        <v>992633</v>
      </c>
      <c r="C56" s="5">
        <v>351236</v>
      </c>
      <c r="D56" s="5">
        <v>641397</v>
      </c>
      <c r="E56" s="5">
        <v>0</v>
      </c>
      <c r="F56" s="5">
        <v>0</v>
      </c>
      <c r="G56" s="5">
        <v>0</v>
      </c>
      <c r="H56" s="5">
        <v>641397</v>
      </c>
      <c r="I56" s="5">
        <v>0</v>
      </c>
    </row>
    <row r="57" spans="1:15">
      <c r="A57" s="4" t="s">
        <v>53</v>
      </c>
      <c r="B57" s="5">
        <v>199468132</v>
      </c>
      <c r="C57" s="5">
        <v>124985130</v>
      </c>
      <c r="D57" s="5">
        <v>74483002</v>
      </c>
      <c r="E57" s="5">
        <v>0</v>
      </c>
      <c r="F57" s="5">
        <v>0</v>
      </c>
      <c r="G57" s="5">
        <v>0</v>
      </c>
      <c r="H57" s="5">
        <v>74483002</v>
      </c>
      <c r="I57" s="5">
        <v>0</v>
      </c>
    </row>
    <row r="58" spans="1:15">
      <c r="A58" s="4" t="s">
        <v>54</v>
      </c>
      <c r="B58" s="5">
        <v>8136100</v>
      </c>
      <c r="C58" s="5">
        <v>3213000</v>
      </c>
      <c r="D58" s="5">
        <v>4923100</v>
      </c>
      <c r="E58" s="5">
        <v>0</v>
      </c>
      <c r="F58" s="5">
        <v>0</v>
      </c>
      <c r="G58" s="5">
        <v>0</v>
      </c>
      <c r="H58" s="5">
        <v>4923100</v>
      </c>
      <c r="I58" s="5">
        <v>0</v>
      </c>
    </row>
    <row r="59" spans="1:15">
      <c r="A59" s="4" t="s">
        <v>55</v>
      </c>
      <c r="B59" s="5">
        <v>23299554</v>
      </c>
      <c r="C59" s="5">
        <v>6677554</v>
      </c>
      <c r="D59" s="5">
        <v>16622000</v>
      </c>
      <c r="E59" s="5">
        <v>0</v>
      </c>
      <c r="F59" s="5">
        <v>0</v>
      </c>
      <c r="G59" s="5">
        <v>0</v>
      </c>
      <c r="H59" s="5">
        <v>16622000</v>
      </c>
      <c r="I59" s="5">
        <v>0</v>
      </c>
    </row>
    <row r="60" spans="1:15">
      <c r="A60" s="4" t="s">
        <v>56</v>
      </c>
      <c r="B60" s="5">
        <v>6285015</v>
      </c>
      <c r="C60" s="5">
        <v>3747906</v>
      </c>
      <c r="D60" s="5">
        <v>2537109</v>
      </c>
      <c r="E60" s="5">
        <v>0</v>
      </c>
      <c r="F60" s="5">
        <v>0</v>
      </c>
      <c r="G60" s="5">
        <v>0</v>
      </c>
      <c r="H60" s="5">
        <v>2537109</v>
      </c>
      <c r="I60" s="5">
        <v>0</v>
      </c>
    </row>
    <row r="61" spans="1:15">
      <c r="A61" s="4" t="s">
        <v>56</v>
      </c>
      <c r="B61" s="5">
        <v>50000</v>
      </c>
      <c r="C61" s="5">
        <v>50000</v>
      </c>
      <c r="D61" s="5">
        <v>0</v>
      </c>
      <c r="E61" s="5">
        <v>0</v>
      </c>
      <c r="F61" s="5">
        <v>0</v>
      </c>
      <c r="G61" s="5">
        <v>0</v>
      </c>
      <c r="H61" s="5">
        <v>0</v>
      </c>
      <c r="I61" s="5">
        <v>0</v>
      </c>
    </row>
    <row r="62" spans="1:15">
      <c r="A62" s="4" t="s">
        <v>56</v>
      </c>
      <c r="B62" s="5">
        <v>523320</v>
      </c>
      <c r="C62" s="5">
        <v>0</v>
      </c>
      <c r="D62" s="5">
        <v>523320</v>
      </c>
      <c r="E62" s="5">
        <v>0</v>
      </c>
      <c r="F62" s="5">
        <v>0</v>
      </c>
      <c r="G62" s="5">
        <v>0</v>
      </c>
      <c r="H62" s="5">
        <v>523320</v>
      </c>
      <c r="I62" s="5">
        <v>0</v>
      </c>
    </row>
    <row r="63" spans="1:15">
      <c r="A63" s="4" t="s">
        <v>315</v>
      </c>
      <c r="B63" s="5">
        <v>43049500</v>
      </c>
      <c r="C63" s="5">
        <v>12780928</v>
      </c>
      <c r="D63" s="5">
        <v>30268572</v>
      </c>
      <c r="E63" s="5">
        <v>0</v>
      </c>
      <c r="F63" s="5">
        <v>0</v>
      </c>
      <c r="G63" s="5">
        <v>0</v>
      </c>
      <c r="H63" s="5">
        <v>30268572</v>
      </c>
      <c r="I63" s="5">
        <v>0</v>
      </c>
    </row>
    <row r="64" spans="1:15">
      <c r="A64" s="4" t="s">
        <v>57</v>
      </c>
      <c r="B64" s="5">
        <v>2067224</v>
      </c>
      <c r="C64" s="5">
        <v>789816</v>
      </c>
      <c r="D64" s="5">
        <v>1277408</v>
      </c>
      <c r="E64" s="5">
        <v>0</v>
      </c>
      <c r="F64" s="5">
        <v>0</v>
      </c>
      <c r="G64" s="5">
        <v>0</v>
      </c>
      <c r="H64" s="5">
        <v>1277408</v>
      </c>
      <c r="I64" s="5">
        <v>0</v>
      </c>
    </row>
    <row r="65" spans="1:9">
      <c r="A65" s="4" t="s">
        <v>58</v>
      </c>
      <c r="B65" s="5">
        <v>159855</v>
      </c>
      <c r="C65" s="5">
        <v>34130</v>
      </c>
      <c r="D65" s="5">
        <v>125725</v>
      </c>
      <c r="E65" s="5">
        <v>0</v>
      </c>
      <c r="F65" s="5">
        <v>0</v>
      </c>
      <c r="G65" s="5">
        <v>0</v>
      </c>
      <c r="H65" s="5">
        <v>125725</v>
      </c>
      <c r="I65" s="5">
        <v>0</v>
      </c>
    </row>
    <row r="66" spans="1:9">
      <c r="A66" s="4" t="s">
        <v>262</v>
      </c>
      <c r="B66" s="5">
        <v>7704381</v>
      </c>
      <c r="C66" s="5">
        <v>6633202</v>
      </c>
      <c r="D66" s="5">
        <v>1071179</v>
      </c>
      <c r="E66" s="5">
        <v>0</v>
      </c>
      <c r="F66" s="5">
        <v>0</v>
      </c>
      <c r="G66" s="5">
        <v>0</v>
      </c>
      <c r="H66" s="5">
        <v>1071179</v>
      </c>
      <c r="I66" s="5">
        <v>0</v>
      </c>
    </row>
    <row r="67" spans="1:9">
      <c r="A67" s="4" t="s">
        <v>59</v>
      </c>
      <c r="B67" s="5">
        <v>9776904</v>
      </c>
      <c r="C67" s="5">
        <v>2861754</v>
      </c>
      <c r="D67" s="5">
        <v>6915150</v>
      </c>
      <c r="E67" s="5">
        <v>0</v>
      </c>
      <c r="F67" s="5">
        <v>0</v>
      </c>
      <c r="G67" s="5">
        <v>0</v>
      </c>
      <c r="H67" s="5">
        <v>6915150</v>
      </c>
      <c r="I67" s="5">
        <v>0</v>
      </c>
    </row>
    <row r="68" spans="1:9">
      <c r="A68" s="4" t="s">
        <v>316</v>
      </c>
      <c r="B68" s="5">
        <v>588762</v>
      </c>
      <c r="C68" s="5">
        <v>126900</v>
      </c>
      <c r="D68" s="5">
        <v>461862</v>
      </c>
      <c r="E68" s="5">
        <v>0</v>
      </c>
      <c r="F68" s="5">
        <v>0</v>
      </c>
      <c r="G68" s="5">
        <v>0</v>
      </c>
      <c r="H68" s="5">
        <v>461862</v>
      </c>
      <c r="I68" s="5">
        <v>0</v>
      </c>
    </row>
    <row r="69" spans="1:9">
      <c r="A69" s="4" t="s">
        <v>60</v>
      </c>
      <c r="B69" s="5">
        <v>2341827</v>
      </c>
      <c r="C69" s="5">
        <v>519823</v>
      </c>
      <c r="D69" s="5">
        <v>1822004</v>
      </c>
      <c r="E69" s="5">
        <v>0</v>
      </c>
      <c r="F69" s="5">
        <v>0</v>
      </c>
      <c r="G69" s="5">
        <v>0</v>
      </c>
      <c r="H69" s="5">
        <v>1822004</v>
      </c>
      <c r="I69" s="5">
        <v>0</v>
      </c>
    </row>
    <row r="70" spans="1:9">
      <c r="A70" s="4" t="s">
        <v>61</v>
      </c>
      <c r="B70" s="5">
        <v>452692</v>
      </c>
      <c r="C70" s="5">
        <v>77598</v>
      </c>
      <c r="D70" s="5">
        <v>375094</v>
      </c>
      <c r="E70" s="5">
        <v>0</v>
      </c>
      <c r="F70" s="5">
        <v>0</v>
      </c>
      <c r="G70" s="5">
        <v>0</v>
      </c>
      <c r="H70" s="5">
        <v>375094</v>
      </c>
      <c r="I70" s="5">
        <v>0</v>
      </c>
    </row>
    <row r="71" spans="1:9">
      <c r="A71" s="4" t="s">
        <v>62</v>
      </c>
      <c r="B71" s="5">
        <v>284088</v>
      </c>
      <c r="C71" s="5">
        <v>0</v>
      </c>
      <c r="D71" s="5">
        <v>284088</v>
      </c>
      <c r="E71" s="5">
        <v>0</v>
      </c>
      <c r="F71" s="5">
        <v>0</v>
      </c>
      <c r="G71" s="5">
        <v>0</v>
      </c>
      <c r="H71" s="5">
        <v>284088</v>
      </c>
      <c r="I71" s="5">
        <v>0</v>
      </c>
    </row>
    <row r="72" spans="1:9">
      <c r="A72" s="4" t="s">
        <v>63</v>
      </c>
      <c r="B72" s="5">
        <v>82792</v>
      </c>
      <c r="C72" s="5">
        <v>14350</v>
      </c>
      <c r="D72" s="5">
        <v>68442</v>
      </c>
      <c r="E72" s="5">
        <v>0</v>
      </c>
      <c r="F72" s="5">
        <v>0</v>
      </c>
      <c r="G72" s="5">
        <v>0</v>
      </c>
      <c r="H72" s="5">
        <v>68442</v>
      </c>
      <c r="I72" s="5">
        <v>0</v>
      </c>
    </row>
    <row r="73" spans="1:9">
      <c r="A73" s="4" t="s">
        <v>317</v>
      </c>
      <c r="B73" s="5">
        <v>67838</v>
      </c>
      <c r="C73" s="5">
        <v>33919</v>
      </c>
      <c r="D73" s="5">
        <v>33919</v>
      </c>
      <c r="E73" s="5">
        <v>0</v>
      </c>
      <c r="F73" s="5">
        <v>0</v>
      </c>
      <c r="G73" s="5">
        <v>0</v>
      </c>
      <c r="H73" s="5">
        <v>33919</v>
      </c>
      <c r="I73" s="5">
        <v>0</v>
      </c>
    </row>
    <row r="74" spans="1:9">
      <c r="A74" s="4" t="s">
        <v>64</v>
      </c>
      <c r="B74" s="5">
        <v>1537737</v>
      </c>
      <c r="C74" s="5">
        <v>458082</v>
      </c>
      <c r="D74" s="5">
        <v>1079655</v>
      </c>
      <c r="E74" s="5">
        <v>0</v>
      </c>
      <c r="F74" s="5">
        <v>0</v>
      </c>
      <c r="G74" s="5">
        <v>0</v>
      </c>
      <c r="H74" s="5">
        <v>1079655</v>
      </c>
      <c r="I74" s="5">
        <v>0</v>
      </c>
    </row>
    <row r="75" spans="1:9">
      <c r="A75" s="4" t="s">
        <v>318</v>
      </c>
      <c r="B75" s="5">
        <v>834296260</v>
      </c>
      <c r="C75" s="5">
        <v>401194378</v>
      </c>
      <c r="D75" s="5">
        <v>433101882</v>
      </c>
      <c r="E75" s="5">
        <v>0</v>
      </c>
      <c r="F75" s="5">
        <v>0</v>
      </c>
      <c r="G75" s="5">
        <v>0</v>
      </c>
      <c r="H75" s="5">
        <v>433101882</v>
      </c>
      <c r="I75" s="5">
        <v>0</v>
      </c>
    </row>
    <row r="76" spans="1:9">
      <c r="A76" s="4" t="s">
        <v>65</v>
      </c>
      <c r="B76" s="5">
        <v>28292936</v>
      </c>
      <c r="C76" s="5">
        <v>8106834</v>
      </c>
      <c r="D76" s="5">
        <v>20186102</v>
      </c>
      <c r="E76" s="5">
        <v>0</v>
      </c>
      <c r="F76" s="5">
        <v>0</v>
      </c>
      <c r="G76" s="5">
        <v>0</v>
      </c>
      <c r="H76" s="5">
        <v>20186102</v>
      </c>
      <c r="I76" s="5">
        <v>0</v>
      </c>
    </row>
    <row r="77" spans="1:9">
      <c r="A77" s="4" t="s">
        <v>66</v>
      </c>
      <c r="B77" s="5">
        <v>1438661</v>
      </c>
      <c r="C77" s="5">
        <v>3206786</v>
      </c>
      <c r="D77" s="5">
        <v>0</v>
      </c>
      <c r="E77" s="5">
        <v>1768125</v>
      </c>
      <c r="F77" s="5">
        <v>0</v>
      </c>
      <c r="G77" s="5">
        <v>0</v>
      </c>
      <c r="H77" s="5">
        <v>0</v>
      </c>
      <c r="I77" s="5">
        <v>1768125</v>
      </c>
    </row>
    <row r="78" spans="1:9">
      <c r="A78" s="4" t="s">
        <v>67</v>
      </c>
      <c r="B78" s="5">
        <v>10850968</v>
      </c>
      <c r="C78" s="5">
        <v>21701936</v>
      </c>
      <c r="D78" s="5">
        <v>0</v>
      </c>
      <c r="E78" s="5">
        <v>10850968</v>
      </c>
      <c r="F78" s="5">
        <v>0</v>
      </c>
      <c r="G78" s="5">
        <v>0</v>
      </c>
      <c r="H78" s="5">
        <v>0</v>
      </c>
      <c r="I78" s="5">
        <v>10850968</v>
      </c>
    </row>
    <row r="79" spans="1:9">
      <c r="A79" s="4" t="s">
        <v>68</v>
      </c>
      <c r="B79" s="5">
        <v>30326564</v>
      </c>
      <c r="C79" s="5">
        <v>15163282</v>
      </c>
      <c r="D79" s="5">
        <v>15163282</v>
      </c>
      <c r="E79" s="5">
        <v>0</v>
      </c>
      <c r="F79" s="5">
        <v>0</v>
      </c>
      <c r="G79" s="5">
        <v>0</v>
      </c>
      <c r="H79" s="5">
        <v>15163282</v>
      </c>
      <c r="I79" s="5">
        <v>0</v>
      </c>
    </row>
    <row r="80" spans="1:9">
      <c r="A80" s="4" t="s">
        <v>69</v>
      </c>
      <c r="B80" s="5">
        <v>135744</v>
      </c>
      <c r="C80" s="5">
        <v>0</v>
      </c>
      <c r="D80" s="5">
        <v>135744</v>
      </c>
      <c r="E80" s="5">
        <v>0</v>
      </c>
      <c r="F80" s="5">
        <v>0</v>
      </c>
      <c r="G80" s="5">
        <v>0</v>
      </c>
      <c r="H80" s="5">
        <v>135744</v>
      </c>
      <c r="I80" s="5">
        <v>0</v>
      </c>
    </row>
    <row r="81" spans="1:9">
      <c r="A81" s="4" t="s">
        <v>319</v>
      </c>
      <c r="B81" s="5">
        <v>195583827</v>
      </c>
      <c r="C81" s="5">
        <v>100344211</v>
      </c>
      <c r="D81" s="5">
        <v>95239616</v>
      </c>
      <c r="E81" s="5">
        <v>0</v>
      </c>
      <c r="F81" s="5">
        <v>0</v>
      </c>
      <c r="G81" s="5">
        <v>0</v>
      </c>
      <c r="H81" s="5">
        <v>95239616</v>
      </c>
      <c r="I81" s="5">
        <v>0</v>
      </c>
    </row>
    <row r="82" spans="1:9">
      <c r="A82" s="4" t="s">
        <v>71</v>
      </c>
      <c r="B82" s="5">
        <f>SUM(B2:B81)</f>
        <v>25755282234</v>
      </c>
      <c r="C82" s="5">
        <f t="shared" ref="C82:I82" si="0">SUM(C2:C81)</f>
        <v>25755282234</v>
      </c>
      <c r="D82" s="5">
        <f t="shared" si="0"/>
        <v>4805989561</v>
      </c>
      <c r="E82" s="5">
        <f t="shared" si="0"/>
        <v>4805989561</v>
      </c>
      <c r="F82" s="5">
        <f t="shared" si="0"/>
        <v>1671959424</v>
      </c>
      <c r="G82" s="5">
        <f t="shared" si="0"/>
        <v>1659555536</v>
      </c>
      <c r="H82" s="5">
        <f t="shared" si="0"/>
        <v>3134030137</v>
      </c>
      <c r="I82" s="5">
        <f t="shared" si="0"/>
        <v>3146434025</v>
      </c>
    </row>
    <row r="83" spans="1:9">
      <c r="A83" s="562" t="s">
        <v>72</v>
      </c>
      <c r="B83" s="563" t="s">
        <v>70</v>
      </c>
      <c r="C83" s="563" t="s">
        <v>70</v>
      </c>
      <c r="D83" s="563" t="s">
        <v>70</v>
      </c>
      <c r="E83" s="563" t="s">
        <v>70</v>
      </c>
      <c r="F83" s="563" t="s">
        <v>70</v>
      </c>
      <c r="G83" s="563">
        <f>+F82-G82</f>
        <v>12403888</v>
      </c>
      <c r="H83" s="563">
        <f>+I82-H82</f>
        <v>12403888</v>
      </c>
      <c r="I83" s="563" t="s">
        <v>70</v>
      </c>
    </row>
    <row r="84" spans="1:9">
      <c r="A84" s="4" t="s">
        <v>73</v>
      </c>
      <c r="B84" s="5">
        <f>+B82</f>
        <v>25755282234</v>
      </c>
      <c r="C84" s="5">
        <f t="shared" ref="C84:F84" si="1">+C82</f>
        <v>25755282234</v>
      </c>
      <c r="D84" s="5">
        <f t="shared" si="1"/>
        <v>4805989561</v>
      </c>
      <c r="E84" s="5">
        <f t="shared" si="1"/>
        <v>4805989561</v>
      </c>
      <c r="F84" s="5">
        <f t="shared" si="1"/>
        <v>1671959424</v>
      </c>
      <c r="G84" s="5">
        <f>+G82+G83</f>
        <v>1671959424</v>
      </c>
      <c r="H84" s="5">
        <f t="shared" ref="H84" si="2">+H82+H83</f>
        <v>3146434025</v>
      </c>
      <c r="I84" s="5">
        <f>+I82</f>
        <v>3146434025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6"/>
  <sheetViews>
    <sheetView topLeftCell="A46" workbookViewId="0">
      <selection activeCell="J74" sqref="J74"/>
    </sheetView>
  </sheetViews>
  <sheetFormatPr baseColWidth="10" defaultRowHeight="15"/>
  <cols>
    <col min="1" max="1" width="43" customWidth="1"/>
    <col min="2" max="3" width="12.7109375" bestFit="1" customWidth="1"/>
  </cols>
  <sheetData>
    <row r="1" spans="1:10">
      <c r="D1" t="s">
        <v>196</v>
      </c>
      <c r="F1" t="s">
        <v>197</v>
      </c>
      <c r="H1" t="s">
        <v>198</v>
      </c>
      <c r="J1" s="571" t="s">
        <v>379</v>
      </c>
    </row>
    <row r="2" spans="1:10">
      <c r="A2" t="s">
        <v>199</v>
      </c>
      <c r="B2" t="s">
        <v>1</v>
      </c>
      <c r="C2" t="s">
        <v>2</v>
      </c>
      <c r="D2" t="s">
        <v>3</v>
      </c>
      <c r="E2" t="s">
        <v>4</v>
      </c>
      <c r="F2" t="s">
        <v>5</v>
      </c>
      <c r="G2" t="s">
        <v>6</v>
      </c>
      <c r="H2" t="s">
        <v>200</v>
      </c>
      <c r="I2" t="s">
        <v>201</v>
      </c>
      <c r="J2" s="571"/>
    </row>
    <row r="3" spans="1:10">
      <c r="A3" t="s">
        <v>202</v>
      </c>
      <c r="B3" s="40">
        <v>391791144</v>
      </c>
      <c r="C3" s="40">
        <v>384562125</v>
      </c>
      <c r="D3" s="40">
        <v>7229019</v>
      </c>
      <c r="E3">
        <v>0</v>
      </c>
      <c r="F3" s="40">
        <v>7229019</v>
      </c>
      <c r="G3">
        <v>0</v>
      </c>
      <c r="H3">
        <v>0</v>
      </c>
      <c r="I3">
        <v>0</v>
      </c>
      <c r="J3" s="146">
        <f>+F3</f>
        <v>7229019</v>
      </c>
    </row>
    <row r="4" spans="1:10">
      <c r="A4" t="s">
        <v>203</v>
      </c>
      <c r="B4" s="40">
        <v>250000</v>
      </c>
      <c r="C4" s="40">
        <v>250000</v>
      </c>
      <c r="D4">
        <v>0</v>
      </c>
      <c r="E4">
        <v>0</v>
      </c>
      <c r="F4">
        <v>0</v>
      </c>
      <c r="G4">
        <v>0</v>
      </c>
      <c r="H4">
        <v>0</v>
      </c>
      <c r="I4">
        <v>0</v>
      </c>
      <c r="J4" s="146">
        <f t="shared" ref="J4:J12" si="0">+F4</f>
        <v>0</v>
      </c>
    </row>
    <row r="5" spans="1:10">
      <c r="A5" t="s">
        <v>204</v>
      </c>
      <c r="B5" s="40">
        <v>11925000</v>
      </c>
      <c r="C5" s="40">
        <v>11925000</v>
      </c>
      <c r="D5">
        <v>0</v>
      </c>
      <c r="E5">
        <v>0</v>
      </c>
      <c r="F5">
        <v>0</v>
      </c>
      <c r="G5">
        <v>0</v>
      </c>
      <c r="H5">
        <v>0</v>
      </c>
      <c r="I5">
        <v>0</v>
      </c>
      <c r="J5" s="146">
        <f t="shared" si="0"/>
        <v>0</v>
      </c>
    </row>
    <row r="6" spans="1:10">
      <c r="A6" t="s">
        <v>205</v>
      </c>
      <c r="B6" s="40">
        <v>355045646</v>
      </c>
      <c r="C6" s="40">
        <v>344413026</v>
      </c>
      <c r="D6" s="40">
        <v>10632620</v>
      </c>
      <c r="E6">
        <v>0</v>
      </c>
      <c r="F6" s="40">
        <v>10632620</v>
      </c>
      <c r="G6">
        <v>0</v>
      </c>
      <c r="H6">
        <v>0</v>
      </c>
      <c r="I6">
        <v>0</v>
      </c>
      <c r="J6" s="146">
        <f t="shared" si="0"/>
        <v>10632620</v>
      </c>
    </row>
    <row r="7" spans="1:10">
      <c r="A7" t="s">
        <v>206</v>
      </c>
      <c r="B7" s="40">
        <v>14285891</v>
      </c>
      <c r="C7" s="40">
        <v>14285891</v>
      </c>
      <c r="D7">
        <v>0</v>
      </c>
      <c r="E7">
        <v>0</v>
      </c>
      <c r="F7">
        <v>0</v>
      </c>
      <c r="G7">
        <v>0</v>
      </c>
      <c r="H7">
        <v>0</v>
      </c>
      <c r="I7">
        <v>0</v>
      </c>
      <c r="J7" s="146">
        <f t="shared" si="0"/>
        <v>0</v>
      </c>
    </row>
    <row r="8" spans="1:10">
      <c r="A8" t="s">
        <v>207</v>
      </c>
      <c r="B8" s="40">
        <v>2176970</v>
      </c>
      <c r="C8" s="40">
        <v>1483949</v>
      </c>
      <c r="D8" s="40">
        <v>693021</v>
      </c>
      <c r="E8">
        <v>0</v>
      </c>
      <c r="F8" s="40">
        <v>693021</v>
      </c>
      <c r="G8">
        <v>0</v>
      </c>
      <c r="H8">
        <v>0</v>
      </c>
      <c r="I8">
        <v>0</v>
      </c>
      <c r="J8" s="146">
        <f t="shared" si="0"/>
        <v>693021</v>
      </c>
    </row>
    <row r="9" spans="1:10">
      <c r="A9" t="s">
        <v>208</v>
      </c>
      <c r="B9" s="40">
        <v>40384201</v>
      </c>
      <c r="C9" s="40">
        <v>39473869</v>
      </c>
      <c r="D9" s="40">
        <v>910332</v>
      </c>
      <c r="E9">
        <v>0</v>
      </c>
      <c r="F9" s="40">
        <v>910332</v>
      </c>
      <c r="G9">
        <v>0</v>
      </c>
      <c r="H9">
        <v>0</v>
      </c>
      <c r="I9">
        <v>0</v>
      </c>
      <c r="J9" s="146">
        <f t="shared" si="0"/>
        <v>910332</v>
      </c>
    </row>
    <row r="10" spans="1:10">
      <c r="A10" t="s">
        <v>209</v>
      </c>
      <c r="B10" s="40">
        <v>1049707</v>
      </c>
      <c r="C10" s="40">
        <v>620084</v>
      </c>
      <c r="D10" s="40">
        <v>429623</v>
      </c>
      <c r="E10">
        <v>0</v>
      </c>
      <c r="F10" s="40">
        <v>429623</v>
      </c>
      <c r="G10">
        <v>0</v>
      </c>
      <c r="H10">
        <v>0</v>
      </c>
      <c r="I10">
        <v>0</v>
      </c>
      <c r="J10" s="146">
        <f t="shared" si="0"/>
        <v>429623</v>
      </c>
    </row>
    <row r="11" spans="1:10">
      <c r="A11" t="s">
        <v>210</v>
      </c>
      <c r="B11" s="40">
        <v>3705284</v>
      </c>
      <c r="C11" s="40">
        <v>3705284</v>
      </c>
      <c r="D11">
        <v>0</v>
      </c>
      <c r="E11">
        <v>0</v>
      </c>
      <c r="F11">
        <v>0</v>
      </c>
      <c r="G11">
        <v>0</v>
      </c>
      <c r="H11">
        <v>0</v>
      </c>
      <c r="I11">
        <v>0</v>
      </c>
      <c r="J11" s="146">
        <f t="shared" si="0"/>
        <v>0</v>
      </c>
    </row>
    <row r="12" spans="1:10">
      <c r="A12" t="s">
        <v>211</v>
      </c>
      <c r="B12" s="40">
        <v>60000000</v>
      </c>
      <c r="C12" s="40">
        <v>60000000</v>
      </c>
      <c r="D12">
        <v>0</v>
      </c>
      <c r="E12">
        <v>0</v>
      </c>
      <c r="F12">
        <v>0</v>
      </c>
      <c r="G12">
        <v>0</v>
      </c>
      <c r="H12">
        <v>0</v>
      </c>
      <c r="I12">
        <v>0</v>
      </c>
      <c r="J12" s="146">
        <f t="shared" si="0"/>
        <v>0</v>
      </c>
    </row>
    <row r="13" spans="1:10">
      <c r="A13" t="s">
        <v>212</v>
      </c>
      <c r="B13" s="40">
        <v>34897482</v>
      </c>
      <c r="C13">
        <v>0</v>
      </c>
      <c r="D13" s="40">
        <v>34897482</v>
      </c>
      <c r="E13">
        <v>0</v>
      </c>
      <c r="F13" s="40">
        <v>34897482</v>
      </c>
      <c r="G13">
        <v>0</v>
      </c>
      <c r="H13">
        <v>0</v>
      </c>
      <c r="I13">
        <v>0</v>
      </c>
      <c r="J13" s="146">
        <f>+'ACTIVO DEP T spa B'!CB8+'ACTIVO DEP T spa B'!CB11+'ACTIVO DEP T spa B'!CB12+'ACTIVO DEP T spa B'!CB13+'ACTIVO DEP T spa B'!CB14+'ACTIVO DEP T spa B'!CB15+'ACTIVO DEP T spa B'!CB17</f>
        <v>36832847.105999999</v>
      </c>
    </row>
    <row r="14" spans="1:10">
      <c r="A14" t="s">
        <v>213</v>
      </c>
      <c r="B14" s="40">
        <v>2097061</v>
      </c>
      <c r="C14">
        <v>0</v>
      </c>
      <c r="D14" s="40">
        <v>2097061</v>
      </c>
      <c r="E14">
        <v>0</v>
      </c>
      <c r="F14" s="40">
        <v>2097061</v>
      </c>
      <c r="G14">
        <v>0</v>
      </c>
      <c r="H14">
        <v>0</v>
      </c>
      <c r="I14">
        <v>0</v>
      </c>
      <c r="J14" s="146">
        <f>+'ACTIVO DEP T spa B'!CB18+'ACTIVO DEP T spa B'!CB19</f>
        <v>2240645.2419999996</v>
      </c>
    </row>
    <row r="15" spans="1:10">
      <c r="A15" t="s">
        <v>214</v>
      </c>
      <c r="B15" s="40">
        <v>45782814</v>
      </c>
      <c r="C15">
        <v>0</v>
      </c>
      <c r="D15" s="40">
        <v>45782814</v>
      </c>
      <c r="E15">
        <v>0</v>
      </c>
      <c r="F15" s="40">
        <v>45782814</v>
      </c>
      <c r="G15">
        <v>0</v>
      </c>
      <c r="H15">
        <v>0</v>
      </c>
      <c r="I15">
        <v>0</v>
      </c>
      <c r="J15" s="146">
        <f>+'ACTIVO DEP T spa B'!CB6+'ACTIVO DEP T spa B'!CB7+'ACTIVO DEP T spa B'!CB9+'ACTIVO DEP T spa B'!CB10+'ACTIVO DEP T spa B'!CB16</f>
        <v>54556110.32241217</v>
      </c>
    </row>
    <row r="16" spans="1:10">
      <c r="A16" t="s">
        <v>215</v>
      </c>
      <c r="B16" s="40">
        <v>45481676</v>
      </c>
      <c r="C16" s="40">
        <v>17264440</v>
      </c>
      <c r="D16" s="40">
        <v>28217236</v>
      </c>
      <c r="E16">
        <v>0</v>
      </c>
      <c r="F16" s="40">
        <v>28217236</v>
      </c>
      <c r="G16">
        <v>0</v>
      </c>
      <c r="H16">
        <v>0</v>
      </c>
      <c r="I16">
        <v>0</v>
      </c>
      <c r="J16" s="146"/>
    </row>
    <row r="17" spans="1:10">
      <c r="A17" t="s">
        <v>216</v>
      </c>
      <c r="B17" s="40">
        <v>30161394</v>
      </c>
      <c r="C17">
        <v>0</v>
      </c>
      <c r="D17" s="40">
        <v>30161394</v>
      </c>
      <c r="E17">
        <v>0</v>
      </c>
      <c r="F17" s="40">
        <v>30161394</v>
      </c>
      <c r="G17">
        <v>0</v>
      </c>
      <c r="H17">
        <v>0</v>
      </c>
      <c r="I17">
        <v>0</v>
      </c>
      <c r="J17" s="146"/>
    </row>
    <row r="18" spans="1:10">
      <c r="A18" t="s">
        <v>217</v>
      </c>
      <c r="B18" s="40">
        <v>3174283</v>
      </c>
      <c r="C18" s="40">
        <v>28408298</v>
      </c>
      <c r="D18">
        <v>0</v>
      </c>
      <c r="E18" s="40">
        <v>25234015</v>
      </c>
      <c r="F18">
        <v>0</v>
      </c>
      <c r="G18" s="40">
        <v>25234015</v>
      </c>
      <c r="H18">
        <v>0</v>
      </c>
      <c r="I18">
        <v>0</v>
      </c>
      <c r="J18" s="146">
        <f>-'ACTIVO DEP T spa B'!CC21</f>
        <v>-30924303.472032055</v>
      </c>
    </row>
    <row r="19" spans="1:10">
      <c r="A19" t="s">
        <v>218</v>
      </c>
      <c r="B19">
        <v>0</v>
      </c>
      <c r="C19" s="40">
        <v>17154888</v>
      </c>
      <c r="D19">
        <v>0</v>
      </c>
      <c r="E19" s="40">
        <v>17154888</v>
      </c>
      <c r="F19">
        <v>0</v>
      </c>
      <c r="G19" s="40">
        <v>17154888</v>
      </c>
      <c r="H19">
        <v>0</v>
      </c>
      <c r="I19">
        <v>0</v>
      </c>
      <c r="J19" s="571"/>
    </row>
    <row r="20" spans="1:10">
      <c r="A20" t="s">
        <v>219</v>
      </c>
      <c r="B20" s="40">
        <v>26449517</v>
      </c>
      <c r="C20" s="40">
        <v>58380136</v>
      </c>
      <c r="D20">
        <v>0</v>
      </c>
      <c r="E20" s="40">
        <v>31930619</v>
      </c>
      <c r="F20">
        <v>0</v>
      </c>
      <c r="G20" s="40">
        <v>31930619</v>
      </c>
      <c r="H20">
        <v>0</v>
      </c>
      <c r="I20">
        <v>0</v>
      </c>
      <c r="J20" s="571"/>
    </row>
    <row r="21" spans="1:10">
      <c r="A21" t="s">
        <v>220</v>
      </c>
      <c r="B21" s="40">
        <v>302627758</v>
      </c>
      <c r="C21" s="40">
        <v>302627758</v>
      </c>
      <c r="D21">
        <v>0</v>
      </c>
      <c r="E21">
        <v>0</v>
      </c>
      <c r="F21">
        <v>0</v>
      </c>
      <c r="G21">
        <v>0</v>
      </c>
      <c r="H21">
        <v>0</v>
      </c>
      <c r="I21">
        <v>0</v>
      </c>
      <c r="J21" s="571"/>
    </row>
    <row r="22" spans="1:10">
      <c r="A22" t="s">
        <v>30</v>
      </c>
      <c r="B22" s="40">
        <v>32978137</v>
      </c>
      <c r="C22" s="40">
        <v>36265233</v>
      </c>
      <c r="D22">
        <v>0</v>
      </c>
      <c r="E22" s="40">
        <v>3287096</v>
      </c>
      <c r="F22">
        <v>0</v>
      </c>
      <c r="G22" s="40">
        <v>3287096</v>
      </c>
      <c r="H22">
        <v>0</v>
      </c>
      <c r="I22">
        <v>0</v>
      </c>
      <c r="J22" s="146">
        <f>-G22</f>
        <v>-3287096</v>
      </c>
    </row>
    <row r="23" spans="1:10">
      <c r="A23" t="s">
        <v>221</v>
      </c>
      <c r="B23" s="40">
        <v>2288286</v>
      </c>
      <c r="C23" s="40">
        <v>2288286</v>
      </c>
      <c r="D23">
        <v>0</v>
      </c>
      <c r="E23">
        <v>0</v>
      </c>
      <c r="F23">
        <v>0</v>
      </c>
      <c r="G23">
        <v>0</v>
      </c>
      <c r="H23">
        <v>0</v>
      </c>
      <c r="I23">
        <v>0</v>
      </c>
      <c r="J23" s="146">
        <f t="shared" ref="J23:J29" si="1">-G23</f>
        <v>0</v>
      </c>
    </row>
    <row r="24" spans="1:10">
      <c r="A24" t="s">
        <v>222</v>
      </c>
      <c r="B24" s="40">
        <v>11380163</v>
      </c>
      <c r="C24" s="40">
        <v>12132466</v>
      </c>
      <c r="D24">
        <v>0</v>
      </c>
      <c r="E24" s="40">
        <v>752303</v>
      </c>
      <c r="F24">
        <v>0</v>
      </c>
      <c r="G24" s="40">
        <v>752303</v>
      </c>
      <c r="H24">
        <v>0</v>
      </c>
      <c r="I24">
        <v>0</v>
      </c>
      <c r="J24" s="146">
        <f t="shared" si="1"/>
        <v>-752303</v>
      </c>
    </row>
    <row r="25" spans="1:10">
      <c r="A25" t="s">
        <v>223</v>
      </c>
      <c r="B25" s="40">
        <v>14759458</v>
      </c>
      <c r="C25" s="40">
        <v>14759458</v>
      </c>
      <c r="D25">
        <v>0</v>
      </c>
      <c r="E25">
        <v>0</v>
      </c>
      <c r="F25">
        <v>0</v>
      </c>
      <c r="G25">
        <v>0</v>
      </c>
      <c r="H25">
        <v>0</v>
      </c>
      <c r="I25">
        <v>0</v>
      </c>
      <c r="J25" s="146">
        <f t="shared" si="1"/>
        <v>0</v>
      </c>
    </row>
    <row r="26" spans="1:10">
      <c r="A26" t="s">
        <v>378</v>
      </c>
      <c r="B26">
        <v>0</v>
      </c>
      <c r="C26" s="40">
        <v>14004000</v>
      </c>
      <c r="D26">
        <v>0</v>
      </c>
      <c r="E26" s="40">
        <v>14004000</v>
      </c>
      <c r="F26">
        <v>0</v>
      </c>
      <c r="G26" s="40">
        <v>14004000</v>
      </c>
      <c r="H26">
        <v>0</v>
      </c>
      <c r="I26">
        <v>0</v>
      </c>
      <c r="J26" s="146">
        <f t="shared" si="1"/>
        <v>-14004000</v>
      </c>
    </row>
    <row r="27" spans="1:10">
      <c r="A27" t="s">
        <v>224</v>
      </c>
      <c r="B27" s="40">
        <v>19317</v>
      </c>
      <c r="C27" s="40">
        <v>57772</v>
      </c>
      <c r="D27">
        <v>0</v>
      </c>
      <c r="E27" s="40">
        <v>38455</v>
      </c>
      <c r="F27">
        <v>0</v>
      </c>
      <c r="G27" s="40">
        <v>38455</v>
      </c>
      <c r="H27">
        <v>0</v>
      </c>
      <c r="I27">
        <v>0</v>
      </c>
      <c r="J27" s="146">
        <f t="shared" si="1"/>
        <v>-38455</v>
      </c>
    </row>
    <row r="28" spans="1:10">
      <c r="A28" t="s">
        <v>225</v>
      </c>
      <c r="B28" s="40">
        <v>56687960</v>
      </c>
      <c r="C28" s="40">
        <v>56687960</v>
      </c>
      <c r="D28">
        <v>0</v>
      </c>
      <c r="E28">
        <v>0</v>
      </c>
      <c r="F28">
        <v>0</v>
      </c>
      <c r="G28">
        <v>0</v>
      </c>
      <c r="H28">
        <v>0</v>
      </c>
      <c r="I28">
        <v>0</v>
      </c>
      <c r="J28" s="146">
        <f t="shared" si="1"/>
        <v>0</v>
      </c>
    </row>
    <row r="29" spans="1:10">
      <c r="A29" t="s">
        <v>226</v>
      </c>
      <c r="B29" s="40">
        <v>97720</v>
      </c>
      <c r="C29" s="40">
        <v>97720</v>
      </c>
      <c r="D29">
        <v>0</v>
      </c>
      <c r="E29">
        <v>0</v>
      </c>
      <c r="F29">
        <v>0</v>
      </c>
      <c r="G29">
        <v>0</v>
      </c>
      <c r="H29">
        <v>0</v>
      </c>
      <c r="I29">
        <v>0</v>
      </c>
      <c r="J29" s="146">
        <f t="shared" si="1"/>
        <v>0</v>
      </c>
    </row>
    <row r="30" spans="1:10">
      <c r="A30" s="560" t="s">
        <v>227</v>
      </c>
      <c r="B30" s="560">
        <v>0</v>
      </c>
      <c r="C30" s="561">
        <v>5000000</v>
      </c>
      <c r="D30" s="560">
        <v>0</v>
      </c>
      <c r="E30" s="561">
        <v>5000000</v>
      </c>
      <c r="F30" s="560">
        <v>0</v>
      </c>
      <c r="G30" s="561">
        <v>5000000</v>
      </c>
      <c r="H30" s="560">
        <v>0</v>
      </c>
      <c r="I30" s="560">
        <v>0</v>
      </c>
      <c r="J30" s="571"/>
    </row>
    <row r="31" spans="1:10">
      <c r="A31" s="560" t="s">
        <v>228</v>
      </c>
      <c r="B31" s="560">
        <v>0</v>
      </c>
      <c r="C31" s="561">
        <v>2000000</v>
      </c>
      <c r="D31" s="560">
        <v>0</v>
      </c>
      <c r="E31" s="561">
        <v>2000000</v>
      </c>
      <c r="F31" s="560">
        <v>0</v>
      </c>
      <c r="G31" s="561">
        <v>2000000</v>
      </c>
      <c r="H31" s="560">
        <v>0</v>
      </c>
      <c r="I31" s="560">
        <v>0</v>
      </c>
      <c r="J31" s="571"/>
    </row>
    <row r="32" spans="1:10">
      <c r="A32" s="560" t="s">
        <v>229</v>
      </c>
      <c r="B32" s="561">
        <v>34403653</v>
      </c>
      <c r="C32" s="561">
        <v>60953142</v>
      </c>
      <c r="D32" s="560">
        <v>0</v>
      </c>
      <c r="E32" s="561">
        <v>26549489</v>
      </c>
      <c r="F32" s="560">
        <v>0</v>
      </c>
      <c r="G32" s="561">
        <v>26549489</v>
      </c>
      <c r="H32" s="560">
        <v>0</v>
      </c>
      <c r="I32" s="560">
        <v>0</v>
      </c>
      <c r="J32" s="571"/>
    </row>
    <row r="33" spans="1:10">
      <c r="A33" s="560" t="s">
        <v>230</v>
      </c>
      <c r="B33" s="561">
        <v>29583800</v>
      </c>
      <c r="C33" s="561">
        <v>29583800</v>
      </c>
      <c r="D33" s="560">
        <v>0</v>
      </c>
      <c r="E33" s="560">
        <v>0</v>
      </c>
      <c r="F33" s="560">
        <v>0</v>
      </c>
      <c r="G33" s="560">
        <v>0</v>
      </c>
      <c r="H33" s="560">
        <v>0</v>
      </c>
      <c r="I33" s="560">
        <v>0</v>
      </c>
      <c r="J33" s="571"/>
    </row>
    <row r="34" spans="1:10">
      <c r="A34" s="560" t="s">
        <v>229</v>
      </c>
      <c r="B34" s="561">
        <v>9271810</v>
      </c>
      <c r="C34" s="561">
        <v>9271810</v>
      </c>
      <c r="D34" s="560">
        <v>0</v>
      </c>
      <c r="E34" s="560">
        <v>0</v>
      </c>
      <c r="F34" s="560">
        <v>0</v>
      </c>
      <c r="G34" s="560">
        <v>0</v>
      </c>
      <c r="H34" s="560">
        <v>0</v>
      </c>
      <c r="I34" s="560">
        <v>0</v>
      </c>
      <c r="J34" s="571"/>
    </row>
    <row r="35" spans="1:10">
      <c r="A35" s="560" t="s">
        <v>231</v>
      </c>
      <c r="B35" s="561">
        <v>7000000</v>
      </c>
      <c r="C35" s="560">
        <v>0</v>
      </c>
      <c r="D35" s="561">
        <v>7000000</v>
      </c>
      <c r="E35" s="560">
        <v>0</v>
      </c>
      <c r="F35" s="561">
        <v>7000000</v>
      </c>
      <c r="G35" s="560">
        <v>0</v>
      </c>
      <c r="H35" s="560">
        <v>0</v>
      </c>
      <c r="I35" s="560">
        <v>0</v>
      </c>
      <c r="J35" s="571"/>
    </row>
    <row r="36" spans="1:10">
      <c r="A36" t="s">
        <v>232</v>
      </c>
      <c r="B36" s="40">
        <v>14261828</v>
      </c>
      <c r="C36" s="40">
        <v>298357686</v>
      </c>
      <c r="D36">
        <v>0</v>
      </c>
      <c r="E36" s="40">
        <v>284095858</v>
      </c>
      <c r="F36">
        <v>0</v>
      </c>
      <c r="G36">
        <v>0</v>
      </c>
      <c r="H36">
        <v>0</v>
      </c>
      <c r="I36" s="40">
        <v>284095858</v>
      </c>
      <c r="J36" s="571"/>
    </row>
    <row r="37" spans="1:10">
      <c r="A37" t="s">
        <v>233</v>
      </c>
      <c r="B37">
        <v>0</v>
      </c>
      <c r="C37" s="40">
        <v>346074</v>
      </c>
      <c r="D37">
        <v>0</v>
      </c>
      <c r="E37" s="40">
        <v>346074</v>
      </c>
      <c r="F37">
        <v>0</v>
      </c>
      <c r="G37">
        <v>0</v>
      </c>
      <c r="H37">
        <v>0</v>
      </c>
      <c r="I37" s="40">
        <v>346074</v>
      </c>
      <c r="J37" s="571"/>
    </row>
    <row r="38" spans="1:10">
      <c r="A38" t="s">
        <v>234</v>
      </c>
      <c r="B38">
        <v>0</v>
      </c>
      <c r="C38" s="40">
        <v>25793</v>
      </c>
      <c r="D38">
        <v>0</v>
      </c>
      <c r="E38" s="40">
        <v>25793</v>
      </c>
      <c r="F38">
        <v>0</v>
      </c>
      <c r="G38">
        <v>0</v>
      </c>
      <c r="H38">
        <v>0</v>
      </c>
      <c r="I38" s="40">
        <v>25793</v>
      </c>
      <c r="J38" s="571"/>
    </row>
    <row r="39" spans="1:10">
      <c r="A39" t="s">
        <v>235</v>
      </c>
      <c r="B39" s="40">
        <v>14285891</v>
      </c>
      <c r="C39">
        <v>0</v>
      </c>
      <c r="D39" s="40">
        <v>14285891</v>
      </c>
      <c r="E39">
        <v>0</v>
      </c>
      <c r="F39">
        <v>0</v>
      </c>
      <c r="G39">
        <v>0</v>
      </c>
      <c r="H39" s="40">
        <v>14285891</v>
      </c>
      <c r="I39">
        <v>0</v>
      </c>
      <c r="J39" s="571"/>
    </row>
    <row r="40" spans="1:10">
      <c r="A40" t="s">
        <v>234</v>
      </c>
      <c r="B40">
        <v>0</v>
      </c>
      <c r="C40">
        <v>3</v>
      </c>
      <c r="D40">
        <v>0</v>
      </c>
      <c r="E40">
        <v>3</v>
      </c>
      <c r="F40">
        <v>0</v>
      </c>
      <c r="G40">
        <v>0</v>
      </c>
      <c r="H40">
        <v>0</v>
      </c>
      <c r="I40">
        <v>3</v>
      </c>
      <c r="J40" s="571"/>
    </row>
    <row r="41" spans="1:10">
      <c r="A41" t="s">
        <v>236</v>
      </c>
      <c r="B41" s="40">
        <v>54952975</v>
      </c>
      <c r="C41" s="40">
        <v>601985</v>
      </c>
      <c r="D41" s="40">
        <v>54350990</v>
      </c>
      <c r="E41">
        <v>0</v>
      </c>
      <c r="F41">
        <v>0</v>
      </c>
      <c r="G41">
        <v>0</v>
      </c>
      <c r="H41" s="40">
        <v>54350990</v>
      </c>
      <c r="I41">
        <v>0</v>
      </c>
      <c r="J41" s="571"/>
    </row>
    <row r="42" spans="1:10">
      <c r="A42" t="s">
        <v>49</v>
      </c>
      <c r="B42" s="40">
        <v>3074048</v>
      </c>
      <c r="C42">
        <v>0</v>
      </c>
      <c r="D42" s="40">
        <v>3074048</v>
      </c>
      <c r="E42">
        <v>0</v>
      </c>
      <c r="F42">
        <v>0</v>
      </c>
      <c r="G42">
        <v>0</v>
      </c>
      <c r="H42" s="40">
        <v>3074048</v>
      </c>
      <c r="I42">
        <v>0</v>
      </c>
      <c r="J42" s="571"/>
    </row>
    <row r="43" spans="1:10">
      <c r="A43" t="s">
        <v>237</v>
      </c>
      <c r="B43" s="40">
        <v>1257503</v>
      </c>
      <c r="C43">
        <v>0</v>
      </c>
      <c r="D43" s="40">
        <v>1257503</v>
      </c>
      <c r="E43">
        <v>0</v>
      </c>
      <c r="F43">
        <v>0</v>
      </c>
      <c r="G43">
        <v>0</v>
      </c>
      <c r="H43" s="40">
        <v>1257503</v>
      </c>
      <c r="I43">
        <v>0</v>
      </c>
      <c r="J43" s="571"/>
    </row>
    <row r="44" spans="1:10">
      <c r="A44" t="s">
        <v>238</v>
      </c>
      <c r="B44" s="40">
        <v>441736</v>
      </c>
      <c r="C44">
        <v>0</v>
      </c>
      <c r="D44" s="40">
        <v>441736</v>
      </c>
      <c r="E44">
        <v>0</v>
      </c>
      <c r="F44">
        <v>0</v>
      </c>
      <c r="G44">
        <v>0</v>
      </c>
      <c r="H44" s="40">
        <v>441736</v>
      </c>
      <c r="I44">
        <v>0</v>
      </c>
      <c r="J44" s="571"/>
    </row>
    <row r="45" spans="1:10">
      <c r="A45" t="s">
        <v>239</v>
      </c>
      <c r="B45" s="40">
        <v>555634</v>
      </c>
      <c r="C45">
        <v>0</v>
      </c>
      <c r="D45" s="40">
        <v>555634</v>
      </c>
      <c r="E45">
        <v>0</v>
      </c>
      <c r="F45">
        <v>0</v>
      </c>
      <c r="G45">
        <v>0</v>
      </c>
      <c r="H45" s="40">
        <v>555634</v>
      </c>
      <c r="I45">
        <v>0</v>
      </c>
      <c r="J45" s="571"/>
    </row>
    <row r="46" spans="1:10">
      <c r="A46" t="s">
        <v>240</v>
      </c>
      <c r="B46" s="40">
        <v>300000</v>
      </c>
      <c r="C46">
        <v>0</v>
      </c>
      <c r="D46" s="40">
        <v>300000</v>
      </c>
      <c r="E46">
        <v>0</v>
      </c>
      <c r="F46">
        <v>0</v>
      </c>
      <c r="G46">
        <v>0</v>
      </c>
      <c r="H46" s="40">
        <v>300000</v>
      </c>
      <c r="I46">
        <v>0</v>
      </c>
      <c r="J46" s="571"/>
    </row>
    <row r="47" spans="1:10">
      <c r="A47" t="s">
        <v>241</v>
      </c>
      <c r="B47" s="40">
        <v>500000</v>
      </c>
      <c r="C47">
        <v>0</v>
      </c>
      <c r="D47" s="40">
        <v>500000</v>
      </c>
      <c r="E47">
        <v>0</v>
      </c>
      <c r="F47">
        <v>0</v>
      </c>
      <c r="G47">
        <v>0</v>
      </c>
      <c r="H47" s="40">
        <v>500000</v>
      </c>
      <c r="I47">
        <v>0</v>
      </c>
      <c r="J47" s="571"/>
    </row>
    <row r="48" spans="1:10">
      <c r="A48" t="s">
        <v>51</v>
      </c>
      <c r="B48" s="40">
        <v>1193720</v>
      </c>
      <c r="C48">
        <v>0</v>
      </c>
      <c r="D48" s="40">
        <v>1193720</v>
      </c>
      <c r="E48">
        <v>0</v>
      </c>
      <c r="F48">
        <v>0</v>
      </c>
      <c r="G48">
        <v>0</v>
      </c>
      <c r="H48" s="40">
        <v>1193720</v>
      </c>
      <c r="I48">
        <v>0</v>
      </c>
      <c r="J48" s="571"/>
    </row>
    <row r="49" spans="1:10">
      <c r="A49" t="s">
        <v>242</v>
      </c>
      <c r="B49" s="40">
        <v>2507886</v>
      </c>
      <c r="C49" s="40">
        <v>308714</v>
      </c>
      <c r="D49" s="40">
        <v>2199172</v>
      </c>
      <c r="E49">
        <v>0</v>
      </c>
      <c r="F49">
        <v>0</v>
      </c>
      <c r="G49">
        <v>0</v>
      </c>
      <c r="H49" s="40">
        <v>2199172</v>
      </c>
      <c r="I49">
        <v>0</v>
      </c>
      <c r="J49" s="571"/>
    </row>
    <row r="50" spans="1:10">
      <c r="A50" t="s">
        <v>243</v>
      </c>
      <c r="B50" s="40">
        <v>369567</v>
      </c>
      <c r="C50">
        <v>0</v>
      </c>
      <c r="D50" s="40">
        <v>369567</v>
      </c>
      <c r="E50">
        <v>0</v>
      </c>
      <c r="F50">
        <v>0</v>
      </c>
      <c r="G50">
        <v>0</v>
      </c>
      <c r="H50" s="40">
        <v>369567</v>
      </c>
      <c r="I50">
        <v>0</v>
      </c>
      <c r="J50" s="571"/>
    </row>
    <row r="51" spans="1:10">
      <c r="A51" t="s">
        <v>244</v>
      </c>
      <c r="B51" s="40">
        <v>2088254</v>
      </c>
      <c r="C51">
        <v>0</v>
      </c>
      <c r="D51" s="40">
        <v>2088254</v>
      </c>
      <c r="E51">
        <v>0</v>
      </c>
      <c r="F51">
        <v>0</v>
      </c>
      <c r="G51">
        <v>0</v>
      </c>
      <c r="H51" s="40">
        <v>2088254</v>
      </c>
      <c r="I51">
        <v>0</v>
      </c>
      <c r="J51" s="571"/>
    </row>
    <row r="52" spans="1:10">
      <c r="A52" t="s">
        <v>245</v>
      </c>
      <c r="B52" s="40">
        <v>45144</v>
      </c>
      <c r="C52">
        <v>0</v>
      </c>
      <c r="D52" s="40">
        <v>45144</v>
      </c>
      <c r="E52">
        <v>0</v>
      </c>
      <c r="F52">
        <v>0</v>
      </c>
      <c r="G52">
        <v>0</v>
      </c>
      <c r="H52" s="40">
        <v>45144</v>
      </c>
      <c r="I52">
        <v>0</v>
      </c>
      <c r="J52" s="571"/>
    </row>
    <row r="53" spans="1:10">
      <c r="A53" t="s">
        <v>246</v>
      </c>
      <c r="B53" s="40">
        <v>8815213</v>
      </c>
      <c r="C53" s="40">
        <v>449458</v>
      </c>
      <c r="D53" s="40">
        <v>8365755</v>
      </c>
      <c r="E53">
        <v>0</v>
      </c>
      <c r="F53">
        <v>0</v>
      </c>
      <c r="G53">
        <v>0</v>
      </c>
      <c r="H53" s="40">
        <v>8365755</v>
      </c>
      <c r="I53">
        <v>0</v>
      </c>
      <c r="J53" s="571"/>
    </row>
    <row r="54" spans="1:10">
      <c r="A54" t="s">
        <v>247</v>
      </c>
      <c r="B54" s="40">
        <v>33177</v>
      </c>
      <c r="C54">
        <v>0</v>
      </c>
      <c r="D54" s="40">
        <v>33177</v>
      </c>
      <c r="E54">
        <v>0</v>
      </c>
      <c r="F54">
        <v>0</v>
      </c>
      <c r="G54">
        <v>0</v>
      </c>
      <c r="H54" s="40">
        <v>33177</v>
      </c>
      <c r="I54">
        <v>0</v>
      </c>
      <c r="J54" s="571"/>
    </row>
    <row r="55" spans="1:10">
      <c r="A55" t="s">
        <v>248</v>
      </c>
      <c r="B55" s="40">
        <v>18516137</v>
      </c>
      <c r="C55" s="40">
        <v>556131</v>
      </c>
      <c r="D55" s="40">
        <v>17960006</v>
      </c>
      <c r="E55">
        <v>0</v>
      </c>
      <c r="F55">
        <v>0</v>
      </c>
      <c r="G55">
        <v>0</v>
      </c>
      <c r="H55" s="40">
        <v>17960006</v>
      </c>
      <c r="I55">
        <v>0</v>
      </c>
      <c r="J55" s="571"/>
    </row>
    <row r="56" spans="1:10">
      <c r="A56" t="s">
        <v>249</v>
      </c>
      <c r="B56" s="40">
        <v>1228431</v>
      </c>
      <c r="C56">
        <v>0</v>
      </c>
      <c r="D56" s="40">
        <v>1228431</v>
      </c>
      <c r="E56">
        <v>0</v>
      </c>
      <c r="F56">
        <v>0</v>
      </c>
      <c r="G56">
        <v>0</v>
      </c>
      <c r="H56" s="40">
        <v>1228431</v>
      </c>
      <c r="I56">
        <v>0</v>
      </c>
      <c r="J56" s="571"/>
    </row>
    <row r="57" spans="1:10">
      <c r="A57" t="s">
        <v>250</v>
      </c>
      <c r="B57" s="40">
        <v>5947840</v>
      </c>
      <c r="C57">
        <v>0</v>
      </c>
      <c r="D57" s="40">
        <v>5947840</v>
      </c>
      <c r="E57">
        <v>0</v>
      </c>
      <c r="F57">
        <v>0</v>
      </c>
      <c r="G57">
        <v>0</v>
      </c>
      <c r="H57" s="40">
        <v>5947840</v>
      </c>
      <c r="I57">
        <v>0</v>
      </c>
      <c r="J57" s="571"/>
    </row>
    <row r="58" spans="1:10">
      <c r="A58" t="s">
        <v>251</v>
      </c>
      <c r="B58" s="40">
        <v>650000</v>
      </c>
      <c r="C58">
        <v>0</v>
      </c>
      <c r="D58" s="40">
        <v>650000</v>
      </c>
      <c r="E58">
        <v>0</v>
      </c>
      <c r="F58">
        <v>0</v>
      </c>
      <c r="G58">
        <v>0</v>
      </c>
      <c r="H58" s="40">
        <v>650000</v>
      </c>
      <c r="I58">
        <v>0</v>
      </c>
      <c r="J58" s="571"/>
    </row>
    <row r="59" spans="1:10">
      <c r="A59" t="s">
        <v>252</v>
      </c>
      <c r="B59" s="40">
        <v>2800000</v>
      </c>
      <c r="C59">
        <v>0</v>
      </c>
      <c r="D59" s="40">
        <v>2800000</v>
      </c>
      <c r="E59">
        <v>0</v>
      </c>
      <c r="F59">
        <v>0</v>
      </c>
      <c r="G59">
        <v>0</v>
      </c>
      <c r="H59" s="40">
        <v>2800000</v>
      </c>
      <c r="I59">
        <v>0</v>
      </c>
      <c r="J59" s="571"/>
    </row>
    <row r="60" spans="1:10">
      <c r="A60" t="s">
        <v>253</v>
      </c>
      <c r="B60" s="40">
        <v>2259177</v>
      </c>
      <c r="C60">
        <v>0</v>
      </c>
      <c r="D60" s="40">
        <v>2259177</v>
      </c>
      <c r="E60">
        <v>0</v>
      </c>
      <c r="F60">
        <v>0</v>
      </c>
      <c r="G60">
        <v>0</v>
      </c>
      <c r="H60" s="40">
        <v>2259177</v>
      </c>
      <c r="I60">
        <v>0</v>
      </c>
      <c r="J60" s="571"/>
    </row>
    <row r="61" spans="1:10">
      <c r="A61" t="s">
        <v>254</v>
      </c>
      <c r="B61" s="40">
        <v>253662</v>
      </c>
      <c r="C61">
        <v>0</v>
      </c>
      <c r="D61" s="40">
        <v>253662</v>
      </c>
      <c r="E61">
        <v>0</v>
      </c>
      <c r="F61">
        <v>0</v>
      </c>
      <c r="G61">
        <v>0</v>
      </c>
      <c r="H61" s="40">
        <v>253662</v>
      </c>
      <c r="I61">
        <v>0</v>
      </c>
      <c r="J61" s="571"/>
    </row>
    <row r="62" spans="1:10">
      <c r="A62" t="s">
        <v>255</v>
      </c>
      <c r="B62" s="40">
        <v>894539</v>
      </c>
      <c r="C62">
        <v>0</v>
      </c>
      <c r="D62" s="40">
        <v>894539</v>
      </c>
      <c r="E62">
        <v>0</v>
      </c>
      <c r="F62">
        <v>0</v>
      </c>
      <c r="G62">
        <v>0</v>
      </c>
      <c r="H62" s="40">
        <v>894539</v>
      </c>
      <c r="I62">
        <v>0</v>
      </c>
      <c r="J62" s="571"/>
    </row>
    <row r="63" spans="1:10">
      <c r="A63" t="s">
        <v>256</v>
      </c>
      <c r="B63" s="40">
        <v>15686000</v>
      </c>
      <c r="C63">
        <v>0</v>
      </c>
      <c r="D63" s="40">
        <v>15686000</v>
      </c>
      <c r="E63">
        <v>0</v>
      </c>
      <c r="F63">
        <v>0</v>
      </c>
      <c r="G63">
        <v>0</v>
      </c>
      <c r="H63" s="40">
        <v>15686000</v>
      </c>
      <c r="I63">
        <v>0</v>
      </c>
      <c r="J63" s="571"/>
    </row>
    <row r="64" spans="1:10">
      <c r="A64" t="s">
        <v>257</v>
      </c>
      <c r="B64" s="40">
        <v>26688499</v>
      </c>
      <c r="C64" s="40">
        <v>271962</v>
      </c>
      <c r="D64" s="40">
        <v>26416537</v>
      </c>
      <c r="E64">
        <v>0</v>
      </c>
      <c r="F64">
        <v>0</v>
      </c>
      <c r="G64">
        <v>0</v>
      </c>
      <c r="H64" s="40">
        <v>26416537</v>
      </c>
      <c r="I64">
        <v>0</v>
      </c>
      <c r="J64" s="571"/>
    </row>
    <row r="65" spans="1:10">
      <c r="A65" t="s">
        <v>258</v>
      </c>
      <c r="B65" s="40">
        <v>52516494</v>
      </c>
      <c r="C65" s="40">
        <v>2276833</v>
      </c>
      <c r="D65" s="40">
        <v>50239661</v>
      </c>
      <c r="E65">
        <v>0</v>
      </c>
      <c r="F65">
        <v>0</v>
      </c>
      <c r="G65">
        <v>0</v>
      </c>
      <c r="H65" s="40">
        <v>50239661</v>
      </c>
      <c r="I65">
        <v>0</v>
      </c>
      <c r="J65" s="571"/>
    </row>
    <row r="66" spans="1:10">
      <c r="A66" t="s">
        <v>259</v>
      </c>
      <c r="B66" s="40">
        <v>1804437</v>
      </c>
      <c r="C66">
        <v>0</v>
      </c>
      <c r="D66" s="40">
        <v>1804437</v>
      </c>
      <c r="E66">
        <v>0</v>
      </c>
      <c r="F66">
        <v>0</v>
      </c>
      <c r="G66">
        <v>0</v>
      </c>
      <c r="H66" s="40">
        <v>1804437</v>
      </c>
      <c r="I66">
        <v>0</v>
      </c>
      <c r="J66" s="571"/>
    </row>
    <row r="67" spans="1:10">
      <c r="A67" t="s">
        <v>260</v>
      </c>
      <c r="B67" s="40">
        <v>16100</v>
      </c>
      <c r="C67">
        <v>0</v>
      </c>
      <c r="D67" s="40">
        <v>16100</v>
      </c>
      <c r="E67">
        <v>0</v>
      </c>
      <c r="F67">
        <v>0</v>
      </c>
      <c r="G67">
        <v>0</v>
      </c>
      <c r="H67" s="40">
        <v>16100</v>
      </c>
      <c r="I67">
        <v>0</v>
      </c>
      <c r="J67" s="571"/>
    </row>
    <row r="68" spans="1:10">
      <c r="A68" t="s">
        <v>261</v>
      </c>
      <c r="B68" s="40">
        <v>596037</v>
      </c>
      <c r="C68">
        <v>0</v>
      </c>
      <c r="D68" s="40">
        <v>596037</v>
      </c>
      <c r="E68">
        <v>0</v>
      </c>
      <c r="F68">
        <v>0</v>
      </c>
      <c r="G68">
        <v>0</v>
      </c>
      <c r="H68" s="40">
        <v>596037</v>
      </c>
      <c r="I68">
        <v>0</v>
      </c>
      <c r="J68" s="571"/>
    </row>
    <row r="69" spans="1:10">
      <c r="A69" t="s">
        <v>262</v>
      </c>
      <c r="B69" s="40">
        <v>1942227</v>
      </c>
      <c r="C69">
        <v>0</v>
      </c>
      <c r="D69" s="40">
        <v>1942227</v>
      </c>
      <c r="E69">
        <v>0</v>
      </c>
      <c r="F69">
        <v>0</v>
      </c>
      <c r="G69">
        <v>0</v>
      </c>
      <c r="H69" s="40">
        <v>1942227</v>
      </c>
      <c r="I69">
        <v>0</v>
      </c>
      <c r="J69" s="571"/>
    </row>
    <row r="70" spans="1:10">
      <c r="A70" t="s">
        <v>263</v>
      </c>
      <c r="B70" s="40">
        <v>186960</v>
      </c>
      <c r="C70">
        <v>0</v>
      </c>
      <c r="D70" s="40">
        <v>186960</v>
      </c>
      <c r="E70">
        <v>0</v>
      </c>
      <c r="F70">
        <v>0</v>
      </c>
      <c r="G70">
        <v>0</v>
      </c>
      <c r="H70" s="40">
        <v>186960</v>
      </c>
      <c r="I70">
        <v>0</v>
      </c>
      <c r="J70" s="571"/>
    </row>
    <row r="71" spans="1:10">
      <c r="A71" t="s">
        <v>264</v>
      </c>
      <c r="B71" s="40">
        <v>3766615</v>
      </c>
      <c r="C71">
        <v>0</v>
      </c>
      <c r="D71" s="40">
        <v>3766615</v>
      </c>
      <c r="E71">
        <v>0</v>
      </c>
      <c r="F71">
        <v>0</v>
      </c>
      <c r="G71">
        <v>0</v>
      </c>
      <c r="H71" s="40">
        <v>3766615</v>
      </c>
      <c r="I71">
        <v>0</v>
      </c>
      <c r="J71" s="571"/>
    </row>
    <row r="72" spans="1:10">
      <c r="A72" t="s">
        <v>265</v>
      </c>
      <c r="B72" s="40">
        <v>6679167</v>
      </c>
      <c r="C72">
        <v>0</v>
      </c>
      <c r="D72" s="40">
        <v>6679167</v>
      </c>
      <c r="E72">
        <v>0</v>
      </c>
      <c r="F72">
        <v>0</v>
      </c>
      <c r="G72">
        <v>0</v>
      </c>
      <c r="H72" s="40">
        <v>6679167</v>
      </c>
      <c r="I72">
        <v>0</v>
      </c>
      <c r="J72" s="571"/>
    </row>
    <row r="73" spans="1:10">
      <c r="A73" t="s">
        <v>266</v>
      </c>
      <c r="B73" s="40">
        <v>13980004</v>
      </c>
      <c r="C73">
        <v>0</v>
      </c>
      <c r="D73" s="40">
        <v>13980004</v>
      </c>
      <c r="E73">
        <v>0</v>
      </c>
      <c r="F73">
        <v>0</v>
      </c>
      <c r="G73">
        <v>0</v>
      </c>
      <c r="H73" s="40">
        <v>13980004</v>
      </c>
      <c r="I73">
        <v>0</v>
      </c>
      <c r="J73" s="571"/>
    </row>
    <row r="74" spans="1:10">
      <c r="B74" s="40">
        <v>1830851034</v>
      </c>
      <c r="C74" s="40">
        <v>1830851034</v>
      </c>
      <c r="D74" s="40">
        <v>410418593</v>
      </c>
      <c r="E74" s="40">
        <v>410418593</v>
      </c>
      <c r="F74" s="40">
        <v>168050602</v>
      </c>
      <c r="G74" s="40">
        <v>125950865</v>
      </c>
      <c r="H74" s="40">
        <v>242367991</v>
      </c>
      <c r="I74" s="40">
        <v>284467728</v>
      </c>
      <c r="J74" s="146">
        <f>SUM(J3:J73)</f>
        <v>64518060.198380113</v>
      </c>
    </row>
    <row r="75" spans="1:10">
      <c r="A75" s="560"/>
      <c r="B75" s="560"/>
      <c r="C75" s="560"/>
      <c r="D75" s="560"/>
      <c r="E75" s="560"/>
      <c r="F75" s="560">
        <v>0</v>
      </c>
      <c r="G75" s="561">
        <v>42099737</v>
      </c>
      <c r="H75" s="561">
        <v>42099737</v>
      </c>
      <c r="I75" s="560">
        <v>0</v>
      </c>
    </row>
    <row r="76" spans="1:10">
      <c r="B76" s="40">
        <v>1830851034</v>
      </c>
      <c r="C76" s="40">
        <v>1830851034</v>
      </c>
      <c r="D76" s="40">
        <v>410418593</v>
      </c>
      <c r="E76" s="40">
        <v>410418593</v>
      </c>
      <c r="F76" s="40">
        <v>168050602</v>
      </c>
      <c r="G76" s="40">
        <v>168050602</v>
      </c>
      <c r="H76" s="40">
        <v>284467728</v>
      </c>
      <c r="I76" s="40">
        <v>284467728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J19"/>
  <sheetViews>
    <sheetView workbookViewId="0">
      <selection activeCell="J17" sqref="J17"/>
    </sheetView>
  </sheetViews>
  <sheetFormatPr baseColWidth="10" defaultRowHeight="15"/>
  <cols>
    <col min="3" max="3" width="29.85546875" customWidth="1"/>
    <col min="5" max="5" width="13" bestFit="1" customWidth="1"/>
    <col min="8" max="8" width="27" customWidth="1"/>
    <col min="10" max="10" width="12" bestFit="1" customWidth="1"/>
  </cols>
  <sheetData>
    <row r="3" spans="3:10">
      <c r="C3" t="s">
        <v>393</v>
      </c>
      <c r="H3" t="s">
        <v>394</v>
      </c>
    </row>
    <row r="5" spans="3:10">
      <c r="C5" t="s">
        <v>383</v>
      </c>
      <c r="E5">
        <v>800</v>
      </c>
      <c r="H5" t="s">
        <v>383</v>
      </c>
      <c r="J5">
        <v>1000</v>
      </c>
    </row>
    <row r="6" spans="3:10">
      <c r="C6" t="s">
        <v>384</v>
      </c>
      <c r="E6">
        <v>400</v>
      </c>
      <c r="H6" t="s">
        <v>390</v>
      </c>
      <c r="J6">
        <v>550</v>
      </c>
    </row>
    <row r="7" spans="3:10">
      <c r="C7" t="s">
        <v>385</v>
      </c>
      <c r="E7">
        <v>200</v>
      </c>
      <c r="H7" t="s">
        <v>391</v>
      </c>
      <c r="J7">
        <v>450</v>
      </c>
    </row>
    <row r="8" spans="3:10">
      <c r="C8" t="s">
        <v>386</v>
      </c>
      <c r="E8">
        <v>200</v>
      </c>
    </row>
    <row r="11" spans="3:10">
      <c r="C11" s="39" t="s">
        <v>387</v>
      </c>
      <c r="H11" s="39" t="s">
        <v>387</v>
      </c>
    </row>
    <row r="12" spans="3:10">
      <c r="C12" t="str">
        <f>+'Balance 2022 spa A'!A40</f>
        <v>Capital Pagado</v>
      </c>
      <c r="E12" s="521">
        <f>+'Balance 2022 spa A'!G40</f>
        <v>10000000</v>
      </c>
      <c r="H12" t="str">
        <f>+'balance 2022  spa B'!A31</f>
        <v>Capital Social</v>
      </c>
      <c r="J12" s="521">
        <f>+'balance 2022  spa B'!G31</f>
        <v>2000000</v>
      </c>
    </row>
    <row r="13" spans="3:10">
      <c r="C13" t="str">
        <f>+'Balance 2022 spa A'!A41</f>
        <v>Utilidad o Perdida Acumulada</v>
      </c>
      <c r="E13" s="521">
        <f>+'Balance 2022 spa A'!G41</f>
        <v>835458766</v>
      </c>
      <c r="H13" t="str">
        <f>+'balance 2022  spa B'!A32</f>
        <v>Utilidades Acumuladas</v>
      </c>
      <c r="J13" s="521">
        <f>+'balance 2022  spa B'!G32</f>
        <v>26549489</v>
      </c>
    </row>
    <row r="14" spans="3:10">
      <c r="C14" t="str">
        <f>+'Balance 2022 spa A'!A42</f>
        <v>Utilidad o Perdida del Ejercicio</v>
      </c>
      <c r="E14" s="521">
        <f>+'Balance 2022 spa A'!G83</f>
        <v>12403888</v>
      </c>
      <c r="H14" t="str">
        <f>+'balance 2022  spa B'!A33</f>
        <v>Utilidad (Perdida del Ejercicio)</v>
      </c>
      <c r="J14" s="521">
        <f>+'balance 2022  spa B'!H75</f>
        <v>42099737</v>
      </c>
    </row>
    <row r="15" spans="3:10">
      <c r="C15" t="str">
        <f>+'Balance 2022 spa A'!A25</f>
        <v>Dividendos Provisorios</v>
      </c>
      <c r="E15" s="521">
        <f>-'Balance 2022 spa A'!F25</f>
        <v>-56874763</v>
      </c>
      <c r="H15" t="str">
        <f>+'balance 2022  spa B'!A30</f>
        <v>Aporte Accionista</v>
      </c>
      <c r="J15" s="521">
        <f>+'balance 2022  spa B'!G30</f>
        <v>5000000</v>
      </c>
    </row>
    <row r="16" spans="3:10">
      <c r="E16" s="521"/>
      <c r="H16" t="str">
        <f>+'balance 2022  spa B'!A35</f>
        <v>Dividendos Provisorios</v>
      </c>
      <c r="J16" s="521">
        <f>-'balance 2022  spa B'!F35</f>
        <v>-7000000</v>
      </c>
    </row>
    <row r="17" spans="3:10">
      <c r="E17" s="528">
        <f>SUM(E12:E15)</f>
        <v>800987891</v>
      </c>
      <c r="J17" s="528">
        <f>SUM(J12:J16)</f>
        <v>68649226</v>
      </c>
    </row>
    <row r="19" spans="3:10">
      <c r="C19" s="560" t="s">
        <v>389</v>
      </c>
      <c r="D19" s="560"/>
      <c r="E19" s="565">
        <f>+E17/E5</f>
        <v>1001234.86375</v>
      </c>
      <c r="H19" s="560" t="s">
        <v>389</v>
      </c>
      <c r="I19" s="560"/>
      <c r="J19" s="565">
        <f>+J17/J5</f>
        <v>68649.225999999995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0"/>
  <sheetViews>
    <sheetView workbookViewId="0">
      <selection activeCell="L22" sqref="L22"/>
    </sheetView>
  </sheetViews>
  <sheetFormatPr baseColWidth="10" defaultRowHeight="15"/>
  <cols>
    <col min="8" max="8" width="12" bestFit="1" customWidth="1"/>
    <col min="12" max="12" width="18.7109375" bestFit="1" customWidth="1"/>
  </cols>
  <sheetData>
    <row r="2" spans="2:10" ht="18.75">
      <c r="B2" s="162" t="s">
        <v>395</v>
      </c>
    </row>
    <row r="3" spans="2:10" ht="18.75">
      <c r="B3" s="162"/>
    </row>
    <row r="4" spans="2:10" ht="18.75">
      <c r="B4" s="162" t="s">
        <v>396</v>
      </c>
    </row>
    <row r="5" spans="2:10" ht="18.75">
      <c r="B5" s="162" t="s">
        <v>397</v>
      </c>
    </row>
    <row r="6" spans="2:10" ht="18.75">
      <c r="B6" s="162" t="s">
        <v>398</v>
      </c>
    </row>
    <row r="8" spans="2:10">
      <c r="C8" t="s">
        <v>445</v>
      </c>
    </row>
    <row r="10" spans="2:10">
      <c r="F10" s="564" t="s">
        <v>399</v>
      </c>
      <c r="G10" s="564" t="s">
        <v>400</v>
      </c>
      <c r="H10" s="564" t="s">
        <v>401</v>
      </c>
    </row>
    <row r="11" spans="2:10">
      <c r="F11" s="522"/>
      <c r="H11" s="522"/>
    </row>
    <row r="12" spans="2:10">
      <c r="F12" s="522" t="s">
        <v>402</v>
      </c>
      <c r="G12" s="522" t="s">
        <v>400</v>
      </c>
      <c r="H12" s="523" t="s">
        <v>401</v>
      </c>
    </row>
    <row r="13" spans="2:10">
      <c r="H13" s="522" t="s">
        <v>403</v>
      </c>
    </row>
    <row r="15" spans="2:10">
      <c r="F15" s="522" t="s">
        <v>402</v>
      </c>
      <c r="G15" s="522" t="s">
        <v>400</v>
      </c>
      <c r="H15" s="524">
        <f>+'situación patrimonial'!J19</f>
        <v>68649.225999999995</v>
      </c>
      <c r="I15" s="522" t="s">
        <v>404</v>
      </c>
      <c r="J15">
        <f>+'situación patrimonial'!J5</f>
        <v>1000</v>
      </c>
    </row>
    <row r="16" spans="2:10">
      <c r="H16" s="525">
        <f>+'situación patrimonial'!E19</f>
        <v>1001234.86375</v>
      </c>
    </row>
    <row r="18" spans="6:12">
      <c r="F18" s="522" t="s">
        <v>402</v>
      </c>
      <c r="G18" s="522" t="s">
        <v>400</v>
      </c>
      <c r="H18" s="526">
        <f>+H15/H16</f>
        <v>6.8564558112651913E-2</v>
      </c>
      <c r="I18" s="522" t="s">
        <v>404</v>
      </c>
      <c r="J18">
        <f>+J15</f>
        <v>1000</v>
      </c>
    </row>
    <row r="20" spans="6:12">
      <c r="F20" s="566" t="s">
        <v>402</v>
      </c>
      <c r="G20" s="566" t="s">
        <v>400</v>
      </c>
      <c r="H20" s="567">
        <f>+H18*J18</f>
        <v>68.564558112651909</v>
      </c>
    </row>
    <row r="22" spans="6:12">
      <c r="F22" t="s">
        <v>405</v>
      </c>
      <c r="H22" s="527">
        <f>+H20</f>
        <v>68.564558112651909</v>
      </c>
      <c r="I22" t="s">
        <v>404</v>
      </c>
      <c r="J22" s="521">
        <f>+H16</f>
        <v>1001234.86375</v>
      </c>
      <c r="K22" s="522" t="s">
        <v>400</v>
      </c>
      <c r="L22" s="525">
        <f>+J22*H22</f>
        <v>68649226</v>
      </c>
    </row>
    <row r="25" spans="6:12">
      <c r="F25" t="s">
        <v>402</v>
      </c>
      <c r="G25" s="522" t="s">
        <v>400</v>
      </c>
      <c r="H25" t="s">
        <v>446</v>
      </c>
    </row>
    <row r="26" spans="6:12">
      <c r="F26" t="s">
        <v>403</v>
      </c>
      <c r="G26" s="522" t="s">
        <v>400</v>
      </c>
      <c r="H26" t="s">
        <v>447</v>
      </c>
    </row>
    <row r="27" spans="6:12">
      <c r="F27" t="s">
        <v>448</v>
      </c>
      <c r="G27" s="522" t="s">
        <v>400</v>
      </c>
      <c r="H27" t="s">
        <v>449</v>
      </c>
    </row>
    <row r="28" spans="6:12">
      <c r="F28" t="s">
        <v>450</v>
      </c>
      <c r="G28" s="522" t="s">
        <v>400</v>
      </c>
      <c r="H28" t="s">
        <v>451</v>
      </c>
    </row>
    <row r="29" spans="6:12">
      <c r="G29" s="522"/>
    </row>
    <row r="30" spans="6:12">
      <c r="G30" s="52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H15"/>
  <sheetViews>
    <sheetView workbookViewId="0">
      <selection activeCell="H15" sqref="H15"/>
    </sheetView>
  </sheetViews>
  <sheetFormatPr baseColWidth="10" defaultRowHeight="15"/>
  <cols>
    <col min="4" max="6" width="11.42578125" style="522"/>
    <col min="7" max="7" width="7.5703125" style="522" customWidth="1"/>
    <col min="8" max="8" width="11.42578125" style="522"/>
  </cols>
  <sheetData>
    <row r="4" spans="4:8" ht="15.75" thickBot="1"/>
    <row r="5" spans="4:8">
      <c r="D5" s="45" t="s">
        <v>406</v>
      </c>
      <c r="E5" s="532" t="s">
        <v>407</v>
      </c>
      <c r="F5" s="532" t="s">
        <v>408</v>
      </c>
      <c r="G5" s="532"/>
      <c r="H5" s="44" t="s">
        <v>408</v>
      </c>
    </row>
    <row r="6" spans="4:8">
      <c r="D6" s="203"/>
      <c r="E6" s="533"/>
      <c r="F6" s="533" t="s">
        <v>409</v>
      </c>
      <c r="G6" s="533"/>
      <c r="H6" s="199" t="s">
        <v>409</v>
      </c>
    </row>
    <row r="7" spans="4:8">
      <c r="D7" s="203"/>
      <c r="E7" s="533"/>
      <c r="F7" s="533" t="s">
        <v>410</v>
      </c>
      <c r="G7" s="533"/>
      <c r="H7" s="199" t="s">
        <v>412</v>
      </c>
    </row>
    <row r="8" spans="4:8" ht="15.75" thickBot="1">
      <c r="D8" s="534"/>
      <c r="E8" s="535"/>
      <c r="F8" s="535" t="s">
        <v>411</v>
      </c>
      <c r="G8" s="535" t="s">
        <v>422</v>
      </c>
      <c r="H8" s="64" t="s">
        <v>411</v>
      </c>
    </row>
    <row r="9" spans="4:8">
      <c r="D9" s="531" t="s">
        <v>413</v>
      </c>
      <c r="E9" s="531" t="s">
        <v>414</v>
      </c>
      <c r="F9" s="531">
        <v>400</v>
      </c>
      <c r="G9" s="531"/>
      <c r="H9" s="531">
        <f>+F9</f>
        <v>400</v>
      </c>
    </row>
    <row r="10" spans="4:8">
      <c r="D10" s="529"/>
      <c r="E10" s="529" t="s">
        <v>415</v>
      </c>
      <c r="F10" s="529">
        <v>200</v>
      </c>
      <c r="G10" s="529"/>
      <c r="H10" s="529">
        <f t="shared" ref="H10:H11" si="0">+F10</f>
        <v>200</v>
      </c>
    </row>
    <row r="11" spans="4:8">
      <c r="D11" s="529"/>
      <c r="E11" s="529" t="s">
        <v>416</v>
      </c>
      <c r="F11" s="529">
        <v>200</v>
      </c>
      <c r="G11" s="529"/>
      <c r="H11" s="529">
        <f t="shared" si="0"/>
        <v>200</v>
      </c>
    </row>
    <row r="12" spans="4:8">
      <c r="D12" s="529"/>
      <c r="E12" s="529"/>
      <c r="F12" s="529">
        <f>SUM(F9:F11)</f>
        <v>800</v>
      </c>
      <c r="G12" s="529"/>
      <c r="H12" s="529"/>
    </row>
    <row r="13" spans="4:8">
      <c r="D13" s="529" t="s">
        <v>419</v>
      </c>
      <c r="E13" s="529" t="s">
        <v>420</v>
      </c>
      <c r="F13" s="529">
        <v>550</v>
      </c>
      <c r="G13" s="529">
        <f>+F13/F15</f>
        <v>0.55000000000000004</v>
      </c>
      <c r="H13" s="530">
        <f>+G13*69</f>
        <v>37.950000000000003</v>
      </c>
    </row>
    <row r="14" spans="4:8">
      <c r="D14" s="529"/>
      <c r="E14" s="529" t="s">
        <v>421</v>
      </c>
      <c r="F14" s="529">
        <v>450</v>
      </c>
      <c r="G14" s="529">
        <f>+F14/F15</f>
        <v>0.45</v>
      </c>
      <c r="H14" s="530">
        <f>+G14*69</f>
        <v>31.05</v>
      </c>
    </row>
    <row r="15" spans="4:8">
      <c r="D15" s="529"/>
      <c r="E15" s="529"/>
      <c r="F15" s="529">
        <f>+F13+F14</f>
        <v>1000</v>
      </c>
      <c r="G15" s="529"/>
      <c r="H15" s="529">
        <f>SUM(H9:H14)</f>
        <v>869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95"/>
  <sheetViews>
    <sheetView showGridLines="0" topLeftCell="A19" zoomScale="98" zoomScaleNormal="98" workbookViewId="0">
      <selection activeCell="H1" sqref="H1:I1048576"/>
    </sheetView>
  </sheetViews>
  <sheetFormatPr baseColWidth="10" defaultColWidth="11.42578125" defaultRowHeight="15"/>
  <cols>
    <col min="1" max="1" width="45.5703125" style="3" bestFit="1" customWidth="1"/>
    <col min="2" max="3" width="14.5703125" style="8" bestFit="1" customWidth="1"/>
    <col min="4" max="4" width="7" style="539" customWidth="1"/>
    <col min="5" max="5" width="14.5703125" style="8" bestFit="1" customWidth="1"/>
    <col min="6" max="6" width="7" style="539" customWidth="1"/>
    <col min="7" max="9" width="14.5703125" style="8" bestFit="1" customWidth="1"/>
    <col min="10" max="10" width="13.28515625" style="3" bestFit="1" customWidth="1"/>
    <col min="11" max="11" width="13" style="3" bestFit="1" customWidth="1"/>
    <col min="12" max="12" width="11.42578125" style="3"/>
    <col min="13" max="13" width="13" style="3" bestFit="1" customWidth="1"/>
    <col min="14" max="16384" width="11.42578125" style="3"/>
  </cols>
  <sheetData>
    <row r="1" spans="1:9" ht="15.75" thickBot="1">
      <c r="A1" s="536" t="s">
        <v>423</v>
      </c>
    </row>
    <row r="2" spans="1:9" ht="15.75" thickBot="1">
      <c r="B2" s="538" t="s">
        <v>424</v>
      </c>
      <c r="C2" s="549"/>
      <c r="D2" s="556"/>
      <c r="E2" s="575" t="s">
        <v>427</v>
      </c>
      <c r="F2" s="575"/>
      <c r="G2" s="576"/>
      <c r="H2" s="577" t="s">
        <v>428</v>
      </c>
      <c r="I2" s="576"/>
    </row>
    <row r="3" spans="1:9">
      <c r="A3" s="547" t="s">
        <v>0</v>
      </c>
      <c r="B3" s="550" t="s">
        <v>5</v>
      </c>
      <c r="C3" s="551" t="s">
        <v>6</v>
      </c>
      <c r="D3" s="557"/>
      <c r="E3" s="537" t="s">
        <v>425</v>
      </c>
      <c r="F3" s="540"/>
      <c r="G3" s="551" t="s">
        <v>426</v>
      </c>
      <c r="H3" s="550" t="s">
        <v>5</v>
      </c>
      <c r="I3" s="551" t="s">
        <v>6</v>
      </c>
    </row>
    <row r="4" spans="1:9">
      <c r="A4" s="568" t="s">
        <v>202</v>
      </c>
      <c r="B4" s="552"/>
      <c r="C4" s="553"/>
      <c r="D4" s="558">
        <v>3</v>
      </c>
      <c r="E4" s="5">
        <f>+B76</f>
        <v>7229019</v>
      </c>
      <c r="F4" s="541"/>
      <c r="G4" s="553">
        <v>0</v>
      </c>
      <c r="H4" s="552">
        <f>+B4+E4</f>
        <v>7229019</v>
      </c>
      <c r="I4" s="553">
        <f>+C4+G4</f>
        <v>0</v>
      </c>
    </row>
    <row r="5" spans="1:9">
      <c r="A5" s="548" t="s">
        <v>310</v>
      </c>
      <c r="B5" s="552"/>
      <c r="C5" s="553"/>
      <c r="D5" s="558"/>
      <c r="E5" s="5">
        <v>0</v>
      </c>
      <c r="F5" s="541"/>
      <c r="G5" s="553">
        <v>0</v>
      </c>
      <c r="H5" s="552">
        <f>+B5+E5</f>
        <v>0</v>
      </c>
      <c r="I5" s="553">
        <f>+C5+G5</f>
        <v>0</v>
      </c>
    </row>
    <row r="6" spans="1:9">
      <c r="A6" s="548" t="s">
        <v>310</v>
      </c>
      <c r="B6" s="552">
        <f>+'Balance 2022 spa A'!F2</f>
        <v>0</v>
      </c>
      <c r="C6" s="553">
        <f>+'Balance 2022 spa A'!G2</f>
        <v>0</v>
      </c>
      <c r="D6" s="558"/>
      <c r="E6" s="5">
        <v>0</v>
      </c>
      <c r="F6" s="541"/>
      <c r="G6" s="553">
        <v>0</v>
      </c>
      <c r="H6" s="552">
        <f>+B6+E6</f>
        <v>0</v>
      </c>
      <c r="I6" s="553">
        <f>+C6+G6</f>
        <v>0</v>
      </c>
    </row>
    <row r="7" spans="1:9">
      <c r="A7" s="548" t="s">
        <v>310</v>
      </c>
      <c r="B7" s="552">
        <f>+'Balance 2022 spa A'!F3</f>
        <v>0</v>
      </c>
      <c r="C7" s="553">
        <f>+'Balance 2022 spa A'!G3</f>
        <v>0</v>
      </c>
      <c r="D7" s="558"/>
      <c r="E7" s="5">
        <v>0</v>
      </c>
      <c r="F7" s="541"/>
      <c r="G7" s="553">
        <v>0</v>
      </c>
      <c r="H7" s="552">
        <f t="shared" ref="H7:H58" si="0">+B7+E7</f>
        <v>0</v>
      </c>
      <c r="I7" s="553">
        <f t="shared" ref="I7:I58" si="1">+C7+G7</f>
        <v>0</v>
      </c>
    </row>
    <row r="8" spans="1:9">
      <c r="A8" s="548" t="s">
        <v>310</v>
      </c>
      <c r="B8" s="552">
        <f>+'Balance 2022 spa A'!F4</f>
        <v>135257908</v>
      </c>
      <c r="C8" s="553">
        <f>+'Balance 2022 spa A'!G4</f>
        <v>0</v>
      </c>
      <c r="D8" s="558"/>
      <c r="E8" s="5">
        <v>0</v>
      </c>
      <c r="F8" s="541"/>
      <c r="G8" s="553">
        <v>0</v>
      </c>
      <c r="H8" s="552">
        <f t="shared" si="0"/>
        <v>135257908</v>
      </c>
      <c r="I8" s="553">
        <f t="shared" si="1"/>
        <v>0</v>
      </c>
    </row>
    <row r="9" spans="1:9">
      <c r="A9" s="548" t="s">
        <v>310</v>
      </c>
      <c r="B9" s="552">
        <f>+'Balance 2022 spa A'!F5</f>
        <v>0</v>
      </c>
      <c r="C9" s="553">
        <f>+'Balance 2022 spa A'!G5</f>
        <v>0</v>
      </c>
      <c r="D9" s="558"/>
      <c r="E9" s="5">
        <v>0</v>
      </c>
      <c r="F9" s="541"/>
      <c r="G9" s="553">
        <v>0</v>
      </c>
      <c r="H9" s="552">
        <f t="shared" si="0"/>
        <v>0</v>
      </c>
      <c r="I9" s="553">
        <f t="shared" si="1"/>
        <v>0</v>
      </c>
    </row>
    <row r="10" spans="1:9">
      <c r="A10" s="548" t="s">
        <v>310</v>
      </c>
      <c r="B10" s="552">
        <f>+'Balance 2022 spa A'!F6</f>
        <v>0</v>
      </c>
      <c r="C10" s="553">
        <f>+'Balance 2022 spa A'!G6</f>
        <v>0</v>
      </c>
      <c r="D10" s="558"/>
      <c r="E10" s="5">
        <v>0</v>
      </c>
      <c r="F10" s="541"/>
      <c r="G10" s="553">
        <v>0</v>
      </c>
      <c r="H10" s="552">
        <f t="shared" si="0"/>
        <v>0</v>
      </c>
      <c r="I10" s="553">
        <f t="shared" si="1"/>
        <v>0</v>
      </c>
    </row>
    <row r="11" spans="1:9">
      <c r="A11" s="548" t="s">
        <v>310</v>
      </c>
      <c r="B11" s="552">
        <f>+'Balance 2022 spa A'!F7</f>
        <v>0</v>
      </c>
      <c r="C11" s="553">
        <f>+'Balance 2022 spa A'!G7</f>
        <v>0</v>
      </c>
      <c r="D11" s="558"/>
      <c r="E11" s="5">
        <v>0</v>
      </c>
      <c r="F11" s="541"/>
      <c r="G11" s="553">
        <v>0</v>
      </c>
      <c r="H11" s="552">
        <f t="shared" si="0"/>
        <v>0</v>
      </c>
      <c r="I11" s="553">
        <f t="shared" si="1"/>
        <v>0</v>
      </c>
    </row>
    <row r="12" spans="1:9">
      <c r="A12" s="548" t="s">
        <v>311</v>
      </c>
      <c r="B12" s="552">
        <f>+'Balance 2022 spa A'!F8</f>
        <v>0</v>
      </c>
      <c r="C12" s="553">
        <f>+'Balance 2022 spa A'!G8</f>
        <v>0</v>
      </c>
      <c r="D12" s="558"/>
      <c r="E12" s="5">
        <v>0</v>
      </c>
      <c r="F12" s="541"/>
      <c r="G12" s="553">
        <v>0</v>
      </c>
      <c r="H12" s="552">
        <f t="shared" si="0"/>
        <v>0</v>
      </c>
      <c r="I12" s="553">
        <f t="shared" si="1"/>
        <v>0</v>
      </c>
    </row>
    <row r="13" spans="1:9">
      <c r="A13" s="568" t="str">
        <f>+A77</f>
        <v>Deudores Clientes</v>
      </c>
      <c r="B13" s="552"/>
      <c r="C13" s="553">
        <f>+'Balance 2022 spa A'!G9</f>
        <v>0</v>
      </c>
      <c r="D13" s="558">
        <v>3</v>
      </c>
      <c r="E13" s="5">
        <f>+B77</f>
        <v>10632620</v>
      </c>
      <c r="F13" s="541"/>
      <c r="G13" s="553">
        <v>0</v>
      </c>
      <c r="H13" s="552">
        <f t="shared" ref="H13" si="2">+B13+E13</f>
        <v>10632620</v>
      </c>
      <c r="I13" s="553">
        <f t="shared" ref="I13" si="3">+C13+G13</f>
        <v>0</v>
      </c>
    </row>
    <row r="14" spans="1:9">
      <c r="A14" s="548" t="s">
        <v>9</v>
      </c>
      <c r="B14" s="552">
        <f>+'Balance 2022 spa A'!F9</f>
        <v>134329851</v>
      </c>
      <c r="C14" s="553">
        <f>+'Balance 2022 spa A'!G9</f>
        <v>0</v>
      </c>
      <c r="D14" s="558"/>
      <c r="E14" s="5">
        <v>0</v>
      </c>
      <c r="F14" s="541"/>
      <c r="G14" s="553">
        <v>0</v>
      </c>
      <c r="H14" s="552">
        <f t="shared" si="0"/>
        <v>134329851</v>
      </c>
      <c r="I14" s="553">
        <f t="shared" si="1"/>
        <v>0</v>
      </c>
    </row>
    <row r="15" spans="1:9">
      <c r="A15" s="548" t="s">
        <v>10</v>
      </c>
      <c r="B15" s="552">
        <f>+'Balance 2022 spa A'!F10</f>
        <v>245790</v>
      </c>
      <c r="C15" s="553">
        <f>+'Balance 2022 spa A'!G10</f>
        <v>0</v>
      </c>
      <c r="D15" s="558"/>
      <c r="E15" s="5">
        <v>0</v>
      </c>
      <c r="F15" s="541"/>
      <c r="G15" s="553">
        <v>0</v>
      </c>
      <c r="H15" s="552">
        <f t="shared" si="0"/>
        <v>245790</v>
      </c>
      <c r="I15" s="553">
        <f t="shared" si="1"/>
        <v>0</v>
      </c>
    </row>
    <row r="16" spans="1:9">
      <c r="A16" s="548" t="s">
        <v>11</v>
      </c>
      <c r="B16" s="552">
        <f>+'Balance 2022 spa A'!F11</f>
        <v>56288580</v>
      </c>
      <c r="C16" s="553">
        <f>+'Balance 2022 spa A'!G11</f>
        <v>0</v>
      </c>
      <c r="D16" s="558"/>
      <c r="E16" s="5">
        <v>0</v>
      </c>
      <c r="F16" s="541"/>
      <c r="G16" s="553">
        <v>0</v>
      </c>
      <c r="H16" s="552">
        <f t="shared" si="0"/>
        <v>56288580</v>
      </c>
      <c r="I16" s="553">
        <f t="shared" si="1"/>
        <v>0</v>
      </c>
    </row>
    <row r="17" spans="1:9">
      <c r="A17" s="548" t="s">
        <v>12</v>
      </c>
      <c r="B17" s="552">
        <f>+'Balance 2022 spa A'!F12</f>
        <v>3884565</v>
      </c>
      <c r="C17" s="553">
        <f>+'Balance 2022 spa A'!G12</f>
        <v>0</v>
      </c>
      <c r="D17" s="558"/>
      <c r="E17" s="5">
        <v>0</v>
      </c>
      <c r="F17" s="541"/>
      <c r="G17" s="553">
        <v>0</v>
      </c>
      <c r="H17" s="552">
        <f t="shared" si="0"/>
        <v>3884565</v>
      </c>
      <c r="I17" s="553">
        <f t="shared" si="1"/>
        <v>0</v>
      </c>
    </row>
    <row r="18" spans="1:9">
      <c r="A18" s="548" t="s">
        <v>13</v>
      </c>
      <c r="B18" s="552">
        <f>+'Balance 2022 spa A'!F13</f>
        <v>0</v>
      </c>
      <c r="C18" s="553">
        <f>+'Balance 2022 spa A'!G13</f>
        <v>0</v>
      </c>
      <c r="D18" s="558"/>
      <c r="E18" s="5">
        <v>0</v>
      </c>
      <c r="F18" s="541"/>
      <c r="G18" s="553">
        <v>0</v>
      </c>
      <c r="H18" s="552">
        <f t="shared" si="0"/>
        <v>0</v>
      </c>
      <c r="I18" s="553">
        <f t="shared" si="1"/>
        <v>0</v>
      </c>
    </row>
    <row r="19" spans="1:9">
      <c r="A19" s="548" t="s">
        <v>14</v>
      </c>
      <c r="B19" s="552">
        <f>+'Balance 2022 spa A'!F14</f>
        <v>0</v>
      </c>
      <c r="C19" s="553">
        <f>+'Balance 2022 spa A'!G14</f>
        <v>0</v>
      </c>
      <c r="D19" s="558"/>
      <c r="E19" s="5">
        <v>0</v>
      </c>
      <c r="F19" s="541"/>
      <c r="G19" s="553">
        <v>0</v>
      </c>
      <c r="H19" s="552">
        <f t="shared" si="0"/>
        <v>0</v>
      </c>
      <c r="I19" s="553">
        <f t="shared" si="1"/>
        <v>0</v>
      </c>
    </row>
    <row r="20" spans="1:9">
      <c r="A20" s="548" t="s">
        <v>312</v>
      </c>
      <c r="B20" s="552">
        <f>+'Balance 2022 spa A'!F15</f>
        <v>568023656</v>
      </c>
      <c r="C20" s="553">
        <f>+'Balance 2022 spa A'!G15</f>
        <v>0</v>
      </c>
      <c r="D20" s="558"/>
      <c r="E20" s="5">
        <v>0</v>
      </c>
      <c r="F20" s="541"/>
      <c r="G20" s="553">
        <v>0</v>
      </c>
      <c r="H20" s="552">
        <f t="shared" si="0"/>
        <v>568023656</v>
      </c>
      <c r="I20" s="553">
        <f t="shared" si="1"/>
        <v>0</v>
      </c>
    </row>
    <row r="21" spans="1:9">
      <c r="A21" s="548" t="s">
        <v>15</v>
      </c>
      <c r="B21" s="552">
        <f>+'Balance 2022 spa A'!F16</f>
        <v>0</v>
      </c>
      <c r="C21" s="553">
        <f>+'Balance 2022 spa A'!G16</f>
        <v>0</v>
      </c>
      <c r="D21" s="558"/>
      <c r="E21" s="5">
        <v>0</v>
      </c>
      <c r="F21" s="541"/>
      <c r="G21" s="553">
        <v>0</v>
      </c>
      <c r="H21" s="552">
        <f t="shared" si="0"/>
        <v>0</v>
      </c>
      <c r="I21" s="553">
        <f t="shared" si="1"/>
        <v>0</v>
      </c>
    </row>
    <row r="22" spans="1:9">
      <c r="A22" s="548" t="s">
        <v>16</v>
      </c>
      <c r="B22" s="552">
        <f>+'Balance 2022 spa A'!F17</f>
        <v>0</v>
      </c>
      <c r="C22" s="553">
        <f>+'Balance 2022 spa A'!G17</f>
        <v>0</v>
      </c>
      <c r="D22" s="558"/>
      <c r="E22" s="5">
        <v>0</v>
      </c>
      <c r="F22" s="541"/>
      <c r="G22" s="553">
        <v>0</v>
      </c>
      <c r="H22" s="552">
        <f t="shared" si="0"/>
        <v>0</v>
      </c>
      <c r="I22" s="553">
        <f t="shared" si="1"/>
        <v>0</v>
      </c>
    </row>
    <row r="23" spans="1:9">
      <c r="A23" s="548" t="s">
        <v>17</v>
      </c>
      <c r="B23" s="552">
        <f>+'Balance 2022 spa A'!F18</f>
        <v>240985584</v>
      </c>
      <c r="C23" s="553">
        <f>+'Balance 2022 spa A'!G18</f>
        <v>0</v>
      </c>
      <c r="D23" s="558"/>
      <c r="E23" s="5">
        <v>0</v>
      </c>
      <c r="F23" s="541"/>
      <c r="G23" s="553">
        <v>0</v>
      </c>
      <c r="H23" s="552">
        <f t="shared" si="0"/>
        <v>240985584</v>
      </c>
      <c r="I23" s="553">
        <f t="shared" si="1"/>
        <v>0</v>
      </c>
    </row>
    <row r="24" spans="1:9">
      <c r="A24" s="548" t="s">
        <v>18</v>
      </c>
      <c r="B24" s="552">
        <f>+'Balance 2022 spa A'!F19</f>
        <v>343287850</v>
      </c>
      <c r="C24" s="553">
        <f>+'Balance 2022 spa A'!G19</f>
        <v>0</v>
      </c>
      <c r="D24" s="558"/>
      <c r="E24" s="5">
        <v>0</v>
      </c>
      <c r="F24" s="541"/>
      <c r="G24" s="553">
        <v>0</v>
      </c>
      <c r="H24" s="552">
        <f t="shared" si="0"/>
        <v>343287850</v>
      </c>
      <c r="I24" s="553">
        <f t="shared" si="1"/>
        <v>0</v>
      </c>
    </row>
    <row r="25" spans="1:9">
      <c r="A25" s="548" t="s">
        <v>19</v>
      </c>
      <c r="B25" s="552">
        <f>+'Balance 2022 spa A'!F20</f>
        <v>61963773</v>
      </c>
      <c r="C25" s="553">
        <f>+'Balance 2022 spa A'!G20</f>
        <v>0</v>
      </c>
      <c r="D25" s="558"/>
      <c r="E25" s="5">
        <v>0</v>
      </c>
      <c r="F25" s="541"/>
      <c r="G25" s="553">
        <v>0</v>
      </c>
      <c r="H25" s="552">
        <f t="shared" si="0"/>
        <v>61963773</v>
      </c>
      <c r="I25" s="553">
        <f t="shared" si="1"/>
        <v>0</v>
      </c>
    </row>
    <row r="26" spans="1:9">
      <c r="A26" s="548" t="s">
        <v>20</v>
      </c>
      <c r="B26" s="552">
        <f>+'Balance 2022 spa A'!F21</f>
        <v>31940016</v>
      </c>
      <c r="C26" s="553">
        <f>+'Balance 2022 spa A'!G21</f>
        <v>0</v>
      </c>
      <c r="D26" s="558">
        <v>3</v>
      </c>
      <c r="E26" s="5">
        <f>+B78</f>
        <v>693021</v>
      </c>
      <c r="F26" s="541"/>
      <c r="G26" s="553">
        <v>0</v>
      </c>
      <c r="H26" s="552">
        <f t="shared" si="0"/>
        <v>32633037</v>
      </c>
      <c r="I26" s="553">
        <f t="shared" si="1"/>
        <v>0</v>
      </c>
    </row>
    <row r="27" spans="1:9">
      <c r="A27" s="548" t="s">
        <v>21</v>
      </c>
      <c r="B27" s="552">
        <f>+'Balance 2022 spa A'!F22</f>
        <v>38173687</v>
      </c>
      <c r="C27" s="553">
        <f>+'Balance 2022 spa A'!G22</f>
        <v>0</v>
      </c>
      <c r="D27" s="558"/>
      <c r="E27" s="5">
        <v>0</v>
      </c>
      <c r="F27" s="541"/>
      <c r="G27" s="553">
        <v>0</v>
      </c>
      <c r="H27" s="552">
        <f t="shared" si="0"/>
        <v>38173687</v>
      </c>
      <c r="I27" s="553">
        <f t="shared" si="1"/>
        <v>0</v>
      </c>
    </row>
    <row r="28" spans="1:9">
      <c r="A28" s="568" t="str">
        <f>+A81</f>
        <v>Equipos de Producción</v>
      </c>
      <c r="B28" s="552"/>
      <c r="C28" s="553">
        <f>+'Balance 2022 spa A'!G23</f>
        <v>0</v>
      </c>
      <c r="D28" s="558">
        <v>3</v>
      </c>
      <c r="E28" s="5">
        <f>+B81</f>
        <v>34897482</v>
      </c>
      <c r="F28" s="541"/>
      <c r="G28" s="553">
        <v>0</v>
      </c>
      <c r="H28" s="552">
        <f t="shared" ref="H28" si="4">+B28+E28</f>
        <v>34897482</v>
      </c>
      <c r="I28" s="553">
        <f t="shared" ref="I28" si="5">+C28+G28</f>
        <v>0</v>
      </c>
    </row>
    <row r="29" spans="1:9">
      <c r="A29" s="548" t="s">
        <v>22</v>
      </c>
      <c r="B29" s="552">
        <f>+'Balance 2022 spa A'!F23</f>
        <v>703401</v>
      </c>
      <c r="C29" s="553">
        <f>+'Balance 2022 spa A'!G23</f>
        <v>0</v>
      </c>
      <c r="D29" s="558">
        <v>3</v>
      </c>
      <c r="E29" s="5">
        <f>+B82</f>
        <v>2097061</v>
      </c>
      <c r="F29" s="541"/>
      <c r="G29" s="553">
        <v>0</v>
      </c>
      <c r="H29" s="552">
        <f t="shared" si="0"/>
        <v>2800462</v>
      </c>
      <c r="I29" s="553">
        <f t="shared" si="1"/>
        <v>0</v>
      </c>
    </row>
    <row r="30" spans="1:9">
      <c r="A30" s="568" t="str">
        <f>+A83</f>
        <v>Vehiculos</v>
      </c>
      <c r="B30" s="552">
        <f>+'Balance 2022 spa A'!F24</f>
        <v>0</v>
      </c>
      <c r="C30" s="553"/>
      <c r="D30" s="558">
        <v>3</v>
      </c>
      <c r="E30" s="5">
        <f>+B83</f>
        <v>45782814</v>
      </c>
      <c r="F30" s="541"/>
      <c r="G30" s="553"/>
      <c r="H30" s="552">
        <f t="shared" ref="H30" si="6">+B30+E30</f>
        <v>45782814</v>
      </c>
      <c r="I30" s="553">
        <f t="shared" ref="I30" si="7">+C30+G30</f>
        <v>0</v>
      </c>
    </row>
    <row r="31" spans="1:9">
      <c r="A31" s="568" t="str">
        <f>+A84</f>
        <v>Vehiculo En Leasing</v>
      </c>
      <c r="B31" s="552"/>
      <c r="C31" s="553"/>
      <c r="D31" s="558">
        <v>3</v>
      </c>
      <c r="E31" s="5">
        <f t="shared" ref="E31:E32" si="8">+B84</f>
        <v>28217236</v>
      </c>
      <c r="F31" s="541"/>
      <c r="G31" s="553"/>
      <c r="H31" s="552">
        <f t="shared" ref="H31:H32" si="9">+B31+E31</f>
        <v>28217236</v>
      </c>
      <c r="I31" s="553">
        <f t="shared" ref="I31:I32" si="10">+C31+G31</f>
        <v>0</v>
      </c>
    </row>
    <row r="32" spans="1:9">
      <c r="A32" s="568" t="str">
        <f>+A85</f>
        <v>Maquinaria En Leasing</v>
      </c>
      <c r="B32" s="552">
        <f>+'Balance 2022 spa A'!F26</f>
        <v>0</v>
      </c>
      <c r="C32" s="553"/>
      <c r="D32" s="558">
        <v>3</v>
      </c>
      <c r="E32" s="5">
        <f t="shared" si="8"/>
        <v>30161394</v>
      </c>
      <c r="F32" s="541"/>
      <c r="G32" s="553"/>
      <c r="H32" s="552">
        <f t="shared" si="9"/>
        <v>30161394</v>
      </c>
      <c r="I32" s="553">
        <f t="shared" si="10"/>
        <v>0</v>
      </c>
    </row>
    <row r="33" spans="1:9">
      <c r="A33" s="548" t="s">
        <v>23</v>
      </c>
      <c r="B33" s="552">
        <f>+'Balance 2022 spa A'!F24</f>
        <v>0</v>
      </c>
      <c r="C33" s="553">
        <f>+'Balance 2022 spa A'!G24</f>
        <v>135744</v>
      </c>
      <c r="D33" s="558"/>
      <c r="E33" s="5">
        <v>0</v>
      </c>
      <c r="F33" s="541"/>
      <c r="G33" s="553">
        <v>0</v>
      </c>
      <c r="H33" s="552">
        <f t="shared" si="0"/>
        <v>0</v>
      </c>
      <c r="I33" s="553">
        <f t="shared" si="1"/>
        <v>135744</v>
      </c>
    </row>
    <row r="34" spans="1:9">
      <c r="A34" s="568" t="str">
        <f>+A86</f>
        <v>Depreciacion Acumulada (-)</v>
      </c>
      <c r="B34" s="552"/>
      <c r="C34" s="553"/>
      <c r="D34" s="558"/>
      <c r="E34" s="5">
        <v>0</v>
      </c>
      <c r="F34" s="541">
        <v>3</v>
      </c>
      <c r="G34" s="553">
        <f>+C86</f>
        <v>25234015</v>
      </c>
      <c r="H34" s="552">
        <f t="shared" ref="H34:H35" si="11">+B34+E34</f>
        <v>0</v>
      </c>
      <c r="I34" s="553">
        <f t="shared" ref="I34:I35" si="12">+C34+G34</f>
        <v>25234015</v>
      </c>
    </row>
    <row r="35" spans="1:9">
      <c r="A35" s="568" t="str">
        <f>+A87</f>
        <v>Depreciacion Acumulada Leasing</v>
      </c>
      <c r="B35" s="552"/>
      <c r="C35" s="553"/>
      <c r="D35" s="558"/>
      <c r="E35" s="5">
        <v>0</v>
      </c>
      <c r="F35" s="541">
        <v>3</v>
      </c>
      <c r="G35" s="553">
        <f>+C87</f>
        <v>17154888</v>
      </c>
      <c r="H35" s="552">
        <f t="shared" si="11"/>
        <v>0</v>
      </c>
      <c r="I35" s="553">
        <f t="shared" si="12"/>
        <v>17154888</v>
      </c>
    </row>
    <row r="36" spans="1:9">
      <c r="A36" s="548" t="s">
        <v>231</v>
      </c>
      <c r="B36" s="552">
        <f>+'Balance 2022 spa A'!F25</f>
        <v>56874763</v>
      </c>
      <c r="C36" s="553">
        <f>+'Balance 2022 spa A'!G25</f>
        <v>0</v>
      </c>
      <c r="D36" s="558"/>
      <c r="E36" s="5">
        <v>0</v>
      </c>
      <c r="F36" s="541"/>
      <c r="G36" s="553">
        <v>0</v>
      </c>
      <c r="H36" s="552">
        <f t="shared" si="0"/>
        <v>56874763</v>
      </c>
      <c r="I36" s="553">
        <f t="shared" si="1"/>
        <v>0</v>
      </c>
    </row>
    <row r="37" spans="1:9">
      <c r="A37" s="568" t="str">
        <f>+A88</f>
        <v>Obligacion En Leasing</v>
      </c>
      <c r="B37" s="552"/>
      <c r="C37" s="553">
        <f>+'Balance 2022 spa A'!G25</f>
        <v>0</v>
      </c>
      <c r="D37" s="558"/>
      <c r="E37" s="5">
        <v>0</v>
      </c>
      <c r="F37" s="541">
        <v>3</v>
      </c>
      <c r="G37" s="553">
        <f>+C88</f>
        <v>31930619</v>
      </c>
      <c r="H37" s="552">
        <f t="shared" ref="H37" si="13">+B37+E37</f>
        <v>0</v>
      </c>
      <c r="I37" s="553">
        <f t="shared" ref="I37" si="14">+C37+G37</f>
        <v>31930619</v>
      </c>
    </row>
    <row r="38" spans="1:9">
      <c r="A38" s="548" t="s">
        <v>313</v>
      </c>
      <c r="B38" s="552">
        <f>+'Balance 2022 spa A'!F26</f>
        <v>0</v>
      </c>
      <c r="C38" s="553">
        <f>+'Balance 2022 spa A'!G26</f>
        <v>667748679</v>
      </c>
      <c r="D38" s="558"/>
      <c r="E38" s="5">
        <v>0</v>
      </c>
      <c r="F38" s="541"/>
      <c r="G38" s="553">
        <v>0</v>
      </c>
      <c r="H38" s="552">
        <f t="shared" si="0"/>
        <v>0</v>
      </c>
      <c r="I38" s="553">
        <f t="shared" si="1"/>
        <v>667748679</v>
      </c>
    </row>
    <row r="39" spans="1:9">
      <c r="A39" s="548" t="s">
        <v>24</v>
      </c>
      <c r="B39" s="552">
        <f>+'Balance 2022 spa A'!F27</f>
        <v>0</v>
      </c>
      <c r="C39" s="553">
        <f>+'Balance 2022 spa A'!G27</f>
        <v>0</v>
      </c>
      <c r="D39" s="558"/>
      <c r="E39" s="5">
        <v>0</v>
      </c>
      <c r="F39" s="541">
        <v>3</v>
      </c>
      <c r="G39" s="553">
        <f>+C89</f>
        <v>3287096</v>
      </c>
      <c r="H39" s="552">
        <f t="shared" si="0"/>
        <v>0</v>
      </c>
      <c r="I39" s="553">
        <f t="shared" si="1"/>
        <v>3287096</v>
      </c>
    </row>
    <row r="40" spans="1:9">
      <c r="A40" s="548" t="s">
        <v>25</v>
      </c>
      <c r="B40" s="552">
        <f>+'Balance 2022 spa A'!F28</f>
        <v>0</v>
      </c>
      <c r="C40" s="553">
        <f>+'Balance 2022 spa A'!G28</f>
        <v>0</v>
      </c>
      <c r="D40" s="558"/>
      <c r="E40" s="5">
        <v>0</v>
      </c>
      <c r="F40" s="541"/>
      <c r="G40" s="553">
        <v>0</v>
      </c>
      <c r="H40" s="552">
        <f t="shared" si="0"/>
        <v>0</v>
      </c>
      <c r="I40" s="553">
        <f t="shared" si="1"/>
        <v>0</v>
      </c>
    </row>
    <row r="41" spans="1:9">
      <c r="A41" s="548" t="s">
        <v>26</v>
      </c>
      <c r="B41" s="552">
        <f>+'Balance 2022 spa A'!F29</f>
        <v>0</v>
      </c>
      <c r="C41" s="553">
        <f>+'Balance 2022 spa A'!G29</f>
        <v>0</v>
      </c>
      <c r="D41" s="558"/>
      <c r="E41" s="5">
        <v>0</v>
      </c>
      <c r="F41" s="541"/>
      <c r="G41" s="553">
        <v>0</v>
      </c>
      <c r="H41" s="552">
        <f t="shared" si="0"/>
        <v>0</v>
      </c>
      <c r="I41" s="553">
        <f t="shared" si="1"/>
        <v>0</v>
      </c>
    </row>
    <row r="42" spans="1:9">
      <c r="A42" s="548" t="s">
        <v>27</v>
      </c>
      <c r="B42" s="552">
        <f>+'Balance 2022 spa A'!F30</f>
        <v>0</v>
      </c>
      <c r="C42" s="553">
        <f>+'Balance 2022 spa A'!G30</f>
        <v>0</v>
      </c>
      <c r="D42" s="558"/>
      <c r="E42" s="5">
        <v>0</v>
      </c>
      <c r="F42" s="541"/>
      <c r="G42" s="553">
        <v>0</v>
      </c>
      <c r="H42" s="552">
        <f t="shared" si="0"/>
        <v>0</v>
      </c>
      <c r="I42" s="553">
        <f t="shared" si="1"/>
        <v>0</v>
      </c>
    </row>
    <row r="43" spans="1:9">
      <c r="A43" s="548" t="s">
        <v>28</v>
      </c>
      <c r="B43" s="552">
        <f>+'Balance 2022 spa A'!F31</f>
        <v>0</v>
      </c>
      <c r="C43" s="553">
        <f>+'Balance 2022 spa A'!G31</f>
        <v>1682435</v>
      </c>
      <c r="D43" s="558"/>
      <c r="E43" s="5">
        <v>0</v>
      </c>
      <c r="F43" s="541"/>
      <c r="G43" s="553"/>
      <c r="H43" s="552">
        <f t="shared" si="0"/>
        <v>0</v>
      </c>
      <c r="I43" s="553">
        <f t="shared" si="1"/>
        <v>1682435</v>
      </c>
    </row>
    <row r="44" spans="1:9">
      <c r="A44" s="568" t="str">
        <f>+A92</f>
        <v>Provision PPM</v>
      </c>
      <c r="B44" s="552">
        <f>+'Balance 2022 spa A'!F32</f>
        <v>0</v>
      </c>
      <c r="C44" s="553"/>
      <c r="D44" s="558"/>
      <c r="E44" s="5">
        <v>0</v>
      </c>
      <c r="F44" s="541">
        <v>3</v>
      </c>
      <c r="G44" s="553">
        <f>+C92</f>
        <v>38455</v>
      </c>
      <c r="H44" s="552">
        <f t="shared" ref="H44" si="15">+B44+E44</f>
        <v>0</v>
      </c>
      <c r="I44" s="553">
        <f t="shared" ref="I44" si="16">+C44+G44</f>
        <v>38455</v>
      </c>
    </row>
    <row r="45" spans="1:9">
      <c r="A45" s="548" t="s">
        <v>29</v>
      </c>
      <c r="B45" s="552">
        <f>+'Balance 2022 spa A'!F32</f>
        <v>0</v>
      </c>
      <c r="C45" s="553">
        <f>+'Balance 2022 spa A'!G32</f>
        <v>11015</v>
      </c>
      <c r="D45" s="558"/>
      <c r="E45" s="5">
        <v>0</v>
      </c>
      <c r="F45" s="541"/>
      <c r="G45" s="553">
        <v>0</v>
      </c>
      <c r="H45" s="552">
        <f t="shared" si="0"/>
        <v>0</v>
      </c>
      <c r="I45" s="553">
        <f t="shared" si="1"/>
        <v>11015</v>
      </c>
    </row>
    <row r="46" spans="1:9">
      <c r="A46" s="548" t="s">
        <v>314</v>
      </c>
      <c r="B46" s="552">
        <f>+'Balance 2022 spa A'!F33</f>
        <v>0</v>
      </c>
      <c r="C46" s="553">
        <f>+'Balance 2022 spa A'!G33</f>
        <v>41202</v>
      </c>
      <c r="D46" s="558"/>
      <c r="E46" s="5">
        <v>0</v>
      </c>
      <c r="F46" s="541"/>
      <c r="G46" s="553">
        <v>0</v>
      </c>
      <c r="H46" s="552">
        <f t="shared" si="0"/>
        <v>0</v>
      </c>
      <c r="I46" s="553">
        <f t="shared" si="1"/>
        <v>41202</v>
      </c>
    </row>
    <row r="47" spans="1:9">
      <c r="A47" s="548" t="s">
        <v>30</v>
      </c>
      <c r="B47" s="552">
        <f>+'Balance 2022 spa A'!F34</f>
        <v>0</v>
      </c>
      <c r="C47" s="553">
        <f>+'Balance 2022 spa A'!G34</f>
        <v>0</v>
      </c>
      <c r="D47" s="558"/>
      <c r="E47" s="5">
        <v>0</v>
      </c>
      <c r="F47" s="541"/>
      <c r="G47" s="553">
        <v>0</v>
      </c>
      <c r="H47" s="552">
        <f t="shared" si="0"/>
        <v>0</v>
      </c>
      <c r="I47" s="553">
        <f t="shared" si="1"/>
        <v>0</v>
      </c>
    </row>
    <row r="48" spans="1:9">
      <c r="A48" s="548" t="s">
        <v>31</v>
      </c>
      <c r="B48" s="552">
        <f>+'Balance 2022 spa A'!F35</f>
        <v>0</v>
      </c>
      <c r="C48" s="553">
        <f>+'Balance 2022 spa A'!G35</f>
        <v>2193683</v>
      </c>
      <c r="D48" s="558"/>
      <c r="E48" s="5">
        <v>0</v>
      </c>
      <c r="F48" s="541"/>
      <c r="G48" s="553"/>
      <c r="H48" s="552">
        <f t="shared" si="0"/>
        <v>0</v>
      </c>
      <c r="I48" s="553">
        <f t="shared" si="1"/>
        <v>2193683</v>
      </c>
    </row>
    <row r="49" spans="1:9">
      <c r="A49" s="568" t="str">
        <f>+A90</f>
        <v>Imposiciones por Pagar</v>
      </c>
      <c r="B49" s="552">
        <f>+'Balance 2022 spa A'!F35</f>
        <v>0</v>
      </c>
      <c r="C49" s="553"/>
      <c r="D49" s="558"/>
      <c r="E49" s="5">
        <v>0</v>
      </c>
      <c r="F49" s="541">
        <v>3</v>
      </c>
      <c r="G49" s="553">
        <f>+C90</f>
        <v>752303</v>
      </c>
      <c r="H49" s="552">
        <f t="shared" ref="H49" si="17">+B49+E49</f>
        <v>0</v>
      </c>
      <c r="I49" s="553">
        <f t="shared" ref="I49" si="18">+C49+G49</f>
        <v>752303</v>
      </c>
    </row>
    <row r="50" spans="1:9">
      <c r="A50" s="548" t="s">
        <v>32</v>
      </c>
      <c r="B50" s="552">
        <f>+'Balance 2022 spa A'!F36</f>
        <v>0</v>
      </c>
      <c r="C50" s="553">
        <f>+'Balance 2022 spa A'!G36</f>
        <v>0</v>
      </c>
      <c r="D50" s="558"/>
      <c r="E50" s="5">
        <v>0</v>
      </c>
      <c r="F50" s="541"/>
      <c r="G50" s="553">
        <v>0</v>
      </c>
      <c r="H50" s="552">
        <f t="shared" si="0"/>
        <v>0</v>
      </c>
      <c r="I50" s="553">
        <f t="shared" si="1"/>
        <v>0</v>
      </c>
    </row>
    <row r="51" spans="1:9">
      <c r="A51" s="568" t="str">
        <f>+A91</f>
        <v>Acreedores Varios</v>
      </c>
      <c r="B51" s="552">
        <f>+'Balance 2022 spa A'!F37</f>
        <v>0</v>
      </c>
      <c r="C51" s="553"/>
      <c r="D51" s="558"/>
      <c r="E51" s="5">
        <v>0</v>
      </c>
      <c r="F51" s="541">
        <v>3</v>
      </c>
      <c r="G51" s="553">
        <f>+C91</f>
        <v>14004000</v>
      </c>
      <c r="H51" s="552">
        <f t="shared" ref="H51" si="19">+B51+E51</f>
        <v>0</v>
      </c>
      <c r="I51" s="553">
        <f t="shared" ref="I51" si="20">+C51+G51</f>
        <v>14004000</v>
      </c>
    </row>
    <row r="52" spans="1:9">
      <c r="A52" s="548" t="s">
        <v>33</v>
      </c>
      <c r="B52" s="552">
        <f>+'Balance 2022 spa A'!F37</f>
        <v>0</v>
      </c>
      <c r="C52" s="553">
        <f>+'Balance 2022 spa A'!G37</f>
        <v>17261889</v>
      </c>
      <c r="D52" s="558"/>
      <c r="E52" s="5">
        <v>0</v>
      </c>
      <c r="F52" s="541"/>
      <c r="G52" s="553">
        <v>0</v>
      </c>
      <c r="H52" s="552">
        <f t="shared" si="0"/>
        <v>0</v>
      </c>
      <c r="I52" s="553">
        <f t="shared" si="1"/>
        <v>17261889</v>
      </c>
    </row>
    <row r="53" spans="1:9">
      <c r="A53" s="548" t="s">
        <v>34</v>
      </c>
      <c r="B53" s="552">
        <f>+'Balance 2022 spa A'!F38</f>
        <v>0</v>
      </c>
      <c r="C53" s="553">
        <f>+'Balance 2022 spa A'!G38</f>
        <v>3597590</v>
      </c>
      <c r="D53" s="558"/>
      <c r="E53" s="5">
        <v>0</v>
      </c>
      <c r="F53" s="541"/>
      <c r="G53" s="553">
        <v>0</v>
      </c>
      <c r="H53" s="552">
        <f t="shared" si="0"/>
        <v>0</v>
      </c>
      <c r="I53" s="553">
        <f t="shared" si="1"/>
        <v>3597590</v>
      </c>
    </row>
    <row r="54" spans="1:9">
      <c r="A54" s="548" t="s">
        <v>35</v>
      </c>
      <c r="B54" s="552">
        <f>+'Balance 2022 spa A'!F39</f>
        <v>0</v>
      </c>
      <c r="C54" s="553">
        <f>+'Balance 2022 spa A'!G39</f>
        <v>121424533</v>
      </c>
      <c r="D54" s="558"/>
      <c r="E54" s="5">
        <v>0</v>
      </c>
      <c r="F54" s="541"/>
      <c r="G54" s="553">
        <v>0</v>
      </c>
      <c r="H54" s="552">
        <f t="shared" si="0"/>
        <v>0</v>
      </c>
      <c r="I54" s="553">
        <f t="shared" si="1"/>
        <v>121424533</v>
      </c>
    </row>
    <row r="55" spans="1:9">
      <c r="A55" s="548" t="s">
        <v>36</v>
      </c>
      <c r="B55" s="552">
        <f>+'Balance 2022 spa A'!F40</f>
        <v>0</v>
      </c>
      <c r="C55" s="553">
        <f>+'Balance 2022 spa A'!G40</f>
        <v>10000000</v>
      </c>
      <c r="D55" s="558"/>
      <c r="E55" s="5">
        <v>0</v>
      </c>
      <c r="F55" s="541">
        <v>1</v>
      </c>
      <c r="G55" s="553">
        <f>+C67</f>
        <v>68649226</v>
      </c>
      <c r="H55" s="552">
        <f t="shared" si="0"/>
        <v>0</v>
      </c>
      <c r="I55" s="553">
        <f t="shared" si="1"/>
        <v>78649226</v>
      </c>
    </row>
    <row r="56" spans="1:9">
      <c r="A56" s="568" t="s">
        <v>431</v>
      </c>
      <c r="B56" s="552"/>
      <c r="C56" s="553"/>
      <c r="D56" s="558">
        <v>1</v>
      </c>
      <c r="E56" s="5">
        <f>+B66</f>
        <v>68649226</v>
      </c>
      <c r="F56" s="541">
        <v>2</v>
      </c>
      <c r="G56" s="553">
        <f>+C72</f>
        <v>68649226</v>
      </c>
      <c r="H56" s="552">
        <f t="shared" si="0"/>
        <v>68649226</v>
      </c>
      <c r="I56" s="553">
        <f t="shared" si="1"/>
        <v>68649226</v>
      </c>
    </row>
    <row r="57" spans="1:9">
      <c r="A57" s="568" t="s">
        <v>432</v>
      </c>
      <c r="B57" s="552"/>
      <c r="C57" s="553"/>
      <c r="D57" s="558">
        <v>2</v>
      </c>
      <c r="E57" s="5">
        <f>+B71</f>
        <v>68649226</v>
      </c>
      <c r="F57" s="541">
        <v>3</v>
      </c>
      <c r="G57" s="553">
        <f>+C93</f>
        <v>68649226</v>
      </c>
      <c r="H57" s="552">
        <f t="shared" si="0"/>
        <v>68649226</v>
      </c>
      <c r="I57" s="553">
        <f t="shared" si="1"/>
        <v>68649226</v>
      </c>
    </row>
    <row r="58" spans="1:9">
      <c r="A58" s="548" t="s">
        <v>37</v>
      </c>
      <c r="B58" s="552">
        <f>+'Balance 2022 spa A'!F41</f>
        <v>0</v>
      </c>
      <c r="C58" s="553">
        <f>+'Balance 2022 spa A'!G41</f>
        <v>835458766</v>
      </c>
      <c r="D58" s="558"/>
      <c r="E58" s="5">
        <v>0</v>
      </c>
      <c r="F58" s="541"/>
      <c r="G58" s="553">
        <v>0</v>
      </c>
      <c r="H58" s="552">
        <f t="shared" si="0"/>
        <v>0</v>
      </c>
      <c r="I58" s="553">
        <f t="shared" si="1"/>
        <v>835458766</v>
      </c>
    </row>
    <row r="59" spans="1:9">
      <c r="A59" s="548" t="s">
        <v>38</v>
      </c>
      <c r="B59" s="552">
        <f>+'Balance 2022 spa A'!F42</f>
        <v>0</v>
      </c>
      <c r="C59" s="553">
        <f>+'Balance 2022 spa A'!G83</f>
        <v>12403888</v>
      </c>
      <c r="D59" s="558">
        <v>3</v>
      </c>
      <c r="E59" s="5">
        <f>+B79+B80</f>
        <v>1339955</v>
      </c>
      <c r="F59" s="541">
        <v>3</v>
      </c>
      <c r="G59" s="553">
        <v>0</v>
      </c>
      <c r="H59" s="552"/>
      <c r="I59" s="553">
        <f>+C59-E59</f>
        <v>11063933</v>
      </c>
    </row>
    <row r="60" spans="1:9" ht="15.75" thickBot="1">
      <c r="A60" s="548" t="s">
        <v>73</v>
      </c>
      <c r="B60" s="554">
        <f>SUM(B4:B59)</f>
        <v>1671959424</v>
      </c>
      <c r="C60" s="555">
        <f>SUM(C4:C59)</f>
        <v>1671959424</v>
      </c>
      <c r="D60" s="554"/>
      <c r="E60" s="559">
        <f>SUM(E4:E59)</f>
        <v>298349054</v>
      </c>
      <c r="F60" s="559"/>
      <c r="G60" s="555">
        <f>SUM(G4:G59)</f>
        <v>298349054</v>
      </c>
      <c r="H60" s="554">
        <f>SUM(H4:H59)</f>
        <v>1968968523</v>
      </c>
      <c r="I60" s="555">
        <f>SUM(I4:I59)</f>
        <v>1968968523</v>
      </c>
    </row>
    <row r="63" spans="1:9">
      <c r="A63" s="536" t="s">
        <v>429</v>
      </c>
    </row>
    <row r="65" spans="1:3">
      <c r="A65" s="536" t="s">
        <v>433</v>
      </c>
    </row>
    <row r="66" spans="1:3">
      <c r="A66" s="4" t="str">
        <f>+A56</f>
        <v>Acciones por Suscribir</v>
      </c>
      <c r="B66" s="5">
        <f>+'razon de canje'!L22</f>
        <v>68649226</v>
      </c>
      <c r="C66" s="5"/>
    </row>
    <row r="67" spans="1:3">
      <c r="A67" s="542" t="str">
        <f>+A55</f>
        <v>Capital Pagado</v>
      </c>
      <c r="B67" s="5"/>
      <c r="C67" s="5">
        <f>+B66</f>
        <v>68649226</v>
      </c>
    </row>
    <row r="68" spans="1:3">
      <c r="A68" s="4" t="s">
        <v>434</v>
      </c>
      <c r="B68" s="5"/>
      <c r="C68" s="5"/>
    </row>
    <row r="70" spans="1:3">
      <c r="A70" s="536" t="s">
        <v>435</v>
      </c>
    </row>
    <row r="71" spans="1:3">
      <c r="A71" s="4" t="str">
        <f>+A57</f>
        <v>Acciones Suscritas</v>
      </c>
      <c r="B71" s="5">
        <f>+B66</f>
        <v>68649226</v>
      </c>
      <c r="C71" s="5"/>
    </row>
    <row r="72" spans="1:3">
      <c r="A72" s="542" t="str">
        <f>+A56</f>
        <v>Acciones por Suscribir</v>
      </c>
      <c r="B72" s="5"/>
      <c r="C72" s="5">
        <f>+B71</f>
        <v>68649226</v>
      </c>
    </row>
    <row r="73" spans="1:3">
      <c r="A73" s="4" t="s">
        <v>436</v>
      </c>
      <c r="B73" s="5"/>
      <c r="C73" s="5"/>
    </row>
    <row r="75" spans="1:3">
      <c r="A75" s="536" t="s">
        <v>437</v>
      </c>
    </row>
    <row r="76" spans="1:3">
      <c r="A76" s="4" t="str">
        <f>+'balance 2022  spa B'!A3</f>
        <v>Caja</v>
      </c>
      <c r="B76" s="5">
        <f>+'balance 2022  spa B'!F3</f>
        <v>7229019</v>
      </c>
      <c r="C76" s="5">
        <f>+'balance 2022  spa B'!G3</f>
        <v>0</v>
      </c>
    </row>
    <row r="77" spans="1:3">
      <c r="A77" s="4" t="str">
        <f>+'balance 2022  spa B'!A6</f>
        <v>Deudores Clientes</v>
      </c>
      <c r="B77" s="5">
        <f>+'balance 2022  spa B'!F6</f>
        <v>10632620</v>
      </c>
      <c r="C77" s="5">
        <f>+'balance 2022  spa B'!G6</f>
        <v>0</v>
      </c>
    </row>
    <row r="78" spans="1:3">
      <c r="A78" s="4" t="str">
        <f>+'balance 2022  spa B'!A8</f>
        <v>Pagos Provisionales Mensuales Obligatorios</v>
      </c>
      <c r="B78" s="5">
        <f>+'balance 2022  spa B'!F8</f>
        <v>693021</v>
      </c>
      <c r="C78" s="5">
        <f>+'balance 2022  spa B'!G8</f>
        <v>0</v>
      </c>
    </row>
    <row r="79" spans="1:3">
      <c r="A79" s="569" t="str">
        <f>+'balance 2022  spa B'!A9</f>
        <v>Iva Credito Fiscal</v>
      </c>
      <c r="B79" s="570">
        <f>+'balance 2022  spa B'!F9</f>
        <v>910332</v>
      </c>
      <c r="C79" s="5">
        <f>+'balance 2022  spa B'!G9</f>
        <v>0</v>
      </c>
    </row>
    <row r="80" spans="1:3">
      <c r="A80" s="569" t="str">
        <f>+'balance 2022  spa B'!A10</f>
        <v>Impuesto Especifico Diesel</v>
      </c>
      <c r="B80" s="570">
        <f>+'balance 2022  spa B'!F10</f>
        <v>429623</v>
      </c>
      <c r="C80" s="5">
        <f>+'balance 2022  spa B'!G10</f>
        <v>0</v>
      </c>
    </row>
    <row r="81" spans="1:4">
      <c r="A81" s="4" t="str">
        <f>+'balance 2022  spa B'!A13</f>
        <v>Equipos de Producción</v>
      </c>
      <c r="B81" s="5">
        <f>+'balance 2022  spa B'!F13</f>
        <v>34897482</v>
      </c>
      <c r="C81" s="5">
        <f>+'balance 2022  spa B'!G13</f>
        <v>0</v>
      </c>
    </row>
    <row r="82" spans="1:4">
      <c r="A82" s="4" t="str">
        <f>+'balance 2022  spa B'!A14</f>
        <v>Equipos Computaciones</v>
      </c>
      <c r="B82" s="5">
        <f>+'balance 2022  spa B'!F14</f>
        <v>2097061</v>
      </c>
      <c r="C82" s="5">
        <f>+'balance 2022  spa B'!G14</f>
        <v>0</v>
      </c>
    </row>
    <row r="83" spans="1:4">
      <c r="A83" s="4" t="str">
        <f>+'balance 2022  spa B'!A15</f>
        <v>Vehiculos</v>
      </c>
      <c r="B83" s="5">
        <f>+'balance 2022  spa B'!F15</f>
        <v>45782814</v>
      </c>
      <c r="C83" s="5">
        <f>+'balance 2022  spa B'!G15</f>
        <v>0</v>
      </c>
    </row>
    <row r="84" spans="1:4">
      <c r="A84" s="4" t="str">
        <f>+'balance 2022  spa B'!A16</f>
        <v>Vehiculo En Leasing</v>
      </c>
      <c r="B84" s="5">
        <f>+'balance 2022  spa B'!F16</f>
        <v>28217236</v>
      </c>
      <c r="C84" s="5">
        <f>+'balance 2022  spa B'!G16</f>
        <v>0</v>
      </c>
    </row>
    <row r="85" spans="1:4">
      <c r="A85" s="4" t="str">
        <f>+'balance 2022  spa B'!A17</f>
        <v>Maquinaria En Leasing</v>
      </c>
      <c r="B85" s="5">
        <f>+'balance 2022  spa B'!F17</f>
        <v>30161394</v>
      </c>
      <c r="C85" s="5">
        <f>+'balance 2022  spa B'!G17</f>
        <v>0</v>
      </c>
    </row>
    <row r="86" spans="1:4">
      <c r="A86" s="542" t="str">
        <f>+'balance 2022  spa B'!A18</f>
        <v>Depreciacion Acumulada (-)</v>
      </c>
      <c r="B86" s="5">
        <f>+'balance 2022  spa B'!F18</f>
        <v>0</v>
      </c>
      <c r="C86" s="5">
        <f>+'balance 2022  spa B'!G18</f>
        <v>25234015</v>
      </c>
    </row>
    <row r="87" spans="1:4">
      <c r="A87" s="542" t="str">
        <f>+'balance 2022  spa B'!A19</f>
        <v>Depreciacion Acumulada Leasing</v>
      </c>
      <c r="B87" s="5">
        <f>+'balance 2022  spa B'!F19</f>
        <v>0</v>
      </c>
      <c r="C87" s="5">
        <f>+'balance 2022  spa B'!G19</f>
        <v>17154888</v>
      </c>
    </row>
    <row r="88" spans="1:4">
      <c r="A88" s="542" t="str">
        <f>+'balance 2022  spa B'!A20</f>
        <v>Obligacion En Leasing</v>
      </c>
      <c r="B88" s="5">
        <f>+'balance 2022  spa B'!F20</f>
        <v>0</v>
      </c>
      <c r="C88" s="5">
        <f>+'balance 2022  spa B'!G20</f>
        <v>31930619</v>
      </c>
    </row>
    <row r="89" spans="1:4">
      <c r="A89" s="542" t="str">
        <f>+'balance 2022  spa B'!A22</f>
        <v>Remuneraciones Por Pagar</v>
      </c>
      <c r="B89" s="5">
        <f>+'balance 2022  spa B'!F22</f>
        <v>0</v>
      </c>
      <c r="C89" s="5">
        <f>+'balance 2022  spa B'!G22</f>
        <v>3287096</v>
      </c>
    </row>
    <row r="90" spans="1:4">
      <c r="A90" s="542" t="str">
        <f>+'balance 2022  spa B'!A24</f>
        <v>Imposiciones por Pagar</v>
      </c>
      <c r="B90" s="5">
        <f>+'balance 2022  spa B'!F24</f>
        <v>0</v>
      </c>
      <c r="C90" s="5">
        <f>+'balance 2022  spa B'!G24</f>
        <v>752303</v>
      </c>
    </row>
    <row r="91" spans="1:4">
      <c r="A91" s="542" t="str">
        <f>+'balance 2022  spa B'!A26</f>
        <v>Acreedores Varios</v>
      </c>
      <c r="B91" s="5">
        <f>+'balance 2022  spa B'!F26</f>
        <v>0</v>
      </c>
      <c r="C91" s="5">
        <f>+'balance 2022  spa B'!G26</f>
        <v>14004000</v>
      </c>
    </row>
    <row r="92" spans="1:4">
      <c r="A92" s="542" t="str">
        <f>+'balance 2022  spa B'!A27</f>
        <v>Provision PPM</v>
      </c>
      <c r="B92" s="5">
        <f>+'balance 2022  spa B'!F27</f>
        <v>0</v>
      </c>
      <c r="C92" s="5">
        <f>+'balance 2022  spa B'!G27</f>
        <v>38455</v>
      </c>
    </row>
    <row r="93" spans="1:4">
      <c r="A93" s="542" t="str">
        <f>+A71</f>
        <v>Acciones Suscritas</v>
      </c>
      <c r="B93" s="5">
        <f>+'balance 2022  spa B'!F30</f>
        <v>0</v>
      </c>
      <c r="C93" s="5">
        <f>+C72</f>
        <v>68649226</v>
      </c>
    </row>
    <row r="94" spans="1:4">
      <c r="A94" s="543"/>
      <c r="B94" s="544">
        <f>SUM(B76:B93)</f>
        <v>161050602</v>
      </c>
      <c r="C94" s="544">
        <f>SUM(C76:C93)</f>
        <v>161050602</v>
      </c>
    </row>
    <row r="95" spans="1:4">
      <c r="A95" s="4" t="s">
        <v>438</v>
      </c>
      <c r="B95" s="545"/>
      <c r="C95" s="545"/>
      <c r="D95" s="546"/>
    </row>
  </sheetData>
  <mergeCells count="2">
    <mergeCell ref="E2:G2"/>
    <mergeCell ref="H2:I2"/>
  </mergeCell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AN106"/>
  <sheetViews>
    <sheetView topLeftCell="C7" zoomScale="68" zoomScaleNormal="68" workbookViewId="0">
      <selection activeCell="AE10" sqref="AE10"/>
    </sheetView>
  </sheetViews>
  <sheetFormatPr baseColWidth="10" defaultRowHeight="15"/>
  <cols>
    <col min="1" max="1" width="7" customWidth="1"/>
    <col min="2" max="2" width="81.85546875" customWidth="1"/>
    <col min="3" max="3" width="16.140625" bestFit="1" customWidth="1"/>
    <col min="4" max="5" width="12.140625" customWidth="1"/>
    <col min="6" max="6" width="22.85546875" bestFit="1" customWidth="1"/>
    <col min="7" max="7" width="16.5703125" bestFit="1" customWidth="1"/>
    <col min="8" max="8" width="15.28515625" bestFit="1" customWidth="1"/>
    <col min="9" max="9" width="17.85546875" customWidth="1"/>
    <col min="10" max="10" width="12.7109375" hidden="1" customWidth="1"/>
    <col min="11" max="11" width="17.85546875" hidden="1" customWidth="1"/>
    <col min="12" max="12" width="12.7109375" hidden="1" customWidth="1"/>
    <col min="13" max="13" width="13.42578125" hidden="1" customWidth="1"/>
    <col min="14" max="14" width="15" hidden="1" customWidth="1"/>
    <col min="15" max="15" width="22" bestFit="1" customWidth="1"/>
    <col min="16" max="16" width="12.7109375" hidden="1" customWidth="1"/>
    <col min="17" max="18" width="11.42578125" hidden="1" customWidth="1"/>
    <col min="19" max="19" width="15.42578125" hidden="1" customWidth="1"/>
    <col min="20" max="20" width="14.5703125" hidden="1" customWidth="1"/>
    <col min="21" max="21" width="11.42578125" hidden="1" customWidth="1"/>
    <col min="22" max="22" width="16.28515625" hidden="1" customWidth="1"/>
    <col min="23" max="24" width="13.140625" hidden="1" customWidth="1"/>
    <col min="25" max="25" width="13" customWidth="1"/>
    <col min="26" max="26" width="16.140625" customWidth="1"/>
    <col min="27" max="27" width="13.42578125" customWidth="1"/>
    <col min="28" max="28" width="20.5703125" customWidth="1"/>
    <col min="29" max="29" width="12" hidden="1" customWidth="1"/>
    <col min="31" max="31" width="16.140625" bestFit="1" customWidth="1"/>
    <col min="32" max="33" width="14.140625" customWidth="1"/>
    <col min="34" max="35" width="15.42578125" customWidth="1"/>
    <col min="36" max="36" width="17.140625" customWidth="1"/>
    <col min="37" max="37" width="19.28515625" style="41" bestFit="1" customWidth="1"/>
    <col min="38" max="38" width="13" bestFit="1" customWidth="1"/>
    <col min="39" max="39" width="15.42578125" customWidth="1"/>
  </cols>
  <sheetData>
    <row r="2" spans="2:40">
      <c r="B2" s="39" t="s">
        <v>442</v>
      </c>
      <c r="C2" s="39"/>
      <c r="D2" s="39"/>
      <c r="E2" s="39"/>
      <c r="F2" s="39" t="s">
        <v>114</v>
      </c>
      <c r="G2" s="39"/>
      <c r="H2" s="39"/>
      <c r="I2" s="39"/>
      <c r="J2" s="39"/>
      <c r="K2" s="39"/>
      <c r="L2" s="39"/>
      <c r="M2" s="39"/>
      <c r="N2" s="39"/>
      <c r="O2" s="39"/>
      <c r="P2" s="39"/>
      <c r="Q2" s="40"/>
      <c r="R2" s="40"/>
      <c r="S2" s="40"/>
      <c r="T2" s="40"/>
      <c r="U2" s="40"/>
      <c r="V2" s="40"/>
      <c r="W2" s="40"/>
      <c r="X2" s="40"/>
      <c r="Y2" s="40"/>
      <c r="Z2" s="40"/>
      <c r="AA2" s="40"/>
      <c r="AB2" s="40"/>
      <c r="AC2" s="40"/>
      <c r="AD2" s="40"/>
      <c r="AE2" s="40"/>
      <c r="AF2" s="40"/>
      <c r="AG2" s="40"/>
      <c r="AJ2" s="40"/>
      <c r="AK2" s="40"/>
    </row>
    <row r="7" spans="2:40" ht="15.75" thickBot="1"/>
    <row r="8" spans="2:40" ht="19.5" thickBot="1">
      <c r="T8" s="580" t="s">
        <v>115</v>
      </c>
      <c r="U8" s="581"/>
      <c r="V8" s="581"/>
      <c r="W8" s="581"/>
      <c r="X8" s="581"/>
      <c r="Y8" s="581"/>
      <c r="Z8" s="581"/>
      <c r="AA8" s="581"/>
      <c r="AB8" s="581"/>
      <c r="AC8" s="581"/>
      <c r="AD8" s="581"/>
      <c r="AE8" s="581"/>
      <c r="AF8" s="581"/>
      <c r="AG8" s="581"/>
      <c r="AH8" s="582"/>
      <c r="AI8" s="42"/>
      <c r="AJ8" s="43"/>
    </row>
    <row r="9" spans="2:40" ht="15.75" thickBot="1">
      <c r="G9" s="40"/>
      <c r="H9" s="40"/>
      <c r="I9" s="40"/>
      <c r="J9" s="40"/>
      <c r="K9" s="40"/>
      <c r="L9" s="40"/>
      <c r="M9" s="40"/>
      <c r="N9" s="40"/>
      <c r="O9" s="40"/>
      <c r="P9" s="40"/>
      <c r="T9" s="583" t="s">
        <v>116</v>
      </c>
      <c r="U9" s="584"/>
      <c r="V9" s="584"/>
      <c r="W9" s="584"/>
      <c r="X9" s="584"/>
      <c r="Y9" s="584"/>
      <c r="Z9" s="584"/>
      <c r="AA9" s="584"/>
      <c r="AB9" s="584"/>
      <c r="AC9" s="585"/>
      <c r="AD9" s="586" t="s">
        <v>117</v>
      </c>
      <c r="AE9" s="587"/>
      <c r="AF9" s="587"/>
      <c r="AG9" s="587"/>
      <c r="AH9" s="588"/>
      <c r="AI9" s="44"/>
      <c r="AJ9" s="589" t="s">
        <v>118</v>
      </c>
    </row>
    <row r="10" spans="2:40" ht="15.75" thickBot="1">
      <c r="G10" s="40"/>
      <c r="H10" s="40"/>
      <c r="I10" s="40"/>
      <c r="J10" s="40"/>
      <c r="K10" s="40"/>
      <c r="L10" s="40"/>
      <c r="M10" s="40"/>
      <c r="N10" s="40"/>
      <c r="O10" s="40"/>
      <c r="P10" s="40"/>
      <c r="T10" s="45"/>
      <c r="U10" s="46"/>
      <c r="V10" s="47"/>
      <c r="W10" s="48" t="s">
        <v>119</v>
      </c>
      <c r="X10" s="48">
        <v>0.369863</v>
      </c>
      <c r="Y10" s="49"/>
      <c r="Z10" s="49"/>
      <c r="AA10" s="45" t="s">
        <v>119</v>
      </c>
      <c r="AB10" s="50">
        <f>+X10</f>
        <v>0.369863</v>
      </c>
      <c r="AC10" s="51"/>
      <c r="AD10" s="52" t="s">
        <v>120</v>
      </c>
      <c r="AE10" s="53">
        <f>+AE35/AJ35</f>
        <v>0.31578948984536381</v>
      </c>
      <c r="AF10" s="54" t="s">
        <v>119</v>
      </c>
      <c r="AG10" s="55">
        <v>0</v>
      </c>
      <c r="AH10" s="44"/>
      <c r="AI10" s="45"/>
      <c r="AJ10" s="590"/>
    </row>
    <row r="11" spans="2:40" ht="26.25" customHeight="1" thickBot="1">
      <c r="B11" s="589" t="s">
        <v>121</v>
      </c>
      <c r="C11" s="600" t="s">
        <v>122</v>
      </c>
      <c r="D11" s="601"/>
      <c r="E11" s="602"/>
      <c r="F11" s="609" t="s">
        <v>123</v>
      </c>
      <c r="G11" s="609" t="s">
        <v>124</v>
      </c>
      <c r="H11" s="609" t="s">
        <v>125</v>
      </c>
      <c r="I11" s="580" t="s">
        <v>126</v>
      </c>
      <c r="J11" s="581"/>
      <c r="K11" s="581"/>
      <c r="L11" s="581"/>
      <c r="M11" s="581"/>
      <c r="N11" s="581"/>
      <c r="O11" s="581"/>
      <c r="P11" s="581"/>
      <c r="Q11" s="581"/>
      <c r="R11" s="581"/>
      <c r="S11" s="581"/>
      <c r="T11" s="56"/>
      <c r="U11" s="592" t="s">
        <v>127</v>
      </c>
      <c r="V11" s="593"/>
      <c r="W11" s="592" t="s">
        <v>127</v>
      </c>
      <c r="X11" s="593"/>
      <c r="Y11" s="583" t="s">
        <v>128</v>
      </c>
      <c r="Z11" s="585"/>
      <c r="AA11" s="594" t="s">
        <v>129</v>
      </c>
      <c r="AB11" s="595"/>
      <c r="AC11" s="57" t="s">
        <v>130</v>
      </c>
      <c r="AD11" s="583" t="s">
        <v>127</v>
      </c>
      <c r="AE11" s="585"/>
      <c r="AF11" s="578" t="s">
        <v>127</v>
      </c>
      <c r="AG11" s="579"/>
      <c r="AH11" s="44" t="s">
        <v>130</v>
      </c>
      <c r="AI11" s="56"/>
      <c r="AJ11" s="590"/>
    </row>
    <row r="12" spans="2:40" ht="26.25" customHeight="1" thickBot="1">
      <c r="B12" s="590"/>
      <c r="C12" s="603"/>
      <c r="D12" s="604"/>
      <c r="E12" s="605"/>
      <c r="F12" s="610"/>
      <c r="G12" s="610"/>
      <c r="H12" s="610"/>
      <c r="I12" s="58"/>
      <c r="J12" s="59"/>
      <c r="K12" s="59"/>
      <c r="L12" s="59"/>
      <c r="M12" s="59"/>
      <c r="N12" s="59"/>
      <c r="O12" s="59"/>
      <c r="P12" s="59"/>
      <c r="Q12" s="59"/>
      <c r="R12" s="59"/>
      <c r="S12" s="60"/>
      <c r="T12" s="56"/>
      <c r="U12" s="592" t="s">
        <v>131</v>
      </c>
      <c r="V12" s="593"/>
      <c r="W12" s="592" t="s">
        <v>132</v>
      </c>
      <c r="X12" s="593"/>
      <c r="Y12" s="596" t="s">
        <v>133</v>
      </c>
      <c r="Z12" s="597"/>
      <c r="AA12" s="61" t="s">
        <v>134</v>
      </c>
      <c r="AB12" s="62"/>
      <c r="AC12" s="63" t="s">
        <v>135</v>
      </c>
      <c r="AD12" s="596" t="s">
        <v>133</v>
      </c>
      <c r="AE12" s="597"/>
      <c r="AF12" s="598" t="s">
        <v>136</v>
      </c>
      <c r="AG12" s="599"/>
      <c r="AH12" s="64" t="s">
        <v>135</v>
      </c>
      <c r="AI12" s="56"/>
      <c r="AJ12" s="590"/>
    </row>
    <row r="13" spans="2:40" ht="27.75" customHeight="1" thickBot="1">
      <c r="B13" s="590"/>
      <c r="C13" s="603"/>
      <c r="D13" s="604"/>
      <c r="E13" s="605"/>
      <c r="F13" s="610"/>
      <c r="G13" s="610"/>
      <c r="H13" s="610"/>
      <c r="I13" s="612" t="s">
        <v>137</v>
      </c>
      <c r="J13" s="613"/>
      <c r="K13" s="613"/>
      <c r="L13" s="613"/>
      <c r="M13" s="613"/>
      <c r="N13" s="613"/>
      <c r="O13" s="613"/>
      <c r="P13" s="614"/>
      <c r="Q13" s="615" t="s">
        <v>138</v>
      </c>
      <c r="R13" s="616"/>
      <c r="S13" s="617" t="s">
        <v>139</v>
      </c>
      <c r="T13" s="65"/>
      <c r="U13" s="66"/>
      <c r="V13" s="43"/>
      <c r="W13" s="66"/>
      <c r="X13" s="67"/>
      <c r="Y13" s="66"/>
      <c r="Z13" s="67"/>
      <c r="AA13" s="68"/>
      <c r="AB13" s="69"/>
      <c r="AC13" s="70">
        <v>0.08</v>
      </c>
      <c r="AD13" s="71"/>
      <c r="AE13" s="43"/>
      <c r="AF13" s="72"/>
      <c r="AG13" s="73"/>
      <c r="AH13" s="74">
        <v>0.08</v>
      </c>
      <c r="AI13" s="65"/>
      <c r="AJ13" s="590"/>
    </row>
    <row r="14" spans="2:40" ht="27.75" customHeight="1" thickBot="1">
      <c r="B14" s="590"/>
      <c r="C14" s="603"/>
      <c r="D14" s="604"/>
      <c r="E14" s="605"/>
      <c r="F14" s="610"/>
      <c r="G14" s="610"/>
      <c r="H14" s="610"/>
      <c r="I14" s="75" t="s">
        <v>140</v>
      </c>
      <c r="J14" s="619" t="s">
        <v>141</v>
      </c>
      <c r="K14" s="620"/>
      <c r="L14" s="621"/>
      <c r="M14" s="619" t="s">
        <v>142</v>
      </c>
      <c r="N14" s="620"/>
      <c r="O14" s="620"/>
      <c r="P14" s="621"/>
      <c r="Q14" s="76"/>
      <c r="R14" s="77"/>
      <c r="S14" s="617"/>
      <c r="T14" s="65"/>
      <c r="U14" s="78"/>
      <c r="V14" s="79"/>
      <c r="W14" s="78"/>
      <c r="X14" s="79"/>
      <c r="Y14" s="78"/>
      <c r="Z14" s="79"/>
      <c r="AA14" s="80"/>
      <c r="AB14" s="81"/>
      <c r="AC14" s="70"/>
      <c r="AD14" s="78"/>
      <c r="AE14" s="82"/>
      <c r="AF14" s="83"/>
      <c r="AG14" s="84"/>
      <c r="AH14" s="85"/>
      <c r="AI14" s="65"/>
      <c r="AJ14" s="590"/>
    </row>
    <row r="15" spans="2:40" s="39" customFormat="1" ht="180.75" thickBot="1">
      <c r="B15" s="591"/>
      <c r="C15" s="606"/>
      <c r="D15" s="607"/>
      <c r="E15" s="608"/>
      <c r="F15" s="611"/>
      <c r="G15" s="611"/>
      <c r="H15" s="611"/>
      <c r="I15" s="86" t="s">
        <v>143</v>
      </c>
      <c r="J15" s="86" t="s">
        <v>144</v>
      </c>
      <c r="K15" s="87" t="s">
        <v>145</v>
      </c>
      <c r="L15" s="86" t="s">
        <v>146</v>
      </c>
      <c r="M15" s="88" t="s">
        <v>147</v>
      </c>
      <c r="N15" s="86" t="s">
        <v>148</v>
      </c>
      <c r="O15" s="86" t="s">
        <v>149</v>
      </c>
      <c r="P15" s="86" t="s">
        <v>150</v>
      </c>
      <c r="Q15" s="89" t="s">
        <v>151</v>
      </c>
      <c r="R15" s="90" t="s">
        <v>152</v>
      </c>
      <c r="S15" s="618"/>
      <c r="T15" s="91" t="s">
        <v>153</v>
      </c>
      <c r="U15" s="92" t="s">
        <v>154</v>
      </c>
      <c r="V15" s="92" t="s">
        <v>155</v>
      </c>
      <c r="W15" s="92" t="s">
        <v>154</v>
      </c>
      <c r="X15" s="92" t="s">
        <v>155</v>
      </c>
      <c r="Y15" s="92" t="s">
        <v>154</v>
      </c>
      <c r="Z15" s="92" t="s">
        <v>155</v>
      </c>
      <c r="AA15" s="93" t="s">
        <v>154</v>
      </c>
      <c r="AB15" s="93" t="s">
        <v>155</v>
      </c>
      <c r="AC15" s="94" t="s">
        <v>156</v>
      </c>
      <c r="AD15" s="78" t="s">
        <v>157</v>
      </c>
      <c r="AE15" s="92" t="s">
        <v>155</v>
      </c>
      <c r="AF15" s="80" t="s">
        <v>157</v>
      </c>
      <c r="AG15" s="93" t="s">
        <v>155</v>
      </c>
      <c r="AH15" s="79" t="s">
        <v>157</v>
      </c>
      <c r="AI15" s="95" t="s">
        <v>158</v>
      </c>
      <c r="AJ15" s="591"/>
      <c r="AK15" s="41"/>
    </row>
    <row r="16" spans="2:40" ht="18.75">
      <c r="B16" s="96" t="s">
        <v>159</v>
      </c>
      <c r="C16" s="97"/>
      <c r="D16" s="97"/>
      <c r="E16" s="97"/>
      <c r="F16" s="98"/>
      <c r="G16" s="98"/>
      <c r="H16" s="98"/>
      <c r="I16" s="98"/>
      <c r="J16" s="98"/>
      <c r="K16" s="98"/>
      <c r="L16" s="98"/>
      <c r="M16" s="98"/>
      <c r="N16" s="99"/>
      <c r="O16" s="98"/>
      <c r="P16" s="99"/>
      <c r="Q16" s="98"/>
      <c r="R16" s="99"/>
      <c r="S16" s="100"/>
      <c r="T16" s="100"/>
      <c r="U16" s="100"/>
      <c r="V16" s="100"/>
      <c r="W16" s="100"/>
      <c r="X16" s="100"/>
      <c r="Y16" s="100"/>
      <c r="Z16" s="100"/>
      <c r="AA16" s="100"/>
      <c r="AB16" s="100"/>
      <c r="AC16" s="98"/>
      <c r="AD16" s="98"/>
      <c r="AE16" s="98"/>
      <c r="AF16" s="98"/>
      <c r="AG16" s="98"/>
      <c r="AH16" s="98"/>
      <c r="AI16" s="98"/>
      <c r="AJ16" s="101"/>
      <c r="AK16" s="102"/>
      <c r="AN16" s="40"/>
    </row>
    <row r="17" spans="2:40" ht="18.75">
      <c r="B17" s="103" t="s">
        <v>160</v>
      </c>
      <c r="C17" s="104"/>
      <c r="D17" s="104"/>
      <c r="E17" s="104"/>
      <c r="F17" s="105">
        <f>SUM(G17:S17)</f>
        <v>0</v>
      </c>
      <c r="G17" s="106"/>
      <c r="H17" s="106"/>
      <c r="I17" s="106"/>
      <c r="J17" s="106"/>
      <c r="K17" s="106"/>
      <c r="L17" s="106"/>
      <c r="M17" s="106"/>
      <c r="N17" s="107"/>
      <c r="O17" s="106"/>
      <c r="P17" s="107"/>
      <c r="Q17" s="106"/>
      <c r="R17" s="107"/>
      <c r="S17" s="108"/>
      <c r="T17" s="108"/>
      <c r="U17" s="108"/>
      <c r="V17" s="108"/>
      <c r="W17" s="108"/>
      <c r="X17" s="108"/>
      <c r="Y17" s="108"/>
      <c r="Z17" s="108"/>
      <c r="AA17" s="108"/>
      <c r="AB17" s="108"/>
      <c r="AC17" s="106"/>
      <c r="AD17" s="106"/>
      <c r="AE17" s="106"/>
      <c r="AF17" s="106"/>
      <c r="AG17" s="106"/>
      <c r="AH17" s="106"/>
      <c r="AI17" s="106"/>
      <c r="AJ17" s="109"/>
      <c r="AK17" s="102"/>
      <c r="AN17" s="40"/>
    </row>
    <row r="18" spans="2:40" ht="18.75">
      <c r="B18" s="103" t="s">
        <v>161</v>
      </c>
      <c r="C18" s="104"/>
      <c r="D18" s="104"/>
      <c r="E18" s="104"/>
      <c r="F18" s="105">
        <f>SUM(G18:S18)</f>
        <v>705926640.96294069</v>
      </c>
      <c r="G18" s="105">
        <v>286631431</v>
      </c>
      <c r="H18" s="105">
        <v>0</v>
      </c>
      <c r="I18" s="105">
        <v>290310130.96294063</v>
      </c>
      <c r="J18" s="105">
        <v>0</v>
      </c>
      <c r="K18" s="105">
        <v>0</v>
      </c>
      <c r="L18" s="105">
        <v>0</v>
      </c>
      <c r="M18" s="105">
        <v>0</v>
      </c>
      <c r="N18" s="105">
        <v>0</v>
      </c>
      <c r="O18" s="105">
        <v>128985079</v>
      </c>
      <c r="P18" s="105">
        <v>0</v>
      </c>
      <c r="Q18" s="105">
        <v>0</v>
      </c>
      <c r="R18" s="105">
        <v>0</v>
      </c>
      <c r="S18" s="105">
        <v>0</v>
      </c>
      <c r="T18" s="105">
        <v>0</v>
      </c>
      <c r="U18" s="105">
        <v>0</v>
      </c>
      <c r="V18" s="105">
        <v>0</v>
      </c>
      <c r="W18" s="105">
        <v>0</v>
      </c>
      <c r="X18" s="105">
        <v>0</v>
      </c>
      <c r="Y18" s="105">
        <v>0</v>
      </c>
      <c r="Z18" s="105">
        <v>26754814</v>
      </c>
      <c r="AA18" s="105">
        <v>0</v>
      </c>
      <c r="AB18" s="105">
        <v>0</v>
      </c>
      <c r="AC18" s="105">
        <v>0</v>
      </c>
      <c r="AD18" s="105">
        <v>0</v>
      </c>
      <c r="AE18" s="105">
        <v>14397920</v>
      </c>
      <c r="AF18" s="105">
        <v>0</v>
      </c>
      <c r="AG18" s="105">
        <v>0</v>
      </c>
      <c r="AH18" s="105">
        <v>0</v>
      </c>
      <c r="AI18" s="105">
        <v>0</v>
      </c>
      <c r="AJ18" s="105">
        <v>45593411</v>
      </c>
      <c r="AK18" s="102"/>
      <c r="AN18" s="40"/>
    </row>
    <row r="19" spans="2:40" ht="19.5" thickBot="1">
      <c r="B19" s="110" t="s">
        <v>162</v>
      </c>
      <c r="C19" s="111"/>
      <c r="D19" s="112">
        <v>0.13300000000000001</v>
      </c>
      <c r="E19" s="112"/>
      <c r="F19" s="113">
        <f t="shared" ref="F19" si="0">SUM(G19:S19)</f>
        <v>93888243.248071104</v>
      </c>
      <c r="G19" s="114">
        <f>(G17+G18)*$D$19</f>
        <v>38121980.322999999</v>
      </c>
      <c r="H19" s="114">
        <f t="shared" ref="H19:AJ19" si="1">(H17+H18)*$D$19</f>
        <v>0</v>
      </c>
      <c r="I19" s="114">
        <f>(I17+I18)*$D$19</f>
        <v>38611247.418071106</v>
      </c>
      <c r="J19" s="114">
        <f t="shared" si="1"/>
        <v>0</v>
      </c>
      <c r="K19" s="114">
        <f t="shared" si="1"/>
        <v>0</v>
      </c>
      <c r="L19" s="114">
        <f t="shared" si="1"/>
        <v>0</v>
      </c>
      <c r="M19" s="114">
        <f t="shared" si="1"/>
        <v>0</v>
      </c>
      <c r="N19" s="114">
        <f t="shared" si="1"/>
        <v>0</v>
      </c>
      <c r="O19" s="114">
        <f>(O17+O18)*$D$19</f>
        <v>17155015.506999999</v>
      </c>
      <c r="P19" s="114">
        <f t="shared" si="1"/>
        <v>0</v>
      </c>
      <c r="Q19" s="114">
        <f t="shared" si="1"/>
        <v>0</v>
      </c>
      <c r="R19" s="114">
        <f t="shared" si="1"/>
        <v>0</v>
      </c>
      <c r="S19" s="114">
        <f t="shared" si="1"/>
        <v>0</v>
      </c>
      <c r="T19" s="114">
        <f t="shared" si="1"/>
        <v>0</v>
      </c>
      <c r="U19" s="114">
        <f t="shared" si="1"/>
        <v>0</v>
      </c>
      <c r="V19" s="114">
        <f t="shared" si="1"/>
        <v>0</v>
      </c>
      <c r="W19" s="114">
        <f t="shared" si="1"/>
        <v>0</v>
      </c>
      <c r="X19" s="114">
        <f t="shared" si="1"/>
        <v>0</v>
      </c>
      <c r="Y19" s="114">
        <f t="shared" si="1"/>
        <v>0</v>
      </c>
      <c r="Z19" s="114">
        <f t="shared" si="1"/>
        <v>3558390.2620000001</v>
      </c>
      <c r="AA19" s="114">
        <f t="shared" si="1"/>
        <v>0</v>
      </c>
      <c r="AB19" s="114">
        <f t="shared" si="1"/>
        <v>0</v>
      </c>
      <c r="AC19" s="114">
        <f t="shared" si="1"/>
        <v>0</v>
      </c>
      <c r="AD19" s="114">
        <f t="shared" si="1"/>
        <v>0</v>
      </c>
      <c r="AE19" s="114">
        <f t="shared" si="1"/>
        <v>1914923.36</v>
      </c>
      <c r="AF19" s="114">
        <f t="shared" si="1"/>
        <v>0</v>
      </c>
      <c r="AG19" s="114">
        <f t="shared" si="1"/>
        <v>0</v>
      </c>
      <c r="AH19" s="114">
        <f t="shared" si="1"/>
        <v>0</v>
      </c>
      <c r="AI19" s="114">
        <f t="shared" si="1"/>
        <v>0</v>
      </c>
      <c r="AJ19" s="115">
        <f t="shared" si="1"/>
        <v>6063923.6630000006</v>
      </c>
      <c r="AL19" s="40"/>
      <c r="AM19" s="40"/>
    </row>
    <row r="20" spans="2:40" s="39" customFormat="1" ht="19.5" thickBot="1">
      <c r="B20" s="116" t="s">
        <v>163</v>
      </c>
      <c r="C20" s="117"/>
      <c r="D20" s="117"/>
      <c r="E20" s="117"/>
      <c r="F20" s="118">
        <f>SUM(F16:F19)</f>
        <v>799814884.21101177</v>
      </c>
      <c r="G20" s="118">
        <f t="shared" ref="G20:AI20" si="2">SUM(G16:G19)</f>
        <v>324753411.32300001</v>
      </c>
      <c r="H20" s="118">
        <f t="shared" si="2"/>
        <v>0</v>
      </c>
      <c r="I20" s="118">
        <f t="shared" si="2"/>
        <v>328921378.38101172</v>
      </c>
      <c r="J20" s="118">
        <f t="shared" si="2"/>
        <v>0</v>
      </c>
      <c r="K20" s="118">
        <f t="shared" si="2"/>
        <v>0</v>
      </c>
      <c r="L20" s="118">
        <f t="shared" si="2"/>
        <v>0</v>
      </c>
      <c r="M20" s="118">
        <f t="shared" si="2"/>
        <v>0</v>
      </c>
      <c r="N20" s="118">
        <f t="shared" si="2"/>
        <v>0</v>
      </c>
      <c r="O20" s="118">
        <f>SUM(O16:O19)</f>
        <v>146140094.507</v>
      </c>
      <c r="P20" s="118">
        <f t="shared" si="2"/>
        <v>0</v>
      </c>
      <c r="Q20" s="118">
        <f t="shared" si="2"/>
        <v>0</v>
      </c>
      <c r="R20" s="118">
        <f t="shared" si="2"/>
        <v>0</v>
      </c>
      <c r="S20" s="118">
        <f t="shared" si="2"/>
        <v>0</v>
      </c>
      <c r="T20" s="118">
        <f t="shared" si="2"/>
        <v>0</v>
      </c>
      <c r="U20" s="118">
        <f t="shared" si="2"/>
        <v>0</v>
      </c>
      <c r="V20" s="118">
        <f t="shared" si="2"/>
        <v>0</v>
      </c>
      <c r="W20" s="118">
        <f t="shared" si="2"/>
        <v>0</v>
      </c>
      <c r="X20" s="118">
        <f t="shared" si="2"/>
        <v>0</v>
      </c>
      <c r="Y20" s="118">
        <f t="shared" si="2"/>
        <v>0</v>
      </c>
      <c r="Z20" s="118">
        <f t="shared" si="2"/>
        <v>30313204.262000002</v>
      </c>
      <c r="AA20" s="118">
        <f t="shared" si="2"/>
        <v>0</v>
      </c>
      <c r="AB20" s="118">
        <f t="shared" si="2"/>
        <v>0</v>
      </c>
      <c r="AC20" s="118">
        <f t="shared" si="2"/>
        <v>0</v>
      </c>
      <c r="AD20" s="118">
        <f t="shared" si="2"/>
        <v>0</v>
      </c>
      <c r="AE20" s="118">
        <f t="shared" si="2"/>
        <v>16312843.359999999</v>
      </c>
      <c r="AF20" s="118">
        <f t="shared" si="2"/>
        <v>0</v>
      </c>
      <c r="AG20" s="118">
        <f t="shared" si="2"/>
        <v>0</v>
      </c>
      <c r="AH20" s="118">
        <f t="shared" si="2"/>
        <v>0</v>
      </c>
      <c r="AI20" s="118">
        <f t="shared" si="2"/>
        <v>0</v>
      </c>
      <c r="AJ20" s="119">
        <f>SUM(AJ16:AJ19)</f>
        <v>51657334.663000003</v>
      </c>
      <c r="AK20" s="120"/>
      <c r="AL20" s="121"/>
      <c r="AM20" s="121"/>
    </row>
    <row r="21" spans="2:40" s="39" customFormat="1" ht="18.75">
      <c r="B21" s="122" t="s">
        <v>164</v>
      </c>
      <c r="C21" s="123"/>
      <c r="D21" s="123"/>
      <c r="E21" s="123"/>
      <c r="F21" s="105">
        <f t="shared" ref="F21:F24" si="3">SUM(G21:S21)</f>
        <v>0</v>
      </c>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20"/>
      <c r="AL21" s="121"/>
      <c r="AM21" s="121"/>
    </row>
    <row r="22" spans="2:40" s="39" customFormat="1" ht="18.75">
      <c r="B22" s="125" t="s">
        <v>165</v>
      </c>
      <c r="C22" s="126"/>
      <c r="D22" s="126"/>
      <c r="E22" s="126"/>
      <c r="F22" s="105">
        <f t="shared" si="3"/>
        <v>0</v>
      </c>
      <c r="G22" s="106"/>
      <c r="H22" s="127"/>
      <c r="I22" s="127"/>
      <c r="J22" s="127"/>
      <c r="K22" s="127"/>
      <c r="L22" s="127"/>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28"/>
      <c r="AL22" s="121"/>
      <c r="AM22" s="121"/>
    </row>
    <row r="23" spans="2:40" s="39" customFormat="1" ht="18.75">
      <c r="B23" s="129" t="s">
        <v>166</v>
      </c>
      <c r="C23" s="126"/>
      <c r="D23" s="126"/>
      <c r="E23" s="126"/>
      <c r="F23" s="105">
        <f t="shared" si="3"/>
        <v>0</v>
      </c>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20"/>
      <c r="AL23" s="121"/>
      <c r="AM23" s="121"/>
    </row>
    <row r="24" spans="2:40" s="39" customFormat="1" ht="19.5" thickBot="1">
      <c r="B24" s="129" t="s">
        <v>167</v>
      </c>
      <c r="C24" s="126"/>
      <c r="D24" s="126"/>
      <c r="E24" s="126"/>
      <c r="F24" s="105">
        <f t="shared" si="3"/>
        <v>0</v>
      </c>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130"/>
      <c r="AI24" s="130"/>
      <c r="AJ24" s="130"/>
      <c r="AK24" s="120"/>
      <c r="AL24" s="121"/>
      <c r="AM24" s="121"/>
    </row>
    <row r="25" spans="2:40" s="39" customFormat="1" ht="19.5" thickBot="1">
      <c r="B25" s="116" t="s">
        <v>168</v>
      </c>
      <c r="C25" s="117"/>
      <c r="D25" s="117"/>
      <c r="E25" s="117"/>
      <c r="F25" s="118">
        <f>SUM(F20:F24)</f>
        <v>799814884.21101177</v>
      </c>
      <c r="G25" s="118">
        <f t="shared" ref="G25:AJ25" si="4">SUM(G20:G24)</f>
        <v>324753411.32300001</v>
      </c>
      <c r="H25" s="118">
        <f t="shared" si="4"/>
        <v>0</v>
      </c>
      <c r="I25" s="118">
        <f t="shared" si="4"/>
        <v>328921378.38101172</v>
      </c>
      <c r="J25" s="118">
        <f t="shared" si="4"/>
        <v>0</v>
      </c>
      <c r="K25" s="118">
        <f t="shared" si="4"/>
        <v>0</v>
      </c>
      <c r="L25" s="118">
        <f t="shared" si="4"/>
        <v>0</v>
      </c>
      <c r="M25" s="118">
        <f t="shared" si="4"/>
        <v>0</v>
      </c>
      <c r="N25" s="118">
        <f t="shared" si="4"/>
        <v>0</v>
      </c>
      <c r="O25" s="118">
        <f t="shared" si="4"/>
        <v>146140094.507</v>
      </c>
      <c r="P25" s="118">
        <f t="shared" si="4"/>
        <v>0</v>
      </c>
      <c r="Q25" s="118">
        <f t="shared" si="4"/>
        <v>0</v>
      </c>
      <c r="R25" s="118">
        <f t="shared" si="4"/>
        <v>0</v>
      </c>
      <c r="S25" s="118">
        <f t="shared" si="4"/>
        <v>0</v>
      </c>
      <c r="T25" s="118">
        <f t="shared" si="4"/>
        <v>0</v>
      </c>
      <c r="U25" s="118">
        <f t="shared" si="4"/>
        <v>0</v>
      </c>
      <c r="V25" s="118">
        <f t="shared" si="4"/>
        <v>0</v>
      </c>
      <c r="W25" s="118">
        <f t="shared" si="4"/>
        <v>0</v>
      </c>
      <c r="X25" s="118">
        <f t="shared" si="4"/>
        <v>0</v>
      </c>
      <c r="Y25" s="118">
        <f t="shared" si="4"/>
        <v>0</v>
      </c>
      <c r="Z25" s="118">
        <f t="shared" si="4"/>
        <v>30313204.262000002</v>
      </c>
      <c r="AA25" s="118">
        <f t="shared" si="4"/>
        <v>0</v>
      </c>
      <c r="AB25" s="118">
        <f t="shared" si="4"/>
        <v>0</v>
      </c>
      <c r="AC25" s="118">
        <f t="shared" si="4"/>
        <v>0</v>
      </c>
      <c r="AD25" s="118">
        <f t="shared" si="4"/>
        <v>0</v>
      </c>
      <c r="AE25" s="118">
        <f t="shared" si="4"/>
        <v>16312843.359999999</v>
      </c>
      <c r="AF25" s="118">
        <f t="shared" si="4"/>
        <v>0</v>
      </c>
      <c r="AG25" s="118">
        <f t="shared" si="4"/>
        <v>0</v>
      </c>
      <c r="AH25" s="118">
        <f t="shared" si="4"/>
        <v>0</v>
      </c>
      <c r="AI25" s="118">
        <f t="shared" si="4"/>
        <v>0</v>
      </c>
      <c r="AJ25" s="118">
        <f t="shared" si="4"/>
        <v>51657334.663000003</v>
      </c>
      <c r="AK25" s="120">
        <f>+AE25/AJ25</f>
        <v>0.31578948984536381</v>
      </c>
      <c r="AL25" s="121"/>
      <c r="AM25" s="121"/>
    </row>
    <row r="26" spans="2:40" s="39" customFormat="1" ht="18.75">
      <c r="B26" s="131" t="s">
        <v>169</v>
      </c>
      <c r="C26" s="126"/>
      <c r="D26" s="126"/>
      <c r="E26" s="126"/>
      <c r="F26" s="130">
        <f>SUM(G26:S26)</f>
        <v>-324753411.32300001</v>
      </c>
      <c r="G26" s="106">
        <f>-G20</f>
        <v>-324753411.32300001</v>
      </c>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32"/>
      <c r="AL26" s="121"/>
      <c r="AM26" s="121"/>
    </row>
    <row r="27" spans="2:40" s="39" customFormat="1" ht="18.75">
      <c r="B27" s="133" t="s">
        <v>170</v>
      </c>
      <c r="C27" s="134"/>
      <c r="D27" s="104"/>
      <c r="E27" s="126"/>
      <c r="F27" s="124"/>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20"/>
      <c r="AL27" s="121"/>
      <c r="AM27" s="121"/>
    </row>
    <row r="28" spans="2:40" s="39" customFormat="1" ht="18.75">
      <c r="B28" s="133" t="s">
        <v>171</v>
      </c>
      <c r="C28" s="134">
        <v>320923714</v>
      </c>
      <c r="D28" s="104"/>
      <c r="E28" s="126"/>
      <c r="F28" s="130">
        <f>SUM(G28:S28)</f>
        <v>320923714</v>
      </c>
      <c r="G28" s="106">
        <f>+C28</f>
        <v>320923714</v>
      </c>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20"/>
      <c r="AL28" s="121"/>
      <c r="AM28" s="121"/>
    </row>
    <row r="29" spans="2:40" s="39" customFormat="1" ht="18.75">
      <c r="B29" s="131" t="s">
        <v>172</v>
      </c>
      <c r="C29" s="134"/>
      <c r="D29" s="104"/>
      <c r="E29" s="126"/>
      <c r="F29" s="124">
        <f t="shared" ref="F29" si="5">SUM(G29:S29)</f>
        <v>0</v>
      </c>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21"/>
      <c r="AL29" s="121"/>
      <c r="AM29" s="121"/>
    </row>
    <row r="30" spans="2:40" s="39" customFormat="1" ht="18.75">
      <c r="B30" s="131" t="s">
        <v>173</v>
      </c>
      <c r="C30" s="134"/>
      <c r="D30" s="104"/>
      <c r="E30" s="126"/>
      <c r="F30" s="124">
        <f>SUM(G30:S30)</f>
        <v>0</v>
      </c>
      <c r="G30" s="106"/>
      <c r="H30" s="106"/>
      <c r="I30" s="106"/>
      <c r="J30" s="106"/>
      <c r="K30" s="106"/>
      <c r="L30" s="106"/>
      <c r="M30" s="106"/>
      <c r="N30" s="106"/>
      <c r="O30" s="106"/>
      <c r="P30" s="106"/>
      <c r="Q30" s="106"/>
      <c r="R30" s="106"/>
      <c r="S30" s="106"/>
      <c r="T30" s="106"/>
      <c r="U30" s="106"/>
      <c r="V30" s="106"/>
      <c r="W30" s="106"/>
      <c r="X30" s="106"/>
      <c r="Y30" s="106"/>
      <c r="Z30" s="127"/>
      <c r="AA30" s="127"/>
      <c r="AB30" s="127"/>
      <c r="AC30" s="127"/>
      <c r="AD30" s="127"/>
      <c r="AE30" s="127"/>
      <c r="AF30" s="127"/>
      <c r="AG30" s="127"/>
      <c r="AH30" s="127"/>
      <c r="AI30" s="127"/>
      <c r="AJ30" s="127"/>
      <c r="AK30" s="121"/>
      <c r="AL30" s="121"/>
      <c r="AM30" s="121"/>
    </row>
    <row r="31" spans="2:40" ht="18.75">
      <c r="B31" s="131" t="s">
        <v>174</v>
      </c>
      <c r="C31" s="134">
        <v>12289008.731165402</v>
      </c>
      <c r="D31" s="135">
        <f>+'[12]Antecedentes 14 A'!L30</f>
        <v>0.27</v>
      </c>
      <c r="E31" s="135"/>
      <c r="F31" s="106"/>
      <c r="G31" s="106"/>
      <c r="H31" s="106"/>
      <c r="I31" s="106"/>
      <c r="J31" s="106"/>
      <c r="K31" s="106"/>
      <c r="L31" s="106"/>
      <c r="M31" s="106"/>
      <c r="N31" s="106"/>
      <c r="O31" s="106"/>
      <c r="P31" s="106"/>
      <c r="Q31" s="106"/>
      <c r="R31" s="106"/>
      <c r="S31" s="106"/>
      <c r="T31" s="106"/>
      <c r="U31" s="106"/>
      <c r="V31" s="106"/>
      <c r="W31" s="106"/>
      <c r="X31" s="106"/>
      <c r="Y31" s="106"/>
      <c r="Z31" s="127">
        <f>C31*D31</f>
        <v>3318032.3574146586</v>
      </c>
      <c r="AA31" s="127"/>
      <c r="AB31" s="127"/>
      <c r="AC31" s="127"/>
      <c r="AD31" s="127"/>
      <c r="AE31" s="127"/>
      <c r="AF31" s="127"/>
      <c r="AG31" s="127"/>
      <c r="AH31" s="127"/>
      <c r="AI31" s="127"/>
      <c r="AJ31" s="127"/>
      <c r="AL31" s="40"/>
      <c r="AM31" s="40"/>
    </row>
    <row r="32" spans="2:40" ht="18.75">
      <c r="B32" s="136" t="s">
        <v>175</v>
      </c>
      <c r="C32" s="137">
        <v>0</v>
      </c>
      <c r="D32" s="138"/>
      <c r="E32" s="138"/>
      <c r="F32" s="139"/>
      <c r="G32" s="139"/>
      <c r="H32" s="139"/>
      <c r="I32" s="139"/>
      <c r="J32" s="139"/>
      <c r="K32" s="139"/>
      <c r="L32" s="139"/>
      <c r="M32" s="139"/>
      <c r="N32" s="139"/>
      <c r="O32" s="139"/>
      <c r="P32" s="139"/>
      <c r="Q32" s="139"/>
      <c r="R32" s="139"/>
      <c r="S32" s="139"/>
      <c r="T32" s="139"/>
      <c r="U32" s="139"/>
      <c r="V32" s="139"/>
      <c r="W32" s="139"/>
      <c r="X32" s="139"/>
      <c r="Y32" s="139"/>
      <c r="Z32" s="140"/>
      <c r="AA32" s="140"/>
      <c r="AB32" s="140"/>
      <c r="AC32" s="140"/>
      <c r="AD32" s="140"/>
      <c r="AE32" s="140"/>
      <c r="AF32" s="140"/>
      <c r="AG32" s="140"/>
      <c r="AH32" s="140"/>
      <c r="AI32" s="140"/>
      <c r="AJ32" s="140"/>
      <c r="AL32" s="40"/>
      <c r="AM32" s="40"/>
    </row>
    <row r="33" spans="2:39" ht="18.75">
      <c r="B33" s="136" t="s">
        <v>175</v>
      </c>
      <c r="C33" s="137"/>
      <c r="D33" s="138"/>
      <c r="E33" s="138"/>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L33" s="40"/>
      <c r="AM33" s="40"/>
    </row>
    <row r="34" spans="2:39" ht="19.5" thickBot="1">
      <c r="B34" s="136" t="s">
        <v>175</v>
      </c>
      <c r="C34" s="137"/>
      <c r="D34" s="138"/>
      <c r="E34" s="138"/>
      <c r="F34" s="139"/>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139"/>
      <c r="AL34" s="40"/>
      <c r="AM34" s="40"/>
    </row>
    <row r="35" spans="2:39" s="39" customFormat="1" ht="19.5" thickBot="1">
      <c r="B35" s="116" t="s">
        <v>176</v>
      </c>
      <c r="C35" s="117"/>
      <c r="D35" s="117"/>
      <c r="E35" s="117"/>
      <c r="F35" s="118">
        <f t="shared" ref="F35:AJ35" si="6">SUM(F25:F34)</f>
        <v>795985186.88801169</v>
      </c>
      <c r="G35" s="118">
        <f t="shared" si="6"/>
        <v>320923714</v>
      </c>
      <c r="H35" s="118">
        <f t="shared" si="6"/>
        <v>0</v>
      </c>
      <c r="I35" s="118">
        <f t="shared" si="6"/>
        <v>328921378.38101172</v>
      </c>
      <c r="J35" s="118">
        <f t="shared" si="6"/>
        <v>0</v>
      </c>
      <c r="K35" s="118">
        <f t="shared" si="6"/>
        <v>0</v>
      </c>
      <c r="L35" s="118">
        <f t="shared" si="6"/>
        <v>0</v>
      </c>
      <c r="M35" s="118">
        <f t="shared" si="6"/>
        <v>0</v>
      </c>
      <c r="N35" s="118">
        <f t="shared" si="6"/>
        <v>0</v>
      </c>
      <c r="O35" s="118">
        <f t="shared" si="6"/>
        <v>146140094.507</v>
      </c>
      <c r="P35" s="118">
        <f t="shared" si="6"/>
        <v>0</v>
      </c>
      <c r="Q35" s="118">
        <f t="shared" si="6"/>
        <v>0</v>
      </c>
      <c r="R35" s="118">
        <f t="shared" si="6"/>
        <v>0</v>
      </c>
      <c r="S35" s="118">
        <f t="shared" si="6"/>
        <v>0</v>
      </c>
      <c r="T35" s="118">
        <f t="shared" si="6"/>
        <v>0</v>
      </c>
      <c r="U35" s="118">
        <f t="shared" si="6"/>
        <v>0</v>
      </c>
      <c r="V35" s="118">
        <f t="shared" si="6"/>
        <v>0</v>
      </c>
      <c r="W35" s="118">
        <f t="shared" si="6"/>
        <v>0</v>
      </c>
      <c r="X35" s="118">
        <f t="shared" si="6"/>
        <v>0</v>
      </c>
      <c r="Y35" s="118">
        <f t="shared" si="6"/>
        <v>0</v>
      </c>
      <c r="Z35" s="118">
        <f t="shared" si="6"/>
        <v>33631236.619414657</v>
      </c>
      <c r="AA35" s="118">
        <f t="shared" si="6"/>
        <v>0</v>
      </c>
      <c r="AB35" s="118">
        <f t="shared" si="6"/>
        <v>0</v>
      </c>
      <c r="AC35" s="118">
        <f t="shared" si="6"/>
        <v>0</v>
      </c>
      <c r="AD35" s="118">
        <f t="shared" si="6"/>
        <v>0</v>
      </c>
      <c r="AE35" s="118">
        <f t="shared" si="6"/>
        <v>16312843.359999999</v>
      </c>
      <c r="AF35" s="118">
        <f t="shared" si="6"/>
        <v>0</v>
      </c>
      <c r="AG35" s="118">
        <f t="shared" si="6"/>
        <v>0</v>
      </c>
      <c r="AH35" s="118">
        <f t="shared" si="6"/>
        <v>0</v>
      </c>
      <c r="AI35" s="118">
        <f t="shared" si="6"/>
        <v>0</v>
      </c>
      <c r="AJ35" s="118">
        <f t="shared" si="6"/>
        <v>51657334.663000003</v>
      </c>
      <c r="AK35" s="141"/>
      <c r="AL35" s="142" t="s">
        <v>177</v>
      </c>
      <c r="AM35" s="143">
        <f>+AD35</f>
        <v>0</v>
      </c>
    </row>
    <row r="36" spans="2:39" ht="18.75">
      <c r="B36" s="144" t="s">
        <v>178</v>
      </c>
      <c r="C36" s="126"/>
      <c r="D36" s="104"/>
      <c r="E36" s="104"/>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45"/>
      <c r="AI36" s="145"/>
      <c r="AJ36" s="145"/>
      <c r="AL36" s="146" t="s">
        <v>179</v>
      </c>
      <c r="AM36" s="146">
        <f>+AE35</f>
        <v>16312843.359999999</v>
      </c>
    </row>
    <row r="37" spans="2:39" s="39" customFormat="1" ht="18.75" hidden="1">
      <c r="B37" s="131" t="str">
        <f>+'[13]retiros o dividendos ejercicio'!A8</f>
        <v>abril</v>
      </c>
      <c r="C37" s="145">
        <v>0</v>
      </c>
      <c r="D37" s="126"/>
      <c r="E37" s="126"/>
      <c r="F37" s="124">
        <f>+G37</f>
        <v>0</v>
      </c>
      <c r="G37" s="106">
        <f>-C37</f>
        <v>0</v>
      </c>
      <c r="H37" s="106"/>
      <c r="I37" s="106"/>
      <c r="J37" s="106"/>
      <c r="K37" s="106"/>
      <c r="L37" s="106"/>
      <c r="M37" s="106"/>
      <c r="N37" s="106"/>
      <c r="O37" s="106"/>
      <c r="P37" s="106"/>
      <c r="Q37" s="106"/>
      <c r="R37" s="106"/>
      <c r="S37" s="106"/>
      <c r="T37" s="106"/>
      <c r="U37" s="106"/>
      <c r="V37" s="106"/>
      <c r="W37" s="106"/>
      <c r="X37" s="106"/>
      <c r="Y37" s="106"/>
      <c r="Z37" s="106">
        <f>+G37*AB10</f>
        <v>0</v>
      </c>
      <c r="AA37" s="106"/>
      <c r="AB37" s="106"/>
      <c r="AC37" s="106"/>
      <c r="AD37" s="106"/>
      <c r="AE37" s="106"/>
      <c r="AF37" s="106"/>
      <c r="AG37" s="106"/>
      <c r="AH37" s="106"/>
      <c r="AI37" s="106"/>
      <c r="AJ37" s="106"/>
      <c r="AK37" s="102"/>
      <c r="AL37" s="143" t="s">
        <v>180</v>
      </c>
      <c r="AM37" s="143">
        <f>+AM35+AM36</f>
        <v>16312843.359999999</v>
      </c>
    </row>
    <row r="38" spans="2:39" ht="18.75" hidden="1">
      <c r="B38" s="131" t="str">
        <f>+'[13]retiros o dividendos ejercicio'!A10</f>
        <v>junio</v>
      </c>
      <c r="C38" s="145">
        <v>0</v>
      </c>
      <c r="D38" s="135"/>
      <c r="E38" s="135"/>
      <c r="F38" s="124">
        <f t="shared" ref="F38:F39" si="7">+G38</f>
        <v>0</v>
      </c>
      <c r="G38" s="106">
        <f t="shared" ref="G38:G39" si="8">-C38</f>
        <v>0</v>
      </c>
      <c r="H38" s="106"/>
      <c r="I38" s="106"/>
      <c r="J38" s="106"/>
      <c r="K38" s="106"/>
      <c r="L38" s="106"/>
      <c r="M38" s="106"/>
      <c r="N38" s="106"/>
      <c r="O38" s="106"/>
      <c r="P38" s="106"/>
      <c r="Q38" s="106"/>
      <c r="R38" s="106"/>
      <c r="S38" s="106"/>
      <c r="T38" s="106"/>
      <c r="U38" s="106"/>
      <c r="V38" s="106"/>
      <c r="W38" s="106"/>
      <c r="X38" s="106"/>
      <c r="Y38" s="106"/>
      <c r="Z38" s="106">
        <f>+G38*AB10</f>
        <v>0</v>
      </c>
      <c r="AA38" s="106"/>
      <c r="AB38" s="106"/>
      <c r="AC38" s="106"/>
      <c r="AD38" s="106"/>
      <c r="AE38" s="106"/>
      <c r="AF38" s="106"/>
      <c r="AG38" s="106"/>
      <c r="AH38" s="106"/>
      <c r="AI38" s="106"/>
      <c r="AJ38" s="106"/>
      <c r="AL38" s="146" t="s">
        <v>118</v>
      </c>
      <c r="AM38" s="146">
        <f>+AJ35</f>
        <v>51657334.663000003</v>
      </c>
    </row>
    <row r="39" spans="2:39" ht="18.75" hidden="1">
      <c r="B39" s="131" t="s">
        <v>181</v>
      </c>
      <c r="C39" s="145">
        <v>0</v>
      </c>
      <c r="D39" s="135"/>
      <c r="E39" s="135"/>
      <c r="F39" s="124">
        <f t="shared" si="7"/>
        <v>0</v>
      </c>
      <c r="G39" s="106">
        <f t="shared" si="8"/>
        <v>0</v>
      </c>
      <c r="H39" s="106"/>
      <c r="I39" s="106"/>
      <c r="J39" s="106"/>
      <c r="K39" s="106"/>
      <c r="L39" s="106"/>
      <c r="M39" s="106"/>
      <c r="N39" s="106"/>
      <c r="O39" s="106"/>
      <c r="P39" s="106"/>
      <c r="Q39" s="106"/>
      <c r="R39" s="106"/>
      <c r="S39" s="106"/>
      <c r="T39" s="106"/>
      <c r="U39" s="106"/>
      <c r="V39" s="106"/>
      <c r="W39" s="106"/>
      <c r="X39" s="106"/>
      <c r="Y39" s="106"/>
      <c r="Z39" s="106">
        <f>+G39*AB10</f>
        <v>0</v>
      </c>
      <c r="AA39" s="106"/>
      <c r="AB39" s="106"/>
      <c r="AC39" s="106"/>
      <c r="AD39" s="106"/>
      <c r="AE39" s="106"/>
      <c r="AF39" s="106"/>
      <c r="AG39" s="106"/>
      <c r="AH39" s="106"/>
      <c r="AI39" s="106"/>
      <c r="AJ39" s="106"/>
      <c r="AL39" s="146" t="s">
        <v>182</v>
      </c>
      <c r="AM39" s="147">
        <f>+AM37/AM38</f>
        <v>0.31578948984536381</v>
      </c>
    </row>
    <row r="40" spans="2:39" ht="19.5" thickBot="1">
      <c r="B40" s="131" t="s">
        <v>388</v>
      </c>
      <c r="C40" s="145">
        <f>+'Balance 2022 spa A'!F25</f>
        <v>56874763</v>
      </c>
      <c r="D40" s="135"/>
      <c r="E40" s="135"/>
      <c r="F40" s="124">
        <f>+I40</f>
        <v>-56874763</v>
      </c>
      <c r="G40" s="106"/>
      <c r="H40" s="106"/>
      <c r="I40" s="106">
        <f>-C40</f>
        <v>-56874763</v>
      </c>
      <c r="J40" s="106"/>
      <c r="K40" s="106"/>
      <c r="L40" s="106"/>
      <c r="M40" s="106"/>
      <c r="N40" s="106"/>
      <c r="O40" s="106"/>
      <c r="P40" s="106"/>
      <c r="Q40" s="106"/>
      <c r="R40" s="106"/>
      <c r="S40" s="106"/>
      <c r="T40" s="106"/>
      <c r="U40" s="106"/>
      <c r="V40" s="106"/>
      <c r="W40" s="106"/>
      <c r="X40" s="106"/>
      <c r="Y40" s="106"/>
      <c r="Z40" s="106">
        <f>+G40*AB10</f>
        <v>0</v>
      </c>
      <c r="AA40" s="106"/>
      <c r="AB40" s="106"/>
      <c r="AC40" s="106"/>
      <c r="AD40" s="106"/>
      <c r="AE40" s="106"/>
      <c r="AF40" s="106"/>
      <c r="AG40" s="106"/>
      <c r="AH40" s="106"/>
      <c r="AI40" s="106"/>
      <c r="AJ40" s="106"/>
      <c r="AL40" s="146"/>
      <c r="AM40" s="146"/>
    </row>
    <row r="41" spans="2:39" ht="19.5" hidden="1" thickBot="1">
      <c r="B41" s="131"/>
      <c r="C41" s="145"/>
      <c r="D41" s="135"/>
      <c r="E41" s="135"/>
      <c r="F41" s="124"/>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L41" s="146"/>
      <c r="AM41" s="146"/>
    </row>
    <row r="42" spans="2:39" ht="19.5" hidden="1" thickBot="1">
      <c r="B42" s="131"/>
      <c r="C42" s="145"/>
      <c r="D42" s="135"/>
      <c r="E42" s="135"/>
      <c r="F42" s="124"/>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L42" s="146"/>
      <c r="AM42" s="146"/>
    </row>
    <row r="43" spans="2:39" ht="19.5" hidden="1" thickBot="1">
      <c r="B43" s="131"/>
      <c r="C43" s="145"/>
      <c r="D43" s="135"/>
      <c r="E43" s="135"/>
      <c r="F43" s="124"/>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L43" s="146"/>
      <c r="AM43" s="146"/>
    </row>
    <row r="44" spans="2:39" ht="19.5" hidden="1" thickBot="1">
      <c r="B44" s="131"/>
      <c r="C44" s="145"/>
      <c r="D44" s="135"/>
      <c r="E44" s="135"/>
      <c r="F44" s="124"/>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L44" s="146"/>
      <c r="AM44" s="146"/>
    </row>
    <row r="45" spans="2:39" ht="19.5" hidden="1" thickBot="1">
      <c r="B45" s="131"/>
      <c r="C45" s="145"/>
      <c r="D45" s="135"/>
      <c r="E45" s="135"/>
      <c r="F45" s="124"/>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L45" s="146"/>
      <c r="AM45" s="146"/>
    </row>
    <row r="46" spans="2:39" ht="19.5" hidden="1" thickBot="1">
      <c r="B46" s="131"/>
      <c r="C46" s="145"/>
      <c r="D46" s="135"/>
      <c r="E46" s="135"/>
      <c r="F46" s="124"/>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L46" s="146"/>
      <c r="AM46" s="148">
        <f>+AM37/AM38</f>
        <v>0.31578948984536381</v>
      </c>
    </row>
    <row r="47" spans="2:39" ht="19.5" hidden="1" thickBot="1">
      <c r="B47" s="131"/>
      <c r="C47" s="145"/>
      <c r="D47" s="135"/>
      <c r="E47" s="135"/>
      <c r="F47" s="124"/>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L47" s="146"/>
      <c r="AM47" s="148"/>
    </row>
    <row r="48" spans="2:39" ht="19.5" hidden="1" thickBot="1">
      <c r="B48" s="131"/>
      <c r="C48" s="145"/>
      <c r="D48" s="135"/>
      <c r="E48" s="135"/>
      <c r="F48" s="124"/>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L48" s="146"/>
      <c r="AM48" s="148"/>
    </row>
    <row r="49" spans="2:39" ht="19.5" hidden="1" thickBot="1">
      <c r="B49" s="131"/>
      <c r="C49" s="145"/>
      <c r="D49" s="135"/>
      <c r="E49" s="135"/>
      <c r="F49" s="124"/>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L49" s="146"/>
      <c r="AM49" s="146"/>
    </row>
    <row r="50" spans="2:39" ht="19.5" hidden="1" thickBot="1">
      <c r="B50" s="131"/>
      <c r="C50" s="145"/>
      <c r="D50" s="135"/>
      <c r="E50" s="135"/>
      <c r="F50" s="124"/>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L50" s="146"/>
      <c r="AM50" s="146"/>
    </row>
    <row r="51" spans="2:39" ht="19.5" hidden="1" thickBot="1">
      <c r="B51" s="131"/>
      <c r="C51" s="145"/>
      <c r="D51" s="135"/>
      <c r="E51" s="135"/>
      <c r="F51" s="124"/>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L51" s="146"/>
      <c r="AM51" s="146"/>
    </row>
    <row r="52" spans="2:39" ht="19.5" hidden="1" thickBot="1">
      <c r="B52" s="131"/>
      <c r="C52" s="145"/>
      <c r="D52" s="135"/>
      <c r="E52" s="135"/>
      <c r="F52" s="124"/>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L52" s="146"/>
      <c r="AM52" s="146"/>
    </row>
    <row r="53" spans="2:39" ht="19.5" hidden="1" thickBot="1">
      <c r="B53" s="131"/>
      <c r="C53" s="145"/>
      <c r="D53" s="135"/>
      <c r="E53" s="135"/>
      <c r="F53" s="124"/>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L53" s="146"/>
      <c r="AM53" s="146"/>
    </row>
    <row r="54" spans="2:39" ht="19.5" hidden="1" thickBot="1">
      <c r="B54" s="131"/>
      <c r="C54" s="145"/>
      <c r="D54" s="135"/>
      <c r="E54" s="135"/>
      <c r="F54" s="124"/>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L54" s="146"/>
      <c r="AM54" s="146"/>
    </row>
    <row r="55" spans="2:39" ht="19.5" hidden="1" thickBot="1">
      <c r="B55" s="131"/>
      <c r="C55" s="145"/>
      <c r="D55" s="135"/>
      <c r="E55" s="135"/>
      <c r="F55" s="124"/>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L55" s="146"/>
      <c r="AM55" s="146"/>
    </row>
    <row r="56" spans="2:39" ht="19.5" hidden="1" thickBot="1">
      <c r="B56" s="131"/>
      <c r="C56" s="145"/>
      <c r="D56" s="135"/>
      <c r="E56" s="135"/>
      <c r="F56" s="124"/>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c r="AI56" s="106"/>
      <c r="AJ56" s="106"/>
      <c r="AL56" s="146"/>
      <c r="AM56" s="146"/>
    </row>
    <row r="57" spans="2:39" ht="19.5" hidden="1" thickBot="1">
      <c r="B57" s="131"/>
      <c r="C57" s="145"/>
      <c r="D57" s="135"/>
      <c r="E57" s="135"/>
      <c r="F57" s="124"/>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c r="AJ57" s="106"/>
      <c r="AL57" s="146"/>
      <c r="AM57" s="146"/>
    </row>
    <row r="58" spans="2:39" ht="19.5" hidden="1" thickBot="1">
      <c r="B58" s="131"/>
      <c r="C58" s="145"/>
      <c r="D58" s="149"/>
      <c r="E58" s="149"/>
      <c r="F58" s="124"/>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L58" s="146"/>
      <c r="AM58" s="146"/>
    </row>
    <row r="59" spans="2:39" ht="19.5" hidden="1" thickBot="1">
      <c r="B59" s="131"/>
      <c r="C59" s="145"/>
      <c r="D59" s="149"/>
      <c r="E59" s="149"/>
      <c r="F59" s="124"/>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L59" s="146"/>
      <c r="AM59" s="146"/>
    </row>
    <row r="60" spans="2:39" ht="19.5" hidden="1" thickBot="1">
      <c r="B60" s="131"/>
      <c r="C60" s="145"/>
      <c r="D60" s="149"/>
      <c r="E60" s="149"/>
      <c r="F60" s="124"/>
      <c r="G60" s="106"/>
      <c r="H60" s="106"/>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L60" s="146"/>
      <c r="AM60" s="146"/>
    </row>
    <row r="61" spans="2:39" ht="19.5" hidden="1" thickBot="1">
      <c r="B61" s="131"/>
      <c r="C61" s="145"/>
      <c r="D61" s="149"/>
      <c r="E61" s="149"/>
      <c r="F61" s="124"/>
      <c r="G61" s="106"/>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L61" s="146"/>
      <c r="AM61" s="146">
        <f>+AM35+AM36</f>
        <v>16312843.359999999</v>
      </c>
    </row>
    <row r="62" spans="2:39" ht="19.5" hidden="1" thickBot="1">
      <c r="B62" s="131"/>
      <c r="C62" s="145"/>
      <c r="D62" s="149"/>
      <c r="E62" s="149"/>
      <c r="F62" s="124"/>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L62" s="146"/>
      <c r="AM62" s="146"/>
    </row>
    <row r="63" spans="2:39" ht="19.5" hidden="1" thickBot="1">
      <c r="B63" s="131"/>
      <c r="C63" s="145"/>
      <c r="D63" s="149"/>
      <c r="E63" s="149"/>
      <c r="F63" s="124"/>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L63" s="146"/>
      <c r="AM63" s="146"/>
    </row>
    <row r="64" spans="2:39" ht="19.5" hidden="1" thickBot="1">
      <c r="B64" s="131"/>
      <c r="C64" s="145"/>
      <c r="D64" s="149"/>
      <c r="E64" s="149"/>
      <c r="F64" s="124"/>
      <c r="G64" s="106"/>
      <c r="H64" s="106"/>
      <c r="I64" s="106"/>
      <c r="J64" s="106"/>
      <c r="K64" s="106"/>
      <c r="L64" s="106"/>
      <c r="M64" s="106"/>
      <c r="N64" s="106"/>
      <c r="O64" s="106"/>
      <c r="P64" s="106"/>
      <c r="Q64" s="106"/>
      <c r="R64" s="106"/>
      <c r="S64" s="106"/>
      <c r="T64" s="106"/>
      <c r="U64" s="106"/>
      <c r="V64" s="106"/>
      <c r="W64" s="106"/>
      <c r="X64" s="106"/>
      <c r="Y64" s="106"/>
      <c r="Z64" s="106"/>
      <c r="AA64" s="106"/>
      <c r="AB64" s="106"/>
      <c r="AC64" s="106"/>
      <c r="AD64" s="106"/>
      <c r="AE64" s="106"/>
      <c r="AF64" s="106"/>
      <c r="AG64" s="106"/>
      <c r="AH64" s="106"/>
      <c r="AI64" s="106"/>
      <c r="AJ64" s="106"/>
      <c r="AL64" s="146"/>
      <c r="AM64" s="146"/>
    </row>
    <row r="65" spans="2:39" ht="19.5" hidden="1" thickBot="1">
      <c r="B65" s="131"/>
      <c r="C65" s="145"/>
      <c r="D65" s="149"/>
      <c r="E65" s="149"/>
      <c r="F65" s="124"/>
      <c r="G65" s="106"/>
      <c r="H65" s="106"/>
      <c r="I65" s="106"/>
      <c r="J65" s="106"/>
      <c r="K65" s="106"/>
      <c r="L65" s="106"/>
      <c r="M65" s="106"/>
      <c r="N65" s="106"/>
      <c r="O65" s="106"/>
      <c r="P65" s="106"/>
      <c r="Q65" s="106"/>
      <c r="R65" s="106"/>
      <c r="S65" s="106"/>
      <c r="T65" s="106"/>
      <c r="U65" s="106"/>
      <c r="V65" s="106"/>
      <c r="W65" s="106"/>
      <c r="X65" s="106"/>
      <c r="Y65" s="106"/>
      <c r="Z65" s="106"/>
      <c r="AA65" s="106"/>
      <c r="AB65" s="106"/>
      <c r="AC65" s="106"/>
      <c r="AD65" s="106"/>
      <c r="AE65" s="106"/>
      <c r="AF65" s="106"/>
      <c r="AG65" s="106"/>
      <c r="AH65" s="106"/>
      <c r="AI65" s="106"/>
      <c r="AJ65" s="106"/>
      <c r="AL65" s="146"/>
      <c r="AM65" s="146"/>
    </row>
    <row r="66" spans="2:39" ht="19.5" hidden="1" thickBot="1">
      <c r="B66" s="131"/>
      <c r="C66" s="145"/>
      <c r="D66" s="149"/>
      <c r="E66" s="149"/>
      <c r="F66" s="124"/>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c r="AJ66" s="106"/>
      <c r="AL66" s="146"/>
      <c r="AM66" s="146"/>
    </row>
    <row r="67" spans="2:39" ht="19.5" hidden="1" thickBot="1">
      <c r="B67" s="131"/>
      <c r="C67" s="145"/>
      <c r="D67" s="149"/>
      <c r="E67" s="149"/>
      <c r="F67" s="124"/>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c r="AL67" s="146"/>
      <c r="AM67" s="146"/>
    </row>
    <row r="68" spans="2:39" ht="19.5" hidden="1" thickBot="1">
      <c r="B68" s="131"/>
      <c r="C68" s="145"/>
      <c r="D68" s="149"/>
      <c r="E68" s="149"/>
      <c r="F68" s="124"/>
      <c r="G68" s="106"/>
      <c r="H68" s="106"/>
      <c r="I68" s="106"/>
      <c r="J68" s="106"/>
      <c r="K68" s="106"/>
      <c r="L68" s="106"/>
      <c r="M68" s="106"/>
      <c r="N68" s="106"/>
      <c r="O68" s="106"/>
      <c r="P68" s="106"/>
      <c r="Q68" s="106"/>
      <c r="R68" s="106"/>
      <c r="S68" s="106"/>
      <c r="T68" s="106"/>
      <c r="U68" s="106"/>
      <c r="V68" s="106"/>
      <c r="W68" s="106"/>
      <c r="X68" s="106"/>
      <c r="Y68" s="106"/>
      <c r="Z68" s="106"/>
      <c r="AA68" s="106"/>
      <c r="AB68" s="106"/>
      <c r="AC68" s="106"/>
      <c r="AD68" s="106"/>
      <c r="AE68" s="106"/>
      <c r="AF68" s="106"/>
      <c r="AG68" s="106"/>
      <c r="AH68" s="106"/>
      <c r="AI68" s="106"/>
      <c r="AJ68" s="106"/>
      <c r="AL68" s="146"/>
      <c r="AM68" s="146"/>
    </row>
    <row r="69" spans="2:39" ht="19.5" hidden="1" thickBot="1">
      <c r="B69" s="131"/>
      <c r="C69" s="145"/>
      <c r="D69" s="149"/>
      <c r="E69" s="149"/>
      <c r="F69" s="124"/>
      <c r="G69" s="106"/>
      <c r="H69" s="106"/>
      <c r="I69" s="106"/>
      <c r="J69" s="106"/>
      <c r="K69" s="106"/>
      <c r="L69" s="106"/>
      <c r="M69" s="106"/>
      <c r="N69" s="106"/>
      <c r="O69" s="106"/>
      <c r="P69" s="106"/>
      <c r="Q69" s="106"/>
      <c r="R69" s="106"/>
      <c r="S69" s="106"/>
      <c r="T69" s="106"/>
      <c r="U69" s="106"/>
      <c r="V69" s="106"/>
      <c r="W69" s="106"/>
      <c r="X69" s="106"/>
      <c r="Y69" s="106"/>
      <c r="Z69" s="106"/>
      <c r="AA69" s="106"/>
      <c r="AB69" s="106"/>
      <c r="AC69" s="106"/>
      <c r="AD69" s="106"/>
      <c r="AE69" s="106"/>
      <c r="AF69" s="106"/>
      <c r="AG69" s="106"/>
      <c r="AH69" s="106"/>
      <c r="AI69" s="106"/>
      <c r="AJ69" s="106"/>
      <c r="AL69" s="146"/>
      <c r="AM69" s="146"/>
    </row>
    <row r="70" spans="2:39" ht="19.5" hidden="1" thickBot="1">
      <c r="B70" s="131"/>
      <c r="C70" s="145"/>
      <c r="D70" s="149"/>
      <c r="E70" s="149"/>
      <c r="F70" s="124"/>
      <c r="G70" s="106"/>
      <c r="H70" s="106"/>
      <c r="I70" s="106"/>
      <c r="J70" s="106"/>
      <c r="K70" s="106"/>
      <c r="L70" s="106"/>
      <c r="M70" s="106"/>
      <c r="N70" s="106"/>
      <c r="O70" s="106"/>
      <c r="P70" s="106"/>
      <c r="Q70" s="106"/>
      <c r="R70" s="106"/>
      <c r="S70" s="106"/>
      <c r="T70" s="106"/>
      <c r="U70" s="106"/>
      <c r="V70" s="106"/>
      <c r="W70" s="106"/>
      <c r="X70" s="106"/>
      <c r="Y70" s="106"/>
      <c r="Z70" s="106"/>
      <c r="AA70" s="106"/>
      <c r="AB70" s="106"/>
      <c r="AC70" s="106"/>
      <c r="AD70" s="106"/>
      <c r="AE70" s="106"/>
      <c r="AF70" s="106"/>
      <c r="AG70" s="106"/>
      <c r="AH70" s="106"/>
      <c r="AI70" s="106"/>
      <c r="AJ70" s="106"/>
      <c r="AL70" s="146"/>
      <c r="AM70" s="146"/>
    </row>
    <row r="71" spans="2:39" ht="19.5" hidden="1" thickBot="1">
      <c r="B71" s="131"/>
      <c r="C71" s="145"/>
      <c r="D71" s="149"/>
      <c r="E71" s="149"/>
      <c r="F71" s="124"/>
      <c r="G71" s="106"/>
      <c r="H71" s="106"/>
      <c r="I71" s="106"/>
      <c r="J71" s="106"/>
      <c r="K71" s="106"/>
      <c r="L71" s="106"/>
      <c r="M71" s="106"/>
      <c r="N71" s="106"/>
      <c r="O71" s="106"/>
      <c r="P71" s="106"/>
      <c r="Q71" s="106"/>
      <c r="R71" s="106"/>
      <c r="S71" s="106"/>
      <c r="T71" s="106"/>
      <c r="U71" s="106"/>
      <c r="V71" s="106"/>
      <c r="W71" s="106"/>
      <c r="X71" s="106"/>
      <c r="Y71" s="106"/>
      <c r="Z71" s="106"/>
      <c r="AA71" s="106"/>
      <c r="AB71" s="106"/>
      <c r="AC71" s="106"/>
      <c r="AD71" s="106"/>
      <c r="AE71" s="106"/>
      <c r="AF71" s="106"/>
      <c r="AG71" s="106"/>
      <c r="AH71" s="106"/>
      <c r="AI71" s="106"/>
      <c r="AJ71" s="106"/>
      <c r="AL71" s="146"/>
      <c r="AM71" s="146"/>
    </row>
    <row r="72" spans="2:39" ht="19.5" hidden="1" thickBot="1">
      <c r="B72" s="131"/>
      <c r="C72" s="145"/>
      <c r="D72" s="149"/>
      <c r="E72" s="149"/>
      <c r="F72" s="124"/>
      <c r="G72" s="106"/>
      <c r="H72" s="106"/>
      <c r="I72" s="106"/>
      <c r="J72" s="106"/>
      <c r="K72" s="106"/>
      <c r="L72" s="106"/>
      <c r="M72" s="106"/>
      <c r="N72" s="106"/>
      <c r="O72" s="106"/>
      <c r="P72" s="106"/>
      <c r="Q72" s="106"/>
      <c r="R72" s="106"/>
      <c r="S72" s="106"/>
      <c r="T72" s="106"/>
      <c r="U72" s="106"/>
      <c r="V72" s="106"/>
      <c r="W72" s="106"/>
      <c r="X72" s="106"/>
      <c r="Y72" s="106"/>
      <c r="Z72" s="106"/>
      <c r="AA72" s="106"/>
      <c r="AB72" s="106"/>
      <c r="AC72" s="106"/>
      <c r="AD72" s="106"/>
      <c r="AE72" s="106"/>
      <c r="AF72" s="106"/>
      <c r="AG72" s="106"/>
      <c r="AH72" s="106"/>
      <c r="AI72" s="106"/>
      <c r="AJ72" s="106"/>
      <c r="AL72" s="146"/>
      <c r="AM72" s="146"/>
    </row>
    <row r="73" spans="2:39" ht="19.5" hidden="1" thickBot="1">
      <c r="B73" s="131"/>
      <c r="C73" s="145"/>
      <c r="D73" s="149"/>
      <c r="E73" s="149"/>
      <c r="F73" s="124"/>
      <c r="G73" s="106"/>
      <c r="H73" s="106"/>
      <c r="I73" s="106"/>
      <c r="J73" s="106"/>
      <c r="K73" s="106"/>
      <c r="L73" s="106"/>
      <c r="M73" s="106"/>
      <c r="N73" s="106"/>
      <c r="O73" s="106"/>
      <c r="P73" s="106"/>
      <c r="Q73" s="106"/>
      <c r="R73" s="106"/>
      <c r="S73" s="106"/>
      <c r="T73" s="106"/>
      <c r="U73" s="106"/>
      <c r="V73" s="106"/>
      <c r="W73" s="106"/>
      <c r="X73" s="106"/>
      <c r="Y73" s="106"/>
      <c r="Z73" s="106"/>
      <c r="AA73" s="106"/>
      <c r="AB73" s="106"/>
      <c r="AC73" s="106"/>
      <c r="AD73" s="106"/>
      <c r="AE73" s="106"/>
      <c r="AF73" s="106"/>
      <c r="AG73" s="106"/>
      <c r="AH73" s="106"/>
      <c r="AI73" s="106"/>
      <c r="AJ73" s="106"/>
      <c r="AL73" s="146"/>
      <c r="AM73" s="146"/>
    </row>
    <row r="74" spans="2:39" ht="19.5" hidden="1" thickBot="1">
      <c r="B74" s="131"/>
      <c r="C74" s="145"/>
      <c r="D74" s="149"/>
      <c r="E74" s="149"/>
      <c r="F74" s="124"/>
      <c r="G74" s="106"/>
      <c r="H74" s="106"/>
      <c r="I74" s="106"/>
      <c r="J74" s="106"/>
      <c r="K74" s="106"/>
      <c r="L74" s="106"/>
      <c r="M74" s="106"/>
      <c r="N74" s="106"/>
      <c r="O74" s="106"/>
      <c r="P74" s="106"/>
      <c r="Q74" s="106"/>
      <c r="R74" s="106"/>
      <c r="S74" s="106"/>
      <c r="T74" s="106"/>
      <c r="U74" s="106"/>
      <c r="V74" s="106"/>
      <c r="W74" s="106"/>
      <c r="X74" s="106"/>
      <c r="Y74" s="106"/>
      <c r="Z74" s="106"/>
      <c r="AA74" s="106"/>
      <c r="AB74" s="106"/>
      <c r="AC74" s="106"/>
      <c r="AD74" s="106"/>
      <c r="AE74" s="106"/>
      <c r="AF74" s="106"/>
      <c r="AG74" s="106"/>
      <c r="AH74" s="106"/>
      <c r="AI74" s="106"/>
      <c r="AJ74" s="106"/>
      <c r="AL74" s="146"/>
      <c r="AM74" s="146"/>
    </row>
    <row r="75" spans="2:39" ht="19.5" hidden="1" thickBot="1">
      <c r="B75" s="131"/>
      <c r="C75" s="145"/>
      <c r="D75" s="149"/>
      <c r="E75" s="149"/>
      <c r="F75" s="124"/>
      <c r="G75" s="106"/>
      <c r="H75" s="106"/>
      <c r="I75" s="106"/>
      <c r="J75" s="106"/>
      <c r="K75" s="106"/>
      <c r="L75" s="106"/>
      <c r="M75" s="106"/>
      <c r="N75" s="106"/>
      <c r="O75" s="106"/>
      <c r="P75" s="106"/>
      <c r="Q75" s="106"/>
      <c r="R75" s="106"/>
      <c r="S75" s="106"/>
      <c r="T75" s="106"/>
      <c r="U75" s="106"/>
      <c r="V75" s="106"/>
      <c r="W75" s="106"/>
      <c r="X75" s="106"/>
      <c r="Y75" s="106"/>
      <c r="Z75" s="106"/>
      <c r="AA75" s="106"/>
      <c r="AB75" s="106"/>
      <c r="AC75" s="106"/>
      <c r="AD75" s="106"/>
      <c r="AE75" s="106"/>
      <c r="AF75" s="106"/>
      <c r="AG75" s="106"/>
      <c r="AH75" s="106"/>
      <c r="AI75" s="106"/>
      <c r="AJ75" s="106"/>
      <c r="AL75" s="146"/>
      <c r="AM75" s="146"/>
    </row>
    <row r="76" spans="2:39" ht="19.5" hidden="1" thickBot="1">
      <c r="B76" s="131"/>
      <c r="C76" s="145"/>
      <c r="D76" s="149"/>
      <c r="E76" s="149"/>
      <c r="F76" s="124"/>
      <c r="G76" s="106"/>
      <c r="H76" s="106"/>
      <c r="I76" s="106"/>
      <c r="J76" s="106"/>
      <c r="K76" s="106"/>
      <c r="L76" s="106"/>
      <c r="M76" s="106"/>
      <c r="N76" s="106"/>
      <c r="O76" s="106"/>
      <c r="P76" s="106"/>
      <c r="Q76" s="106"/>
      <c r="R76" s="106"/>
      <c r="S76" s="106"/>
      <c r="T76" s="106"/>
      <c r="U76" s="106"/>
      <c r="V76" s="106"/>
      <c r="W76" s="106"/>
      <c r="X76" s="106"/>
      <c r="Y76" s="106"/>
      <c r="Z76" s="106"/>
      <c r="AA76" s="106"/>
      <c r="AB76" s="106"/>
      <c r="AC76" s="106"/>
      <c r="AD76" s="106"/>
      <c r="AE76" s="106"/>
      <c r="AF76" s="106"/>
      <c r="AG76" s="106"/>
      <c r="AH76" s="106"/>
      <c r="AI76" s="106"/>
      <c r="AJ76" s="106"/>
      <c r="AL76" s="146"/>
      <c r="AM76" s="146"/>
    </row>
    <row r="77" spans="2:39" ht="19.5" hidden="1" thickBot="1">
      <c r="B77" s="131"/>
      <c r="C77" s="145"/>
      <c r="D77" s="149"/>
      <c r="E77" s="149"/>
      <c r="F77" s="124"/>
      <c r="G77" s="106"/>
      <c r="H77" s="106"/>
      <c r="I77" s="106"/>
      <c r="J77" s="106"/>
      <c r="K77" s="106"/>
      <c r="L77" s="106"/>
      <c r="M77" s="106"/>
      <c r="N77" s="106"/>
      <c r="O77" s="106"/>
      <c r="P77" s="106"/>
      <c r="Q77" s="106"/>
      <c r="R77" s="106"/>
      <c r="S77" s="106"/>
      <c r="T77" s="106"/>
      <c r="U77" s="106"/>
      <c r="V77" s="106"/>
      <c r="W77" s="106"/>
      <c r="X77" s="106"/>
      <c r="Y77" s="106"/>
      <c r="Z77" s="106"/>
      <c r="AA77" s="106"/>
      <c r="AB77" s="106"/>
      <c r="AC77" s="106"/>
      <c r="AD77" s="106"/>
      <c r="AE77" s="106"/>
      <c r="AF77" s="106"/>
      <c r="AG77" s="106"/>
      <c r="AH77" s="106"/>
      <c r="AI77" s="106"/>
      <c r="AJ77" s="106"/>
      <c r="AL77" s="146" t="s">
        <v>118</v>
      </c>
      <c r="AM77" s="146">
        <f>+AJ35</f>
        <v>51657334.663000003</v>
      </c>
    </row>
    <row r="78" spans="2:39" ht="19.5" hidden="1" thickBot="1">
      <c r="B78" s="131"/>
      <c r="C78" s="145"/>
      <c r="D78" s="149"/>
      <c r="E78" s="149"/>
      <c r="F78" s="124"/>
      <c r="G78" s="106"/>
      <c r="H78" s="106"/>
      <c r="I78" s="106"/>
      <c r="J78" s="106"/>
      <c r="K78" s="106"/>
      <c r="L78" s="106"/>
      <c r="M78" s="106"/>
      <c r="N78" s="106"/>
      <c r="O78" s="106"/>
      <c r="P78" s="106"/>
      <c r="Q78" s="106"/>
      <c r="R78" s="106"/>
      <c r="S78" s="106"/>
      <c r="T78" s="106"/>
      <c r="U78" s="106"/>
      <c r="V78" s="106"/>
      <c r="W78" s="106"/>
      <c r="X78" s="106"/>
      <c r="Y78" s="106"/>
      <c r="Z78" s="106"/>
      <c r="AA78" s="106"/>
      <c r="AB78" s="106"/>
      <c r="AC78" s="106"/>
      <c r="AD78" s="106"/>
      <c r="AE78" s="106"/>
      <c r="AF78" s="106"/>
      <c r="AG78" s="106"/>
      <c r="AH78" s="106"/>
      <c r="AI78" s="106"/>
      <c r="AJ78" s="106"/>
      <c r="AL78" s="40"/>
      <c r="AM78" s="40"/>
    </row>
    <row r="79" spans="2:39" ht="19.5" hidden="1" thickBot="1">
      <c r="B79" s="131"/>
      <c r="C79" s="145"/>
      <c r="D79" s="149"/>
      <c r="E79" s="149"/>
      <c r="F79" s="124"/>
      <c r="G79" s="106"/>
      <c r="H79" s="106"/>
      <c r="I79" s="106"/>
      <c r="J79" s="106"/>
      <c r="K79" s="106"/>
      <c r="L79" s="106"/>
      <c r="M79" s="106"/>
      <c r="N79" s="106"/>
      <c r="O79" s="106"/>
      <c r="P79" s="106"/>
      <c r="Q79" s="106"/>
      <c r="R79" s="106"/>
      <c r="S79" s="106"/>
      <c r="T79" s="106"/>
      <c r="U79" s="106"/>
      <c r="V79" s="106"/>
      <c r="W79" s="106"/>
      <c r="X79" s="106"/>
      <c r="Y79" s="106"/>
      <c r="Z79" s="106"/>
      <c r="AA79" s="106"/>
      <c r="AB79" s="106"/>
      <c r="AC79" s="106"/>
      <c r="AD79" s="106"/>
      <c r="AE79" s="106"/>
      <c r="AF79" s="106"/>
      <c r="AG79" s="106"/>
      <c r="AH79" s="106"/>
      <c r="AI79" s="106"/>
      <c r="AJ79" s="106"/>
      <c r="AL79" s="40"/>
      <c r="AM79" s="40"/>
    </row>
    <row r="80" spans="2:39" ht="19.5" hidden="1" thickBot="1">
      <c r="B80" s="131"/>
      <c r="C80" s="145"/>
      <c r="D80" s="149"/>
      <c r="E80" s="149"/>
      <c r="F80" s="124"/>
      <c r="G80" s="106"/>
      <c r="H80" s="106"/>
      <c r="I80" s="106"/>
      <c r="J80" s="106"/>
      <c r="K80" s="106"/>
      <c r="L80" s="106"/>
      <c r="M80" s="106"/>
      <c r="N80" s="106"/>
      <c r="O80" s="106"/>
      <c r="P80" s="106"/>
      <c r="Q80" s="106"/>
      <c r="R80" s="106"/>
      <c r="S80" s="106"/>
      <c r="T80" s="106"/>
      <c r="U80" s="106"/>
      <c r="V80" s="106"/>
      <c r="W80" s="106"/>
      <c r="X80" s="106"/>
      <c r="Y80" s="106"/>
      <c r="Z80" s="106"/>
      <c r="AA80" s="106"/>
      <c r="AB80" s="106"/>
      <c r="AC80" s="106"/>
      <c r="AD80" s="106"/>
      <c r="AE80" s="106"/>
      <c r="AF80" s="106"/>
      <c r="AG80" s="106"/>
      <c r="AH80" s="106"/>
      <c r="AI80" s="106"/>
      <c r="AJ80" s="106"/>
      <c r="AL80" s="40"/>
      <c r="AM80" s="40"/>
    </row>
    <row r="81" spans="2:39" ht="19.5" hidden="1" thickBot="1">
      <c r="B81" s="131"/>
      <c r="C81" s="145"/>
      <c r="D81" s="149"/>
      <c r="E81" s="149"/>
      <c r="F81" s="124"/>
      <c r="G81" s="106"/>
      <c r="H81" s="145"/>
      <c r="I81" s="145"/>
      <c r="J81" s="145"/>
      <c r="K81" s="145"/>
      <c r="L81" s="145"/>
      <c r="M81" s="145"/>
      <c r="N81" s="145"/>
      <c r="O81" s="145"/>
      <c r="P81" s="145"/>
      <c r="Q81" s="145"/>
      <c r="R81" s="145"/>
      <c r="S81" s="145"/>
      <c r="T81" s="145"/>
      <c r="U81" s="145"/>
      <c r="V81" s="145"/>
      <c r="W81" s="145"/>
      <c r="X81" s="145"/>
      <c r="Y81" s="145"/>
      <c r="Z81" s="106"/>
      <c r="AA81" s="145"/>
      <c r="AB81" s="145"/>
      <c r="AC81" s="145"/>
      <c r="AD81" s="145"/>
      <c r="AE81" s="145"/>
      <c r="AF81" s="145"/>
      <c r="AG81" s="145"/>
      <c r="AH81" s="145"/>
      <c r="AI81" s="145"/>
      <c r="AJ81" s="145"/>
      <c r="AL81" s="40"/>
      <c r="AM81" s="40"/>
    </row>
    <row r="82" spans="2:39" ht="19.5" thickBot="1">
      <c r="B82" s="150" t="s">
        <v>183</v>
      </c>
      <c r="C82" s="118">
        <f>SUM(C37:C81)</f>
        <v>56874763</v>
      </c>
      <c r="D82" s="118"/>
      <c r="E82" s="118"/>
      <c r="F82" s="118">
        <f>SUM(F37:F81)</f>
        <v>-56874763</v>
      </c>
      <c r="G82" s="118">
        <f>SUM(G37:G81)</f>
        <v>0</v>
      </c>
      <c r="H82" s="118">
        <f>SUM(H37:H81)</f>
        <v>0</v>
      </c>
      <c r="I82" s="118">
        <f>SUM(I37:I81)</f>
        <v>-56874763</v>
      </c>
      <c r="J82" s="118">
        <f>SUM(J37:J81)</f>
        <v>0</v>
      </c>
      <c r="K82" s="118"/>
      <c r="L82" s="118">
        <f t="shared" ref="L82:T82" si="9">SUM(L37:L81)</f>
        <v>0</v>
      </c>
      <c r="M82" s="118">
        <f t="shared" si="9"/>
        <v>0</v>
      </c>
      <c r="N82" s="118">
        <f t="shared" si="9"/>
        <v>0</v>
      </c>
      <c r="O82" s="118">
        <f t="shared" si="9"/>
        <v>0</v>
      </c>
      <c r="P82" s="118">
        <f t="shared" si="9"/>
        <v>0</v>
      </c>
      <c r="Q82" s="118">
        <f t="shared" si="9"/>
        <v>0</v>
      </c>
      <c r="R82" s="118">
        <f t="shared" si="9"/>
        <v>0</v>
      </c>
      <c r="S82" s="118">
        <f t="shared" si="9"/>
        <v>0</v>
      </c>
      <c r="T82" s="118">
        <f t="shared" si="9"/>
        <v>0</v>
      </c>
      <c r="U82" s="118"/>
      <c r="V82" s="118">
        <f>SUM(V37:V81)</f>
        <v>0</v>
      </c>
      <c r="W82" s="118"/>
      <c r="X82" s="118"/>
      <c r="Y82" s="118">
        <f>SUM(Y37:Y81)</f>
        <v>0</v>
      </c>
      <c r="Z82" s="118">
        <f>SUM(Z37:Z81)</f>
        <v>0</v>
      </c>
      <c r="AA82" s="118"/>
      <c r="AB82" s="118"/>
      <c r="AC82" s="118">
        <f>SUM(AC37:AC81)</f>
        <v>0</v>
      </c>
      <c r="AD82" s="118">
        <f>SUM(AD37:AD81)</f>
        <v>0</v>
      </c>
      <c r="AE82" s="118">
        <f>SUM(AE37:AE81)</f>
        <v>0</v>
      </c>
      <c r="AF82" s="118"/>
      <c r="AG82" s="118"/>
      <c r="AH82" s="118">
        <f>SUM(AH37:AH81)</f>
        <v>0</v>
      </c>
      <c r="AI82" s="151"/>
      <c r="AJ82" s="119">
        <f>SUM(AJ37:AJ81)</f>
        <v>0</v>
      </c>
      <c r="AL82" s="40"/>
      <c r="AM82" s="40"/>
    </row>
    <row r="83" spans="2:39" ht="19.5" thickBot="1">
      <c r="B83" s="144" t="s">
        <v>184</v>
      </c>
      <c r="C83" s="104"/>
      <c r="D83" s="145"/>
      <c r="E83" s="149"/>
      <c r="F83" s="145"/>
      <c r="G83" s="145"/>
      <c r="H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c r="AL83" s="40"/>
      <c r="AM83" s="40"/>
    </row>
    <row r="84" spans="2:39" s="39" customFormat="1" ht="19.5" hidden="1" thickBot="1">
      <c r="B84" s="152" t="s">
        <v>185</v>
      </c>
      <c r="C84" s="145"/>
      <c r="D84" s="145"/>
      <c r="E84" s="135"/>
      <c r="F84" s="145"/>
      <c r="G84" s="145"/>
      <c r="H84" s="149"/>
      <c r="I84" s="149"/>
      <c r="J84" s="149"/>
      <c r="K84" s="149"/>
      <c r="L84" s="149"/>
      <c r="M84" s="149"/>
      <c r="N84" s="149"/>
      <c r="O84" s="149"/>
      <c r="P84" s="149"/>
      <c r="Q84" s="149"/>
      <c r="R84" s="149"/>
      <c r="S84" s="149"/>
      <c r="T84" s="149"/>
      <c r="U84" s="149"/>
      <c r="V84" s="149"/>
      <c r="W84" s="149"/>
      <c r="X84" s="149"/>
      <c r="Y84" s="149"/>
      <c r="Z84" s="149"/>
      <c r="AA84" s="149"/>
      <c r="AB84" s="149"/>
      <c r="AC84" s="145"/>
      <c r="AD84" s="149"/>
      <c r="AE84" s="149"/>
      <c r="AF84" s="149"/>
      <c r="AG84" s="149"/>
      <c r="AH84" s="149"/>
      <c r="AI84" s="149"/>
      <c r="AJ84" s="149"/>
      <c r="AK84" s="41"/>
      <c r="AL84" s="153"/>
      <c r="AM84" s="121"/>
    </row>
    <row r="85" spans="2:39" s="39" customFormat="1" ht="19.5" hidden="1" thickBot="1">
      <c r="B85" s="152" t="s">
        <v>186</v>
      </c>
      <c r="C85" s="145"/>
      <c r="D85" s="145"/>
      <c r="E85" s="135"/>
      <c r="F85" s="145"/>
      <c r="G85" s="145"/>
      <c r="H85" s="149"/>
      <c r="I85" s="149"/>
      <c r="J85" s="149"/>
      <c r="K85" s="149"/>
      <c r="L85" s="149"/>
      <c r="M85" s="149"/>
      <c r="N85" s="149"/>
      <c r="O85" s="149"/>
      <c r="P85" s="149"/>
      <c r="Q85" s="149"/>
      <c r="R85" s="149"/>
      <c r="S85" s="149"/>
      <c r="T85" s="149"/>
      <c r="U85" s="149"/>
      <c r="V85" s="149"/>
      <c r="W85" s="149"/>
      <c r="X85" s="149"/>
      <c r="Y85" s="149"/>
      <c r="Z85" s="149"/>
      <c r="AA85" s="149"/>
      <c r="AB85" s="149"/>
      <c r="AC85" s="145"/>
      <c r="AD85" s="149"/>
      <c r="AE85" s="149"/>
      <c r="AF85" s="149"/>
      <c r="AG85" s="149"/>
      <c r="AH85" s="149"/>
      <c r="AI85" s="149"/>
      <c r="AJ85" s="149"/>
      <c r="AK85" s="41"/>
      <c r="AL85" s="153"/>
      <c r="AM85" s="121"/>
    </row>
    <row r="86" spans="2:39" s="39" customFormat="1" ht="19.5" hidden="1" thickBot="1">
      <c r="B86" s="152" t="s">
        <v>187</v>
      </c>
      <c r="C86" s="149"/>
      <c r="D86" s="145"/>
      <c r="E86" s="135"/>
      <c r="F86" s="145"/>
      <c r="G86" s="145"/>
      <c r="H86" s="149"/>
      <c r="I86" s="149"/>
      <c r="J86" s="149"/>
      <c r="K86" s="149"/>
      <c r="L86" s="149"/>
      <c r="M86" s="149"/>
      <c r="N86" s="149"/>
      <c r="O86" s="149"/>
      <c r="P86" s="149"/>
      <c r="Q86" s="149"/>
      <c r="R86" s="149"/>
      <c r="S86" s="149"/>
      <c r="T86" s="149"/>
      <c r="U86" s="149"/>
      <c r="V86" s="149"/>
      <c r="W86" s="149"/>
      <c r="X86" s="149"/>
      <c r="Y86" s="149"/>
      <c r="Z86" s="149"/>
      <c r="AA86" s="149"/>
      <c r="AB86" s="149"/>
      <c r="AC86" s="145"/>
      <c r="AD86" s="149"/>
      <c r="AE86" s="149"/>
      <c r="AF86" s="149"/>
      <c r="AG86" s="149"/>
      <c r="AH86" s="149"/>
      <c r="AI86" s="149"/>
      <c r="AJ86" s="149"/>
      <c r="AK86" s="41"/>
      <c r="AL86" s="153"/>
      <c r="AM86" s="121"/>
    </row>
    <row r="87" spans="2:39" s="39" customFormat="1" ht="19.5" hidden="1" thickBot="1">
      <c r="B87" s="152" t="s">
        <v>188</v>
      </c>
      <c r="C87" s="149"/>
      <c r="D87" s="145"/>
      <c r="E87" s="135"/>
      <c r="F87" s="145"/>
      <c r="G87" s="145"/>
      <c r="H87" s="149"/>
      <c r="I87" s="149"/>
      <c r="J87" s="149"/>
      <c r="K87" s="149"/>
      <c r="L87" s="149"/>
      <c r="M87" s="149"/>
      <c r="N87" s="149"/>
      <c r="O87" s="149"/>
      <c r="P87" s="149"/>
      <c r="Q87" s="149"/>
      <c r="R87" s="149"/>
      <c r="S87" s="149"/>
      <c r="T87" s="149"/>
      <c r="U87" s="149"/>
      <c r="V87" s="149"/>
      <c r="W87" s="149"/>
      <c r="X87" s="149"/>
      <c r="Y87" s="149"/>
      <c r="Z87" s="149"/>
      <c r="AA87" s="149"/>
      <c r="AB87" s="149"/>
      <c r="AC87" s="145"/>
      <c r="AD87" s="149"/>
      <c r="AE87" s="149"/>
      <c r="AF87" s="149"/>
      <c r="AG87" s="149"/>
      <c r="AH87" s="149"/>
      <c r="AI87" s="149"/>
      <c r="AJ87" s="149"/>
      <c r="AK87" s="41"/>
      <c r="AL87" s="153"/>
      <c r="AM87" s="121"/>
    </row>
    <row r="88" spans="2:39" s="39" customFormat="1" ht="19.5" hidden="1" thickBot="1">
      <c r="B88" s="152" t="s">
        <v>189</v>
      </c>
      <c r="C88" s="149"/>
      <c r="D88" s="145"/>
      <c r="E88" s="135"/>
      <c r="F88" s="145"/>
      <c r="G88" s="145"/>
      <c r="H88" s="149"/>
      <c r="I88" s="149"/>
      <c r="J88" s="149"/>
      <c r="K88" s="149"/>
      <c r="L88" s="149"/>
      <c r="M88" s="149"/>
      <c r="N88" s="149"/>
      <c r="O88" s="149"/>
      <c r="P88" s="149"/>
      <c r="Q88" s="149"/>
      <c r="R88" s="149"/>
      <c r="S88" s="149"/>
      <c r="T88" s="149"/>
      <c r="U88" s="149"/>
      <c r="V88" s="149"/>
      <c r="W88" s="149"/>
      <c r="X88" s="149"/>
      <c r="Y88" s="149"/>
      <c r="Z88" s="149"/>
      <c r="AA88" s="149"/>
      <c r="AB88" s="149"/>
      <c r="AC88" s="145"/>
      <c r="AD88" s="149"/>
      <c r="AE88" s="149"/>
      <c r="AF88" s="149"/>
      <c r="AG88" s="149"/>
      <c r="AH88" s="149"/>
      <c r="AI88" s="149"/>
      <c r="AJ88" s="149"/>
      <c r="AK88" s="41"/>
      <c r="AL88" s="153"/>
      <c r="AM88" s="121"/>
    </row>
    <row r="89" spans="2:39" s="39" customFormat="1" ht="19.5" hidden="1" thickBot="1">
      <c r="B89" s="154" t="s">
        <v>190</v>
      </c>
      <c r="C89" s="155"/>
      <c r="D89" s="145"/>
      <c r="E89" s="135"/>
      <c r="F89" s="145"/>
      <c r="G89" s="145"/>
      <c r="H89" s="149"/>
      <c r="I89" s="149"/>
      <c r="J89" s="149"/>
      <c r="K89" s="149"/>
      <c r="L89" s="149"/>
      <c r="M89" s="149"/>
      <c r="N89" s="149"/>
      <c r="O89" s="149"/>
      <c r="P89" s="149"/>
      <c r="Q89" s="149"/>
      <c r="R89" s="149"/>
      <c r="S89" s="149"/>
      <c r="T89" s="149"/>
      <c r="U89" s="149"/>
      <c r="V89" s="149"/>
      <c r="W89" s="149"/>
      <c r="X89" s="149"/>
      <c r="Y89" s="149"/>
      <c r="Z89" s="149"/>
      <c r="AA89" s="149"/>
      <c r="AB89" s="149"/>
      <c r="AC89" s="145"/>
      <c r="AD89" s="149"/>
      <c r="AE89" s="149"/>
      <c r="AF89" s="149"/>
      <c r="AG89" s="149"/>
      <c r="AH89" s="149"/>
      <c r="AI89" s="149"/>
      <c r="AJ89" s="149"/>
      <c r="AK89" s="41"/>
      <c r="AL89" s="153"/>
      <c r="AM89" s="121"/>
    </row>
    <row r="90" spans="2:39" s="39" customFormat="1" ht="19.5" thickBot="1">
      <c r="B90" s="150" t="s">
        <v>191</v>
      </c>
      <c r="C90" s="156">
        <f>SUM(C84:C89)</f>
        <v>0</v>
      </c>
      <c r="D90" s="156"/>
      <c r="E90" s="156"/>
      <c r="F90" s="156">
        <f>SUM(F84:F89)</f>
        <v>0</v>
      </c>
      <c r="G90" s="156">
        <f t="shared" ref="G90:AJ90" si="10">SUM(G84:G89)</f>
        <v>0</v>
      </c>
      <c r="H90" s="156">
        <f t="shared" si="10"/>
        <v>0</v>
      </c>
      <c r="I90" s="156">
        <f t="shared" si="10"/>
        <v>0</v>
      </c>
      <c r="J90" s="156">
        <f t="shared" si="10"/>
        <v>0</v>
      </c>
      <c r="K90" s="156">
        <f t="shared" si="10"/>
        <v>0</v>
      </c>
      <c r="L90" s="156">
        <f t="shared" si="10"/>
        <v>0</v>
      </c>
      <c r="M90" s="156">
        <f t="shared" si="10"/>
        <v>0</v>
      </c>
      <c r="N90" s="156">
        <f t="shared" si="10"/>
        <v>0</v>
      </c>
      <c r="O90" s="156">
        <f t="shared" si="10"/>
        <v>0</v>
      </c>
      <c r="P90" s="156">
        <f t="shared" si="10"/>
        <v>0</v>
      </c>
      <c r="Q90" s="156">
        <f t="shared" si="10"/>
        <v>0</v>
      </c>
      <c r="R90" s="156">
        <f t="shared" si="10"/>
        <v>0</v>
      </c>
      <c r="S90" s="156">
        <f t="shared" si="10"/>
        <v>0</v>
      </c>
      <c r="T90" s="156">
        <f t="shared" si="10"/>
        <v>0</v>
      </c>
      <c r="U90" s="156">
        <f t="shared" si="10"/>
        <v>0</v>
      </c>
      <c r="V90" s="156">
        <f t="shared" si="10"/>
        <v>0</v>
      </c>
      <c r="W90" s="156">
        <f t="shared" si="10"/>
        <v>0</v>
      </c>
      <c r="X90" s="156">
        <f t="shared" si="10"/>
        <v>0</v>
      </c>
      <c r="Y90" s="156">
        <f t="shared" si="10"/>
        <v>0</v>
      </c>
      <c r="Z90" s="156">
        <f t="shared" si="10"/>
        <v>0</v>
      </c>
      <c r="AA90" s="156">
        <f t="shared" si="10"/>
        <v>0</v>
      </c>
      <c r="AB90" s="156">
        <f t="shared" si="10"/>
        <v>0</v>
      </c>
      <c r="AC90" s="156">
        <f t="shared" si="10"/>
        <v>0</v>
      </c>
      <c r="AD90" s="156">
        <f t="shared" si="10"/>
        <v>0</v>
      </c>
      <c r="AE90" s="156">
        <f t="shared" si="10"/>
        <v>0</v>
      </c>
      <c r="AF90" s="156">
        <f t="shared" si="10"/>
        <v>0</v>
      </c>
      <c r="AG90" s="156">
        <f t="shared" si="10"/>
        <v>0</v>
      </c>
      <c r="AH90" s="156">
        <f t="shared" si="10"/>
        <v>0</v>
      </c>
      <c r="AI90" s="156">
        <f t="shared" si="10"/>
        <v>0</v>
      </c>
      <c r="AJ90" s="156">
        <f t="shared" si="10"/>
        <v>0</v>
      </c>
      <c r="AK90" s="41"/>
      <c r="AL90" s="153"/>
      <c r="AM90" s="121"/>
    </row>
    <row r="91" spans="2:39" s="39" customFormat="1" ht="18.75">
      <c r="B91" s="157" t="s">
        <v>192</v>
      </c>
      <c r="C91" s="158"/>
      <c r="D91" s="145"/>
      <c r="E91" s="135"/>
      <c r="F91" s="145"/>
      <c r="G91" s="145"/>
      <c r="H91" s="149"/>
      <c r="I91" s="149"/>
      <c r="J91" s="149"/>
      <c r="K91" s="149"/>
      <c r="L91" s="149"/>
      <c r="M91" s="149"/>
      <c r="N91" s="149"/>
      <c r="O91" s="149"/>
      <c r="P91" s="149"/>
      <c r="Q91" s="149"/>
      <c r="R91" s="149"/>
      <c r="S91" s="149"/>
      <c r="T91" s="149"/>
      <c r="U91" s="149"/>
      <c r="V91" s="149"/>
      <c r="W91" s="149"/>
      <c r="X91" s="149"/>
      <c r="Y91" s="149"/>
      <c r="Z91" s="106"/>
      <c r="AA91" s="106"/>
      <c r="AB91" s="106"/>
      <c r="AC91" s="145"/>
      <c r="AD91" s="149"/>
      <c r="AE91" s="149"/>
      <c r="AF91" s="149"/>
      <c r="AG91" s="149"/>
      <c r="AH91" s="149"/>
      <c r="AI91" s="149"/>
      <c r="AJ91" s="149"/>
      <c r="AK91" s="41"/>
      <c r="AL91" s="153"/>
      <c r="AM91" s="121"/>
    </row>
    <row r="92" spans="2:39" s="39" customFormat="1" ht="18.75">
      <c r="B92" s="152" t="s">
        <v>193</v>
      </c>
      <c r="C92" s="145"/>
      <c r="D92" s="145"/>
      <c r="E92" s="135"/>
      <c r="F92" s="145"/>
      <c r="G92" s="145"/>
      <c r="H92" s="149"/>
      <c r="I92" s="149"/>
      <c r="J92" s="149"/>
      <c r="K92" s="149"/>
      <c r="L92" s="149"/>
      <c r="M92" s="149"/>
      <c r="N92" s="149"/>
      <c r="O92" s="149"/>
      <c r="P92" s="149"/>
      <c r="Q92" s="149"/>
      <c r="R92" s="149"/>
      <c r="S92" s="149"/>
      <c r="T92" s="149"/>
      <c r="U92" s="149"/>
      <c r="V92" s="149"/>
      <c r="W92" s="149"/>
      <c r="X92" s="149"/>
      <c r="Y92" s="149"/>
      <c r="Z92" s="106">
        <f>-C92*Z13</f>
        <v>0</v>
      </c>
      <c r="AA92" s="106"/>
      <c r="AB92" s="106"/>
      <c r="AC92" s="145"/>
      <c r="AD92" s="149"/>
      <c r="AE92" s="149"/>
      <c r="AF92" s="149"/>
      <c r="AG92" s="149"/>
      <c r="AH92" s="149"/>
      <c r="AI92" s="149"/>
      <c r="AJ92" s="149"/>
      <c r="AK92" s="41"/>
      <c r="AL92" s="153"/>
      <c r="AM92" s="121"/>
    </row>
    <row r="93" spans="2:39" ht="19.5" thickBot="1">
      <c r="B93" s="154" t="s">
        <v>194</v>
      </c>
      <c r="C93" s="145">
        <f>+'[13]RLI  final'!D16</f>
        <v>0</v>
      </c>
      <c r="D93" s="159"/>
      <c r="E93" s="159"/>
      <c r="F93" s="160"/>
      <c r="G93" s="160"/>
      <c r="H93" s="160"/>
      <c r="I93" s="160"/>
      <c r="J93" s="160"/>
      <c r="K93" s="160"/>
      <c r="L93" s="160"/>
      <c r="M93" s="160"/>
      <c r="N93" s="160"/>
      <c r="O93" s="160"/>
      <c r="P93" s="160"/>
      <c r="Q93" s="160"/>
      <c r="R93" s="160"/>
      <c r="S93" s="160"/>
      <c r="T93" s="160"/>
      <c r="U93" s="160"/>
      <c r="V93" s="160"/>
      <c r="W93" s="160"/>
      <c r="X93" s="160"/>
      <c r="Y93" s="160"/>
      <c r="Z93" s="106">
        <f>-C93*AB10</f>
        <v>0</v>
      </c>
      <c r="AA93" s="139"/>
      <c r="AB93" s="139"/>
      <c r="AC93" s="160"/>
      <c r="AD93" s="160"/>
      <c r="AE93" s="160"/>
      <c r="AF93" s="160"/>
      <c r="AG93" s="160"/>
      <c r="AH93" s="160"/>
      <c r="AI93" s="160"/>
      <c r="AJ93" s="160"/>
      <c r="AL93" s="40"/>
      <c r="AM93" s="40"/>
    </row>
    <row r="94" spans="2:39" s="39" customFormat="1" ht="19.5" thickBot="1">
      <c r="B94" s="150" t="s">
        <v>441</v>
      </c>
      <c r="C94" s="161"/>
      <c r="D94" s="161"/>
      <c r="E94" s="161"/>
      <c r="F94" s="118">
        <f t="shared" ref="F94:Y94" si="11">+F35+F82+F90</f>
        <v>739110423.88801169</v>
      </c>
      <c r="G94" s="118">
        <f t="shared" si="11"/>
        <v>320923714</v>
      </c>
      <c r="H94" s="118">
        <f t="shared" si="11"/>
        <v>0</v>
      </c>
      <c r="I94" s="118">
        <f t="shared" si="11"/>
        <v>272046615.38101172</v>
      </c>
      <c r="J94" s="118">
        <f t="shared" si="11"/>
        <v>0</v>
      </c>
      <c r="K94" s="118">
        <f t="shared" si="11"/>
        <v>0</v>
      </c>
      <c r="L94" s="118">
        <f t="shared" si="11"/>
        <v>0</v>
      </c>
      <c r="M94" s="118">
        <f t="shared" si="11"/>
        <v>0</v>
      </c>
      <c r="N94" s="118">
        <f t="shared" si="11"/>
        <v>0</v>
      </c>
      <c r="O94" s="118">
        <f t="shared" si="11"/>
        <v>146140094.507</v>
      </c>
      <c r="P94" s="118">
        <f t="shared" si="11"/>
        <v>0</v>
      </c>
      <c r="Q94" s="118">
        <f t="shared" si="11"/>
        <v>0</v>
      </c>
      <c r="R94" s="118">
        <f t="shared" si="11"/>
        <v>0</v>
      </c>
      <c r="S94" s="118">
        <f t="shared" si="11"/>
        <v>0</v>
      </c>
      <c r="T94" s="118">
        <f t="shared" si="11"/>
        <v>0</v>
      </c>
      <c r="U94" s="118">
        <f t="shared" si="11"/>
        <v>0</v>
      </c>
      <c r="V94" s="118">
        <f t="shared" si="11"/>
        <v>0</v>
      </c>
      <c r="W94" s="118">
        <f t="shared" si="11"/>
        <v>0</v>
      </c>
      <c r="X94" s="118">
        <f t="shared" si="11"/>
        <v>0</v>
      </c>
      <c r="Y94" s="118">
        <f t="shared" si="11"/>
        <v>0</v>
      </c>
      <c r="Z94" s="118">
        <f>+Z35+Z82+Z90+Z92+Z93</f>
        <v>33631236.619414657</v>
      </c>
      <c r="AA94" s="118">
        <f t="shared" ref="AA94:AJ94" si="12">+AA35+AA82+AA90</f>
        <v>0</v>
      </c>
      <c r="AB94" s="118">
        <f t="shared" si="12"/>
        <v>0</v>
      </c>
      <c r="AC94" s="118">
        <f t="shared" si="12"/>
        <v>0</v>
      </c>
      <c r="AD94" s="118">
        <f t="shared" si="12"/>
        <v>0</v>
      </c>
      <c r="AE94" s="118">
        <f t="shared" si="12"/>
        <v>16312843.359999999</v>
      </c>
      <c r="AF94" s="118">
        <f t="shared" si="12"/>
        <v>0</v>
      </c>
      <c r="AG94" s="118">
        <f t="shared" si="12"/>
        <v>0</v>
      </c>
      <c r="AH94" s="118">
        <f t="shared" si="12"/>
        <v>0</v>
      </c>
      <c r="AI94" s="118">
        <f t="shared" si="12"/>
        <v>0</v>
      </c>
      <c r="AJ94" s="118">
        <f t="shared" si="12"/>
        <v>51657334.663000003</v>
      </c>
      <c r="AK94" s="41"/>
      <c r="AL94" s="121">
        <f>SUM(AL20:AL84)</f>
        <v>0</v>
      </c>
      <c r="AM94" s="121"/>
    </row>
    <row r="95" spans="2:39" ht="18.75">
      <c r="B95" s="162"/>
      <c r="F95" s="40"/>
      <c r="G95" s="40"/>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L95" s="40"/>
      <c r="AM95" s="40"/>
    </row>
    <row r="96" spans="2:39" ht="18.75" hidden="1">
      <c r="B96" s="144" t="s">
        <v>195</v>
      </c>
      <c r="C96" s="104"/>
      <c r="Z96" s="40"/>
    </row>
    <row r="97" spans="2:26" ht="18.75" hidden="1">
      <c r="B97" s="152" t="s">
        <v>185</v>
      </c>
      <c r="C97" s="145">
        <f>+C61+G61+I61+S61+G62</f>
        <v>0</v>
      </c>
    </row>
    <row r="98" spans="2:26" ht="18.75" hidden="1">
      <c r="B98" s="152" t="s">
        <v>186</v>
      </c>
      <c r="C98" s="145">
        <f>+C77</f>
        <v>0</v>
      </c>
    </row>
    <row r="99" spans="2:26" ht="18.75" hidden="1">
      <c r="B99" s="152" t="s">
        <v>187</v>
      </c>
      <c r="C99" s="149"/>
    </row>
    <row r="100" spans="2:26" ht="18.75" hidden="1">
      <c r="B100" s="152" t="s">
        <v>188</v>
      </c>
      <c r="C100" s="149"/>
    </row>
    <row r="101" spans="2:26" ht="18.75" hidden="1">
      <c r="B101" s="152" t="s">
        <v>189</v>
      </c>
      <c r="C101" s="149"/>
    </row>
    <row r="102" spans="2:26" ht="18.75" hidden="1">
      <c r="B102" s="154" t="s">
        <v>190</v>
      </c>
      <c r="C102" s="155"/>
    </row>
    <row r="103" spans="2:26" hidden="1"/>
    <row r="104" spans="2:26" hidden="1"/>
    <row r="106" spans="2:26">
      <c r="Z106" s="40"/>
    </row>
  </sheetData>
  <mergeCells count="26">
    <mergeCell ref="I11:S11"/>
    <mergeCell ref="B11:B15"/>
    <mergeCell ref="C11:E15"/>
    <mergeCell ref="F11:F15"/>
    <mergeCell ref="G11:G15"/>
    <mergeCell ref="H11:H15"/>
    <mergeCell ref="I13:P13"/>
    <mergeCell ref="Q13:R13"/>
    <mergeCell ref="S13:S15"/>
    <mergeCell ref="J14:L14"/>
    <mergeCell ref="M14:P14"/>
    <mergeCell ref="AF11:AG11"/>
    <mergeCell ref="T8:AH8"/>
    <mergeCell ref="T9:AC9"/>
    <mergeCell ref="AD9:AH9"/>
    <mergeCell ref="AJ9:AJ15"/>
    <mergeCell ref="U11:V11"/>
    <mergeCell ref="W11:X11"/>
    <mergeCell ref="Y11:Z11"/>
    <mergeCell ref="AA11:AB11"/>
    <mergeCell ref="AD11:AE11"/>
    <mergeCell ref="U12:V12"/>
    <mergeCell ref="W12:X12"/>
    <mergeCell ref="Y12:Z12"/>
    <mergeCell ref="AD12:AE12"/>
    <mergeCell ref="AF12:AG12"/>
  </mergeCells>
  <printOptions gridLines="1"/>
  <pageMargins left="0.78740157480314965" right="0.70866141732283472" top="0.74803149606299213" bottom="0.74803149606299213" header="0.31496062992125984" footer="0.31496062992125984"/>
  <pageSetup scale="31" orientation="landscape" r:id="rId1"/>
  <headerFooter>
    <oddFooter>&amp;A</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AK45"/>
  <sheetViews>
    <sheetView topLeftCell="K7" zoomScale="80" zoomScaleNormal="80" workbookViewId="0">
      <pane ySplit="7" topLeftCell="A14" activePane="bottomLeft" state="frozen"/>
      <selection activeCell="A7" sqref="A7"/>
      <selection pane="bottomLeft" activeCell="AC12" sqref="AC12"/>
    </sheetView>
  </sheetViews>
  <sheetFormatPr baseColWidth="10" defaultRowHeight="15"/>
  <cols>
    <col min="1" max="1" width="7" customWidth="1"/>
    <col min="2" max="2" width="63.28515625" customWidth="1"/>
    <col min="3" max="3" width="14.28515625" customWidth="1"/>
    <col min="4" max="4" width="13" customWidth="1"/>
    <col min="5" max="5" width="12.7109375" bestFit="1" customWidth="1"/>
    <col min="6" max="6" width="12.140625" customWidth="1"/>
    <col min="7" max="7" width="13.5703125" bestFit="1" customWidth="1"/>
    <col min="8" max="9" width="15.28515625" bestFit="1" customWidth="1"/>
    <col min="10" max="10" width="12.7109375" hidden="1" customWidth="1"/>
    <col min="11" max="11" width="14" customWidth="1"/>
    <col min="12" max="12" width="12.7109375" customWidth="1"/>
    <col min="13" max="13" width="13.42578125" customWidth="1"/>
    <col min="14" max="15" width="12.7109375" customWidth="1"/>
    <col min="16" max="17" width="11.42578125" customWidth="1"/>
    <col min="18" max="18" width="12.5703125" customWidth="1"/>
    <col min="19" max="22" width="11.42578125" style="247"/>
    <col min="23" max="23" width="12" bestFit="1" customWidth="1"/>
    <col min="24" max="27" width="12" customWidth="1"/>
    <col min="28" max="28" width="11.42578125" customWidth="1"/>
    <col min="29" max="29" width="12" customWidth="1"/>
    <col min="30" max="31" width="11.42578125" customWidth="1"/>
    <col min="32" max="32" width="15.42578125" customWidth="1"/>
    <col min="33" max="33" width="12.7109375" customWidth="1"/>
    <col min="34" max="34" width="17.7109375" style="41" bestFit="1" customWidth="1"/>
    <col min="35" max="35" width="12.7109375" bestFit="1" customWidth="1"/>
    <col min="36" max="36" width="12" bestFit="1" customWidth="1"/>
  </cols>
  <sheetData>
    <row r="2" spans="2:37">
      <c r="B2" s="196" t="s">
        <v>296</v>
      </c>
      <c r="C2" s="196"/>
      <c r="D2" s="196"/>
      <c r="E2" s="196"/>
      <c r="F2" s="196"/>
      <c r="G2" s="196"/>
      <c r="H2" s="196" t="s">
        <v>114</v>
      </c>
      <c r="I2" s="196"/>
      <c r="J2" s="196"/>
      <c r="K2" s="196"/>
      <c r="L2" s="196"/>
      <c r="M2" s="196"/>
      <c r="N2" s="196"/>
      <c r="O2" s="196"/>
      <c r="P2" s="40"/>
      <c r="Q2" s="40"/>
      <c r="R2" s="40"/>
      <c r="S2" s="197"/>
      <c r="T2" s="197"/>
      <c r="U2" s="197"/>
      <c r="V2" s="197"/>
      <c r="W2" s="40"/>
      <c r="X2" s="40"/>
      <c r="Y2" s="40"/>
      <c r="Z2" s="40"/>
      <c r="AA2" s="40"/>
      <c r="AB2" s="40"/>
      <c r="AC2" s="40"/>
      <c r="AD2" s="40"/>
      <c r="AE2" s="40"/>
      <c r="AG2" s="40"/>
      <c r="AH2" s="40"/>
    </row>
    <row r="8" spans="2:37" ht="19.5" thickBot="1">
      <c r="S8" s="627" t="s">
        <v>115</v>
      </c>
      <c r="T8" s="627"/>
      <c r="U8" s="627"/>
      <c r="V8" s="627"/>
      <c r="W8" s="627"/>
      <c r="X8" s="627"/>
      <c r="Y8" s="627"/>
      <c r="Z8" s="627"/>
      <c r="AA8" s="627"/>
      <c r="AB8" s="627"/>
      <c r="AC8" s="627"/>
      <c r="AD8" s="627"/>
      <c r="AE8" s="627"/>
      <c r="AF8" s="627"/>
    </row>
    <row r="9" spans="2:37" ht="15.75" thickBot="1">
      <c r="I9" s="40"/>
      <c r="J9" s="40"/>
      <c r="K9" s="40"/>
      <c r="L9" s="40"/>
      <c r="M9" s="40"/>
      <c r="N9" s="40"/>
      <c r="O9" s="40"/>
      <c r="S9" s="583" t="s">
        <v>116</v>
      </c>
      <c r="T9" s="584"/>
      <c r="U9" s="584"/>
      <c r="V9" s="584"/>
      <c r="W9" s="584"/>
      <c r="X9" s="584"/>
      <c r="Y9" s="584"/>
      <c r="Z9" s="584"/>
      <c r="AA9" s="584"/>
      <c r="AB9" s="586" t="s">
        <v>117</v>
      </c>
      <c r="AC9" s="587"/>
      <c r="AD9" s="587"/>
      <c r="AE9" s="587"/>
      <c r="AF9" s="588"/>
      <c r="AG9" s="589" t="s">
        <v>118</v>
      </c>
    </row>
    <row r="10" spans="2:37" ht="26.25" customHeight="1" thickBot="1">
      <c r="B10" s="600" t="s">
        <v>121</v>
      </c>
      <c r="C10" s="66"/>
      <c r="D10" s="198"/>
      <c r="E10" s="628" t="s">
        <v>122</v>
      </c>
      <c r="F10" s="628"/>
      <c r="G10" s="629"/>
      <c r="H10" s="634" t="s">
        <v>123</v>
      </c>
      <c r="I10" s="609" t="s">
        <v>124</v>
      </c>
      <c r="J10" s="609" t="s">
        <v>125</v>
      </c>
      <c r="K10" s="580" t="s">
        <v>126</v>
      </c>
      <c r="L10" s="581"/>
      <c r="M10" s="581"/>
      <c r="N10" s="581"/>
      <c r="O10" s="581"/>
      <c r="P10" s="581"/>
      <c r="Q10" s="581"/>
      <c r="R10" s="581"/>
      <c r="S10" s="624" t="s">
        <v>127</v>
      </c>
      <c r="T10" s="625"/>
      <c r="U10" s="625"/>
      <c r="V10" s="626"/>
      <c r="W10" s="583" t="s">
        <v>128</v>
      </c>
      <c r="X10" s="585"/>
      <c r="Y10" s="583" t="s">
        <v>128</v>
      </c>
      <c r="Z10" s="585"/>
      <c r="AA10" s="45" t="s">
        <v>130</v>
      </c>
      <c r="AB10" s="596" t="s">
        <v>297</v>
      </c>
      <c r="AC10" s="637"/>
      <c r="AD10" s="637"/>
      <c r="AE10" s="597"/>
      <c r="AF10" s="199" t="s">
        <v>130</v>
      </c>
      <c r="AG10" s="590"/>
    </row>
    <row r="11" spans="2:37" ht="26.25" customHeight="1" thickBot="1">
      <c r="B11" s="603"/>
      <c r="C11" s="200"/>
      <c r="D11" s="201"/>
      <c r="E11" s="630"/>
      <c r="F11" s="630"/>
      <c r="G11" s="631"/>
      <c r="H11" s="635"/>
      <c r="I11" s="610"/>
      <c r="J11" s="610"/>
      <c r="K11" s="58"/>
      <c r="L11" s="202"/>
      <c r="M11" s="202"/>
      <c r="N11" s="202"/>
      <c r="O11" s="202"/>
      <c r="P11" s="202"/>
      <c r="Q11" s="202"/>
      <c r="R11" s="60"/>
      <c r="S11" s="638" t="s">
        <v>131</v>
      </c>
      <c r="T11" s="639"/>
      <c r="U11" s="638" t="s">
        <v>298</v>
      </c>
      <c r="V11" s="639"/>
      <c r="W11" s="638" t="s">
        <v>299</v>
      </c>
      <c r="X11" s="639"/>
      <c r="Y11" s="640" t="s">
        <v>300</v>
      </c>
      <c r="Z11" s="641"/>
      <c r="AA11" s="203" t="s">
        <v>135</v>
      </c>
      <c r="AB11" s="204"/>
      <c r="AC11" s="205"/>
      <c r="AD11" s="622" t="s">
        <v>300</v>
      </c>
      <c r="AE11" s="623"/>
      <c r="AF11" s="199" t="s">
        <v>135</v>
      </c>
      <c r="AG11" s="590"/>
    </row>
    <row r="12" spans="2:37" ht="15" customHeight="1" thickBot="1">
      <c r="B12" s="603"/>
      <c r="C12" s="200"/>
      <c r="D12" s="201"/>
      <c r="E12" s="630"/>
      <c r="F12" s="630"/>
      <c r="G12" s="631"/>
      <c r="H12" s="635"/>
      <c r="I12" s="610"/>
      <c r="J12" s="610"/>
      <c r="K12" s="612" t="s">
        <v>137</v>
      </c>
      <c r="L12" s="613"/>
      <c r="M12" s="613"/>
      <c r="N12" s="613"/>
      <c r="O12" s="614"/>
      <c r="P12" s="615" t="s">
        <v>138</v>
      </c>
      <c r="Q12" s="616"/>
      <c r="R12" s="617" t="s">
        <v>139</v>
      </c>
      <c r="S12" s="206"/>
      <c r="T12" s="207"/>
      <c r="U12" s="206"/>
      <c r="V12" s="206"/>
      <c r="W12" s="208" t="s">
        <v>119</v>
      </c>
      <c r="X12" s="208">
        <v>0.111111</v>
      </c>
      <c r="Y12" s="206"/>
      <c r="Z12" s="207"/>
      <c r="AA12" s="209">
        <v>0.08</v>
      </c>
      <c r="AB12" s="210" t="s">
        <v>120</v>
      </c>
      <c r="AC12" s="211">
        <f>+AC16/AG16</f>
        <v>0.23845281592541262</v>
      </c>
      <c r="AD12" s="206"/>
      <c r="AE12" s="207"/>
      <c r="AF12" s="212">
        <v>0.08</v>
      </c>
      <c r="AG12" s="590"/>
    </row>
    <row r="13" spans="2:37" s="39" customFormat="1" ht="180.75" thickBot="1">
      <c r="B13" s="606"/>
      <c r="C13" s="78"/>
      <c r="D13" s="213"/>
      <c r="E13" s="632"/>
      <c r="F13" s="632"/>
      <c r="G13" s="633"/>
      <c r="H13" s="636"/>
      <c r="I13" s="611"/>
      <c r="J13" s="611"/>
      <c r="K13" s="214" t="s">
        <v>143</v>
      </c>
      <c r="L13" s="214" t="s">
        <v>301</v>
      </c>
      <c r="M13" s="214" t="s">
        <v>147</v>
      </c>
      <c r="N13" s="214" t="s">
        <v>149</v>
      </c>
      <c r="O13" s="214" t="s">
        <v>302</v>
      </c>
      <c r="P13" s="89" t="s">
        <v>151</v>
      </c>
      <c r="Q13" s="90" t="s">
        <v>152</v>
      </c>
      <c r="R13" s="618"/>
      <c r="S13" s="215" t="s">
        <v>154</v>
      </c>
      <c r="T13" s="216" t="s">
        <v>155</v>
      </c>
      <c r="U13" s="215" t="s">
        <v>154</v>
      </c>
      <c r="V13" s="215" t="s">
        <v>155</v>
      </c>
      <c r="W13" s="215" t="s">
        <v>154</v>
      </c>
      <c r="X13" s="215" t="s">
        <v>155</v>
      </c>
      <c r="Y13" s="215" t="s">
        <v>154</v>
      </c>
      <c r="Z13" s="216" t="s">
        <v>155</v>
      </c>
      <c r="AA13" s="217" t="s">
        <v>156</v>
      </c>
      <c r="AB13" s="92" t="s">
        <v>157</v>
      </c>
      <c r="AC13" s="215" t="s">
        <v>155</v>
      </c>
      <c r="AD13" s="215" t="s">
        <v>154</v>
      </c>
      <c r="AE13" s="216" t="s">
        <v>155</v>
      </c>
      <c r="AF13" s="79" t="s">
        <v>157</v>
      </c>
      <c r="AG13" s="591"/>
      <c r="AH13" s="41"/>
    </row>
    <row r="14" spans="2:37" ht="18.75">
      <c r="B14" s="218" t="s">
        <v>303</v>
      </c>
      <c r="C14" s="218"/>
      <c r="D14" s="218"/>
      <c r="E14" s="219"/>
      <c r="F14" s="219"/>
      <c r="G14" s="219"/>
      <c r="H14" s="105">
        <f>SUM(I14:R14)</f>
        <v>18630000</v>
      </c>
      <c r="I14" s="220">
        <v>8541000</v>
      </c>
      <c r="J14" s="105"/>
      <c r="K14" s="105">
        <v>1548000</v>
      </c>
      <c r="L14" s="105"/>
      <c r="M14" s="105"/>
      <c r="N14" s="105"/>
      <c r="O14" s="221">
        <v>8000000</v>
      </c>
      <c r="P14" s="105"/>
      <c r="Q14" s="221"/>
      <c r="R14" s="221">
        <v>541000</v>
      </c>
      <c r="S14" s="222"/>
      <c r="T14" s="222"/>
      <c r="U14" s="222"/>
      <c r="V14" s="222">
        <v>-3850</v>
      </c>
      <c r="W14" s="105"/>
      <c r="X14" s="105">
        <v>-15940</v>
      </c>
      <c r="Y14" s="105"/>
      <c r="Z14" s="105"/>
      <c r="AA14" s="105"/>
      <c r="AB14" s="105"/>
      <c r="AC14" s="105">
        <v>3785200</v>
      </c>
      <c r="AD14" s="105"/>
      <c r="AE14" s="105"/>
      <c r="AF14" s="105"/>
      <c r="AG14" s="105">
        <v>15874000</v>
      </c>
      <c r="AH14" s="102"/>
      <c r="AK14" s="40"/>
    </row>
    <row r="15" spans="2:37" ht="19.5" thickBot="1">
      <c r="B15" s="136" t="s">
        <v>162</v>
      </c>
      <c r="C15" s="136"/>
      <c r="D15" s="136"/>
      <c r="E15" s="159"/>
      <c r="F15" s="223">
        <v>0</v>
      </c>
      <c r="G15" s="223"/>
      <c r="H15" s="139"/>
      <c r="I15" s="139"/>
      <c r="J15" s="139"/>
      <c r="K15" s="139"/>
      <c r="L15" s="139"/>
      <c r="M15" s="139"/>
      <c r="N15" s="139"/>
      <c r="O15" s="139"/>
      <c r="P15" s="139"/>
      <c r="Q15" s="139"/>
      <c r="R15" s="139"/>
      <c r="S15" s="139"/>
      <c r="T15" s="139"/>
      <c r="U15" s="139"/>
      <c r="V15" s="139"/>
      <c r="W15" s="139"/>
      <c r="X15" s="139"/>
      <c r="Y15" s="139"/>
      <c r="Z15" s="139"/>
      <c r="AA15" s="139"/>
      <c r="AB15" s="139"/>
      <c r="AC15" s="139"/>
      <c r="AD15" s="139"/>
      <c r="AE15" s="139"/>
      <c r="AF15" s="139"/>
      <c r="AG15" s="139"/>
      <c r="AI15" s="40"/>
      <c r="AJ15" s="40"/>
    </row>
    <row r="16" spans="2:37" s="39" customFormat="1" ht="19.5" thickBot="1">
      <c r="B16" s="116" t="s">
        <v>304</v>
      </c>
      <c r="C16" s="224"/>
      <c r="D16" s="224"/>
      <c r="E16" s="117"/>
      <c r="F16" s="117"/>
      <c r="G16" s="117"/>
      <c r="H16" s="118">
        <f>+H14</f>
        <v>18630000</v>
      </c>
      <c r="I16" s="118">
        <f t="shared" ref="I16:AG16" si="0">+I14</f>
        <v>8541000</v>
      </c>
      <c r="J16" s="118">
        <f t="shared" si="0"/>
        <v>0</v>
      </c>
      <c r="K16" s="118">
        <f t="shared" si="0"/>
        <v>1548000</v>
      </c>
      <c r="L16" s="118">
        <f t="shared" si="0"/>
        <v>0</v>
      </c>
      <c r="M16" s="118">
        <f t="shared" si="0"/>
        <v>0</v>
      </c>
      <c r="N16" s="118">
        <f t="shared" si="0"/>
        <v>0</v>
      </c>
      <c r="O16" s="118">
        <f t="shared" si="0"/>
        <v>8000000</v>
      </c>
      <c r="P16" s="118">
        <f t="shared" si="0"/>
        <v>0</v>
      </c>
      <c r="Q16" s="118">
        <f t="shared" si="0"/>
        <v>0</v>
      </c>
      <c r="R16" s="118">
        <f t="shared" si="0"/>
        <v>541000</v>
      </c>
      <c r="S16" s="118">
        <f t="shared" si="0"/>
        <v>0</v>
      </c>
      <c r="T16" s="118">
        <f t="shared" si="0"/>
        <v>0</v>
      </c>
      <c r="U16" s="118">
        <f t="shared" si="0"/>
        <v>0</v>
      </c>
      <c r="V16" s="118">
        <f t="shared" si="0"/>
        <v>-3850</v>
      </c>
      <c r="W16" s="118">
        <f t="shared" si="0"/>
        <v>0</v>
      </c>
      <c r="X16" s="118">
        <f t="shared" si="0"/>
        <v>-15940</v>
      </c>
      <c r="Y16" s="118">
        <f t="shared" si="0"/>
        <v>0</v>
      </c>
      <c r="Z16" s="118">
        <f t="shared" si="0"/>
        <v>0</v>
      </c>
      <c r="AA16" s="118">
        <f t="shared" si="0"/>
        <v>0</v>
      </c>
      <c r="AB16" s="118">
        <f t="shared" si="0"/>
        <v>0</v>
      </c>
      <c r="AC16" s="118">
        <f t="shared" si="0"/>
        <v>3785200</v>
      </c>
      <c r="AD16" s="118">
        <f t="shared" si="0"/>
        <v>0</v>
      </c>
      <c r="AE16" s="118">
        <f t="shared" si="0"/>
        <v>0</v>
      </c>
      <c r="AF16" s="118">
        <f t="shared" si="0"/>
        <v>0</v>
      </c>
      <c r="AG16" s="118">
        <f t="shared" si="0"/>
        <v>15874000</v>
      </c>
      <c r="AH16" s="225"/>
      <c r="AI16" s="121"/>
      <c r="AJ16" s="121"/>
    </row>
    <row r="17" spans="2:36" s="39" customFormat="1" ht="18.75">
      <c r="B17" s="218" t="s">
        <v>169</v>
      </c>
      <c r="C17" s="218"/>
      <c r="D17" s="218"/>
      <c r="E17" s="123"/>
      <c r="F17" s="123"/>
      <c r="G17" s="123"/>
      <c r="H17" s="124">
        <f>SUM(I17:R17)</f>
        <v>8541000</v>
      </c>
      <c r="I17" s="226">
        <f>+I16</f>
        <v>8541000</v>
      </c>
      <c r="J17" s="226"/>
      <c r="K17" s="226"/>
      <c r="L17" s="226"/>
      <c r="M17" s="226"/>
      <c r="N17" s="226"/>
      <c r="O17" s="226"/>
      <c r="P17" s="226"/>
      <c r="Q17" s="226"/>
      <c r="R17" s="226"/>
      <c r="S17" s="226"/>
      <c r="T17" s="226"/>
      <c r="U17" s="226"/>
      <c r="V17" s="226"/>
      <c r="W17" s="226"/>
      <c r="X17" s="226"/>
      <c r="Y17" s="226"/>
      <c r="Z17" s="226"/>
      <c r="AA17" s="226"/>
      <c r="AB17" s="226"/>
      <c r="AC17" s="226"/>
      <c r="AD17" s="226"/>
      <c r="AE17" s="226"/>
      <c r="AF17" s="226"/>
      <c r="AG17" s="226"/>
      <c r="AH17" s="225"/>
      <c r="AI17" s="121"/>
      <c r="AJ17" s="121"/>
    </row>
    <row r="18" spans="2:36" s="39" customFormat="1" ht="18.75" hidden="1">
      <c r="B18" s="131" t="s">
        <v>305</v>
      </c>
      <c r="C18" s="131"/>
      <c r="D18" s="131"/>
      <c r="E18" s="126"/>
      <c r="F18" s="126"/>
      <c r="G18" s="126"/>
      <c r="H18" s="124">
        <f t="shared" ref="H18" si="1">SUM(I18:R18)</f>
        <v>0</v>
      </c>
      <c r="I18" s="220"/>
      <c r="J18" s="220">
        <f>+J16</f>
        <v>0</v>
      </c>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20"/>
      <c r="AH18" s="225"/>
      <c r="AI18" s="121"/>
      <c r="AJ18" s="121"/>
    </row>
    <row r="19" spans="2:36" s="39" customFormat="1" ht="18.75" hidden="1">
      <c r="B19" s="129" t="s">
        <v>306</v>
      </c>
      <c r="C19" s="131"/>
      <c r="D19" s="131"/>
      <c r="E19" s="227"/>
      <c r="F19" s="126"/>
      <c r="G19" s="126"/>
      <c r="H19" s="124"/>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5"/>
      <c r="AI19" s="121"/>
      <c r="AJ19" s="121"/>
    </row>
    <row r="20" spans="2:36" s="39" customFormat="1" ht="18.75">
      <c r="B20" s="131" t="s">
        <v>170</v>
      </c>
      <c r="C20" s="131"/>
      <c r="D20" s="131"/>
      <c r="E20" s="228">
        <f>+'[14]R18 14 D3'!U13</f>
        <v>0</v>
      </c>
      <c r="F20" s="229"/>
      <c r="G20" s="126"/>
      <c r="H20" s="124">
        <f>SUM(I20:R20)</f>
        <v>0</v>
      </c>
      <c r="I20" s="220">
        <f>+E20</f>
        <v>0</v>
      </c>
      <c r="J20" s="220"/>
      <c r="K20" s="220"/>
      <c r="L20" s="220"/>
      <c r="M20" s="220"/>
      <c r="N20" s="220"/>
      <c r="O20" s="220"/>
      <c r="P20" s="220"/>
      <c r="Q20" s="220"/>
      <c r="R20" s="220"/>
      <c r="S20" s="220"/>
      <c r="T20" s="220"/>
      <c r="U20" s="220"/>
      <c r="V20" s="220"/>
      <c r="W20" s="220"/>
      <c r="X20" s="220"/>
      <c r="Y20" s="220"/>
      <c r="Z20" s="220"/>
      <c r="AA20" s="220"/>
      <c r="AB20" s="220"/>
      <c r="AC20" s="220"/>
      <c r="AD20" s="220"/>
      <c r="AE20" s="220"/>
      <c r="AF20" s="220"/>
      <c r="AG20" s="220"/>
      <c r="AH20" s="225"/>
      <c r="AI20" s="121"/>
      <c r="AJ20" s="121"/>
    </row>
    <row r="21" spans="2:36" s="39" customFormat="1" ht="18.75">
      <c r="B21" s="131" t="s">
        <v>173</v>
      </c>
      <c r="C21" s="131"/>
      <c r="D21" s="131"/>
      <c r="E21" s="228">
        <f>+'[14]BASE IMPONIBLE'!F18+'[14]BASE IMPONIBLE'!F24+'[14]BASE IMPONIBLE'!F25</f>
        <v>0</v>
      </c>
      <c r="F21" s="229"/>
      <c r="G21" s="126"/>
      <c r="H21" s="124">
        <f>SUM(I21:R21)</f>
        <v>0</v>
      </c>
      <c r="I21" s="220"/>
      <c r="J21" s="220"/>
      <c r="K21" s="220"/>
      <c r="L21" s="220"/>
      <c r="M21" s="220"/>
      <c r="N21" s="220"/>
      <c r="O21" s="220"/>
      <c r="P21" s="220"/>
      <c r="Q21" s="220"/>
      <c r="R21" s="220"/>
      <c r="S21" s="220"/>
      <c r="T21" s="220"/>
      <c r="U21" s="220"/>
      <c r="V21" s="220"/>
      <c r="W21" s="220"/>
      <c r="X21" s="220"/>
      <c r="Y21" s="220"/>
      <c r="Z21" s="220"/>
      <c r="AA21" s="220"/>
      <c r="AB21" s="220"/>
      <c r="AC21" s="220"/>
      <c r="AD21" s="220"/>
      <c r="AE21" s="220"/>
      <c r="AF21" s="220"/>
      <c r="AG21" s="220"/>
      <c r="AH21" s="225"/>
      <c r="AI21" s="121"/>
      <c r="AJ21" s="121"/>
    </row>
    <row r="22" spans="2:36" s="39" customFormat="1" ht="18.75">
      <c r="B22" s="131" t="s">
        <v>307</v>
      </c>
      <c r="C22" s="131"/>
      <c r="D22" s="131"/>
      <c r="E22" s="228"/>
      <c r="F22" s="229"/>
      <c r="G22" s="126"/>
      <c r="H22" s="124">
        <f>SUM(I22:R22)</f>
        <v>0</v>
      </c>
      <c r="I22" s="220"/>
      <c r="J22" s="220"/>
      <c r="K22" s="220"/>
      <c r="L22" s="220"/>
      <c r="M22" s="220"/>
      <c r="N22" s="220"/>
      <c r="O22" s="220"/>
      <c r="P22" s="220"/>
      <c r="Q22" s="220"/>
      <c r="R22" s="220"/>
      <c r="S22" s="220"/>
      <c r="T22" s="220"/>
      <c r="U22" s="220"/>
      <c r="V22" s="220"/>
      <c r="W22" s="220"/>
      <c r="X22" s="220"/>
      <c r="Y22" s="220"/>
      <c r="Z22" s="220"/>
      <c r="AA22" s="220"/>
      <c r="AB22" s="220"/>
      <c r="AC22" s="220"/>
      <c r="AD22" s="220"/>
      <c r="AE22" s="220"/>
      <c r="AF22" s="220"/>
      <c r="AG22" s="220"/>
      <c r="AH22" s="225"/>
      <c r="AI22" s="121"/>
      <c r="AJ22" s="121"/>
    </row>
    <row r="23" spans="2:36" ht="18.75">
      <c r="B23" s="131" t="s">
        <v>174</v>
      </c>
      <c r="C23" s="131"/>
      <c r="D23" s="131"/>
      <c r="E23" s="228">
        <v>-26929298.621848762</v>
      </c>
      <c r="F23" s="135">
        <v>0.1</v>
      </c>
      <c r="G23" s="135"/>
      <c r="H23" s="106"/>
      <c r="I23" s="220"/>
      <c r="J23" s="220"/>
      <c r="K23" s="220"/>
      <c r="L23" s="220"/>
      <c r="M23" s="220"/>
      <c r="N23" s="220"/>
      <c r="O23" s="220"/>
      <c r="P23" s="220"/>
      <c r="Q23" s="220"/>
      <c r="R23" s="220"/>
      <c r="S23" s="230"/>
      <c r="T23" s="230"/>
      <c r="U23" s="230"/>
      <c r="V23" s="230"/>
      <c r="W23" s="220"/>
      <c r="X23" s="220"/>
      <c r="Y23" s="220"/>
      <c r="Z23" s="220"/>
      <c r="AA23" s="220"/>
      <c r="AB23" s="220"/>
      <c r="AC23" s="220"/>
      <c r="AD23" s="220"/>
      <c r="AE23" s="220"/>
      <c r="AF23" s="220"/>
      <c r="AG23" s="220"/>
      <c r="AI23" s="40"/>
      <c r="AJ23" s="40"/>
    </row>
    <row r="24" spans="2:36" ht="18.75">
      <c r="B24" s="231" t="s">
        <v>175</v>
      </c>
      <c r="C24" s="231"/>
      <c r="D24" s="231"/>
      <c r="E24" s="232"/>
      <c r="F24" s="233"/>
      <c r="G24" s="233"/>
      <c r="H24" s="234"/>
      <c r="I24" s="235"/>
      <c r="J24" s="235"/>
      <c r="K24" s="235"/>
      <c r="L24" s="235"/>
      <c r="M24" s="235"/>
      <c r="N24" s="235"/>
      <c r="O24" s="235"/>
      <c r="P24" s="235"/>
      <c r="Q24" s="235"/>
      <c r="R24" s="235"/>
      <c r="S24" s="235"/>
      <c r="T24" s="235"/>
      <c r="U24" s="235"/>
      <c r="V24" s="235"/>
      <c r="W24" s="235"/>
      <c r="X24" s="235"/>
      <c r="Y24" s="235"/>
      <c r="Z24" s="235"/>
      <c r="AA24" s="235"/>
      <c r="AB24" s="235"/>
      <c r="AC24" s="235"/>
      <c r="AD24" s="235"/>
      <c r="AE24" s="235"/>
      <c r="AF24" s="235"/>
      <c r="AG24" s="235"/>
      <c r="AH24" s="236"/>
      <c r="AI24" s="40"/>
      <c r="AJ24" s="40"/>
    </row>
    <row r="25" spans="2:36" ht="18.75">
      <c r="B25" s="231" t="s">
        <v>175</v>
      </c>
      <c r="C25" s="231"/>
      <c r="D25" s="231"/>
      <c r="E25" s="237"/>
      <c r="F25" s="233"/>
      <c r="G25" s="233"/>
      <c r="H25" s="234"/>
      <c r="I25" s="235"/>
      <c r="J25" s="235"/>
      <c r="K25" s="235"/>
      <c r="L25" s="235"/>
      <c r="M25" s="235"/>
      <c r="N25" s="235"/>
      <c r="O25" s="235"/>
      <c r="P25" s="235"/>
      <c r="Q25" s="235"/>
      <c r="R25" s="235"/>
      <c r="S25" s="235"/>
      <c r="T25" s="235"/>
      <c r="U25" s="235"/>
      <c r="V25" s="235"/>
      <c r="W25" s="235"/>
      <c r="X25" s="235"/>
      <c r="Y25" s="235"/>
      <c r="Z25" s="235"/>
      <c r="AA25" s="235"/>
      <c r="AB25" s="235"/>
      <c r="AC25" s="235"/>
      <c r="AD25" s="235"/>
      <c r="AE25" s="235"/>
      <c r="AF25" s="235"/>
      <c r="AG25" s="235"/>
      <c r="AH25" s="236"/>
      <c r="AI25" s="40"/>
      <c r="AJ25" s="40"/>
    </row>
    <row r="26" spans="2:36" ht="19.5" thickBot="1">
      <c r="B26" s="231" t="s">
        <v>175</v>
      </c>
      <c r="C26" s="231"/>
      <c r="D26" s="231"/>
      <c r="E26" s="237"/>
      <c r="F26" s="233"/>
      <c r="G26" s="233"/>
      <c r="H26" s="234"/>
      <c r="I26" s="235"/>
      <c r="J26" s="235"/>
      <c r="K26" s="235"/>
      <c r="L26" s="235"/>
      <c r="M26" s="235"/>
      <c r="N26" s="235"/>
      <c r="O26" s="235"/>
      <c r="P26" s="235"/>
      <c r="Q26" s="235"/>
      <c r="R26" s="235"/>
      <c r="S26" s="235"/>
      <c r="T26" s="235"/>
      <c r="U26" s="235"/>
      <c r="V26" s="235"/>
      <c r="W26" s="235"/>
      <c r="X26" s="235"/>
      <c r="Y26" s="235"/>
      <c r="Z26" s="235"/>
      <c r="AA26" s="235"/>
      <c r="AB26" s="235"/>
      <c r="AC26" s="235"/>
      <c r="AD26" s="235"/>
      <c r="AE26" s="235"/>
      <c r="AF26" s="235"/>
      <c r="AG26" s="235"/>
      <c r="AH26" s="236"/>
      <c r="AI26" s="40"/>
      <c r="AJ26" s="40"/>
    </row>
    <row r="27" spans="2:36" s="39" customFormat="1" ht="19.5" thickBot="1">
      <c r="B27" s="116" t="s">
        <v>176</v>
      </c>
      <c r="C27" s="224"/>
      <c r="D27" s="224"/>
      <c r="E27" s="117"/>
      <c r="F27" s="117"/>
      <c r="G27" s="117"/>
      <c r="H27" s="118">
        <f>SUM(I27:R28)</f>
        <v>10089000</v>
      </c>
      <c r="I27" s="118">
        <f>+I16-I17+I20</f>
        <v>0</v>
      </c>
      <c r="J27" s="118">
        <f>+J16-J18</f>
        <v>0</v>
      </c>
      <c r="K27" s="118">
        <f>+K16-K19+K21</f>
        <v>1548000</v>
      </c>
      <c r="L27" s="118">
        <f t="shared" ref="L27:AG27" si="2">SUM(L16:L26)</f>
        <v>0</v>
      </c>
      <c r="M27" s="118">
        <f t="shared" si="2"/>
        <v>0</v>
      </c>
      <c r="N27" s="118">
        <f t="shared" si="2"/>
        <v>0</v>
      </c>
      <c r="O27" s="118">
        <f t="shared" si="2"/>
        <v>8000000</v>
      </c>
      <c r="P27" s="118">
        <f t="shared" si="2"/>
        <v>0</v>
      </c>
      <c r="Q27" s="118">
        <f t="shared" si="2"/>
        <v>0</v>
      </c>
      <c r="R27" s="118">
        <f t="shared" si="2"/>
        <v>541000</v>
      </c>
      <c r="S27" s="118">
        <f t="shared" si="2"/>
        <v>0</v>
      </c>
      <c r="T27" s="118">
        <f t="shared" si="2"/>
        <v>0</v>
      </c>
      <c r="U27" s="118">
        <f t="shared" si="2"/>
        <v>0</v>
      </c>
      <c r="V27" s="118">
        <f t="shared" si="2"/>
        <v>-3850</v>
      </c>
      <c r="W27" s="118">
        <f t="shared" si="2"/>
        <v>0</v>
      </c>
      <c r="X27" s="118">
        <f t="shared" si="2"/>
        <v>-15940</v>
      </c>
      <c r="Y27" s="118">
        <f t="shared" ref="Y27:Z27" si="3">SUM(Y16:Y26)</f>
        <v>0</v>
      </c>
      <c r="Z27" s="118">
        <f t="shared" si="3"/>
        <v>0</v>
      </c>
      <c r="AA27" s="118">
        <f t="shared" si="2"/>
        <v>0</v>
      </c>
      <c r="AB27" s="118">
        <f t="shared" si="2"/>
        <v>0</v>
      </c>
      <c r="AC27" s="118">
        <f t="shared" si="2"/>
        <v>3785200</v>
      </c>
      <c r="AD27" s="118">
        <f t="shared" ref="AD27:AE27" si="4">SUM(AD16:AD26)</f>
        <v>0</v>
      </c>
      <c r="AE27" s="118">
        <f t="shared" si="4"/>
        <v>0</v>
      </c>
      <c r="AF27" s="118">
        <f t="shared" si="2"/>
        <v>0</v>
      </c>
      <c r="AG27" s="118">
        <f t="shared" si="2"/>
        <v>15874000</v>
      </c>
      <c r="AH27" s="141"/>
      <c r="AI27" s="142" t="s">
        <v>177</v>
      </c>
      <c r="AJ27" s="143">
        <f>+AC27</f>
        <v>3785200</v>
      </c>
    </row>
    <row r="28" spans="2:36" ht="18.75">
      <c r="B28" s="144" t="s">
        <v>178</v>
      </c>
      <c r="C28" s="144"/>
      <c r="D28" s="144"/>
      <c r="E28" s="126"/>
      <c r="F28" s="104"/>
      <c r="G28" s="104"/>
      <c r="H28" s="145"/>
      <c r="I28" s="145"/>
      <c r="J28" s="145"/>
      <c r="K28" s="145"/>
      <c r="L28" s="145"/>
      <c r="M28" s="145"/>
      <c r="N28" s="145"/>
      <c r="O28" s="145"/>
      <c r="P28" s="145"/>
      <c r="Q28" s="145"/>
      <c r="R28" s="145"/>
      <c r="S28" s="238"/>
      <c r="T28" s="238"/>
      <c r="U28" s="238"/>
      <c r="V28" s="238"/>
      <c r="W28" s="145"/>
      <c r="X28" s="145"/>
      <c r="Y28" s="145"/>
      <c r="Z28" s="145"/>
      <c r="AA28" s="145"/>
      <c r="AB28" s="145"/>
      <c r="AC28" s="145"/>
      <c r="AD28" s="145"/>
      <c r="AE28" s="145"/>
      <c r="AF28" s="145"/>
      <c r="AG28" s="145"/>
      <c r="AI28" s="146" t="s">
        <v>179</v>
      </c>
      <c r="AJ28" s="146">
        <f>+AD27</f>
        <v>0</v>
      </c>
    </row>
    <row r="29" spans="2:36" ht="18.75">
      <c r="B29" s="131" t="s">
        <v>439</v>
      </c>
      <c r="C29" s="239"/>
      <c r="D29" s="131"/>
      <c r="E29" s="145">
        <v>7000000</v>
      </c>
      <c r="F29" s="149"/>
      <c r="G29" s="149"/>
      <c r="H29" s="124">
        <f t="shared" ref="H29:H30" si="5">SUM(I29:R29)</f>
        <v>-7000000</v>
      </c>
      <c r="I29" s="145"/>
      <c r="J29" s="145"/>
      <c r="K29" s="145"/>
      <c r="L29" s="145"/>
      <c r="M29" s="145"/>
      <c r="N29" s="145"/>
      <c r="O29" s="145">
        <f>-E29</f>
        <v>-7000000</v>
      </c>
      <c r="P29" s="145"/>
      <c r="Q29" s="145"/>
      <c r="R29" s="145"/>
      <c r="S29" s="238"/>
      <c r="T29" s="238"/>
      <c r="U29" s="238"/>
      <c r="V29" s="232"/>
      <c r="W29" s="240"/>
      <c r="X29" s="240"/>
      <c r="Y29" s="145"/>
      <c r="Z29" s="145"/>
      <c r="AA29" s="145"/>
      <c r="AB29" s="145"/>
      <c r="AC29" s="145"/>
      <c r="AD29" s="145"/>
      <c r="AE29" s="145"/>
      <c r="AF29" s="145"/>
      <c r="AG29" s="145"/>
      <c r="AI29" s="40"/>
      <c r="AJ29" s="40"/>
    </row>
    <row r="30" spans="2:36" ht="19.5" thickBot="1">
      <c r="B30" s="131"/>
      <c r="C30" s="239"/>
      <c r="D30" s="131"/>
      <c r="E30" s="145">
        <f>+'[14]retiros o dividendos ejercicio'!C16</f>
        <v>0</v>
      </c>
      <c r="F30" s="149"/>
      <c r="G30" s="149"/>
      <c r="H30" s="124">
        <f t="shared" si="5"/>
        <v>0</v>
      </c>
      <c r="I30" s="145">
        <f t="shared" ref="I30" si="6">-E30</f>
        <v>0</v>
      </c>
      <c r="J30" s="145"/>
      <c r="K30" s="145"/>
      <c r="L30" s="145"/>
      <c r="M30" s="145"/>
      <c r="N30" s="145"/>
      <c r="O30" s="145"/>
      <c r="P30" s="145"/>
      <c r="Q30" s="145"/>
      <c r="R30" s="145"/>
      <c r="S30" s="238"/>
      <c r="T30" s="238"/>
      <c r="U30" s="238"/>
      <c r="V30" s="232">
        <f t="shared" ref="V30" si="7">+I30*$X$12</f>
        <v>0</v>
      </c>
      <c r="W30" s="240"/>
      <c r="X30" s="240"/>
      <c r="Y30" s="145"/>
      <c r="Z30" s="145"/>
      <c r="AA30" s="145"/>
      <c r="AB30" s="145"/>
      <c r="AC30" s="145"/>
      <c r="AD30" s="145"/>
      <c r="AE30" s="145"/>
      <c r="AF30" s="145"/>
      <c r="AG30" s="145"/>
      <c r="AI30" s="40"/>
      <c r="AJ30" s="40"/>
    </row>
    <row r="31" spans="2:36" ht="19.5" thickBot="1">
      <c r="B31" s="150" t="s">
        <v>183</v>
      </c>
      <c r="C31" s="241"/>
      <c r="D31" s="241"/>
      <c r="E31" s="118">
        <f t="shared" ref="E31:AG31" si="8">SUM(E29:E30)</f>
        <v>7000000</v>
      </c>
      <c r="F31" s="118">
        <f t="shared" si="8"/>
        <v>0</v>
      </c>
      <c r="G31" s="118">
        <f t="shared" si="8"/>
        <v>0</v>
      </c>
      <c r="H31" s="118">
        <f t="shared" si="8"/>
        <v>-7000000</v>
      </c>
      <c r="I31" s="118">
        <f t="shared" si="8"/>
        <v>0</v>
      </c>
      <c r="J31" s="118">
        <f t="shared" si="8"/>
        <v>0</v>
      </c>
      <c r="K31" s="118">
        <f t="shared" si="8"/>
        <v>0</v>
      </c>
      <c r="L31" s="118">
        <f t="shared" si="8"/>
        <v>0</v>
      </c>
      <c r="M31" s="118">
        <f t="shared" si="8"/>
        <v>0</v>
      </c>
      <c r="N31" s="118">
        <f t="shared" si="8"/>
        <v>0</v>
      </c>
      <c r="O31" s="118">
        <f t="shared" si="8"/>
        <v>-7000000</v>
      </c>
      <c r="P31" s="118">
        <f t="shared" si="8"/>
        <v>0</v>
      </c>
      <c r="Q31" s="118">
        <f t="shared" si="8"/>
        <v>0</v>
      </c>
      <c r="R31" s="118">
        <f t="shared" si="8"/>
        <v>0</v>
      </c>
      <c r="S31" s="118">
        <f t="shared" si="8"/>
        <v>0</v>
      </c>
      <c r="T31" s="118">
        <f t="shared" si="8"/>
        <v>0</v>
      </c>
      <c r="U31" s="118">
        <f t="shared" si="8"/>
        <v>0</v>
      </c>
      <c r="V31" s="118">
        <f t="shared" si="8"/>
        <v>0</v>
      </c>
      <c r="W31" s="118">
        <f t="shared" si="8"/>
        <v>0</v>
      </c>
      <c r="X31" s="118">
        <f t="shared" si="8"/>
        <v>0</v>
      </c>
      <c r="Y31" s="118">
        <f t="shared" si="8"/>
        <v>0</v>
      </c>
      <c r="Z31" s="118">
        <f t="shared" si="8"/>
        <v>0</v>
      </c>
      <c r="AA31" s="118">
        <f t="shared" si="8"/>
        <v>0</v>
      </c>
      <c r="AB31" s="118">
        <f t="shared" si="8"/>
        <v>0</v>
      </c>
      <c r="AC31" s="118">
        <f t="shared" si="8"/>
        <v>0</v>
      </c>
      <c r="AD31" s="118">
        <f t="shared" si="8"/>
        <v>0</v>
      </c>
      <c r="AE31" s="118">
        <f t="shared" si="8"/>
        <v>0</v>
      </c>
      <c r="AF31" s="118">
        <f t="shared" si="8"/>
        <v>0</v>
      </c>
      <c r="AG31" s="119">
        <f t="shared" si="8"/>
        <v>0</v>
      </c>
      <c r="AI31" s="40"/>
      <c r="AJ31" s="40"/>
    </row>
    <row r="32" spans="2:36" ht="18.75">
      <c r="B32" s="242" t="s">
        <v>308</v>
      </c>
      <c r="C32" s="242"/>
      <c r="D32" s="242"/>
      <c r="E32" s="104"/>
      <c r="F32" s="145"/>
      <c r="G32" s="149"/>
      <c r="H32" s="145"/>
      <c r="I32" s="145"/>
      <c r="J32" s="145"/>
      <c r="K32" s="145"/>
      <c r="L32" s="145"/>
      <c r="M32" s="145"/>
      <c r="N32" s="145"/>
      <c r="O32" s="145"/>
      <c r="P32" s="145"/>
      <c r="Q32" s="145"/>
      <c r="R32" s="145"/>
      <c r="S32" s="238"/>
      <c r="T32" s="238"/>
      <c r="U32" s="238"/>
      <c r="V32" s="238"/>
      <c r="W32" s="145"/>
      <c r="X32" s="145"/>
      <c r="Y32" s="145"/>
      <c r="Z32" s="145"/>
      <c r="AA32" s="145"/>
      <c r="AB32" s="145"/>
      <c r="AC32" s="145"/>
      <c r="AD32" s="145"/>
      <c r="AE32" s="145"/>
      <c r="AF32" s="145"/>
      <c r="AG32" s="145"/>
      <c r="AI32" s="40"/>
      <c r="AJ32" s="40"/>
    </row>
    <row r="33" spans="2:36" s="39" customFormat="1" ht="19.5" thickBot="1">
      <c r="B33" s="152"/>
      <c r="C33" s="152"/>
      <c r="D33" s="152"/>
      <c r="E33" s="149"/>
      <c r="F33" s="145"/>
      <c r="G33" s="135"/>
      <c r="H33" s="145"/>
      <c r="I33" s="145"/>
      <c r="J33" s="149"/>
      <c r="K33" s="149"/>
      <c r="L33" s="149"/>
      <c r="M33" s="149"/>
      <c r="N33" s="149"/>
      <c r="O33" s="149"/>
      <c r="P33" s="149"/>
      <c r="Q33" s="149"/>
      <c r="R33" s="149"/>
      <c r="S33" s="243"/>
      <c r="T33" s="243"/>
      <c r="U33" s="243"/>
      <c r="V33" s="243"/>
      <c r="W33" s="149"/>
      <c r="X33" s="149"/>
      <c r="Y33" s="149"/>
      <c r="Z33" s="149"/>
      <c r="AA33" s="240"/>
      <c r="AB33" s="149"/>
      <c r="AC33" s="149"/>
      <c r="AD33" s="149"/>
      <c r="AE33" s="149"/>
      <c r="AF33" s="149"/>
      <c r="AG33" s="149"/>
      <c r="AH33" s="41"/>
      <c r="AI33" s="153"/>
      <c r="AJ33" s="121"/>
    </row>
    <row r="34" spans="2:36" s="39" customFormat="1" ht="18.75" hidden="1">
      <c r="B34" s="152" t="s">
        <v>186</v>
      </c>
      <c r="C34" s="152"/>
      <c r="D34" s="152"/>
      <c r="E34" s="149"/>
      <c r="F34" s="145"/>
      <c r="G34" s="135"/>
      <c r="H34" s="145"/>
      <c r="I34" s="145"/>
      <c r="J34" s="149"/>
      <c r="K34" s="149"/>
      <c r="L34" s="149"/>
      <c r="M34" s="149"/>
      <c r="N34" s="149"/>
      <c r="O34" s="149"/>
      <c r="P34" s="149"/>
      <c r="Q34" s="149"/>
      <c r="R34" s="149"/>
      <c r="S34" s="243"/>
      <c r="T34" s="243"/>
      <c r="U34" s="243"/>
      <c r="V34" s="243"/>
      <c r="W34" s="149"/>
      <c r="X34" s="149"/>
      <c r="Y34" s="149"/>
      <c r="Z34" s="149"/>
      <c r="AA34" s="240"/>
      <c r="AB34" s="149"/>
      <c r="AC34" s="149"/>
      <c r="AD34" s="149"/>
      <c r="AE34" s="149"/>
      <c r="AF34" s="149"/>
      <c r="AG34" s="149"/>
      <c r="AH34" s="41"/>
      <c r="AI34" s="153"/>
      <c r="AJ34" s="121"/>
    </row>
    <row r="35" spans="2:36" s="39" customFormat="1" ht="18.75" hidden="1">
      <c r="B35" s="152" t="s">
        <v>187</v>
      </c>
      <c r="C35" s="152"/>
      <c r="D35" s="152"/>
      <c r="E35" s="149"/>
      <c r="F35" s="145"/>
      <c r="G35" s="135"/>
      <c r="H35" s="145"/>
      <c r="I35" s="145"/>
      <c r="J35" s="149"/>
      <c r="K35" s="149"/>
      <c r="L35" s="149"/>
      <c r="M35" s="149"/>
      <c r="N35" s="149"/>
      <c r="O35" s="149"/>
      <c r="P35" s="149"/>
      <c r="Q35" s="149"/>
      <c r="R35" s="149"/>
      <c r="S35" s="243"/>
      <c r="T35" s="243"/>
      <c r="U35" s="243"/>
      <c r="V35" s="243"/>
      <c r="W35" s="149"/>
      <c r="X35" s="149"/>
      <c r="Y35" s="149"/>
      <c r="Z35" s="149"/>
      <c r="AA35" s="240"/>
      <c r="AB35" s="149"/>
      <c r="AC35" s="149"/>
      <c r="AD35" s="149"/>
      <c r="AE35" s="149"/>
      <c r="AF35" s="149"/>
      <c r="AG35" s="149"/>
      <c r="AH35" s="41"/>
      <c r="AI35" s="153"/>
      <c r="AJ35" s="121"/>
    </row>
    <row r="36" spans="2:36" s="39" customFormat="1" ht="18.75" hidden="1">
      <c r="B36" s="152" t="s">
        <v>188</v>
      </c>
      <c r="C36" s="152"/>
      <c r="D36" s="152"/>
      <c r="E36" s="149"/>
      <c r="F36" s="145"/>
      <c r="G36" s="135"/>
      <c r="H36" s="145"/>
      <c r="I36" s="145"/>
      <c r="J36" s="149"/>
      <c r="K36" s="149"/>
      <c r="L36" s="149"/>
      <c r="M36" s="149"/>
      <c r="N36" s="149"/>
      <c r="O36" s="149"/>
      <c r="P36" s="149"/>
      <c r="Q36" s="149"/>
      <c r="R36" s="149"/>
      <c r="S36" s="243"/>
      <c r="T36" s="243"/>
      <c r="U36" s="243"/>
      <c r="V36" s="243"/>
      <c r="W36" s="149"/>
      <c r="X36" s="149"/>
      <c r="Y36" s="149"/>
      <c r="Z36" s="149"/>
      <c r="AA36" s="240"/>
      <c r="AB36" s="149"/>
      <c r="AC36" s="149"/>
      <c r="AD36" s="149"/>
      <c r="AE36" s="149"/>
      <c r="AF36" s="149"/>
      <c r="AG36" s="149"/>
      <c r="AH36" s="41"/>
      <c r="AI36" s="153"/>
      <c r="AJ36" s="121"/>
    </row>
    <row r="37" spans="2:36" s="39" customFormat="1" ht="18.75" hidden="1">
      <c r="B37" s="152" t="s">
        <v>189</v>
      </c>
      <c r="C37" s="152"/>
      <c r="D37" s="152"/>
      <c r="E37" s="149"/>
      <c r="F37" s="145"/>
      <c r="G37" s="135"/>
      <c r="H37" s="145"/>
      <c r="I37" s="145"/>
      <c r="J37" s="149"/>
      <c r="K37" s="149"/>
      <c r="L37" s="149"/>
      <c r="M37" s="149"/>
      <c r="N37" s="149"/>
      <c r="O37" s="149"/>
      <c r="P37" s="149"/>
      <c r="Q37" s="149"/>
      <c r="R37" s="149"/>
      <c r="S37" s="243"/>
      <c r="T37" s="243"/>
      <c r="U37" s="243"/>
      <c r="V37" s="243"/>
      <c r="W37" s="149"/>
      <c r="X37" s="149"/>
      <c r="Y37" s="149"/>
      <c r="Z37" s="149"/>
      <c r="AA37" s="240"/>
      <c r="AB37" s="149"/>
      <c r="AC37" s="149"/>
      <c r="AD37" s="149"/>
      <c r="AE37" s="149"/>
      <c r="AF37" s="149"/>
      <c r="AG37" s="149"/>
      <c r="AH37" s="41"/>
      <c r="AI37" s="153"/>
      <c r="AJ37" s="121"/>
    </row>
    <row r="38" spans="2:36" s="39" customFormat="1" ht="19.5" hidden="1" thickBot="1">
      <c r="B38" s="154" t="s">
        <v>190</v>
      </c>
      <c r="C38" s="154"/>
      <c r="D38" s="154"/>
      <c r="E38" s="155"/>
      <c r="F38" s="145"/>
      <c r="G38" s="135"/>
      <c r="H38" s="145"/>
      <c r="I38" s="145"/>
      <c r="J38" s="149"/>
      <c r="K38" s="149"/>
      <c r="L38" s="149"/>
      <c r="M38" s="149"/>
      <c r="N38" s="149"/>
      <c r="O38" s="149"/>
      <c r="P38" s="149"/>
      <c r="Q38" s="149"/>
      <c r="R38" s="149"/>
      <c r="S38" s="243"/>
      <c r="T38" s="243"/>
      <c r="U38" s="243"/>
      <c r="V38" s="243"/>
      <c r="W38" s="149"/>
      <c r="X38" s="149"/>
      <c r="Y38" s="149"/>
      <c r="Z38" s="149"/>
      <c r="AA38" s="240"/>
      <c r="AB38" s="149"/>
      <c r="AC38" s="149"/>
      <c r="AD38" s="149"/>
      <c r="AE38" s="149"/>
      <c r="AF38" s="149"/>
      <c r="AG38" s="149"/>
      <c r="AH38" s="41"/>
      <c r="AI38" s="153"/>
      <c r="AJ38" s="121"/>
    </row>
    <row r="39" spans="2:36" s="39" customFormat="1" ht="19.5" thickBot="1">
      <c r="B39" s="150" t="s">
        <v>309</v>
      </c>
      <c r="C39" s="244"/>
      <c r="D39" s="244"/>
      <c r="E39" s="156">
        <f>SUM(E33:E38)</f>
        <v>0</v>
      </c>
      <c r="F39" s="245"/>
      <c r="G39" s="135"/>
      <c r="H39" s="145"/>
      <c r="I39" s="145"/>
      <c r="J39" s="149"/>
      <c r="K39" s="149"/>
      <c r="L39" s="149"/>
      <c r="M39" s="149"/>
      <c r="N39" s="149"/>
      <c r="O39" s="149"/>
      <c r="P39" s="149"/>
      <c r="Q39" s="149"/>
      <c r="R39" s="149"/>
      <c r="S39" s="243"/>
      <c r="T39" s="243"/>
      <c r="U39" s="243"/>
      <c r="V39" s="243"/>
      <c r="W39" s="149"/>
      <c r="X39" s="149"/>
      <c r="Y39" s="149"/>
      <c r="Z39" s="149"/>
      <c r="AA39" s="240"/>
      <c r="AB39" s="149"/>
      <c r="AC39" s="149"/>
      <c r="AD39" s="149"/>
      <c r="AE39" s="149"/>
      <c r="AF39" s="149"/>
      <c r="AG39" s="149"/>
      <c r="AH39" s="41"/>
      <c r="AI39" s="153"/>
      <c r="AJ39" s="121"/>
    </row>
    <row r="40" spans="2:36" s="39" customFormat="1" ht="18.75">
      <c r="B40" s="157" t="s">
        <v>192</v>
      </c>
      <c r="C40" s="157"/>
      <c r="D40" s="157"/>
      <c r="E40" s="158"/>
      <c r="F40" s="145"/>
      <c r="G40" s="135"/>
      <c r="H40" s="145"/>
      <c r="I40" s="145"/>
      <c r="J40" s="149"/>
      <c r="K40" s="149"/>
      <c r="L40" s="149"/>
      <c r="M40" s="149"/>
      <c r="N40" s="149"/>
      <c r="O40" s="149"/>
      <c r="P40" s="149"/>
      <c r="Q40" s="149"/>
      <c r="R40" s="149"/>
      <c r="S40" s="243"/>
      <c r="T40" s="243"/>
      <c r="U40" s="243"/>
      <c r="V40" s="243"/>
      <c r="W40" s="149"/>
      <c r="X40" s="149"/>
      <c r="Y40" s="149"/>
      <c r="Z40" s="149"/>
      <c r="AA40" s="240"/>
      <c r="AB40" s="149"/>
      <c r="AC40" s="149"/>
      <c r="AD40" s="149"/>
      <c r="AE40" s="149"/>
      <c r="AF40" s="149"/>
      <c r="AG40" s="149"/>
      <c r="AH40" s="41"/>
      <c r="AI40" s="153"/>
      <c r="AJ40" s="121"/>
    </row>
    <row r="41" spans="2:36" s="39" customFormat="1" ht="18.75">
      <c r="B41" s="152" t="s">
        <v>193</v>
      </c>
      <c r="C41" s="152"/>
      <c r="D41" s="152"/>
      <c r="E41" s="246">
        <f>+'[14]BASE IMPONIBLE'!G47</f>
        <v>0</v>
      </c>
      <c r="F41" s="145"/>
      <c r="G41" s="135"/>
      <c r="H41" s="145"/>
      <c r="I41" s="145"/>
      <c r="J41" s="149"/>
      <c r="K41" s="149"/>
      <c r="L41" s="149"/>
      <c r="M41" s="149"/>
      <c r="N41" s="149"/>
      <c r="O41" s="149"/>
      <c r="P41" s="149"/>
      <c r="Q41" s="149"/>
      <c r="R41" s="149"/>
      <c r="S41" s="243"/>
      <c r="T41" s="243"/>
      <c r="U41" s="243"/>
      <c r="V41" s="243">
        <f>-E41*X12</f>
        <v>0</v>
      </c>
      <c r="W41" s="149"/>
      <c r="X41" s="149"/>
      <c r="Y41" s="149"/>
      <c r="Z41" s="149"/>
      <c r="AA41" s="240"/>
      <c r="AB41" s="149"/>
      <c r="AC41" s="149"/>
      <c r="AD41" s="149"/>
      <c r="AE41" s="149"/>
      <c r="AF41" s="149"/>
      <c r="AG41" s="149"/>
      <c r="AH41" s="41"/>
      <c r="AI41" s="153"/>
      <c r="AJ41" s="121"/>
    </row>
    <row r="42" spans="2:36" ht="19.5" thickBot="1">
      <c r="B42" s="154" t="s">
        <v>194</v>
      </c>
      <c r="C42" s="154"/>
      <c r="D42" s="154"/>
      <c r="E42" s="137"/>
      <c r="F42" s="159"/>
      <c r="G42" s="159"/>
      <c r="H42" s="160"/>
      <c r="I42" s="160"/>
      <c r="J42" s="160"/>
      <c r="K42" s="160"/>
      <c r="L42" s="160"/>
      <c r="M42" s="160"/>
      <c r="N42" s="160"/>
      <c r="O42" s="160"/>
      <c r="P42" s="160"/>
      <c r="Q42" s="160"/>
      <c r="R42" s="160"/>
      <c r="S42" s="237"/>
      <c r="T42" s="237"/>
      <c r="U42" s="237"/>
      <c r="V42" s="237">
        <f>-E42*X12</f>
        <v>0</v>
      </c>
      <c r="W42" s="160"/>
      <c r="X42" s="160"/>
      <c r="Y42" s="160"/>
      <c r="Z42" s="160"/>
      <c r="AA42" s="160"/>
      <c r="AB42" s="160"/>
      <c r="AC42" s="160"/>
      <c r="AD42" s="160"/>
      <c r="AE42" s="160"/>
      <c r="AF42" s="160"/>
      <c r="AG42" s="160"/>
      <c r="AI42" s="40"/>
      <c r="AJ42" s="40"/>
    </row>
    <row r="43" spans="2:36" s="39" customFormat="1" ht="19.5" thickBot="1">
      <c r="B43" s="150" t="s">
        <v>443</v>
      </c>
      <c r="C43" s="241"/>
      <c r="D43" s="241"/>
      <c r="E43" s="161"/>
      <c r="F43" s="161"/>
      <c r="G43" s="161"/>
      <c r="H43" s="118">
        <f t="shared" ref="H43:U43" si="9">+H27+H31</f>
        <v>3089000</v>
      </c>
      <c r="I43" s="118">
        <f t="shared" si="9"/>
        <v>0</v>
      </c>
      <c r="J43" s="118">
        <f t="shared" si="9"/>
        <v>0</v>
      </c>
      <c r="K43" s="118">
        <f t="shared" si="9"/>
        <v>1548000</v>
      </c>
      <c r="L43" s="118">
        <f t="shared" si="9"/>
        <v>0</v>
      </c>
      <c r="M43" s="118">
        <f t="shared" si="9"/>
        <v>0</v>
      </c>
      <c r="N43" s="118">
        <f t="shared" si="9"/>
        <v>0</v>
      </c>
      <c r="O43" s="118">
        <f t="shared" si="9"/>
        <v>1000000</v>
      </c>
      <c r="P43" s="118">
        <f t="shared" si="9"/>
        <v>0</v>
      </c>
      <c r="Q43" s="118">
        <f t="shared" si="9"/>
        <v>0</v>
      </c>
      <c r="R43" s="118">
        <f t="shared" si="9"/>
        <v>541000</v>
      </c>
      <c r="S43" s="118">
        <f t="shared" si="9"/>
        <v>0</v>
      </c>
      <c r="T43" s="118">
        <f t="shared" si="9"/>
        <v>0</v>
      </c>
      <c r="U43" s="118">
        <f t="shared" si="9"/>
        <v>0</v>
      </c>
      <c r="V43" s="118">
        <f>+V27+V31+V41+V42</f>
        <v>-3850</v>
      </c>
      <c r="W43" s="118">
        <f t="shared" ref="W43:AG43" si="10">+W27+W31</f>
        <v>0</v>
      </c>
      <c r="X43" s="118">
        <f t="shared" si="10"/>
        <v>-15940</v>
      </c>
      <c r="Y43" s="118">
        <f t="shared" si="10"/>
        <v>0</v>
      </c>
      <c r="Z43" s="118">
        <f t="shared" si="10"/>
        <v>0</v>
      </c>
      <c r="AA43" s="118">
        <f t="shared" si="10"/>
        <v>0</v>
      </c>
      <c r="AB43" s="118">
        <f t="shared" si="10"/>
        <v>0</v>
      </c>
      <c r="AC43" s="118">
        <f t="shared" si="10"/>
        <v>3785200</v>
      </c>
      <c r="AD43" s="118">
        <f t="shared" si="10"/>
        <v>0</v>
      </c>
      <c r="AE43" s="118">
        <f t="shared" si="10"/>
        <v>0</v>
      </c>
      <c r="AF43" s="118">
        <f t="shared" si="10"/>
        <v>0</v>
      </c>
      <c r="AG43" s="118">
        <f t="shared" si="10"/>
        <v>15874000</v>
      </c>
      <c r="AH43" s="41"/>
      <c r="AI43" s="121">
        <f>SUM(AI16:AI33)</f>
        <v>0</v>
      </c>
      <c r="AJ43" s="121"/>
    </row>
    <row r="44" spans="2:36" ht="18.75">
      <c r="B44" s="162"/>
      <c r="C44" s="162"/>
      <c r="D44" s="162"/>
      <c r="H44" s="40"/>
      <c r="I44" s="40"/>
      <c r="J44" s="40"/>
      <c r="K44" s="40"/>
      <c r="L44" s="40"/>
      <c r="M44" s="40"/>
      <c r="N44" s="40"/>
      <c r="O44" s="40"/>
      <c r="P44" s="40"/>
      <c r="Q44" s="40"/>
      <c r="R44" s="40"/>
      <c r="S44" s="197"/>
      <c r="T44" s="197"/>
      <c r="U44" s="197"/>
      <c r="V44" s="197"/>
      <c r="W44" s="40"/>
      <c r="X44" s="40"/>
      <c r="Y44" s="40"/>
      <c r="Z44" s="40"/>
      <c r="AA44" s="40"/>
      <c r="AB44" s="40"/>
      <c r="AC44" s="40"/>
      <c r="AD44" s="40"/>
      <c r="AE44" s="40"/>
      <c r="AF44" s="40"/>
      <c r="AG44" s="40"/>
      <c r="AI44" s="40"/>
      <c r="AJ44" s="40"/>
    </row>
    <row r="45" spans="2:36">
      <c r="V45" s="197"/>
    </row>
  </sheetData>
  <mergeCells count="22">
    <mergeCell ref="S8:AF8"/>
    <mergeCell ref="S9:AA9"/>
    <mergeCell ref="AB9:AF9"/>
    <mergeCell ref="AG9:AG13"/>
    <mergeCell ref="B10:B13"/>
    <mergeCell ref="E10:G13"/>
    <mergeCell ref="H10:H13"/>
    <mergeCell ref="I10:I13"/>
    <mergeCell ref="J10:J13"/>
    <mergeCell ref="K10:R10"/>
    <mergeCell ref="Y10:Z10"/>
    <mergeCell ref="AB10:AE10"/>
    <mergeCell ref="S11:T11"/>
    <mergeCell ref="U11:V11"/>
    <mergeCell ref="W11:X11"/>
    <mergeCell ref="Y11:Z11"/>
    <mergeCell ref="AD11:AE11"/>
    <mergeCell ref="K12:O12"/>
    <mergeCell ref="P12:Q12"/>
    <mergeCell ref="R12:R13"/>
    <mergeCell ref="S10:V10"/>
    <mergeCell ref="W10:X10"/>
  </mergeCells>
  <printOptions gridLines="1"/>
  <pageMargins left="0.78740157480314965" right="0.70866141732283472" top="0.74803149606299213" bottom="0.74803149606299213" header="0.31496062992125984" footer="0.31496062992125984"/>
  <pageSetup scale="27" orientation="landscape" r:id="rId1"/>
  <headerFooter>
    <oddFooter>&amp;A</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7</vt:i4>
      </vt:variant>
    </vt:vector>
  </HeadingPairs>
  <TitlesOfParts>
    <vt:vector size="23" baseType="lpstr">
      <vt:lpstr>ANTECEDENTES</vt:lpstr>
      <vt:lpstr>Balance 2022 spa A</vt:lpstr>
      <vt:lpstr>balance 2022  spa B</vt:lpstr>
      <vt:lpstr>situación patrimonial</vt:lpstr>
      <vt:lpstr>razon de canje</vt:lpstr>
      <vt:lpstr>distribución de acciones </vt:lpstr>
      <vt:lpstr>hoja de trabajo FUSIÓN</vt:lpstr>
      <vt:lpstr>RTRE 2022 Spa A</vt:lpstr>
      <vt:lpstr>RTRE 2022 spa B</vt:lpstr>
      <vt:lpstr>RTRE 2023 Spa A </vt:lpstr>
      <vt:lpstr>R14 2022 spa A</vt:lpstr>
      <vt:lpstr>R13 2022 spa A</vt:lpstr>
      <vt:lpstr>R19 2022 Spa B </vt:lpstr>
      <vt:lpstr>R18 2022 spa B</vt:lpstr>
      <vt:lpstr>ACTIVO DEP F spa B</vt:lpstr>
      <vt:lpstr>ACTIVO DEP T spa B</vt:lpstr>
      <vt:lpstr>'R13 2022 spa A'!Área_de_impresión</vt:lpstr>
      <vt:lpstr>'R14 2022 spa A'!Área_de_impresión</vt:lpstr>
      <vt:lpstr>'R18 2022 spa B'!Área_de_impresión</vt:lpstr>
      <vt:lpstr>'R19 2022 Spa B '!Área_de_impresión</vt:lpstr>
      <vt:lpstr>'RTRE 2022 Spa A'!Área_de_impresión</vt:lpstr>
      <vt:lpstr>'RTRE 2022 spa B'!Área_de_impresión</vt:lpstr>
      <vt:lpstr>'RTRE 2023 Spa A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ROBERTO</dc:creator>
  <cp:lastModifiedBy>ACER_ASPIRE</cp:lastModifiedBy>
  <dcterms:created xsi:type="dcterms:W3CDTF">2023-10-06T04:41:35Z</dcterms:created>
  <dcterms:modified xsi:type="dcterms:W3CDTF">2023-11-18T10:05:25Z</dcterms:modified>
</cp:coreProperties>
</file>