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spaso pendrive 21032023\CURSOS Y SEMINARIOS 2024\Laboratorio Renta AT 2024 enero 2024\"/>
    </mc:Choice>
  </mc:AlternateContent>
  <bookViews>
    <workbookView xWindow="-120" yWindow="-120" windowWidth="19440" windowHeight="11160" firstSheet="11" activeTab="15"/>
  </bookViews>
  <sheets>
    <sheet name="ANVERSO at 2022 observada" sheetId="73" r:id="rId1"/>
    <sheet name="R17 at2022 observada " sheetId="38" r:id="rId2"/>
    <sheet name="ddjj 1948 at2022 aceptada" sheetId="88" r:id="rId3"/>
    <sheet name="R21 at2022 presentada" sheetId="77" r:id="rId4"/>
    <sheet name="R20 at2022 presentada" sheetId="76" r:id="rId5"/>
    <sheet name="RREE  at2022 determinado" sheetId="74" r:id="rId6"/>
    <sheet name="R18 at2022 presentada" sheetId="39" r:id="rId7"/>
    <sheet name="R19 at2022 presentada" sheetId="40" r:id="rId8"/>
    <sheet name="R17 at2022 correcto" sheetId="87" r:id="rId9"/>
    <sheet name="R19 at2022 correcto" sheetId="84" r:id="rId10"/>
    <sheet name="R18 at2022 correcta" sheetId="85" r:id="rId11"/>
    <sheet name="RREE  at2022 correcto" sheetId="3" r:id="rId12"/>
    <sheet name="R20 at2022 correcta" sheetId="41" r:id="rId13"/>
    <sheet name="R21 at2022 correcta" sheetId="42" r:id="rId14"/>
    <sheet name="ddjj 1948 at2022 correcta" sheetId="89" r:id="rId15"/>
    <sheet name="ANVERSO at 2022 corregido" sheetId="90" r:id="rId16"/>
    <sheet name="RREE at2021 correcta" sheetId="91" r:id="rId17"/>
  </sheets>
  <externalReferences>
    <externalReference r:id="rId18"/>
    <externalReference r:id="rId19"/>
    <externalReference r:id="rId20"/>
    <externalReference r:id="rId21"/>
    <externalReference r:id="rId22"/>
  </externalReferences>
  <definedNames>
    <definedName name="\b" localSheetId="15">#REF!</definedName>
    <definedName name="\b" localSheetId="0">#REF!</definedName>
    <definedName name="\b" localSheetId="2">#REF!</definedName>
    <definedName name="\b" localSheetId="14">#REF!</definedName>
    <definedName name="\b" localSheetId="8">#REF!</definedName>
    <definedName name="\b" localSheetId="10">#REF!</definedName>
    <definedName name="\b" localSheetId="9">#REF!</definedName>
    <definedName name="\b" localSheetId="4">#REF!</definedName>
    <definedName name="\b" localSheetId="3">#REF!</definedName>
    <definedName name="\b" localSheetId="5">#REF!</definedName>
    <definedName name="\b" localSheetId="16">#REF!</definedName>
    <definedName name="\b">#REF!</definedName>
    <definedName name="\z" localSheetId="15">#REF!</definedName>
    <definedName name="\z" localSheetId="0">#REF!</definedName>
    <definedName name="\z" localSheetId="2">#REF!</definedName>
    <definedName name="\z" localSheetId="14">#REF!</definedName>
    <definedName name="\z" localSheetId="8">#REF!</definedName>
    <definedName name="\z" localSheetId="10">#REF!</definedName>
    <definedName name="\z" localSheetId="9">#REF!</definedName>
    <definedName name="\z" localSheetId="4">#REF!</definedName>
    <definedName name="\z" localSheetId="3">#REF!</definedName>
    <definedName name="\z" localSheetId="5">#REF!</definedName>
    <definedName name="\z" localSheetId="16">#REF!</definedName>
    <definedName name="\z">#REF!</definedName>
    <definedName name="aa" localSheetId="15">#REF!</definedName>
    <definedName name="aa" localSheetId="0">#REF!</definedName>
    <definedName name="aa" localSheetId="2">#REF!</definedName>
    <definedName name="aa" localSheetId="14">#REF!</definedName>
    <definedName name="aa" localSheetId="8">#REF!</definedName>
    <definedName name="aa" localSheetId="10">#REF!</definedName>
    <definedName name="aa" localSheetId="9">#REF!</definedName>
    <definedName name="aa" localSheetId="4">#REF!</definedName>
    <definedName name="aa" localSheetId="3">#REF!</definedName>
    <definedName name="aa" localSheetId="5">#REF!</definedName>
    <definedName name="aa" localSheetId="16">#REF!</definedName>
    <definedName name="aa">#REF!</definedName>
    <definedName name="aaa" localSheetId="15">#REF!</definedName>
    <definedName name="aaa" localSheetId="0">#REF!</definedName>
    <definedName name="aaa" localSheetId="2">#REF!</definedName>
    <definedName name="aaa" localSheetId="14">#REF!</definedName>
    <definedName name="aaa" localSheetId="8">#REF!</definedName>
    <definedName name="aaa" localSheetId="10">#REF!</definedName>
    <definedName name="aaa" localSheetId="9">#REF!</definedName>
    <definedName name="aaa" localSheetId="4">#REF!</definedName>
    <definedName name="aaa" localSheetId="3">#REF!</definedName>
    <definedName name="aaa" localSheetId="5">#REF!</definedName>
    <definedName name="aaa" localSheetId="16">#REF!</definedName>
    <definedName name="aaa">#REF!</definedName>
    <definedName name="aaaa" localSheetId="15">#REF!</definedName>
    <definedName name="aaaa" localSheetId="0">#REF!</definedName>
    <definedName name="aaaa" localSheetId="2">#REF!</definedName>
    <definedName name="aaaa" localSheetId="14">#REF!</definedName>
    <definedName name="aaaa" localSheetId="8">#REF!</definedName>
    <definedName name="aaaa" localSheetId="10">#REF!</definedName>
    <definedName name="aaaa" localSheetId="9">#REF!</definedName>
    <definedName name="aaaa" localSheetId="4">#REF!</definedName>
    <definedName name="aaaa" localSheetId="3">#REF!</definedName>
    <definedName name="aaaa" localSheetId="5">#REF!</definedName>
    <definedName name="aaaa" localSheetId="16">#REF!</definedName>
    <definedName name="aaaa">#REF!</definedName>
    <definedName name="_xlnm.Print_Area" localSheetId="8">'R17 at2022 correcto'!$C$2:$Q$46</definedName>
    <definedName name="_xlnm.Print_Area" localSheetId="1">'R17 at2022 observada '!$C$2:$Q$46</definedName>
    <definedName name="_xlnm.Print_Area" localSheetId="10">'R18 at2022 correcta'!$C$2:$Q$13</definedName>
    <definedName name="_xlnm.Print_Area" localSheetId="6">'R18 at2022 presentada'!$C$2:$Q$13</definedName>
    <definedName name="_xlnm.Print_Area" localSheetId="9">'R19 at2022 correcto'!$C$2:$Q$25</definedName>
    <definedName name="_xlnm.Print_Area" localSheetId="7">'R19 at2022 presentada'!$C$2:$Q$25</definedName>
    <definedName name="_xlnm.Print_Area" localSheetId="12">'R20 at2022 correcta'!$B$2:$AX$17</definedName>
    <definedName name="_xlnm.Print_Area" localSheetId="4">'R20 at2022 presentada'!$B$2:$AX$17</definedName>
    <definedName name="_xlnm.Print_Area" localSheetId="13">'R21 at2022 correcta'!$B$2:$AW$18</definedName>
    <definedName name="_xlnm.Print_Area" localSheetId="3">'R21 at2022 presentada'!$B$2:$AW$18</definedName>
    <definedName name="_xlnm.Print_Area" localSheetId="11">'RREE  at2022 correcto'!$B$1:$AG$46</definedName>
    <definedName name="_xlnm.Print_Area" localSheetId="5">'RREE  at2022 determinado'!$B$1:$AG$46</definedName>
    <definedName name="_xlnm.Print_Area" localSheetId="16">'RREE at2021 correcta'!$B$1:$AI$119</definedName>
    <definedName name="casa" localSheetId="15">#REF!</definedName>
    <definedName name="casa" localSheetId="0">#REF!</definedName>
    <definedName name="casa" localSheetId="2">#REF!</definedName>
    <definedName name="casa" localSheetId="14">#REF!</definedName>
    <definedName name="casa" localSheetId="8">#REF!</definedName>
    <definedName name="casa" localSheetId="10">#REF!</definedName>
    <definedName name="casa" localSheetId="9">#REF!</definedName>
    <definedName name="casa" localSheetId="4">#REF!</definedName>
    <definedName name="casa" localSheetId="3">#REF!</definedName>
    <definedName name="casa" localSheetId="5">#REF!</definedName>
    <definedName name="casa" localSheetId="16">#REF!</definedName>
    <definedName name="casa">#REF!</definedName>
    <definedName name="CBDDSDSGSE" localSheetId="15">#REF!</definedName>
    <definedName name="CBDDSDSGSE" localSheetId="0">#REF!</definedName>
    <definedName name="CBDDSDSGSE" localSheetId="2">#REF!</definedName>
    <definedName name="CBDDSDSGSE" localSheetId="14">#REF!</definedName>
    <definedName name="CBDDSDSGSE" localSheetId="8">#REF!</definedName>
    <definedName name="CBDDSDSGSE" localSheetId="10">#REF!</definedName>
    <definedName name="CBDDSDSGSE" localSheetId="9">#REF!</definedName>
    <definedName name="CBDDSDSGSE" localSheetId="4">#REF!</definedName>
    <definedName name="CBDDSDSGSE" localSheetId="3">#REF!</definedName>
    <definedName name="CBDDSDSGSE" localSheetId="5">#REF!</definedName>
    <definedName name="CBDDSDSGSE" localSheetId="16">#REF!</definedName>
    <definedName name="CBDDSDSGSE">#REF!</definedName>
    <definedName name="CC" localSheetId="15">#REF!</definedName>
    <definedName name="CC" localSheetId="0">#REF!</definedName>
    <definedName name="CC" localSheetId="2">#REF!</definedName>
    <definedName name="CC" localSheetId="14">#REF!</definedName>
    <definedName name="CC" localSheetId="8">#REF!</definedName>
    <definedName name="CC" localSheetId="10">#REF!</definedName>
    <definedName name="CC" localSheetId="9">#REF!</definedName>
    <definedName name="CC" localSheetId="4">#REF!</definedName>
    <definedName name="CC" localSheetId="3">#REF!</definedName>
    <definedName name="CC" localSheetId="5">#REF!</definedName>
    <definedName name="CC" localSheetId="16">#REF!</definedName>
    <definedName name="CC">#REF!</definedName>
    <definedName name="CCCC" localSheetId="15">[1]bien!#REF!</definedName>
    <definedName name="CCCC" localSheetId="0">[1]bien!#REF!</definedName>
    <definedName name="CCCC" localSheetId="2">[1]bien!#REF!</definedName>
    <definedName name="CCCC" localSheetId="14">[1]bien!#REF!</definedName>
    <definedName name="CCCC" localSheetId="8">[1]bien!#REF!</definedName>
    <definedName name="CCCC" localSheetId="10">[1]bien!#REF!</definedName>
    <definedName name="CCCC" localSheetId="9">[1]bien!#REF!</definedName>
    <definedName name="CCCC" localSheetId="4">[1]bien!#REF!</definedName>
    <definedName name="CCCC" localSheetId="3">[1]bien!#REF!</definedName>
    <definedName name="CCCC" localSheetId="5">[1]bien!#REF!</definedName>
    <definedName name="CCCC" localSheetId="16">[1]bien!#REF!</definedName>
    <definedName name="CCCC">[1]bien!#REF!</definedName>
    <definedName name="CCCCC" localSheetId="15">[1]bien!#REF!</definedName>
    <definedName name="CCCCC" localSheetId="0">[1]bien!#REF!</definedName>
    <definedName name="CCCCC" localSheetId="2">[1]bien!#REF!</definedName>
    <definedName name="CCCCC" localSheetId="14">[1]bien!#REF!</definedName>
    <definedName name="CCCCC" localSheetId="8">[1]bien!#REF!</definedName>
    <definedName name="CCCCC" localSheetId="10">[1]bien!#REF!</definedName>
    <definedName name="CCCCC" localSheetId="9">[1]bien!#REF!</definedName>
    <definedName name="CCCCC" localSheetId="4">[1]bien!#REF!</definedName>
    <definedName name="CCCCC" localSheetId="3">[1]bien!#REF!</definedName>
    <definedName name="CCCCC" localSheetId="5">[1]bien!#REF!</definedName>
    <definedName name="CCCCC" localSheetId="16">[1]bien!#REF!</definedName>
    <definedName name="CCCCC">[1]bien!#REF!</definedName>
    <definedName name="CERTIFICADO" localSheetId="15">#REF!</definedName>
    <definedName name="CERTIFICADO" localSheetId="0">#REF!</definedName>
    <definedName name="CERTIFICADO" localSheetId="2">#REF!</definedName>
    <definedName name="CERTIFICADO" localSheetId="14">#REF!</definedName>
    <definedName name="CERTIFICADO" localSheetId="8">#REF!</definedName>
    <definedName name="CERTIFICADO" localSheetId="10">#REF!</definedName>
    <definedName name="CERTIFICADO" localSheetId="9">#REF!</definedName>
    <definedName name="CERTIFICADO" localSheetId="4">#REF!</definedName>
    <definedName name="CERTIFICADO" localSheetId="3">#REF!</definedName>
    <definedName name="CERTIFICADO" localSheetId="5">#REF!</definedName>
    <definedName name="CERTIFICADO" localSheetId="16">#REF!</definedName>
    <definedName name="CERTIFICADO">#REF!</definedName>
    <definedName name="DD" localSheetId="15">#REF!</definedName>
    <definedName name="DD" localSheetId="0">#REF!</definedName>
    <definedName name="DD" localSheetId="2">#REF!</definedName>
    <definedName name="DD" localSheetId="14">#REF!</definedName>
    <definedName name="DD" localSheetId="8">#REF!</definedName>
    <definedName name="DD" localSheetId="10">#REF!</definedName>
    <definedName name="DD" localSheetId="9">#REF!</definedName>
    <definedName name="DD" localSheetId="4">#REF!</definedName>
    <definedName name="DD" localSheetId="3">#REF!</definedName>
    <definedName name="DD" localSheetId="5">#REF!</definedName>
    <definedName name="DD" localSheetId="16">#REF!</definedName>
    <definedName name="DD">#REF!</definedName>
    <definedName name="DFF" localSheetId="15">#REF!</definedName>
    <definedName name="DFF" localSheetId="0">#REF!</definedName>
    <definedName name="DFF" localSheetId="2">#REF!</definedName>
    <definedName name="DFF" localSheetId="14">#REF!</definedName>
    <definedName name="DFF" localSheetId="8">#REF!</definedName>
    <definedName name="DFF" localSheetId="10">#REF!</definedName>
    <definedName name="DFF" localSheetId="9">#REF!</definedName>
    <definedName name="DFF" localSheetId="4">#REF!</definedName>
    <definedName name="DFF" localSheetId="3">#REF!</definedName>
    <definedName name="DFF" localSheetId="5">#REF!</definedName>
    <definedName name="DFF" localSheetId="16">#REF!</definedName>
    <definedName name="DFF">#REF!</definedName>
    <definedName name="DFFFD" localSheetId="15">#REF!</definedName>
    <definedName name="DFFFD" localSheetId="0">#REF!</definedName>
    <definedName name="DFFFD" localSheetId="2">#REF!</definedName>
    <definedName name="DFFFD" localSheetId="14">#REF!</definedName>
    <definedName name="DFFFD" localSheetId="8">#REF!</definedName>
    <definedName name="DFFFD" localSheetId="10">#REF!</definedName>
    <definedName name="DFFFD" localSheetId="9">#REF!</definedName>
    <definedName name="DFFFD" localSheetId="4">#REF!</definedName>
    <definedName name="DFFFD" localSheetId="3">#REF!</definedName>
    <definedName name="DFFFD" localSheetId="5">#REF!</definedName>
    <definedName name="DFFFD" localSheetId="16">#REF!</definedName>
    <definedName name="DFFFD">#REF!</definedName>
    <definedName name="DOS" localSheetId="15">#REF!</definedName>
    <definedName name="DOS" localSheetId="0">#REF!</definedName>
    <definedName name="DOS" localSheetId="2">#REF!</definedName>
    <definedName name="DOS" localSheetId="14">#REF!</definedName>
    <definedName name="DOS" localSheetId="8">#REF!</definedName>
    <definedName name="DOS" localSheetId="10">#REF!</definedName>
    <definedName name="DOS" localSheetId="9">#REF!</definedName>
    <definedName name="DOS" localSheetId="4">#REF!</definedName>
    <definedName name="DOS" localSheetId="3">#REF!</definedName>
    <definedName name="DOS" localSheetId="5">#REF!</definedName>
    <definedName name="DOS" localSheetId="16">#REF!</definedName>
    <definedName name="DOS">#REF!</definedName>
    <definedName name="EDEE" localSheetId="15">#REF!</definedName>
    <definedName name="EDEE" localSheetId="0">#REF!</definedName>
    <definedName name="EDEE" localSheetId="2">#REF!</definedName>
    <definedName name="EDEE" localSheetId="14">#REF!</definedName>
    <definedName name="EDEE" localSheetId="8">#REF!</definedName>
    <definedName name="EDEE" localSheetId="10">#REF!</definedName>
    <definedName name="EDEE" localSheetId="9">#REF!</definedName>
    <definedName name="EDEE" localSheetId="4">#REF!</definedName>
    <definedName name="EDEE" localSheetId="3">#REF!</definedName>
    <definedName name="EDEE" localSheetId="5">#REF!</definedName>
    <definedName name="EDEE" localSheetId="16">#REF!</definedName>
    <definedName name="EDEE">#REF!</definedName>
    <definedName name="Excel_BuiltIn_Print_Area_2_1" localSheetId="15">#REF!</definedName>
    <definedName name="Excel_BuiltIn_Print_Area_2_1" localSheetId="0">#REF!</definedName>
    <definedName name="Excel_BuiltIn_Print_Area_2_1" localSheetId="2">#REF!</definedName>
    <definedName name="Excel_BuiltIn_Print_Area_2_1" localSheetId="14">#REF!</definedName>
    <definedName name="Excel_BuiltIn_Print_Area_2_1" localSheetId="8">#REF!</definedName>
    <definedName name="Excel_BuiltIn_Print_Area_2_1" localSheetId="10">#REF!</definedName>
    <definedName name="Excel_BuiltIn_Print_Area_2_1" localSheetId="9">#REF!</definedName>
    <definedName name="Excel_BuiltIn_Print_Area_2_1" localSheetId="4">#REF!</definedName>
    <definedName name="Excel_BuiltIn_Print_Area_2_1" localSheetId="3">#REF!</definedName>
    <definedName name="Excel_BuiltIn_Print_Area_2_1" localSheetId="5">#REF!</definedName>
    <definedName name="Excel_BuiltIn_Print_Area_2_1" localSheetId="16">#REF!</definedName>
    <definedName name="Excel_BuiltIn_Print_Area_2_1">#REF!</definedName>
    <definedName name="Factores">'[1]calculos planilla'!$A$2:$M$134</definedName>
    <definedName name="fecha">[1]bien!$F$8</definedName>
    <definedName name="fecha_act" localSheetId="15">[1]bien!#REF!</definedName>
    <definedName name="fecha_act" localSheetId="0">[1]bien!#REF!</definedName>
    <definedName name="fecha_act" localSheetId="2">[1]bien!#REF!</definedName>
    <definedName name="fecha_act" localSheetId="14">[1]bien!#REF!</definedName>
    <definedName name="fecha_act" localSheetId="8">[1]bien!#REF!</definedName>
    <definedName name="fecha_act" localSheetId="10">[1]bien!#REF!</definedName>
    <definedName name="fecha_act" localSheetId="9">[1]bien!#REF!</definedName>
    <definedName name="fecha_act" localSheetId="4">[1]bien!#REF!</definedName>
    <definedName name="fecha_act" localSheetId="3">[1]bien!#REF!</definedName>
    <definedName name="fecha_act" localSheetId="5">[1]bien!#REF!</definedName>
    <definedName name="fecha_act" localSheetId="16">[1]bien!#REF!</definedName>
    <definedName name="fecha_act">[1]bien!#REF!</definedName>
    <definedName name="FF" localSheetId="15">#REF!</definedName>
    <definedName name="FF" localSheetId="0">#REF!</definedName>
    <definedName name="FF" localSheetId="2">#REF!</definedName>
    <definedName name="FF" localSheetId="14">#REF!</definedName>
    <definedName name="FF" localSheetId="8">#REF!</definedName>
    <definedName name="FF" localSheetId="10">#REF!</definedName>
    <definedName name="FF" localSheetId="9">#REF!</definedName>
    <definedName name="FF" localSheetId="4">#REF!</definedName>
    <definedName name="FF" localSheetId="3">#REF!</definedName>
    <definedName name="FF" localSheetId="5">#REF!</definedName>
    <definedName name="FF" localSheetId="16">#REF!</definedName>
    <definedName name="FF">#REF!</definedName>
    <definedName name="FFF" localSheetId="15">#REF!</definedName>
    <definedName name="FFF" localSheetId="0">#REF!</definedName>
    <definedName name="FFF" localSheetId="2">#REF!</definedName>
    <definedName name="FFF" localSheetId="14">#REF!</definedName>
    <definedName name="FFF" localSheetId="8">#REF!</definedName>
    <definedName name="FFF" localSheetId="10">#REF!</definedName>
    <definedName name="FFF" localSheetId="9">#REF!</definedName>
    <definedName name="FFF" localSheetId="4">#REF!</definedName>
    <definedName name="FFF" localSheetId="3">#REF!</definedName>
    <definedName name="FFF" localSheetId="5">#REF!</definedName>
    <definedName name="FFF" localSheetId="16">#REF!</definedName>
    <definedName name="FFF">#REF!</definedName>
    <definedName name="FFFF" localSheetId="15">[1]bien!#REF!</definedName>
    <definedName name="FFFF" localSheetId="0">[1]bien!#REF!</definedName>
    <definedName name="FFFF" localSheetId="2">[1]bien!#REF!</definedName>
    <definedName name="FFFF" localSheetId="14">[1]bien!#REF!</definedName>
    <definedName name="FFFF" localSheetId="8">[1]bien!#REF!</definedName>
    <definedName name="FFFF" localSheetId="10">[1]bien!#REF!</definedName>
    <definedName name="FFFF" localSheetId="9">[1]bien!#REF!</definedName>
    <definedName name="FFFF" localSheetId="4">[1]bien!#REF!</definedName>
    <definedName name="FFFF" localSheetId="3">[1]bien!#REF!</definedName>
    <definedName name="FFFF" localSheetId="5">[1]bien!#REF!</definedName>
    <definedName name="FFFF" localSheetId="16">[1]bien!#REF!</definedName>
    <definedName name="FFFF">[1]bien!#REF!</definedName>
    <definedName name="g" localSheetId="15">#REF!</definedName>
    <definedName name="g" localSheetId="0">#REF!</definedName>
    <definedName name="g" localSheetId="2">#REF!</definedName>
    <definedName name="g" localSheetId="14">#REF!</definedName>
    <definedName name="g" localSheetId="8">#REF!</definedName>
    <definedName name="g" localSheetId="10">#REF!</definedName>
    <definedName name="g" localSheetId="9">#REF!</definedName>
    <definedName name="g" localSheetId="4">#REF!</definedName>
    <definedName name="g" localSheetId="3">#REF!</definedName>
    <definedName name="g" localSheetId="5">#REF!</definedName>
    <definedName name="g" localSheetId="16">#REF!</definedName>
    <definedName name="g">#REF!</definedName>
    <definedName name="GVKey">""</definedName>
    <definedName name="HGHHH" localSheetId="15">#REF!</definedName>
    <definedName name="HGHHH" localSheetId="0">#REF!</definedName>
    <definedName name="HGHHH" localSheetId="2">#REF!</definedName>
    <definedName name="HGHHH" localSheetId="14">#REF!</definedName>
    <definedName name="HGHHH" localSheetId="8">#REF!</definedName>
    <definedName name="HGHHH" localSheetId="10">#REF!</definedName>
    <definedName name="HGHHH" localSheetId="9">#REF!</definedName>
    <definedName name="HGHHH" localSheetId="4">#REF!</definedName>
    <definedName name="HGHHH" localSheetId="3">#REF!</definedName>
    <definedName name="HGHHH" localSheetId="5">#REF!</definedName>
    <definedName name="HGHHH" localSheetId="16">#REF!</definedName>
    <definedName name="HGHHH">#REF!</definedName>
    <definedName name="HHHH" localSheetId="15">#REF!</definedName>
    <definedName name="HHHH" localSheetId="0">#REF!</definedName>
    <definedName name="HHHH" localSheetId="2">#REF!</definedName>
    <definedName name="HHHH" localSheetId="14">#REF!</definedName>
    <definedName name="HHHH" localSheetId="8">#REF!</definedName>
    <definedName name="HHHH" localSheetId="10">#REF!</definedName>
    <definedName name="HHHH" localSheetId="9">#REF!</definedName>
    <definedName name="HHHH" localSheetId="4">#REF!</definedName>
    <definedName name="HHHH" localSheetId="3">#REF!</definedName>
    <definedName name="HHHH" localSheetId="5">#REF!</definedName>
    <definedName name="HHHH" localSheetId="16">#REF!</definedName>
    <definedName name="HHHH">#REF!</definedName>
    <definedName name="HISTORICO">[1]bien!$F$11</definedName>
    <definedName name="inicial">'[1]calculos planilla'!$S$3:$U$14</definedName>
    <definedName name="INVERSION" localSheetId="15">#REF!</definedName>
    <definedName name="INVERSION" localSheetId="0">#REF!</definedName>
    <definedName name="INVERSION" localSheetId="2">#REF!</definedName>
    <definedName name="INVERSION" localSheetId="14">#REF!</definedName>
    <definedName name="INVERSION" localSheetId="8">#REF!</definedName>
    <definedName name="INVERSION" localSheetId="1">#REF!</definedName>
    <definedName name="INVERSION" localSheetId="10">#REF!</definedName>
    <definedName name="INVERSION" localSheetId="6">#REF!</definedName>
    <definedName name="INVERSION" localSheetId="9">#REF!</definedName>
    <definedName name="INVERSION" localSheetId="7">#REF!</definedName>
    <definedName name="INVERSION" localSheetId="12">#REF!</definedName>
    <definedName name="INVERSION" localSheetId="4">#REF!</definedName>
    <definedName name="INVERSION" localSheetId="13">#REF!</definedName>
    <definedName name="INVERSION" localSheetId="3">#REF!</definedName>
    <definedName name="INVERSION" localSheetId="5">#REF!</definedName>
    <definedName name="INVERSION" localSheetId="16">#REF!</definedName>
    <definedName name="INVERSION">#REF!</definedName>
    <definedName name="ipc">'[1]calculos planilla'!$P$3:$Q$146</definedName>
    <definedName name="matriz" localSheetId="15">#REF!</definedName>
    <definedName name="matriz" localSheetId="0">#REF!</definedName>
    <definedName name="matriz" localSheetId="2">#REF!</definedName>
    <definedName name="matriz" localSheetId="14">#REF!</definedName>
    <definedName name="matriz" localSheetId="8">#REF!</definedName>
    <definedName name="matriz" localSheetId="10">#REF!</definedName>
    <definedName name="matriz" localSheetId="9">#REF!</definedName>
    <definedName name="matriz" localSheetId="4">#REF!</definedName>
    <definedName name="matriz" localSheetId="3">#REF!</definedName>
    <definedName name="matriz" localSheetId="5">#REF!</definedName>
    <definedName name="matriz" localSheetId="16">#REF!</definedName>
    <definedName name="matriz">#REF!</definedName>
    <definedName name="matriz2" localSheetId="15">#REF!</definedName>
    <definedName name="matriz2" localSheetId="0">#REF!</definedName>
    <definedName name="matriz2" localSheetId="2">#REF!</definedName>
    <definedName name="matriz2" localSheetId="14">#REF!</definedName>
    <definedName name="matriz2" localSheetId="8">#REF!</definedName>
    <definedName name="matriz2" localSheetId="10">#REF!</definedName>
    <definedName name="matriz2" localSheetId="9">#REF!</definedName>
    <definedName name="matriz2" localSheetId="4">#REF!</definedName>
    <definedName name="matriz2" localSheetId="3">#REF!</definedName>
    <definedName name="matriz2" localSheetId="5">#REF!</definedName>
    <definedName name="matriz2" localSheetId="16">#REF!</definedName>
    <definedName name="matriz2">#REF!</definedName>
    <definedName name="mmm" localSheetId="15">#REF!</definedName>
    <definedName name="mmm" localSheetId="0">#REF!</definedName>
    <definedName name="mmm" localSheetId="2">#REF!</definedName>
    <definedName name="mmm" localSheetId="14">#REF!</definedName>
    <definedName name="mmm" localSheetId="8">#REF!</definedName>
    <definedName name="mmm" localSheetId="10">#REF!</definedName>
    <definedName name="mmm" localSheetId="9">#REF!</definedName>
    <definedName name="mmm" localSheetId="4">#REF!</definedName>
    <definedName name="mmm" localSheetId="3">#REF!</definedName>
    <definedName name="mmm" localSheetId="5">#REF!</definedName>
    <definedName name="mmm" localSheetId="16">#REF!</definedName>
    <definedName name="mmm">#REF!</definedName>
    <definedName name="operacion" localSheetId="15">#REF!</definedName>
    <definedName name="operacion" localSheetId="0">#REF!</definedName>
    <definedName name="operacion" localSheetId="2">#REF!</definedName>
    <definedName name="operacion" localSheetId="14">#REF!</definedName>
    <definedName name="operacion" localSheetId="8">#REF!</definedName>
    <definedName name="operacion" localSheetId="1">#REF!</definedName>
    <definedName name="operacion" localSheetId="10">#REF!</definedName>
    <definedName name="operacion" localSheetId="6">#REF!</definedName>
    <definedName name="operacion" localSheetId="9">#REF!</definedName>
    <definedName name="operacion" localSheetId="7">#REF!</definedName>
    <definedName name="operacion" localSheetId="12">#REF!</definedName>
    <definedName name="operacion" localSheetId="4">#REF!</definedName>
    <definedName name="operacion" localSheetId="13">#REF!</definedName>
    <definedName name="operacion" localSheetId="3">#REF!</definedName>
    <definedName name="operacion" localSheetId="5">#REF!</definedName>
    <definedName name="operacion" localSheetId="16">#REF!</definedName>
    <definedName name="operacion">#REF!</definedName>
    <definedName name="OPERACION1" localSheetId="15">#REF!</definedName>
    <definedName name="OPERACION1" localSheetId="0">#REF!</definedName>
    <definedName name="OPERACION1" localSheetId="2">#REF!</definedName>
    <definedName name="OPERACION1" localSheetId="14">#REF!</definedName>
    <definedName name="OPERACION1" localSheetId="8">#REF!</definedName>
    <definedName name="OPERACION1" localSheetId="1">#REF!</definedName>
    <definedName name="OPERACION1" localSheetId="10">#REF!</definedName>
    <definedName name="OPERACION1" localSheetId="6">#REF!</definedName>
    <definedName name="OPERACION1" localSheetId="9">#REF!</definedName>
    <definedName name="OPERACION1" localSheetId="7">#REF!</definedName>
    <definedName name="OPERACION1" localSheetId="12">#REF!</definedName>
    <definedName name="OPERACION1" localSheetId="4">#REF!</definedName>
    <definedName name="OPERACION1" localSheetId="13">#REF!</definedName>
    <definedName name="OPERACION1" localSheetId="3">#REF!</definedName>
    <definedName name="OPERACION1" localSheetId="5">#REF!</definedName>
    <definedName name="OPERACION1" localSheetId="16">#REF!</definedName>
    <definedName name="OPERACION1">#REF!</definedName>
    <definedName name="operacion4" localSheetId="15">#REF!</definedName>
    <definedName name="operacion4" localSheetId="0">#REF!</definedName>
    <definedName name="operacion4" localSheetId="2">#REF!</definedName>
    <definedName name="operacion4" localSheetId="14">#REF!</definedName>
    <definedName name="operacion4" localSheetId="8">#REF!</definedName>
    <definedName name="operacion4" localSheetId="10">#REF!</definedName>
    <definedName name="operacion4" localSheetId="9">#REF!</definedName>
    <definedName name="operacion4" localSheetId="4">#REF!</definedName>
    <definedName name="operacion4" localSheetId="3">#REF!</definedName>
    <definedName name="operacion4" localSheetId="5">#REF!</definedName>
    <definedName name="operacion4" localSheetId="16">#REF!</definedName>
    <definedName name="operacion4">#REF!</definedName>
    <definedName name="ORDENADO" localSheetId="15">#REF!</definedName>
    <definedName name="ORDENADO" localSheetId="0">#REF!</definedName>
    <definedName name="ORDENADO" localSheetId="2">#REF!</definedName>
    <definedName name="ORDENADO" localSheetId="14">#REF!</definedName>
    <definedName name="ORDENADO" localSheetId="8">#REF!</definedName>
    <definedName name="ORDENADO" localSheetId="10">#REF!</definedName>
    <definedName name="ORDENADO" localSheetId="9">#REF!</definedName>
    <definedName name="ORDENADO" localSheetId="4">#REF!</definedName>
    <definedName name="ORDENADO" localSheetId="3">#REF!</definedName>
    <definedName name="ORDENADO" localSheetId="5">#REF!</definedName>
    <definedName name="ORDENADO" localSheetId="16">#REF!</definedName>
    <definedName name="ORDENADO">#REF!</definedName>
    <definedName name="pert" localSheetId="15">#REF!</definedName>
    <definedName name="pert" localSheetId="0">#REF!</definedName>
    <definedName name="pert" localSheetId="2">#REF!</definedName>
    <definedName name="pert" localSheetId="14">#REF!</definedName>
    <definedName name="pert" localSheetId="8">#REF!</definedName>
    <definedName name="pert" localSheetId="10">#REF!</definedName>
    <definedName name="pert" localSheetId="9">#REF!</definedName>
    <definedName name="pert" localSheetId="4">#REF!</definedName>
    <definedName name="pert" localSheetId="3">#REF!</definedName>
    <definedName name="pert" localSheetId="5">#REF!</definedName>
    <definedName name="pert" localSheetId="16">#REF!</definedName>
    <definedName name="pert">#REF!</definedName>
    <definedName name="RRRR" localSheetId="15">#REF!</definedName>
    <definedName name="RRRR" localSheetId="0">#REF!</definedName>
    <definedName name="RRRR" localSheetId="2">#REF!</definedName>
    <definedName name="RRRR" localSheetId="14">#REF!</definedName>
    <definedName name="RRRR" localSheetId="8">#REF!</definedName>
    <definedName name="RRRR" localSheetId="10">#REF!</definedName>
    <definedName name="RRRR" localSheetId="9">#REF!</definedName>
    <definedName name="RRRR" localSheetId="4">#REF!</definedName>
    <definedName name="RRRR" localSheetId="3">#REF!</definedName>
    <definedName name="RRRR" localSheetId="5">#REF!</definedName>
    <definedName name="RRRR" localSheetId="16">#REF!</definedName>
    <definedName name="RRRR">#REF!</definedName>
    <definedName name="SPSet">"current"</definedName>
    <definedName name="SPWS_WBID">""</definedName>
    <definedName name="SRDF" localSheetId="15">#REF!</definedName>
    <definedName name="SRDF" localSheetId="0">#REF!</definedName>
    <definedName name="SRDF" localSheetId="2">#REF!</definedName>
    <definedName name="SRDF" localSheetId="14">#REF!</definedName>
    <definedName name="SRDF" localSheetId="8">#REF!</definedName>
    <definedName name="SRDF" localSheetId="10">#REF!</definedName>
    <definedName name="SRDF" localSheetId="9">#REF!</definedName>
    <definedName name="SRDF" localSheetId="4">#REF!</definedName>
    <definedName name="SRDF" localSheetId="3">#REF!</definedName>
    <definedName name="SRDF" localSheetId="5">#REF!</definedName>
    <definedName name="SRDF" localSheetId="16">#REF!</definedName>
    <definedName name="SRDF">#REF!</definedName>
    <definedName name="ssss" localSheetId="15">#REF!</definedName>
    <definedName name="ssss" localSheetId="0">#REF!</definedName>
    <definedName name="ssss" localSheetId="2">#REF!</definedName>
    <definedName name="ssss" localSheetId="14">#REF!</definedName>
    <definedName name="ssss" localSheetId="8">#REF!</definedName>
    <definedName name="ssss" localSheetId="10">#REF!</definedName>
    <definedName name="ssss" localSheetId="9">#REF!</definedName>
    <definedName name="ssss" localSheetId="4">#REF!</definedName>
    <definedName name="ssss" localSheetId="3">#REF!</definedName>
    <definedName name="ssss" localSheetId="5">#REF!</definedName>
    <definedName name="ssss" localSheetId="16">#REF!</definedName>
    <definedName name="ssss">#REF!</definedName>
    <definedName name="TABLAS" localSheetId="15">#REF!</definedName>
    <definedName name="TABLAS" localSheetId="0">#REF!</definedName>
    <definedName name="TABLAS" localSheetId="2">#REF!</definedName>
    <definedName name="TABLAS" localSheetId="14">#REF!</definedName>
    <definedName name="TABLAS" localSheetId="8">#REF!</definedName>
    <definedName name="TABLAS" localSheetId="10">#REF!</definedName>
    <definedName name="TABLAS" localSheetId="9">#REF!</definedName>
    <definedName name="TABLAS" localSheetId="4">#REF!</definedName>
    <definedName name="TABLAS" localSheetId="3">#REF!</definedName>
    <definedName name="TABLAS" localSheetId="5">#REF!</definedName>
    <definedName name="TABLAS" localSheetId="16">#REF!</definedName>
    <definedName name="TABLAS">#REF!</definedName>
    <definedName name="TTTT" localSheetId="15">#REF!</definedName>
    <definedName name="TTTT" localSheetId="0">#REF!</definedName>
    <definedName name="TTTT" localSheetId="2">#REF!</definedName>
    <definedName name="TTTT" localSheetId="14">#REF!</definedName>
    <definedName name="TTTT" localSheetId="8">#REF!</definedName>
    <definedName name="TTTT" localSheetId="10">#REF!</definedName>
    <definedName name="TTTT" localSheetId="9">#REF!</definedName>
    <definedName name="TTTT" localSheetId="4">#REF!</definedName>
    <definedName name="TTTT" localSheetId="3">#REF!</definedName>
    <definedName name="TTTT" localSheetId="5">#REF!</definedName>
    <definedName name="TTTT" localSheetId="16">#REF!</definedName>
    <definedName name="TTTT">#REF!</definedName>
    <definedName name="v" localSheetId="2">'[2]Registrar '!$A$2:$B$182</definedName>
    <definedName name="v" localSheetId="14">'[2]Registrar '!$A$2:$B$182</definedName>
    <definedName name="v" localSheetId="11">'[2]Registrar '!$A$2:$B$182</definedName>
    <definedName name="v" localSheetId="5">'[2]Registrar '!$A$2:$B$182</definedName>
    <definedName name="v" localSheetId="16">'[2]Registrar '!$A$2:$B$182</definedName>
    <definedName name="v">'[3]Registrar '!$A$2:$B$182</definedName>
    <definedName name="VFGDGDS" localSheetId="15">#REF!</definedName>
    <definedName name="VFGDGDS" localSheetId="0">#REF!</definedName>
    <definedName name="VFGDGDS" localSheetId="2">#REF!</definedName>
    <definedName name="VFGDGDS" localSheetId="14">#REF!</definedName>
    <definedName name="VFGDGDS" localSheetId="8">#REF!</definedName>
    <definedName name="VFGDGDS" localSheetId="10">#REF!</definedName>
    <definedName name="VFGDGDS" localSheetId="9">#REF!</definedName>
    <definedName name="VFGDGDS" localSheetId="4">#REF!</definedName>
    <definedName name="VFGDGDS" localSheetId="3">#REF!</definedName>
    <definedName name="VFGDGDS" localSheetId="5">#REF!</definedName>
    <definedName name="VFGDGDS" localSheetId="16">#REF!</definedName>
    <definedName name="VFGDGDS">#REF!</definedName>
    <definedName name="Vutil">[1]bien!$G$17</definedName>
    <definedName name="XX" localSheetId="15">#REF!</definedName>
    <definedName name="XX" localSheetId="0">#REF!</definedName>
    <definedName name="XX" localSheetId="2">#REF!</definedName>
    <definedName name="XX" localSheetId="14">#REF!</definedName>
    <definedName name="XX" localSheetId="8">#REF!</definedName>
    <definedName name="XX" localSheetId="10">#REF!</definedName>
    <definedName name="XX" localSheetId="9">#REF!</definedName>
    <definedName name="XX" localSheetId="4">#REF!</definedName>
    <definedName name="XX" localSheetId="3">#REF!</definedName>
    <definedName name="XX" localSheetId="5">#REF!</definedName>
    <definedName name="XX" localSheetId="16">#REF!</definedName>
    <definedName name="XX">#REF!</definedName>
    <definedName name="XXX" localSheetId="15">#REF!</definedName>
    <definedName name="XXX" localSheetId="0">#REF!</definedName>
    <definedName name="XXX" localSheetId="2">#REF!</definedName>
    <definedName name="XXX" localSheetId="14">#REF!</definedName>
    <definedName name="XXX" localSheetId="8">#REF!</definedName>
    <definedName name="XXX" localSheetId="10">#REF!</definedName>
    <definedName name="XXX" localSheetId="9">#REF!</definedName>
    <definedName name="XXX" localSheetId="4">#REF!</definedName>
    <definedName name="XXX" localSheetId="3">#REF!</definedName>
    <definedName name="XXX" localSheetId="5">#REF!</definedName>
    <definedName name="XXX" localSheetId="16">#REF!</definedName>
    <definedName name="XX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119" i="91" l="1"/>
  <c r="AI115" i="91"/>
  <c r="AH115" i="91"/>
  <c r="AG115" i="91"/>
  <c r="AF115" i="91"/>
  <c r="AE115" i="91"/>
  <c r="AD115" i="91"/>
  <c r="AC115" i="91"/>
  <c r="AB115" i="91"/>
  <c r="AA115" i="91"/>
  <c r="Z115" i="91"/>
  <c r="Y115" i="91"/>
  <c r="X115" i="91"/>
  <c r="W115" i="91"/>
  <c r="V115" i="91"/>
  <c r="U115" i="91"/>
  <c r="T115" i="91"/>
  <c r="S115" i="91"/>
  <c r="R115" i="91"/>
  <c r="Q115" i="91"/>
  <c r="P115" i="91"/>
  <c r="O115" i="91"/>
  <c r="N115" i="91"/>
  <c r="M115" i="91"/>
  <c r="L115" i="91"/>
  <c r="K115" i="91"/>
  <c r="J115" i="91"/>
  <c r="I115" i="91"/>
  <c r="H115" i="91"/>
  <c r="G115" i="91"/>
  <c r="F115" i="91"/>
  <c r="C115" i="91"/>
  <c r="AI107" i="91"/>
  <c r="AH107" i="91"/>
  <c r="AG107" i="91"/>
  <c r="AF107" i="91"/>
  <c r="AE107" i="91"/>
  <c r="AD107" i="91"/>
  <c r="AC107" i="91"/>
  <c r="AB107" i="91"/>
  <c r="AA107" i="91"/>
  <c r="Z107" i="91"/>
  <c r="Y107" i="91"/>
  <c r="X107" i="91"/>
  <c r="W107" i="91"/>
  <c r="V107" i="91"/>
  <c r="U107" i="91"/>
  <c r="T107" i="91"/>
  <c r="S107" i="91"/>
  <c r="R107" i="91"/>
  <c r="Q107" i="91"/>
  <c r="P107" i="91"/>
  <c r="O107" i="91"/>
  <c r="N107" i="91"/>
  <c r="M107" i="91"/>
  <c r="L107" i="91"/>
  <c r="K107" i="91"/>
  <c r="J107" i="91"/>
  <c r="I107" i="91"/>
  <c r="F106" i="91"/>
  <c r="C106" i="91"/>
  <c r="F105" i="91"/>
  <c r="C105" i="91"/>
  <c r="F104" i="91"/>
  <c r="C104" i="91"/>
  <c r="F103" i="91"/>
  <c r="C103" i="91"/>
  <c r="F102" i="91"/>
  <c r="C102" i="91"/>
  <c r="C101" i="91"/>
  <c r="H101" i="91" s="1"/>
  <c r="F101" i="91" s="1"/>
  <c r="C100" i="91"/>
  <c r="H100" i="91" s="1"/>
  <c r="C99" i="91"/>
  <c r="H99" i="91" s="1"/>
  <c r="C98" i="91"/>
  <c r="H98" i="91" s="1"/>
  <c r="C97" i="91"/>
  <c r="H97" i="91" s="1"/>
  <c r="C96" i="91"/>
  <c r="H96" i="91" s="1"/>
  <c r="C95" i="91"/>
  <c r="H95" i="91" s="1"/>
  <c r="F95" i="91" s="1"/>
  <c r="C94" i="91"/>
  <c r="H94" i="91" s="1"/>
  <c r="F94" i="91" s="1"/>
  <c r="C93" i="91"/>
  <c r="H93" i="91" s="1"/>
  <c r="F93" i="91" s="1"/>
  <c r="C92" i="91"/>
  <c r="H92" i="91" s="1"/>
  <c r="F92" i="91" s="1"/>
  <c r="C91" i="91"/>
  <c r="H91" i="91" s="1"/>
  <c r="F91" i="91" s="1"/>
  <c r="C90" i="91"/>
  <c r="H90" i="91" s="1"/>
  <c r="F90" i="91" s="1"/>
  <c r="C89" i="91"/>
  <c r="H89" i="91" s="1"/>
  <c r="F89" i="91" s="1"/>
  <c r="C88" i="91"/>
  <c r="H88" i="91" s="1"/>
  <c r="F88" i="91" s="1"/>
  <c r="C87" i="91"/>
  <c r="H87" i="91" s="1"/>
  <c r="F87" i="91" s="1"/>
  <c r="C86" i="91"/>
  <c r="H86" i="91" s="1"/>
  <c r="F86" i="91" s="1"/>
  <c r="C85" i="91"/>
  <c r="H85" i="91" s="1"/>
  <c r="F85" i="91" s="1"/>
  <c r="C84" i="91"/>
  <c r="H84" i="91" s="1"/>
  <c r="F84" i="91" s="1"/>
  <c r="C83" i="91"/>
  <c r="H83" i="91" s="1"/>
  <c r="C82" i="91"/>
  <c r="G82" i="91" s="1"/>
  <c r="F82" i="91" s="1"/>
  <c r="C81" i="91"/>
  <c r="G81" i="91" s="1"/>
  <c r="F81" i="91" s="1"/>
  <c r="C80" i="91"/>
  <c r="G80" i="91" s="1"/>
  <c r="F80" i="91" s="1"/>
  <c r="C79" i="91"/>
  <c r="G79" i="91" s="1"/>
  <c r="F79" i="91" s="1"/>
  <c r="C78" i="91"/>
  <c r="G78" i="91" s="1"/>
  <c r="F78" i="91" s="1"/>
  <c r="C77" i="91"/>
  <c r="G77" i="91" s="1"/>
  <c r="F77" i="91" s="1"/>
  <c r="C76" i="91"/>
  <c r="G76" i="91" s="1"/>
  <c r="F76" i="91" s="1"/>
  <c r="C75" i="91"/>
  <c r="G75" i="91" s="1"/>
  <c r="F75" i="91" s="1"/>
  <c r="C74" i="91"/>
  <c r="G74" i="91" s="1"/>
  <c r="F74" i="91" s="1"/>
  <c r="C73" i="91"/>
  <c r="G73" i="91" s="1"/>
  <c r="F73" i="91" s="1"/>
  <c r="C72" i="91"/>
  <c r="G72" i="91" s="1"/>
  <c r="F72" i="91" s="1"/>
  <c r="C71" i="91"/>
  <c r="G71" i="91" s="1"/>
  <c r="F71" i="91" s="1"/>
  <c r="C70" i="91"/>
  <c r="G70" i="91" s="1"/>
  <c r="F70" i="91" s="1"/>
  <c r="C69" i="91"/>
  <c r="G69" i="91" s="1"/>
  <c r="F69" i="91" s="1"/>
  <c r="C68" i="91"/>
  <c r="G68" i="91" s="1"/>
  <c r="F68" i="91" s="1"/>
  <c r="C67" i="91"/>
  <c r="G67" i="91" s="1"/>
  <c r="F67" i="91" s="1"/>
  <c r="C66" i="91"/>
  <c r="G66" i="91" s="1"/>
  <c r="F66" i="91" s="1"/>
  <c r="C65" i="91"/>
  <c r="G65" i="91" s="1"/>
  <c r="F65" i="91" s="1"/>
  <c r="C64" i="91"/>
  <c r="G64" i="91" s="1"/>
  <c r="F64" i="91" s="1"/>
  <c r="C63" i="91"/>
  <c r="G63" i="91" s="1"/>
  <c r="F63" i="91" s="1"/>
  <c r="C62" i="91"/>
  <c r="G62" i="91" s="1"/>
  <c r="F62" i="91" s="1"/>
  <c r="C61" i="91"/>
  <c r="G61" i="91" s="1"/>
  <c r="F61" i="91" s="1"/>
  <c r="C60" i="91"/>
  <c r="G60" i="91" s="1"/>
  <c r="F60" i="91" s="1"/>
  <c r="C59" i="91"/>
  <c r="G59" i="91" s="1"/>
  <c r="F59" i="91" s="1"/>
  <c r="C58" i="91"/>
  <c r="G58" i="91" s="1"/>
  <c r="F58" i="91" s="1"/>
  <c r="C57" i="91"/>
  <c r="G57" i="91" s="1"/>
  <c r="F57" i="91" s="1"/>
  <c r="C56" i="91"/>
  <c r="G56" i="91" s="1"/>
  <c r="F56" i="91" s="1"/>
  <c r="C55" i="91"/>
  <c r="G55" i="91" s="1"/>
  <c r="F55" i="91" s="1"/>
  <c r="C54" i="91"/>
  <c r="G54" i="91" s="1"/>
  <c r="F54" i="91" s="1"/>
  <c r="C53" i="91"/>
  <c r="G53" i="91" s="1"/>
  <c r="F53" i="91" s="1"/>
  <c r="F52" i="91"/>
  <c r="C52" i="91"/>
  <c r="F51" i="91"/>
  <c r="C51" i="91"/>
  <c r="F50" i="91"/>
  <c r="C50" i="91"/>
  <c r="F49" i="91"/>
  <c r="C49" i="91"/>
  <c r="F48" i="91"/>
  <c r="C48" i="91"/>
  <c r="F47" i="91"/>
  <c r="C47" i="91"/>
  <c r="F46" i="91"/>
  <c r="C46" i="91"/>
  <c r="F45" i="91"/>
  <c r="C45" i="91"/>
  <c r="F44" i="91"/>
  <c r="C44" i="91"/>
  <c r="F43" i="91"/>
  <c r="C43" i="91"/>
  <c r="F42" i="91"/>
  <c r="C42" i="91"/>
  <c r="F41" i="91"/>
  <c r="C41" i="91"/>
  <c r="F40" i="91"/>
  <c r="C40" i="91"/>
  <c r="F39" i="91"/>
  <c r="C39" i="91"/>
  <c r="F38" i="91"/>
  <c r="C38" i="91"/>
  <c r="F37" i="91"/>
  <c r="C37" i="91"/>
  <c r="F36" i="91"/>
  <c r="C36" i="91"/>
  <c r="F35" i="91"/>
  <c r="C35" i="91"/>
  <c r="C29" i="91"/>
  <c r="W29" i="91" s="1"/>
  <c r="C27" i="91"/>
  <c r="G27" i="91" s="1"/>
  <c r="F27" i="91" s="1"/>
  <c r="AF24" i="91"/>
  <c r="AF33" i="91" s="1"/>
  <c r="AF119" i="91" s="1"/>
  <c r="AB24" i="91"/>
  <c r="AB33" i="91" s="1"/>
  <c r="AB119" i="91" s="1"/>
  <c r="X24" i="91"/>
  <c r="X33" i="91" s="1"/>
  <c r="X119" i="91" s="1"/>
  <c r="S24" i="91"/>
  <c r="S33" i="91" s="1"/>
  <c r="S119" i="91" s="1"/>
  <c r="O24" i="91"/>
  <c r="O33" i="91" s="1"/>
  <c r="O119" i="91" s="1"/>
  <c r="K24" i="91"/>
  <c r="K33" i="91" s="1"/>
  <c r="K119" i="91" s="1"/>
  <c r="G24" i="91"/>
  <c r="F23" i="91"/>
  <c r="F22" i="91"/>
  <c r="F21" i="91"/>
  <c r="F20" i="91"/>
  <c r="AH19" i="91"/>
  <c r="AH24" i="91" s="1"/>
  <c r="AH33" i="91" s="1"/>
  <c r="AG19" i="91"/>
  <c r="AG24" i="91" s="1"/>
  <c r="AG33" i="91" s="1"/>
  <c r="AG119" i="91" s="1"/>
  <c r="AF19" i="91"/>
  <c r="AE19" i="91"/>
  <c r="AE24" i="91" s="1"/>
  <c r="AE33" i="91" s="1"/>
  <c r="AE119" i="91" s="1"/>
  <c r="AC19" i="91"/>
  <c r="AC24" i="91" s="1"/>
  <c r="AC33" i="91" s="1"/>
  <c r="AC119" i="91" s="1"/>
  <c r="AB19" i="91"/>
  <c r="AA19" i="91"/>
  <c r="AA24" i="91" s="1"/>
  <c r="AA33" i="91" s="1"/>
  <c r="AA119" i="91" s="1"/>
  <c r="Z19" i="91"/>
  <c r="Z24" i="91" s="1"/>
  <c r="Z33" i="91" s="1"/>
  <c r="Y19" i="91"/>
  <c r="Y24" i="91" s="1"/>
  <c r="Y33" i="91" s="1"/>
  <c r="Y119" i="91" s="1"/>
  <c r="X19" i="91"/>
  <c r="W19" i="91"/>
  <c r="W24" i="91" s="1"/>
  <c r="V19" i="91"/>
  <c r="V24" i="91" s="1"/>
  <c r="V33" i="91" s="1"/>
  <c r="U19" i="91"/>
  <c r="U24" i="91" s="1"/>
  <c r="U33" i="91" s="1"/>
  <c r="U119" i="91" s="1"/>
  <c r="S19" i="91"/>
  <c r="Q19" i="91"/>
  <c r="Q24" i="91" s="1"/>
  <c r="Q33" i="91" s="1"/>
  <c r="P19" i="91"/>
  <c r="P24" i="91" s="1"/>
  <c r="P33" i="91" s="1"/>
  <c r="P119" i="91" s="1"/>
  <c r="O19" i="91"/>
  <c r="N19" i="91"/>
  <c r="N24" i="91" s="1"/>
  <c r="N33" i="91" s="1"/>
  <c r="N119" i="91" s="1"/>
  <c r="M19" i="91"/>
  <c r="M24" i="91" s="1"/>
  <c r="M33" i="91" s="1"/>
  <c r="L19" i="91"/>
  <c r="L24" i="91" s="1"/>
  <c r="L33" i="91" s="1"/>
  <c r="L119" i="91" s="1"/>
  <c r="K19" i="91"/>
  <c r="J19" i="91"/>
  <c r="J24" i="91" s="1"/>
  <c r="J33" i="91" s="1"/>
  <c r="J119" i="91" s="1"/>
  <c r="I19" i="91"/>
  <c r="I24" i="91" s="1"/>
  <c r="I33" i="91" s="1"/>
  <c r="H19" i="91"/>
  <c r="H24" i="91" s="1"/>
  <c r="H33" i="91" s="1"/>
  <c r="G19" i="91"/>
  <c r="G25" i="91" s="1"/>
  <c r="AI18" i="91"/>
  <c r="AI19" i="91" s="1"/>
  <c r="AI24" i="91" s="1"/>
  <c r="AI33" i="91" s="1"/>
  <c r="AI119" i="91" s="1"/>
  <c r="AD18" i="91"/>
  <c r="AD19" i="91" s="1"/>
  <c r="AD24" i="91" s="1"/>
  <c r="AD33" i="91" s="1"/>
  <c r="R18" i="91"/>
  <c r="R19" i="91" s="1"/>
  <c r="R24" i="91" s="1"/>
  <c r="R33" i="91" s="1"/>
  <c r="R119" i="91" s="1"/>
  <c r="F18" i="91"/>
  <c r="F17" i="91"/>
  <c r="AA10" i="91"/>
  <c r="G98" i="91" l="1"/>
  <c r="W33" i="91"/>
  <c r="W119" i="91" s="1"/>
  <c r="V14" i="3" s="1"/>
  <c r="F19" i="91"/>
  <c r="F24" i="91" s="1"/>
  <c r="I119" i="91"/>
  <c r="M119" i="91"/>
  <c r="Q119" i="91"/>
  <c r="V119" i="91"/>
  <c r="Z119" i="91"/>
  <c r="AH119" i="91"/>
  <c r="G100" i="91"/>
  <c r="G96" i="91"/>
  <c r="F96" i="91" s="1"/>
  <c r="C107" i="91"/>
  <c r="G97" i="91"/>
  <c r="F97" i="91" s="1"/>
  <c r="G99" i="91"/>
  <c r="F99" i="91" s="1"/>
  <c r="AD10" i="91"/>
  <c r="AD119" i="91"/>
  <c r="F98" i="91"/>
  <c r="F100" i="91"/>
  <c r="H107" i="91"/>
  <c r="H119" i="91" s="1"/>
  <c r="F83" i="91"/>
  <c r="G33" i="91"/>
  <c r="F25" i="91"/>
  <c r="F33" i="91" s="1"/>
  <c r="T19" i="91"/>
  <c r="T24" i="91" s="1"/>
  <c r="T33" i="91" s="1"/>
  <c r="T119" i="91" s="1"/>
  <c r="G107" i="91" l="1"/>
  <c r="F107" i="91"/>
  <c r="F119" i="91" s="1"/>
  <c r="G119" i="91"/>
  <c r="I14" i="3" s="1"/>
  <c r="K14" i="3"/>
  <c r="J14" i="3"/>
  <c r="M227" i="90"/>
  <c r="U127" i="90"/>
  <c r="N127" i="90"/>
  <c r="AF104" i="90"/>
  <c r="AF105" i="90" s="1"/>
  <c r="AF106" i="90" s="1"/>
  <c r="Q103" i="90"/>
  <c r="C103" i="90"/>
  <c r="AJ82" i="90"/>
  <c r="D79" i="90"/>
  <c r="D80" i="90" s="1"/>
  <c r="D81" i="90" s="1"/>
  <c r="D82" i="90" s="1"/>
  <c r="D83" i="90" s="1"/>
  <c r="D84" i="90" s="1"/>
  <c r="D85" i="90" s="1"/>
  <c r="D86" i="90" s="1"/>
  <c r="D87" i="90" s="1"/>
  <c r="D88" i="90" s="1"/>
  <c r="D89" i="90" s="1"/>
  <c r="D90" i="90" s="1"/>
  <c r="D91" i="90" s="1"/>
  <c r="D92" i="90" s="1"/>
  <c r="AJ69" i="90"/>
  <c r="AG57" i="90"/>
  <c r="AG88" i="90" s="1"/>
  <c r="AJ88" i="90" s="1"/>
  <c r="D37" i="90"/>
  <c r="D38" i="90" s="1"/>
  <c r="D39" i="90" s="1"/>
  <c r="D40" i="90" s="1"/>
  <c r="D41" i="90" s="1"/>
  <c r="D42" i="90" s="1"/>
  <c r="D43" i="90" s="1"/>
  <c r="D44" i="90" s="1"/>
  <c r="D45" i="90" s="1"/>
  <c r="D46" i="90" s="1"/>
  <c r="D47" i="90" s="1"/>
  <c r="D48" i="90" s="1"/>
  <c r="D49" i="90" s="1"/>
  <c r="D50" i="90" s="1"/>
  <c r="D51" i="90" s="1"/>
  <c r="D52" i="90" s="1"/>
  <c r="D53" i="90" s="1"/>
  <c r="D54" i="90" s="1"/>
  <c r="D55" i="90" s="1"/>
  <c r="D56" i="90" s="1"/>
  <c r="D57" i="90" s="1"/>
  <c r="D58" i="90" s="1"/>
  <c r="D59" i="90" s="1"/>
  <c r="D60" i="90" s="1"/>
  <c r="D61" i="90" s="1"/>
  <c r="D62" i="90" s="1"/>
  <c r="D63" i="90" s="1"/>
  <c r="D64" i="90" s="1"/>
  <c r="D65" i="90" s="1"/>
  <c r="D66" i="90" s="1"/>
  <c r="D67" i="90" s="1"/>
  <c r="D68" i="90" s="1"/>
  <c r="D69" i="90" s="1"/>
  <c r="D70" i="90" s="1"/>
  <c r="D71" i="90" s="1"/>
  <c r="D72" i="90" s="1"/>
  <c r="D73" i="90" s="1"/>
  <c r="D74" i="90" s="1"/>
  <c r="D75" i="90" s="1"/>
  <c r="D76" i="90" s="1"/>
  <c r="D31" i="90"/>
  <c r="D32" i="90" s="1"/>
  <c r="D33" i="90" s="1"/>
  <c r="D34" i="90" s="1"/>
  <c r="D35" i="90" s="1"/>
  <c r="AG25" i="90"/>
  <c r="AG29" i="90" s="1"/>
  <c r="AF108" i="89"/>
  <c r="X108" i="89"/>
  <c r="AG92" i="89"/>
  <c r="AE108" i="89" s="1"/>
  <c r="AF92" i="89"/>
  <c r="AD108" i="89" s="1"/>
  <c r="AE92" i="89"/>
  <c r="AC108" i="89" s="1"/>
  <c r="AD92" i="89"/>
  <c r="AB108" i="89" s="1"/>
  <c r="AC92" i="89"/>
  <c r="AA108" i="89" s="1"/>
  <c r="AB92" i="89"/>
  <c r="Z108" i="89" s="1"/>
  <c r="AA92" i="89"/>
  <c r="Y108" i="89" s="1"/>
  <c r="Z92" i="89"/>
  <c r="Y92" i="89"/>
  <c r="W108" i="89" s="1"/>
  <c r="X92" i="89"/>
  <c r="V108" i="89" s="1"/>
  <c r="W92" i="89"/>
  <c r="U108" i="89" s="1"/>
  <c r="V92" i="89"/>
  <c r="T108" i="89" s="1"/>
  <c r="T92" i="89"/>
  <c r="R108" i="89" s="1"/>
  <c r="S92" i="89"/>
  <c r="Q108" i="89" s="1"/>
  <c r="R92" i="89"/>
  <c r="P108" i="89" s="1"/>
  <c r="Q92" i="89"/>
  <c r="O108" i="89" s="1"/>
  <c r="P92" i="89"/>
  <c r="N108" i="89" s="1"/>
  <c r="O92" i="89"/>
  <c r="M108" i="89" s="1"/>
  <c r="N92" i="89"/>
  <c r="L108" i="89" s="1"/>
  <c r="M92" i="89"/>
  <c r="K108" i="89" s="1"/>
  <c r="L92" i="89"/>
  <c r="J108" i="89" s="1"/>
  <c r="K92" i="89"/>
  <c r="I108" i="89" s="1"/>
  <c r="H92" i="89"/>
  <c r="E108" i="89" s="1"/>
  <c r="G92" i="89"/>
  <c r="D108" i="89" s="1"/>
  <c r="E92" i="89"/>
  <c r="B108" i="89" s="1"/>
  <c r="B91" i="89"/>
  <c r="B90" i="89"/>
  <c r="B89" i="89"/>
  <c r="B88" i="89"/>
  <c r="B87" i="89"/>
  <c r="F85" i="89"/>
  <c r="U85" i="89" s="1"/>
  <c r="B85" i="89"/>
  <c r="F84" i="89"/>
  <c r="U84" i="89" s="1"/>
  <c r="B84" i="89"/>
  <c r="F83" i="89"/>
  <c r="U83" i="89" s="1"/>
  <c r="B83" i="89"/>
  <c r="F82" i="89"/>
  <c r="U82" i="89" s="1"/>
  <c r="B82" i="89"/>
  <c r="F81" i="89"/>
  <c r="B81" i="89"/>
  <c r="B67" i="89"/>
  <c r="B66" i="89"/>
  <c r="B65" i="89"/>
  <c r="B64" i="89"/>
  <c r="B63" i="89"/>
  <c r="I62" i="89"/>
  <c r="B62" i="89"/>
  <c r="B61" i="89"/>
  <c r="B60" i="89"/>
  <c r="B59" i="89"/>
  <c r="B58" i="89"/>
  <c r="B57" i="89"/>
  <c r="B56" i="89"/>
  <c r="B55" i="89"/>
  <c r="B54" i="89"/>
  <c r="B53" i="89"/>
  <c r="B52" i="89"/>
  <c r="B51" i="89"/>
  <c r="B50" i="89"/>
  <c r="B49" i="89"/>
  <c r="B48" i="89"/>
  <c r="B47" i="89"/>
  <c r="B46" i="89"/>
  <c r="B45" i="89"/>
  <c r="B44" i="89"/>
  <c r="B43" i="89"/>
  <c r="B42" i="89"/>
  <c r="B41" i="89"/>
  <c r="B40" i="89"/>
  <c r="B39" i="89"/>
  <c r="I38" i="89"/>
  <c r="B38" i="89"/>
  <c r="B37" i="89"/>
  <c r="B36" i="89"/>
  <c r="B35" i="89"/>
  <c r="B34" i="89"/>
  <c r="B33" i="89"/>
  <c r="B32" i="89"/>
  <c r="B31" i="89"/>
  <c r="B30" i="89"/>
  <c r="B29" i="89"/>
  <c r="B28" i="89"/>
  <c r="B27" i="89"/>
  <c r="B26" i="89"/>
  <c r="B25" i="89"/>
  <c r="B24" i="89"/>
  <c r="B23" i="89"/>
  <c r="B22" i="89"/>
  <c r="B21" i="89"/>
  <c r="B20" i="89"/>
  <c r="I14" i="76"/>
  <c r="I92" i="89" l="1"/>
  <c r="F108" i="89" s="1"/>
  <c r="U81" i="89"/>
  <c r="AF108" i="88"/>
  <c r="AG92" i="88"/>
  <c r="AE108" i="88" s="1"/>
  <c r="AF92" i="88"/>
  <c r="AD108" i="88" s="1"/>
  <c r="AE92" i="88"/>
  <c r="AC108" i="88" s="1"/>
  <c r="AD92" i="88"/>
  <c r="AB108" i="88" s="1"/>
  <c r="AC92" i="88"/>
  <c r="AA108" i="88" s="1"/>
  <c r="AB92" i="88"/>
  <c r="Z108" i="88" s="1"/>
  <c r="AA92" i="88"/>
  <c r="Y108" i="88" s="1"/>
  <c r="Z92" i="88"/>
  <c r="X108" i="88" s="1"/>
  <c r="Y92" i="88"/>
  <c r="W108" i="88" s="1"/>
  <c r="X92" i="88"/>
  <c r="V108" i="88" s="1"/>
  <c r="W92" i="88"/>
  <c r="U108" i="88" s="1"/>
  <c r="V92" i="88"/>
  <c r="T108" i="88" s="1"/>
  <c r="T92" i="88"/>
  <c r="R108" i="88" s="1"/>
  <c r="S92" i="88"/>
  <c r="Q108" i="88" s="1"/>
  <c r="R92" i="88"/>
  <c r="P108" i="88" s="1"/>
  <c r="Q92" i="88"/>
  <c r="O108" i="88" s="1"/>
  <c r="P92" i="88"/>
  <c r="N108" i="88" s="1"/>
  <c r="O92" i="88"/>
  <c r="M108" i="88" s="1"/>
  <c r="N92" i="88"/>
  <c r="L108" i="88" s="1"/>
  <c r="M92" i="88"/>
  <c r="K108" i="88" s="1"/>
  <c r="L92" i="88"/>
  <c r="J108" i="88" s="1"/>
  <c r="K92" i="88"/>
  <c r="I108" i="88" s="1"/>
  <c r="J92" i="88"/>
  <c r="H108" i="88" s="1"/>
  <c r="H92" i="88"/>
  <c r="E108" i="88" s="1"/>
  <c r="G92" i="88"/>
  <c r="D108" i="88" s="1"/>
  <c r="E92" i="88"/>
  <c r="B108" i="88" s="1"/>
  <c r="B91" i="88"/>
  <c r="B90" i="88"/>
  <c r="B89" i="88"/>
  <c r="B88" i="88"/>
  <c r="B87" i="88"/>
  <c r="U86" i="88"/>
  <c r="F85" i="88"/>
  <c r="U85" i="88" s="1"/>
  <c r="B85" i="88"/>
  <c r="F84" i="88"/>
  <c r="U84" i="88" s="1"/>
  <c r="B84" i="88"/>
  <c r="F83" i="88"/>
  <c r="U83" i="88" s="1"/>
  <c r="B83" i="88"/>
  <c r="F82" i="88"/>
  <c r="U82" i="88" s="1"/>
  <c r="B82" i="88"/>
  <c r="F81" i="88"/>
  <c r="U81" i="88" s="1"/>
  <c r="U92" i="88" s="1"/>
  <c r="S108" i="88" s="1"/>
  <c r="B81" i="88"/>
  <c r="B67" i="88"/>
  <c r="B66" i="88"/>
  <c r="B65" i="88"/>
  <c r="B64" i="88"/>
  <c r="B63" i="88"/>
  <c r="I62" i="88"/>
  <c r="B62" i="88"/>
  <c r="B61" i="88"/>
  <c r="B60" i="88"/>
  <c r="B59" i="88"/>
  <c r="B58" i="88"/>
  <c r="B57" i="88"/>
  <c r="B56" i="88"/>
  <c r="B55" i="88"/>
  <c r="B54" i="88"/>
  <c r="B53" i="88"/>
  <c r="B52" i="88"/>
  <c r="B51" i="88"/>
  <c r="B50" i="88"/>
  <c r="B49" i="88"/>
  <c r="B48" i="88"/>
  <c r="B47" i="88"/>
  <c r="B46" i="88"/>
  <c r="B45" i="88"/>
  <c r="B44" i="88"/>
  <c r="B43" i="88"/>
  <c r="B42" i="88"/>
  <c r="B41" i="88"/>
  <c r="B40" i="88"/>
  <c r="B39" i="88"/>
  <c r="I38" i="88"/>
  <c r="B38" i="88"/>
  <c r="B37" i="88"/>
  <c r="B36" i="88"/>
  <c r="B35" i="88"/>
  <c r="B34" i="88"/>
  <c r="B33" i="88"/>
  <c r="B32" i="88"/>
  <c r="B31" i="88"/>
  <c r="B30" i="88"/>
  <c r="B29" i="88"/>
  <c r="B28" i="88"/>
  <c r="B27" i="88"/>
  <c r="B26" i="88"/>
  <c r="B25" i="88"/>
  <c r="B24" i="88"/>
  <c r="B23" i="88"/>
  <c r="B22" i="88"/>
  <c r="B21" i="88"/>
  <c r="B20" i="88"/>
  <c r="I92" i="88" l="1"/>
  <c r="F108" i="88" s="1"/>
  <c r="F92" i="88"/>
  <c r="C108" i="88" s="1"/>
  <c r="AH46" i="87" l="1"/>
  <c r="AH47" i="87" s="1"/>
  <c r="L37" i="87"/>
  <c r="U37" i="87" s="1"/>
  <c r="L13" i="87"/>
  <c r="L39" i="87" s="1"/>
  <c r="AG52" i="87" s="1"/>
  <c r="AG54" i="87" s="1"/>
  <c r="AG55" i="87" s="1"/>
  <c r="L10" i="87"/>
  <c r="L40" i="87" l="1"/>
  <c r="L20" i="84"/>
  <c r="L42" i="87"/>
  <c r="V42" i="87" s="1"/>
  <c r="AB59" i="90" s="1"/>
  <c r="AJ59" i="90" s="1"/>
  <c r="AJ95" i="90" s="1"/>
  <c r="AJ100" i="90" s="1"/>
  <c r="AJ102" i="90" s="1"/>
  <c r="E22" i="3" l="1"/>
  <c r="L9" i="84"/>
  <c r="L24" i="84" s="1"/>
  <c r="L10" i="38"/>
  <c r="O5" i="41" l="1"/>
  <c r="L10" i="85"/>
  <c r="V22" i="3" l="1"/>
  <c r="L5" i="85" l="1"/>
  <c r="L21" i="84"/>
  <c r="L17" i="84"/>
  <c r="V24" i="84" l="1"/>
  <c r="L4" i="85" s="1"/>
  <c r="L8" i="85" s="1"/>
  <c r="M16" i="77"/>
  <c r="M14" i="77"/>
  <c r="I5" i="76"/>
  <c r="I10" i="76" s="1"/>
  <c r="AM11" i="77"/>
  <c r="W11" i="77"/>
  <c r="O13" i="76"/>
  <c r="AS12" i="76"/>
  <c r="O12" i="76"/>
  <c r="AI46" i="74"/>
  <c r="E42" i="74"/>
  <c r="AG34" i="74"/>
  <c r="AF34" i="74"/>
  <c r="AE34" i="74"/>
  <c r="AD34" i="74"/>
  <c r="AC34" i="74"/>
  <c r="AB34" i="74"/>
  <c r="AA34" i="74"/>
  <c r="Z34" i="74"/>
  <c r="Y34" i="74"/>
  <c r="X34" i="74"/>
  <c r="W34" i="74"/>
  <c r="U34" i="74"/>
  <c r="T34" i="74"/>
  <c r="S34" i="74"/>
  <c r="R34" i="74"/>
  <c r="Q34" i="74"/>
  <c r="P34" i="74"/>
  <c r="O34" i="74"/>
  <c r="N34" i="74"/>
  <c r="M34" i="74"/>
  <c r="L34" i="74"/>
  <c r="K34" i="74"/>
  <c r="J34" i="74"/>
  <c r="G34" i="74"/>
  <c r="F34" i="74"/>
  <c r="E34" i="74"/>
  <c r="H33" i="74"/>
  <c r="C33" i="74"/>
  <c r="H32" i="74"/>
  <c r="C32" i="74"/>
  <c r="H31" i="74"/>
  <c r="C31" i="74"/>
  <c r="H30" i="74"/>
  <c r="C30" i="74"/>
  <c r="H21" i="74"/>
  <c r="AG16" i="74"/>
  <c r="AG26" i="74" s="1"/>
  <c r="AG46" i="74" s="1"/>
  <c r="AF16" i="74"/>
  <c r="AF26" i="74" s="1"/>
  <c r="AF46" i="74" s="1"/>
  <c r="AE16" i="74"/>
  <c r="AE26" i="74" s="1"/>
  <c r="AE46" i="74" s="1"/>
  <c r="AD16" i="74"/>
  <c r="AD26" i="74" s="1"/>
  <c r="AD46" i="74" s="1"/>
  <c r="AC16" i="74"/>
  <c r="AC26" i="74" s="1"/>
  <c r="AC46" i="74" s="1"/>
  <c r="AB16" i="74"/>
  <c r="AB26" i="74" s="1"/>
  <c r="AB46" i="74" s="1"/>
  <c r="AA16" i="74"/>
  <c r="AA26" i="74" s="1"/>
  <c r="AA46" i="74" s="1"/>
  <c r="Z16" i="74"/>
  <c r="Z26" i="74" s="1"/>
  <c r="Z46" i="74" s="1"/>
  <c r="Y16" i="74"/>
  <c r="Y26" i="74" s="1"/>
  <c r="Y46" i="74" s="1"/>
  <c r="X16" i="74"/>
  <c r="X26" i="74" s="1"/>
  <c r="X46" i="74" s="1"/>
  <c r="W16" i="74"/>
  <c r="W26" i="74" s="1"/>
  <c r="W46" i="74" s="1"/>
  <c r="U16" i="74"/>
  <c r="U26" i="74" s="1"/>
  <c r="U46" i="74" s="1"/>
  <c r="T16" i="74"/>
  <c r="T26" i="74" s="1"/>
  <c r="T46" i="74" s="1"/>
  <c r="S16" i="74"/>
  <c r="S26" i="74" s="1"/>
  <c r="S46" i="74" s="1"/>
  <c r="R16" i="74"/>
  <c r="R26" i="74" s="1"/>
  <c r="R46" i="74" s="1"/>
  <c r="Q16" i="74"/>
  <c r="Q26" i="74" s="1"/>
  <c r="Q46" i="74" s="1"/>
  <c r="P16" i="74"/>
  <c r="P26" i="74" s="1"/>
  <c r="P46" i="74" s="1"/>
  <c r="O16" i="74"/>
  <c r="O26" i="74" s="1"/>
  <c r="O46" i="74" s="1"/>
  <c r="N16" i="74"/>
  <c r="N26" i="74" s="1"/>
  <c r="N46" i="74" s="1"/>
  <c r="M16" i="74"/>
  <c r="M26" i="74" s="1"/>
  <c r="M46" i="74" s="1"/>
  <c r="L16" i="74"/>
  <c r="L26" i="74" s="1"/>
  <c r="L46" i="74" s="1"/>
  <c r="K16" i="74"/>
  <c r="K26" i="74" s="1"/>
  <c r="K46" i="74" s="1"/>
  <c r="J16" i="74"/>
  <c r="I16" i="74"/>
  <c r="H14" i="74"/>
  <c r="H16" i="74" s="1"/>
  <c r="M227" i="73"/>
  <c r="U127" i="73"/>
  <c r="N127" i="73"/>
  <c r="AF104" i="73"/>
  <c r="AF105" i="73" s="1"/>
  <c r="AF106" i="73" s="1"/>
  <c r="C103" i="73"/>
  <c r="AJ82" i="73"/>
  <c r="D79" i="73"/>
  <c r="D80" i="73" s="1"/>
  <c r="D81" i="73" s="1"/>
  <c r="D82" i="73" s="1"/>
  <c r="D83" i="73" s="1"/>
  <c r="D84" i="73" s="1"/>
  <c r="D85" i="73" s="1"/>
  <c r="D86" i="73" s="1"/>
  <c r="D87" i="73" s="1"/>
  <c r="D88" i="73" s="1"/>
  <c r="D89" i="73" s="1"/>
  <c r="D90" i="73" s="1"/>
  <c r="D91" i="73" s="1"/>
  <c r="D92" i="73" s="1"/>
  <c r="AJ69" i="73"/>
  <c r="D38" i="73"/>
  <c r="D39" i="73" s="1"/>
  <c r="D40" i="73" s="1"/>
  <c r="D41" i="73" s="1"/>
  <c r="D42" i="73" s="1"/>
  <c r="D43" i="73" s="1"/>
  <c r="D44" i="73" s="1"/>
  <c r="D45" i="73" s="1"/>
  <c r="D46" i="73" s="1"/>
  <c r="D47" i="73" s="1"/>
  <c r="D48" i="73" s="1"/>
  <c r="D49" i="73" s="1"/>
  <c r="D50" i="73" s="1"/>
  <c r="D51" i="73" s="1"/>
  <c r="D52" i="73" s="1"/>
  <c r="D53" i="73" s="1"/>
  <c r="D54" i="73" s="1"/>
  <c r="D55" i="73" s="1"/>
  <c r="D56" i="73" s="1"/>
  <c r="D57" i="73" s="1"/>
  <c r="D58" i="73" s="1"/>
  <c r="D59" i="73" s="1"/>
  <c r="D60" i="73" s="1"/>
  <c r="D61" i="73" s="1"/>
  <c r="D62" i="73" s="1"/>
  <c r="D63" i="73" s="1"/>
  <c r="D64" i="73" s="1"/>
  <c r="D65" i="73" s="1"/>
  <c r="D66" i="73" s="1"/>
  <c r="D67" i="73" s="1"/>
  <c r="D68" i="73" s="1"/>
  <c r="D69" i="73" s="1"/>
  <c r="D70" i="73" s="1"/>
  <c r="D71" i="73" s="1"/>
  <c r="D72" i="73" s="1"/>
  <c r="D73" i="73" s="1"/>
  <c r="D74" i="73" s="1"/>
  <c r="D75" i="73" s="1"/>
  <c r="D76" i="73" s="1"/>
  <c r="D37" i="73"/>
  <c r="D31" i="73"/>
  <c r="D32" i="73" s="1"/>
  <c r="D33" i="73" s="1"/>
  <c r="D34" i="73" s="1"/>
  <c r="D35" i="73" s="1"/>
  <c r="AC12" i="74" l="1"/>
  <c r="J18" i="74"/>
  <c r="H18" i="74" s="1"/>
  <c r="L13" i="85"/>
  <c r="U13" i="85" s="1"/>
  <c r="E20" i="3" s="1"/>
  <c r="I17" i="74"/>
  <c r="H17" i="74" s="1"/>
  <c r="J26" i="74" l="1"/>
  <c r="J46" i="74" s="1"/>
  <c r="V16" i="74"/>
  <c r="C33" i="3" l="1"/>
  <c r="C32" i="3"/>
  <c r="C31" i="3"/>
  <c r="C30" i="3"/>
  <c r="O12" i="41" l="1"/>
  <c r="AM11" i="42"/>
  <c r="AS12" i="41"/>
  <c r="W11" i="42" l="1"/>
  <c r="C34" i="74" l="1"/>
  <c r="C34" i="3" l="1"/>
  <c r="M16" i="42" l="1"/>
  <c r="O13" i="41" l="1"/>
  <c r="L17" i="40" l="1"/>
  <c r="J16" i="3"/>
  <c r="K16" i="3"/>
  <c r="O17" i="76" s="1"/>
  <c r="L16" i="3"/>
  <c r="M16" i="3"/>
  <c r="M26" i="3" s="1"/>
  <c r="N16" i="3"/>
  <c r="U5" i="76" s="1"/>
  <c r="U16" i="76" s="1"/>
  <c r="O16" i="3"/>
  <c r="O26" i="3" s="1"/>
  <c r="P16" i="3"/>
  <c r="Q16" i="3"/>
  <c r="Q26" i="3" s="1"/>
  <c r="R16" i="3"/>
  <c r="S16" i="3"/>
  <c r="T16" i="3"/>
  <c r="T26" i="3" s="1"/>
  <c r="U16" i="3"/>
  <c r="U26" i="3" s="1"/>
  <c r="V16" i="3"/>
  <c r="W16" i="3"/>
  <c r="X16" i="3"/>
  <c r="Y16" i="3"/>
  <c r="Y26" i="3" s="1"/>
  <c r="Z16" i="3"/>
  <c r="Z26" i="3" s="1"/>
  <c r="AA16" i="3"/>
  <c r="AB5" i="77" s="1"/>
  <c r="AB17" i="77" s="1"/>
  <c r="AB16" i="3"/>
  <c r="AC16" i="3"/>
  <c r="AD16" i="3"/>
  <c r="AD26" i="3" s="1"/>
  <c r="AE16" i="3"/>
  <c r="AE26" i="3" s="1"/>
  <c r="AF16" i="3"/>
  <c r="AR5" i="77" s="1"/>
  <c r="AR17" i="77" s="1"/>
  <c r="AG16" i="3"/>
  <c r="AS5" i="76" s="1"/>
  <c r="L5" i="39"/>
  <c r="L21" i="40"/>
  <c r="AB26" i="3" l="1"/>
  <c r="AG5" i="77"/>
  <c r="AG17" i="77" s="1"/>
  <c r="X26" i="3"/>
  <c r="W5" i="77"/>
  <c r="P26" i="3"/>
  <c r="AG5" i="76"/>
  <c r="AG16" i="76" s="1"/>
  <c r="L26" i="3"/>
  <c r="AA5" i="76"/>
  <c r="AA16" i="76" s="1"/>
  <c r="AM5" i="77"/>
  <c r="W26" i="3"/>
  <c r="R5" i="77"/>
  <c r="R17" i="77" s="1"/>
  <c r="H5" i="77"/>
  <c r="H17" i="77" s="1"/>
  <c r="L37" i="38"/>
  <c r="U37" i="38" s="1"/>
  <c r="K26" i="3"/>
  <c r="K28" i="3" s="1"/>
  <c r="O17" i="41"/>
  <c r="AC26" i="3"/>
  <c r="AC12" i="3"/>
  <c r="AR5" i="42"/>
  <c r="AR17" i="42" s="1"/>
  <c r="AF26" i="3"/>
  <c r="AA5" i="41"/>
  <c r="AA16" i="41" s="1"/>
  <c r="AM5" i="41"/>
  <c r="R26" i="3"/>
  <c r="U5" i="41"/>
  <c r="U16" i="41" s="1"/>
  <c r="N26" i="3"/>
  <c r="AS5" i="41"/>
  <c r="AG26" i="3"/>
  <c r="AB5" i="42"/>
  <c r="AB17" i="42" s="1"/>
  <c r="AA26" i="3"/>
  <c r="H5" i="42"/>
  <c r="H17" i="42" s="1"/>
  <c r="S26" i="3"/>
  <c r="AG5" i="41"/>
  <c r="AG16" i="41" s="1"/>
  <c r="R5" i="42"/>
  <c r="R17" i="42" s="1"/>
  <c r="AM5" i="42"/>
  <c r="AG5" i="42"/>
  <c r="AG17" i="42" s="1"/>
  <c r="W5" i="42"/>
  <c r="M5" i="42"/>
  <c r="I28" i="3" l="1"/>
  <c r="V28" i="3" s="1"/>
  <c r="J86" i="89"/>
  <c r="J92" i="89" s="1"/>
  <c r="H108" i="89" s="1"/>
  <c r="H30" i="3"/>
  <c r="H33" i="3"/>
  <c r="H31" i="3"/>
  <c r="H32" i="3"/>
  <c r="AD34" i="3"/>
  <c r="AE34" i="3"/>
  <c r="Y34" i="3"/>
  <c r="Z34" i="3"/>
  <c r="AA34" i="3"/>
  <c r="AB34" i="3"/>
  <c r="U34" i="3"/>
  <c r="U86" i="89" l="1"/>
  <c r="U92" i="89" s="1"/>
  <c r="S108" i="89" s="1"/>
  <c r="F86" i="89"/>
  <c r="F92" i="89" s="1"/>
  <c r="C108" i="89" s="1"/>
  <c r="U46" i="3"/>
  <c r="AD46" i="3"/>
  <c r="Y46" i="3"/>
  <c r="AE46" i="3"/>
  <c r="Z46" i="3"/>
  <c r="H21" i="3"/>
  <c r="E42" i="3"/>
  <c r="J34" i="3"/>
  <c r="L34" i="3"/>
  <c r="M34" i="3"/>
  <c r="N34" i="3"/>
  <c r="O34" i="3"/>
  <c r="P34" i="3"/>
  <c r="Q34" i="3"/>
  <c r="R34" i="3"/>
  <c r="S34" i="3"/>
  <c r="T34" i="3"/>
  <c r="T46" i="3" s="1"/>
  <c r="W34" i="3"/>
  <c r="AF34" i="3"/>
  <c r="L46" i="3" l="1"/>
  <c r="M46" i="3"/>
  <c r="N46" i="3"/>
  <c r="O46" i="3"/>
  <c r="P46" i="3"/>
  <c r="Q46" i="3"/>
  <c r="AA46" i="3" l="1"/>
  <c r="AB46" i="3"/>
  <c r="S46" i="3"/>
  <c r="W46" i="3"/>
  <c r="AF46" i="3"/>
  <c r="R46" i="3" l="1"/>
  <c r="J18" i="3"/>
  <c r="AI46" i="3"/>
  <c r="AM12" i="41" l="1"/>
  <c r="AM16" i="41" s="1"/>
  <c r="AM12" i="76"/>
  <c r="AM16" i="76" s="1"/>
  <c r="J26" i="3"/>
  <c r="J46" i="3" s="1"/>
  <c r="H18" i="3"/>
  <c r="G34" i="3" l="1"/>
  <c r="E34" i="3"/>
  <c r="F34" i="3" l="1"/>
  <c r="X34" i="3"/>
  <c r="AC34" i="3"/>
  <c r="AM14" i="77" s="1"/>
  <c r="AM17" i="77" s="1"/>
  <c r="W14" i="42" l="1"/>
  <c r="W17" i="42" s="1"/>
  <c r="W14" i="77"/>
  <c r="W17" i="77" s="1"/>
  <c r="AG34" i="3"/>
  <c r="AS14" i="76" s="1"/>
  <c r="AS16" i="76" s="1"/>
  <c r="AM14" i="42"/>
  <c r="AM17" i="42" s="1"/>
  <c r="AC46" i="3"/>
  <c r="X46" i="3"/>
  <c r="AS14" i="41" l="1"/>
  <c r="AS16" i="41" s="1"/>
  <c r="AG46" i="3"/>
  <c r="I16" i="3" l="1"/>
  <c r="H14" i="3"/>
  <c r="H16" i="3" s="1"/>
  <c r="I5" i="41" l="1"/>
  <c r="I17" i="3"/>
  <c r="H17" i="3" l="1"/>
  <c r="I10" i="41"/>
  <c r="L13" i="38" l="1"/>
  <c r="L39" i="38" s="1"/>
  <c r="L40" i="38" s="1"/>
  <c r="L20" i="40" l="1"/>
  <c r="L42" i="38" l="1"/>
  <c r="V42" i="38" s="1"/>
  <c r="E22" i="74" l="1"/>
  <c r="V22" i="74" s="1"/>
  <c r="L9" i="40"/>
  <c r="AJ59" i="73"/>
  <c r="K34" i="3"/>
  <c r="M10" i="77" l="1"/>
  <c r="M17" i="77" s="1"/>
  <c r="V26" i="74"/>
  <c r="K46" i="3"/>
  <c r="O16" i="76"/>
  <c r="V26" i="3"/>
  <c r="V34" i="74"/>
  <c r="V46" i="74" s="1"/>
  <c r="L24" i="40"/>
  <c r="M10" i="42"/>
  <c r="O14" i="41"/>
  <c r="O16" i="41" s="1"/>
  <c r="V34" i="3" l="1"/>
  <c r="M14" i="42" s="1"/>
  <c r="M17" i="42" s="1"/>
  <c r="H29" i="74"/>
  <c r="H28" i="74"/>
  <c r="AG57" i="73"/>
  <c r="AG88" i="73" s="1"/>
  <c r="AJ88" i="73" s="1"/>
  <c r="AJ95" i="73" s="1"/>
  <c r="AJ100" i="73" s="1"/>
  <c r="L4" i="39"/>
  <c r="L8" i="39" s="1"/>
  <c r="L13" i="39" s="1"/>
  <c r="U13" i="39" s="1"/>
  <c r="V24" i="40"/>
  <c r="H28" i="3" l="1"/>
  <c r="I34" i="3"/>
  <c r="V46" i="3"/>
  <c r="H34" i="74"/>
  <c r="I20" i="3"/>
  <c r="E20" i="74"/>
  <c r="I20" i="74" s="1"/>
  <c r="I11" i="76" s="1"/>
  <c r="I34" i="74"/>
  <c r="Q103" i="73"/>
  <c r="H29" i="3" l="1"/>
  <c r="H34" i="3" s="1"/>
  <c r="I14" i="41"/>
  <c r="H20" i="74"/>
  <c r="H26" i="74" s="1"/>
  <c r="H46" i="74" s="1"/>
  <c r="I26" i="74"/>
  <c r="I46" i="74" s="1"/>
  <c r="AJ102" i="73"/>
  <c r="I11" i="41"/>
  <c r="H20" i="3"/>
  <c r="H26" i="3" s="1"/>
  <c r="I26" i="3"/>
  <c r="I46" i="3" s="1"/>
  <c r="I16" i="76" l="1"/>
  <c r="I16" i="41"/>
  <c r="H46" i="3"/>
  <c r="AG25" i="73"/>
  <c r="AG29" i="73" s="1"/>
</calcChain>
</file>

<file path=xl/comments1.xml><?xml version="1.0" encoding="utf-8"?>
<comments xmlns="http://schemas.openxmlformats.org/spreadsheetml/2006/main">
  <authors>
    <author>Karina</author>
  </authors>
  <commentList>
    <comment ref="K107" authorId="0" shapeId="0">
      <text>
        <r>
          <rPr>
            <b/>
            <sz val="9"/>
            <color indexed="81"/>
            <rFont val="Tahoma"/>
            <family val="2"/>
          </rPr>
          <t>Karina:</t>
        </r>
        <r>
          <rPr>
            <sz val="9"/>
            <color indexed="81"/>
            <rFont val="Tahoma"/>
            <family val="2"/>
          </rPr>
          <t xml:space="preserve">
Cambia las utilidades del 83</t>
        </r>
      </text>
    </comment>
    <comment ref="N107" authorId="0" shapeId="0">
      <text>
        <r>
          <rPr>
            <b/>
            <sz val="9"/>
            <color indexed="81"/>
            <rFont val="Tahoma"/>
            <family val="2"/>
          </rPr>
          <t>Karina:</t>
        </r>
        <r>
          <rPr>
            <sz val="9"/>
            <color indexed="81"/>
            <rFont val="Tahoma"/>
            <family val="2"/>
          </rPr>
          <t xml:space="preserve">
Solo cambia de lugar</t>
        </r>
      </text>
    </comment>
  </commentList>
</comments>
</file>

<file path=xl/comments2.xml><?xml version="1.0" encoding="utf-8"?>
<comments xmlns="http://schemas.openxmlformats.org/spreadsheetml/2006/main">
  <authors>
    <author>www.intercambiosvirtuales.org</author>
  </authors>
  <commentList>
    <comment ref="E20" authorId="0" shapeId="0">
      <text>
        <r>
          <rPr>
            <b/>
            <sz val="9"/>
            <color indexed="81"/>
            <rFont val="Tahoma"/>
            <family val="2"/>
          </rPr>
          <t xml:space="preserve">RECUADRO 18
</t>
        </r>
      </text>
    </comment>
    <comment ref="E21" authorId="0" shapeId="0">
      <text>
        <r>
          <rPr>
            <b/>
            <sz val="9"/>
            <color indexed="81"/>
            <rFont val="Tahoma"/>
            <family val="2"/>
          </rPr>
          <t xml:space="preserve">DE RLI 
</t>
        </r>
      </text>
    </comment>
    <comment ref="E22" authorId="0" shapeId="0">
      <text>
        <r>
          <rPr>
            <b/>
            <sz val="9"/>
            <color indexed="81"/>
            <rFont val="Tahoma"/>
            <family val="2"/>
          </rPr>
          <t xml:space="preserve">RLI
</t>
        </r>
      </text>
    </comment>
    <comment ref="E23" authorId="0" shapeId="0">
      <text>
        <r>
          <rPr>
            <b/>
            <sz val="9"/>
            <color indexed="81"/>
            <rFont val="Tahoma"/>
            <family val="2"/>
          </rPr>
          <t xml:space="preserve">NO ESTA LA RESOLUCION QUE CONFIRME EL PODER USAR EL CREDITO 
</t>
        </r>
      </text>
    </comment>
  </commentList>
</comments>
</file>

<file path=xl/comments3.xml><?xml version="1.0" encoding="utf-8"?>
<comments xmlns="http://schemas.openxmlformats.org/spreadsheetml/2006/main">
  <authors>
    <author>www.intercambiosvirtuales.org</author>
  </authors>
  <commentList>
    <comment ref="E20" authorId="0" shapeId="0">
      <text>
        <r>
          <rPr>
            <b/>
            <sz val="9"/>
            <color indexed="81"/>
            <rFont val="Tahoma"/>
            <family val="2"/>
          </rPr>
          <t xml:space="preserve">RECUADRO 18
</t>
        </r>
      </text>
    </comment>
    <comment ref="E21" authorId="0" shapeId="0">
      <text>
        <r>
          <rPr>
            <b/>
            <sz val="9"/>
            <color indexed="81"/>
            <rFont val="Tahoma"/>
            <family val="2"/>
          </rPr>
          <t xml:space="preserve">DE RLI 
</t>
        </r>
      </text>
    </comment>
    <comment ref="E22" authorId="0" shapeId="0">
      <text>
        <r>
          <rPr>
            <b/>
            <sz val="9"/>
            <color indexed="81"/>
            <rFont val="Tahoma"/>
            <family val="2"/>
          </rPr>
          <t xml:space="preserve">RLI
</t>
        </r>
      </text>
    </comment>
    <comment ref="E23" authorId="0" shapeId="0">
      <text>
        <r>
          <rPr>
            <b/>
            <sz val="9"/>
            <color indexed="81"/>
            <rFont val="Tahoma"/>
            <family val="2"/>
          </rPr>
          <t xml:space="preserve">NO ESTA LA RESOLUCION QUE CONFIRME EL PODER USAR EL CREDITO 
</t>
        </r>
      </text>
    </comment>
  </commentList>
</comments>
</file>

<file path=xl/comments4.xml><?xml version="1.0" encoding="utf-8"?>
<comments xmlns="http://schemas.openxmlformats.org/spreadsheetml/2006/main">
  <authors>
    <author>Karina</author>
  </authors>
  <commentList>
    <comment ref="K107" authorId="0" shapeId="0">
      <text>
        <r>
          <rPr>
            <b/>
            <sz val="9"/>
            <color indexed="81"/>
            <rFont val="Tahoma"/>
            <family val="2"/>
          </rPr>
          <t>Karina:</t>
        </r>
        <r>
          <rPr>
            <sz val="9"/>
            <color indexed="81"/>
            <rFont val="Tahoma"/>
            <family val="2"/>
          </rPr>
          <t xml:space="preserve">
Cambia las utilidades del 83</t>
        </r>
      </text>
    </comment>
    <comment ref="N107" authorId="0" shapeId="0">
      <text>
        <r>
          <rPr>
            <b/>
            <sz val="9"/>
            <color indexed="81"/>
            <rFont val="Tahoma"/>
            <family val="2"/>
          </rPr>
          <t>Karina:</t>
        </r>
        <r>
          <rPr>
            <sz val="9"/>
            <color indexed="81"/>
            <rFont val="Tahoma"/>
            <family val="2"/>
          </rPr>
          <t xml:space="preserve">
Solo cambia de lugar</t>
        </r>
      </text>
    </comment>
  </commentList>
</comments>
</file>

<file path=xl/comments5.xml><?xml version="1.0" encoding="utf-8"?>
<comments xmlns="http://schemas.openxmlformats.org/spreadsheetml/2006/main">
  <authors>
    <author>www.intercambiosvirtuales.org</author>
  </authors>
  <commentList>
    <comment ref="C26" authorId="0" shapeId="0">
      <text>
        <r>
          <rPr>
            <b/>
            <sz val="9"/>
            <color indexed="81"/>
            <rFont val="Tahoma"/>
            <family val="2"/>
          </rPr>
          <t xml:space="preserve">RECUADRO 13
</t>
        </r>
      </text>
    </comment>
    <comment ref="C28" authorId="0" shapeId="0">
      <text>
        <r>
          <rPr>
            <b/>
            <sz val="9"/>
            <color indexed="81"/>
            <rFont val="Tahoma"/>
            <family val="2"/>
          </rPr>
          <t xml:space="preserve">DE RLI 
</t>
        </r>
      </text>
    </comment>
    <comment ref="C29" authorId="0" shapeId="0">
      <text>
        <r>
          <rPr>
            <b/>
            <sz val="9"/>
            <color indexed="81"/>
            <rFont val="Tahoma"/>
            <family val="2"/>
          </rPr>
          <t xml:space="preserve">RLI
</t>
        </r>
      </text>
    </comment>
    <comment ref="C30" authorId="0" shapeId="0">
      <text>
        <r>
          <rPr>
            <b/>
            <sz val="9"/>
            <color indexed="81"/>
            <rFont val="Tahoma"/>
            <family val="2"/>
          </rPr>
          <t>de RLI</t>
        </r>
      </text>
    </comment>
    <comment ref="C31" authorId="0" shapeId="0">
      <text>
        <r>
          <rPr>
            <b/>
            <sz val="9"/>
            <color indexed="81"/>
            <rFont val="Tahoma"/>
            <family val="2"/>
          </rPr>
          <t xml:space="preserve">de RLI
</t>
        </r>
      </text>
    </comment>
    <comment ref="C32" authorId="0" shapeId="0">
      <text>
        <r>
          <rPr>
            <b/>
            <sz val="9"/>
            <color indexed="81"/>
            <rFont val="Tahoma"/>
            <family val="2"/>
          </rPr>
          <t>DE RLI</t>
        </r>
      </text>
    </comment>
  </commentList>
</comments>
</file>

<file path=xl/sharedStrings.xml><?xml version="1.0" encoding="utf-8"?>
<sst xmlns="http://schemas.openxmlformats.org/spreadsheetml/2006/main" count="3440" uniqueCount="877">
  <si>
    <t>TIPOS  DE RENTAS Y REBAJAS</t>
  </si>
  <si>
    <t>CRÉDITO POR IMPUESTO DE PRIMERA CATEGORÍA</t>
  </si>
  <si>
    <t>RENTAS Y REBAJAS</t>
  </si>
  <si>
    <t>CON OBLIGACIÓN DE RESTITUCIÓN</t>
  </si>
  <si>
    <t>SIN OBLIGACIÓN DE RESTITUCIÓN</t>
  </si>
  <si>
    <t>Sin derecho a devolución</t>
  </si>
  <si>
    <t>Con derecho a devolución</t>
  </si>
  <si>
    <t xml:space="preserve">RENTAS AFECTAS DE FUENTE NACIONAL O EXTRANJERA </t>
  </si>
  <si>
    <t>Retiros o remesas afectos al IGC o IA, según art. 14 letras A) y/o D) N° 3 LIR</t>
  </si>
  <si>
    <t>+</t>
  </si>
  <si>
    <t>Dividendos afectos al IGC o IA, según art.14 letras A) y/o D) N° 3 LIR</t>
  </si>
  <si>
    <t>Gastos rechazados y otras partidas referidos en el art. 21 inc. 3° LIR</t>
  </si>
  <si>
    <t>Rentas presuntas propias y/o de terceros, según art. 14 letra B) N° 2 y art. 34 LIR</t>
  </si>
  <si>
    <t>Otras rentas propias y/o de terceros, provenientes de empresas que determinan su renta efectiva sin contabilidad completa, según art. 14 letra B) N° 1 LIR</t>
  </si>
  <si>
    <t>Rentas asignada propias y/o de terceros, provenientes de empresas sujetas al art. 14 letra D) N° 8 LIR</t>
  </si>
  <si>
    <t>Rentas percibidas de los arts. 42 Nº 2 (honorarios) y 48 (rem. directores S.A.) LIR, según Recuadro N° 1</t>
  </si>
  <si>
    <t>Rentas de capitales mobiliarios (art. 20 N° 2 LIR), mayor valor en rescate de cuotas fondos mutuos y enajenación de acciones y derechos sociales (art. 17 N° 8 LIR) y retiros de ELD (arts. 42 ter y quáter LIR)</t>
  </si>
  <si>
    <t>Rentas exentas del IGC, según art. 54 N° 3 LIR</t>
  </si>
  <si>
    <t>Otras rentas de fuente chilena afectas al IGC o IA (según instrucciones)</t>
  </si>
  <si>
    <t>Otras rentas de fuente extranjera afectas al IGC o IA (según instrucciones)</t>
  </si>
  <si>
    <t>Sueldos, pensiones y otras rentas similares de fuente nacional</t>
  </si>
  <si>
    <t>Sueldos, pensiones y otras rentas similares de fuente extranjera</t>
  </si>
  <si>
    <t>Incremento por IDPC, según arts. 54 N° 1 y 62 LIR</t>
  </si>
  <si>
    <t>Incremento por impuestos soportados en el exterior, según arts. 41 A LIR</t>
  </si>
  <si>
    <t>REBAJAS A LA RENTA</t>
  </si>
  <si>
    <t xml:space="preserve">Donaciones, según art. 7° Ley N° 16.282 y D.L. N° 45 de 1973 </t>
  </si>
  <si>
    <t>-</t>
  </si>
  <si>
    <t>=</t>
  </si>
  <si>
    <t>Cotizaciones previsionales correspondientes al empresario o socio, según art. 55 letra b) LIR</t>
  </si>
  <si>
    <t>Intereses pagados por créditos con garantía hipotecaria, según art. 55 bis LIR</t>
  </si>
  <si>
    <t>Dividendos hipotecarios pagados por viviendas nuevas acogidas al D.F.L. Nº 2 de 1959, según Ley N°19.622</t>
  </si>
  <si>
    <t>20% cuotas fondos de inversión adquiridas antes del 04.06.93, según art. 6 Transitorio Ley N° 19.247</t>
  </si>
  <si>
    <t>Ahorro previsional, según art.42 bis inc. 1° LIR</t>
  </si>
  <si>
    <t>IUSC o IGC</t>
  </si>
  <si>
    <t>IGC o IUSC, según tabla (arts. 47, 52 o 52 bis LIR)</t>
  </si>
  <si>
    <t>IGC sobre intereses y otros rendimientos, según art. 54 bis LIR</t>
  </si>
  <si>
    <t>Reliquidación IGC por ganancias de capital, según art. 17 N° 8 letras a) literal v) y b) LIR</t>
  </si>
  <si>
    <t>Débito fiscal por ahorro neto negativo (Recuadro N° 3), según art. 3° transitorio numeral VI) Ley N° 20.780 (ex. art. 57 bis LIR)</t>
  </si>
  <si>
    <t>Débito fiscal por restitución crédito por IDPC, según art. 56 N° 3 inc. final LIR</t>
  </si>
  <si>
    <t>Crédito al IGC por fomento forestal, según D.L. N° 701 de 1974</t>
  </si>
  <si>
    <t>Crédito al IGC por Impuesto Tasa Adicional, según ex. art. 21 LIR</t>
  </si>
  <si>
    <t>Crédito al IGC por donaciones para fines deportivos, según art. 62 y sgtes. Ley N° 19.712</t>
  </si>
  <si>
    <t>Crédito al IGC por IDPC sin derecho a devolución, según arts. 20 N° 1 letra a), 41 A N° 4 letra A) letra a) y 56 N° 3 LIR</t>
  </si>
  <si>
    <t>Crédito al IGC del 5% sobre total de retiros o dividendos que excedan de 310 UTA que tengan derecho a crédito por IDPC con obligación de restitución, según art. 56 N° 4 LIR</t>
  </si>
  <si>
    <t>Crédito al IGC por Impuesto Territorial pagado por explotación de bienes raíces no agrícolas, según art. 56 N° 5 LIR</t>
  </si>
  <si>
    <t>Crédito al IGC por art. 33 bis, según art. 14 letra D) N°8 letra a) numeral (v) LIR</t>
  </si>
  <si>
    <t>Crédito al IGC o IUSC por gastos en educación, según art. 55 ter LIR</t>
  </si>
  <si>
    <t>Crédito al IGC o IUSC por donaciones para fines sociales, según art. 1° bis Ley N° 19.885</t>
  </si>
  <si>
    <t>Crédito al IGC por donaciones a universidades e institutos profesionales, según art. 69 Ley N° 18.681</t>
  </si>
  <si>
    <t>Crédito al IGC por ingreso diferido, según art. 14 letra D) N°8 letra d) numeral (ii) LIR</t>
  </si>
  <si>
    <t>Crédito al IUSC  o IGC por impuestos soportados en el exterior, según arts. 41 A N°4 letra B) o N° 5 LIR</t>
  </si>
  <si>
    <t>Crédito al IGC o IUSC por IUSC, según art. 56 N° 2 LIR</t>
  </si>
  <si>
    <t>Crédito al IGC o IUSC por ahorro neto positivo (Recuadro N° 3), según art. 3° Transitorio numeral VI) Ley N° 20.780 (ex. art. 57 bis LIR)</t>
  </si>
  <si>
    <t>Crédito al IGC o IUSC por IDPC con derecho a devolución, según art. 56 N° 3 LIR</t>
  </si>
  <si>
    <t>Crédito al IGC por impuestos soportados en el exterior, según arts. 41 A N° 4 letra A) letra b) LIR</t>
  </si>
  <si>
    <t>Crédito al IGC por donaciones al Fondo Nacional de Reconstrucción, según arts. 5 y 9 Ley N° 20.444</t>
  </si>
  <si>
    <t>Crédito al IGC o IUSC por donaciones para fines culturales, según art.8 Ley N° 18.985</t>
  </si>
  <si>
    <t>IGC O IUSC, DÉBITO FISCAL Y/O TASA ADICIONAL DETERMINADO</t>
  </si>
  <si>
    <t>IMPUESTOS ANUALES A LA RENTA</t>
  </si>
  <si>
    <t>IMPUESTOS</t>
  </si>
  <si>
    <t>BASE IMPONIBLE</t>
  </si>
  <si>
    <t>REBAJAS AL IMPUESTO</t>
  </si>
  <si>
    <t>IMPUESTOS DETERMINADOS</t>
  </si>
  <si>
    <t>IDPC de empresas acogidas al régimen Pro Pyme, según art. 14 letra D) N° 3 LIR</t>
  </si>
  <si>
    <t>IDPC de empresas acogidas al régimen de imputación parcial de créditos, según art. 14 letra A) LIR</t>
  </si>
  <si>
    <t>IDPC contribuyentes  o entidades sin vínculo directo o indirecto con propietarios afectos a IGC o IA, según art. 14 G) LIR</t>
  </si>
  <si>
    <t>IDPC sobre rentas presuntas, según art. 34 LIR</t>
  </si>
  <si>
    <t>IDPC sobre rentas efectivas determinadas sin contabilidad completa</t>
  </si>
  <si>
    <t>Impuesto de 40% empresas del Estado, según art. 2º D.L. N° 2.398 de 1978</t>
  </si>
  <si>
    <t>Pago voluntario a título de IDPC, según art. 14 letra A) N° 6 LIR</t>
  </si>
  <si>
    <t>Diferencia de créditos por IDPC otorgados en forma indebida o en exceso, según art. 14 letra A) N° 7 LIR</t>
  </si>
  <si>
    <t>Impuesto Específico a la Actividad Minera, según art. 64 bis LIR</t>
  </si>
  <si>
    <t>Impuesto Único de 10% por enajenación de bienes raíces, según art. 17 N° 8 letra b) LIR y/o art. 4 Ley N° 21.078</t>
  </si>
  <si>
    <t>IA en carácter de único (activos subyacentes), según art. 58 N° 3 LIR</t>
  </si>
  <si>
    <t>Impuesto Único de 10%, según art. 82 del art. 1° Ley N° 20.712</t>
  </si>
  <si>
    <t>Impuesto Único por exceso de endeudamiento, según art. 41 F LIR</t>
  </si>
  <si>
    <t>IA según ex D.L. N° 600 de 1974</t>
  </si>
  <si>
    <t>IA según arts. 58 N° 1 y 2 y 60 inc. 1° LIR</t>
  </si>
  <si>
    <t>Impuesto Único tasa 25% por distribuciones desproporcionadas, según artículo 39 transitorio Ley N° 21.210</t>
  </si>
  <si>
    <t>Diferencia de IA por crédito indebido por IDPC o el crédito a que se refiere el art. 41 A) en caso de empresas acogidas al régimen del art. 14 letras A) y D) N° 3, según art. 74 N° 4 LIR</t>
  </si>
  <si>
    <t>Retención de impuesto sobre gastos rechazados y otras partidas (tasa 45%), según art. 74 N° 4 LIR</t>
  </si>
  <si>
    <t>Retención de IA en carácter de único (activos subyacentes) (tasa 20% y/o 35%), según art. 74 N° 4 LIR</t>
  </si>
  <si>
    <t>Retención del IA sobre rentas asignadas empresas acogidas al régimen de los arts. 14 letra B) N° 1 , 2 y/o 14 letra D) N° 8, según art. 74 N° 4 LIR</t>
  </si>
  <si>
    <t>Débito fiscal por restitución crédito por IDPC, según art. 63 inc. final LIR</t>
  </si>
  <si>
    <t>Impuesto Único talleres artesanales</t>
  </si>
  <si>
    <t>Impuesto Único pescadores artesanales</t>
  </si>
  <si>
    <t>Impuesto Único por retiros de ahorro previsional, según art. 42 bis inc. 1° N° 3 LIR</t>
  </si>
  <si>
    <t>Restitución crédito por gastos de capacitación excesivo, según  art. 6° Ley N° 20.326</t>
  </si>
  <si>
    <t>DEDUCCIONES A LOS IMPUESTOS</t>
  </si>
  <si>
    <t>Reliquidación IGC por término de giro de empresa acogida al régimen del art. 14 letras A) y D) N° 3, según art. 38 bis N° 3 LIR</t>
  </si>
  <si>
    <t>Crédito fiscal AFP, según art. 23 D.L. N° 3.500 de 1980</t>
  </si>
  <si>
    <t>Crédito por gastos de capacitación, según Ley N° 19.518</t>
  </si>
  <si>
    <t>Crédito por desembolsos directos por trazabilidad (art. 60 quinquies Código Tributario)</t>
  </si>
  <si>
    <t>Crédito empresas constructoras</t>
  </si>
  <si>
    <t>Crédito por reintegro de peajes, según art. 1° Ley N° 19.764</t>
  </si>
  <si>
    <t>Mayor retención por sueldos, pensiones y otras rentas similares declaradas en línea 12, código 1098</t>
  </si>
  <si>
    <t>PPUA sin derecho a devolución, según art. 27 transitorio de la ley N° 21.210</t>
  </si>
  <si>
    <t>PPUA con derecho a devolución, según art. 27 transitorio de la ley N° 21.210</t>
  </si>
  <si>
    <t>Créditos puestos a disposición de los socios por la sociedad respectiva, según instrucciones</t>
  </si>
  <si>
    <t>Crédito por sistemas solares térmicos, según Ley N° 20.365</t>
  </si>
  <si>
    <t>PPM puestos a disposición de los propietarios de empresas del régimen de transparencia tributaria del art. 14 letra D) N° 8 LIR</t>
  </si>
  <si>
    <t>Pago provisional exportadores, según ex-art. 13 Ley N° 18.768</t>
  </si>
  <si>
    <t>Retenciones sobre intereses, según art. 74 N° 7 LIR</t>
  </si>
  <si>
    <t>Impuestos declarados y pagados en conformidad al art. 69 N° 3 y 4 del la LIR</t>
  </si>
  <si>
    <t>Cargo por cotizaciones previsionales, según arts. 89 y sgtes. D.L. N° 3.500 de 1980</t>
  </si>
  <si>
    <t>RESULTADO LIQUIDACIÓN ANUAL IMPUESTO A LA RENTA   (si el resultado es negativo o cero, deberá declarar por Internet)</t>
  </si>
  <si>
    <t>ROL ÚNICO TRIBUTARIO</t>
  </si>
  <si>
    <t>01</t>
  </si>
  <si>
    <t>Primer apellido o razón social</t>
  </si>
  <si>
    <t>02</t>
  </si>
  <si>
    <t>Segundo apellido</t>
  </si>
  <si>
    <t>05</t>
  </si>
  <si>
    <t>Nombres</t>
  </si>
  <si>
    <t>03</t>
  </si>
  <si>
    <t>REMANENTE DE CRÉDITO</t>
  </si>
  <si>
    <t xml:space="preserve"> SALDO A FAVOR</t>
  </si>
  <si>
    <t>IMPTO. A PAGAR</t>
  </si>
  <si>
    <t>Impuesto adeudado</t>
  </si>
  <si>
    <t>Menos: saldo puesto a disposición de los socios</t>
  </si>
  <si>
    <t>Reajuste art.72, línea 88      %</t>
  </si>
  <si>
    <t>DEVOLUCIÓN SOLICITADA</t>
  </si>
  <si>
    <t>Monto</t>
  </si>
  <si>
    <t>RECARGOS POR DECLARACIÓN FUERA DE PLAZO</t>
  </si>
  <si>
    <t>SOLICITO DEPOSITAR REMANENTE EN CUENTA CORRIENTE O DE AHORRO BANCARIA</t>
  </si>
  <si>
    <t>RECARGOS POR MORA EN EL PAGO</t>
  </si>
  <si>
    <t>MÁS: reajustes declaración fuera de plazo</t>
  </si>
  <si>
    <t>Nombre institución bancaria</t>
  </si>
  <si>
    <t>MÁS: intereses y multas declaración fuera de plazo</t>
  </si>
  <si>
    <t>Tipo de cuenta</t>
  </si>
  <si>
    <t>(Marque con una X según corresponda)</t>
  </si>
  <si>
    <t xml:space="preserve">Cuenta corriente </t>
  </si>
  <si>
    <t>Cuenta vista</t>
  </si>
  <si>
    <t>NOTA: el Rol Único Tributario, nombre o razón social, resultado liquidación anual impuesto a la renta, domicilio, comuna, región y el resto de los datos de identificación son obligatorios.</t>
  </si>
  <si>
    <t xml:space="preserve">Cuenta de ahorro </t>
  </si>
  <si>
    <t>EVITESE PROBLEMAS, DECLARE POR INTERNET www.sii.cl</t>
  </si>
  <si>
    <t>RECUADRO N° 1 :  HONORARIOS</t>
  </si>
  <si>
    <t>Rentas de 2ª Categoría</t>
  </si>
  <si>
    <t>Renta actualizada</t>
  </si>
  <si>
    <t>Impuesto retenido actualizado</t>
  </si>
  <si>
    <t>Honorarios anuales con retención</t>
  </si>
  <si>
    <t>Honorarios anuales sin retención</t>
  </si>
  <si>
    <t xml:space="preserve"> </t>
  </si>
  <si>
    <t>Honorarios líquidos percibidos de fuente extranjera</t>
  </si>
  <si>
    <t>Total ingresos brutos</t>
  </si>
  <si>
    <t>Monto ahorro previsional, según art. 42 bis inc. 1° LIR</t>
  </si>
  <si>
    <t>Gastos por donaciones para fines sociales, según art. 1° bis Ley N° 19.885</t>
  </si>
  <si>
    <t>Gastos efectivos (solo rebajables del código 547)</t>
  </si>
  <si>
    <t>Gastos presuntos: 30% sobre el código 547, con tope de 15 UTA</t>
  </si>
  <si>
    <t>Rebaja por presunción de asignación de zona  D.L. N° 889 de 1975</t>
  </si>
  <si>
    <t>Total honorarios</t>
  </si>
  <si>
    <t>Total remuneraciones directores S.A.</t>
  </si>
  <si>
    <t>Total rentas y retenciones</t>
  </si>
  <si>
    <t>RECUADRO N° 2: DETERMINACIÓN MAYOR O MENOR VALOR OBTENIDO POR LAS ENAJENACIONES DE BIENES RAÍCES SITUADOS EN CHILE EFECTUADAS POR PERSONAS NATURALES Y NO ASIGNADOS A EMPRESA INDIVIDUAL</t>
  </si>
  <si>
    <t>Precios de enajenaciones del conjunto de los bienes raíces situados en Chile</t>
  </si>
  <si>
    <t>Mayor o menor valor percibido o devengado</t>
  </si>
  <si>
    <t>Mayor valor percibido o devengado afecto a impuesto</t>
  </si>
  <si>
    <t>Saldo de ingreso no renta a utilizar en los ejercicios siguientes</t>
  </si>
  <si>
    <t xml:space="preserve">Opción régimen de tributación </t>
  </si>
  <si>
    <t>RECUADRO N° 3: DATOS SOBRE INSTRUMENTOS DE AHORRO ACOGIDOS AL EX ART. 57 BIS (ART. 3° TRANSITORIO NUMERAL VI) LEY N° 20.780)</t>
  </si>
  <si>
    <t>Total ahorro neto positivo del ejercicio</t>
  </si>
  <si>
    <t>Ahorro neto positivo utitlizado en el ejercicio</t>
  </si>
  <si>
    <t>Remanente ahorro neto positivo del ejercicio siguiente</t>
  </si>
  <si>
    <t>Total ahorro neto negativo del ejercicio</t>
  </si>
  <si>
    <t>Cuota exenta 10 UTA</t>
  </si>
  <si>
    <t>RECUADRO N° 4: ENAJENACIÓN DE ACCIONES, DERECHOS SOCIALES; CUOTAS FONDOS MUTUOS Y/O DE INVERSIÓN CONTRIBUYENTES AFECTOS AL IMPUESTO GLOBAL COMPLEMENTARIO O IMPUESTO ADICIONAL</t>
  </si>
  <si>
    <t>ENAJENACIÓN DE ACCIONES</t>
  </si>
  <si>
    <t>Régimen  tributario de la LIR</t>
  </si>
  <si>
    <t>N° acciones enajenadas</t>
  </si>
  <si>
    <t>Precio o valor de enajenación</t>
  </si>
  <si>
    <t>Costo tributario actualizado</t>
  </si>
  <si>
    <t>Mayor valor determinado</t>
  </si>
  <si>
    <t>Régimen art. 107 LIR</t>
  </si>
  <si>
    <t>ENAJENACIÓN DE DERECHOS SOCIALES</t>
  </si>
  <si>
    <t>N°  de operaciones de derechos sociales enajenados</t>
  </si>
  <si>
    <t>ENAJENACIÓN O RESCATE DE CUOTAS DE FONDOS MUTUOS Y/O FONDOS DE INVERSIÓN</t>
  </si>
  <si>
    <t>N° cuotas de fondos mutuos y/o fondo de inversión enajenados o rescatados</t>
  </si>
  <si>
    <t>RECUADRO N°5: CRÉDITO POR INGRESO DIFERIDO PROPIETARIOS DE EMPRESAS RÉGIMEN TRANSPARENCIA TRIBUTARIA, ART. 14 LETRA D) N°8 LIR</t>
  </si>
  <si>
    <t>Remanente ejercicio anterior</t>
  </si>
  <si>
    <t>Crédito recibido en el ejercicio</t>
  </si>
  <si>
    <t>Crédito imputado en el ejercicio</t>
  </si>
  <si>
    <t>Remanente para ejercicio siguiente</t>
  </si>
  <si>
    <t>RECUADRO N° 6: DATOS INFORMATIVOS</t>
  </si>
  <si>
    <t>Operaciones Internacionales</t>
  </si>
  <si>
    <t>Total de cantidades adeudadas, pagadas o abonadas a relacionados en el exterior (arts. 31 inc. 3° y 59 LIR)</t>
  </si>
  <si>
    <t>Cantidades  adeudadas  a  relacionados  en  el  exterior,  o  pagadas  cuyo IA no ha sido enterado (arts. 31 inc.  3° y 59 LIR)</t>
  </si>
  <si>
    <t>Total pasivos contraídos en Chile</t>
  </si>
  <si>
    <t>Beneficio antes de gastos financieros (EBITDA)</t>
  </si>
  <si>
    <t>Datos de Balance</t>
  </si>
  <si>
    <t>Total del activo</t>
  </si>
  <si>
    <t>Total del pasivo</t>
  </si>
  <si>
    <t>Saldo de caja (sólo dinero en efectivo y documentos al día, según arqueo)</t>
  </si>
  <si>
    <t>Capital efectivo</t>
  </si>
  <si>
    <t>Saldo cuenta corriente bancaria según, conciliación</t>
  </si>
  <si>
    <t>Existencia final</t>
  </si>
  <si>
    <t>Bienes adquiridos contrato leasing</t>
  </si>
  <si>
    <t>Activo inmovilizado</t>
  </si>
  <si>
    <t>Activo gasto diferido goodwill tributario</t>
  </si>
  <si>
    <t>Activo intangible goodwill tributario (Ley N° 20.780)</t>
  </si>
  <si>
    <t>Patrimonio financiero</t>
  </si>
  <si>
    <t>Otros Antecedentes</t>
  </si>
  <si>
    <t xml:space="preserve">Utilidades financieras capitalizadas </t>
  </si>
  <si>
    <t>Gastos adeudados o pagados por cuotas de bienes en leasing</t>
  </si>
  <si>
    <t>Monto del capital  directa o indirectamente financiado por partes relacionadas</t>
  </si>
  <si>
    <t>Tasa TEX</t>
  </si>
  <si>
    <t>Tasa TEF</t>
  </si>
  <si>
    <t xml:space="preserve">Retiros, remesas o distribuciones afectos a IGC o IA, no Imputados a los RRE </t>
  </si>
  <si>
    <t>Retiros, remesas o distribuciones afectos a IGC o IA, imputados a las utilidades de balance en exceso de las tributables (UBET)</t>
  </si>
  <si>
    <t xml:space="preserve">Saldos </t>
  </si>
  <si>
    <t>Saldo total de rentas exentas de IGC (art. 11 Ley N° 18.401, rentas del capitalismo popular)</t>
  </si>
  <si>
    <t>Saldo exceso de retiros de 2014, determinados al 31 de diciembre para ejercicios siguientes</t>
  </si>
  <si>
    <t>Saldo de crédito por IDPC no sujetos a restitución generados hasta el 31.12.2019</t>
  </si>
  <si>
    <t>Saldo de crédito por IDPC no sujetos a restitución generados a contar del 01.01.2020</t>
  </si>
  <si>
    <t>Saldo de crédito por IDPC en carácter de voluntario por rectificación del capital propio tributario, según art. 32° transitorio Ley N° 21.210</t>
  </si>
  <si>
    <t>Saldo crédito Impuesto Tasa Adicional ex art. 21 LIR</t>
  </si>
  <si>
    <t>Saldo de crédito por gastos de capacitación mensual con derecho a devolución (art. 6 Ley N° 20.326)</t>
  </si>
  <si>
    <t>Saldo de excedente base imponible IDPC voluntario a imputar ejercicio siguientes</t>
  </si>
  <si>
    <t>RECUADRO N° 7: INGRESO DIFERIDO Y SALDOS PENDIENTES DE AMORTIZACIÓN.</t>
  </si>
  <si>
    <t>Detalle</t>
  </si>
  <si>
    <t>Saldo de rentas tributables acumuladas</t>
  </si>
  <si>
    <t xml:space="preserve">
Incremento 
</t>
  </si>
  <si>
    <t xml:space="preserve">
Crédito 
</t>
  </si>
  <si>
    <t>No Sujeto a Restitución</t>
  </si>
  <si>
    <t xml:space="preserve"> Sujeto a Restitución</t>
  </si>
  <si>
    <t>Saldo de ingreso diferido pendiente de tributación correspondiente a lo dispuesto en el ex art. 14 ter letra A N° 2 LIR y en el art. 3° transitorio de la Ley N° 20.780</t>
  </si>
  <si>
    <t xml:space="preserve">Ingreso  diferido a  imputar  en  el ejercicio </t>
  </si>
  <si>
    <t>Saldo de ingreso diferido pendiente de tributación de acuerdo al art 14 letra D) N°8, letra d) de la LIR, artículo 40 transitorio  de la Ley 21.210 y Circular 62 de 2020.</t>
  </si>
  <si>
    <t>Saldo de ingreso diferido pendiente de tributación de acuerdo al art. 15° transitorio de la Ley N° 21.210</t>
  </si>
  <si>
    <t>TOTAL Saldo ingreso diferido a imputar en los ejercicios siguientes</t>
  </si>
  <si>
    <t xml:space="preserve">RECUADRO N° 8:  INFORMACIÓN SOBRE DONACIONES Y CRÉDITOS O REBAJAS IMPUTABLES AL IDPC </t>
  </si>
  <si>
    <t>CRÉDITOS CUYOS REMANENTES NO DAN DERECHO A IMPUTACIÓN EN LOS EJERCICIOS SIGUIENTES NI A DEVOLUCIÓN</t>
  </si>
  <si>
    <t>DETALLE</t>
  </si>
  <si>
    <t>TOTAL GASTO</t>
  </si>
  <si>
    <t>CRÉDITO</t>
  </si>
  <si>
    <t>Donaciones al FNR, según arts. 4° y 9° Ley N° 20.444 (no afectas al LGA)</t>
  </si>
  <si>
    <t>Donaciones para fines culturales, según art. 8° Ley N° 18.985 (afectas al LGA)</t>
  </si>
  <si>
    <t>Donaciones para fines educacionales, según art. 3° Ley N° 19.247 (afectas al LGA)</t>
  </si>
  <si>
    <t>Donaciones para fines deportivos, según art. 62 y sgtes. Ley N° 19.712 (afecta al LGA)</t>
  </si>
  <si>
    <t>Donaciones para fines sociales, según art. 1° y sgtes. Ley N° 19.885 (afecta al LGA)</t>
  </si>
  <si>
    <t>Crédito por contribuciones de bienes raíces</t>
  </si>
  <si>
    <t>Crédito por bienes físicos del activo inmovilizado del ejercicio</t>
  </si>
  <si>
    <t>Crédito por rentas de zonas francas</t>
  </si>
  <si>
    <t>Crédito por ingreso diferido</t>
  </si>
  <si>
    <t>Otras rebajas especiales</t>
  </si>
  <si>
    <t>CRÉDITOS CUYOS REMANENTES DAN  SOLO DERECHO A IMPUTACIÓN EN LOS EJERCICIOS SIGUIENTES</t>
  </si>
  <si>
    <t>Remanente de crédito por bienes físicos del activo inmovilizado proveniente de inversiones AT 1999 - 2002</t>
  </si>
  <si>
    <t>Donaciones a universidades e institutos profesionales, según art. 69 Ley N° 18.681 (afectas al LGA)</t>
  </si>
  <si>
    <t>Monto inversión Ley Arica</t>
  </si>
  <si>
    <t>Monto inversión  Ley Austral</t>
  </si>
  <si>
    <t>Crédito por impuestos soportados en el extranjero, según art.41  A LIR</t>
  </si>
  <si>
    <t>Crédito por inversión privada en actividades de investigación y desarrollo Ley N° 20.241</t>
  </si>
  <si>
    <t>CRÉDITO CUYO REMANENTE DA DERECHO A DEVOLUCIÓN</t>
  </si>
  <si>
    <t>Crédito IEAM del ejercicio</t>
  </si>
  <si>
    <t>Crédito IEAM utilizado en el ejercicio</t>
  </si>
  <si>
    <t xml:space="preserve">OTRAS  DONACIONES </t>
  </si>
  <si>
    <t>Otras donaciones, según art. 10 Ley N° 19.885 (afecta al LGA)</t>
  </si>
  <si>
    <t>Donaciones, según art. 7° Ley N° 16.282 (no afectas al LGA)</t>
  </si>
  <si>
    <t>Donaciones, según art. 37 D.L. N° 1.939 de 1977   (no afectas al LGA)</t>
  </si>
  <si>
    <t>Donaciones, según Ley N° 21.015 (no afectas al LGA)</t>
  </si>
  <si>
    <t>Donaciones, según art. 4° Ley N° 21.207 (no afectas al LGA)</t>
  </si>
  <si>
    <t>Donaciones para fines culturales según art. 8° Ley N° 18.985</t>
  </si>
  <si>
    <t>Remanente año anterior</t>
  </si>
  <si>
    <t>Imputado en el Ejercicio</t>
  </si>
  <si>
    <t>RECUADRO N° 9: REGISTRO FUR</t>
  </si>
  <si>
    <t>Remanente FUR ejercicio anterior debidamente reajustado</t>
  </si>
  <si>
    <t>FUR afectado con el Impuesto Sustitutivo (IS)</t>
  </si>
  <si>
    <t>Impuesto Sustitutivo (IS) pagado que afectó al FUR</t>
  </si>
  <si>
    <t>Rebaja FUR por devolución de capital, enajenación de acciones o derechos sociales y reorganización empresarial, debidamente reajustados</t>
  </si>
  <si>
    <t>Rebaja FUR acogido a ISFUT por devolución de capital, enajenación o reorganización empresarial</t>
  </si>
  <si>
    <t>Aumento FUR por reorganización empresarial debidamente reajustado</t>
  </si>
  <si>
    <t>Reclasificación FUR por rentas afectas ISFUT</t>
  </si>
  <si>
    <t>Remanente FUR para el ejercicio siguiente acogido al ISFUT</t>
  </si>
  <si>
    <t>Remanente FUR para el ejercicio siguiente afectos a impuestos finales</t>
  </si>
  <si>
    <t>Remanente FUR para el ejercicio siguiente exentos e INR</t>
  </si>
  <si>
    <t>Remanente CIDPC ejercicio anterior debidamente reajustado</t>
  </si>
  <si>
    <t>CIDPC utilizado en el ejercicio</t>
  </si>
  <si>
    <t>CIDPC recibido en el ejercicio</t>
  </si>
  <si>
    <t>Remanente CIDPC para el ejercicio siguiente</t>
  </si>
  <si>
    <t>Otros ingresos percibidos o devengados</t>
  </si>
  <si>
    <t>Gastos aceptados por donaciones</t>
  </si>
  <si>
    <t>Base del IDPC voluntario según  art. 14 letra A) N°  6 LIR y art. 42 transitorio Ley 21.210</t>
  </si>
  <si>
    <t>IMPUTACIONES A LA PÉRDIDA TRIBUTARIA DEL EJERCICIO</t>
  </si>
  <si>
    <t>Dividendos o retiros percibidos afectos a IGC, que absorben la pérdida tributaria</t>
  </si>
  <si>
    <t>Incremento por IDPC de los dividendos o retiros percibidos afectos a IGC, que absorben la pérdida tributaria</t>
  </si>
  <si>
    <t xml:space="preserve">Pérdida tributaria del ejercicio al 31 de diciembre </t>
  </si>
  <si>
    <t>Subtotal</t>
  </si>
  <si>
    <t>Saldo FUR  (cuando no haya sido considerado dentro del valor del capital aportado a la empresa)</t>
  </si>
  <si>
    <t>Rentas afectas a IGC o IA (RAI) del ejercicio</t>
  </si>
  <si>
    <t>Rentas exentas e ingresos no renta (positivo), generados por la empresa en el ejercicio</t>
  </si>
  <si>
    <t>Pérdida por rentas exentas e ingresos no renta del ejercicio</t>
  </si>
  <si>
    <t>Retiros o dividendos percibidos en el ejercicio por participaciones en otras empresas</t>
  </si>
  <si>
    <t>Utilidades percibidas afectas a impuestos finales imputadas a la pérdida tributaria del ejercicio</t>
  </si>
  <si>
    <t>Aumentos del ejercicio (por reorganizaciones)</t>
  </si>
  <si>
    <t>Disminuciones del ejercicio (por reorganizaciones)</t>
  </si>
  <si>
    <t>Crédito total disponible imputable contra impuestos finales (IPE), del ejercicio</t>
  </si>
  <si>
    <t>Incentivo al ahorro según art. 14 letra E) LIR</t>
  </si>
  <si>
    <t>Otras partidas a agregar</t>
  </si>
  <si>
    <t>Otras partidas a deducir</t>
  </si>
  <si>
    <t>RAI</t>
  </si>
  <si>
    <t>DDAN</t>
  </si>
  <si>
    <t>REX</t>
  </si>
  <si>
    <t>STUT</t>
  </si>
  <si>
    <t>RENTAS CON TRIBUTACIÓN CUMPLIDA</t>
  </si>
  <si>
    <t>RENTAS EXENTAS</t>
  </si>
  <si>
    <t>INR</t>
  </si>
  <si>
    <t>RAP</t>
  </si>
  <si>
    <t>ISFUT</t>
  </si>
  <si>
    <t>OTRAS</t>
  </si>
  <si>
    <t>Aumentos del ejercicio (propios)</t>
  </si>
  <si>
    <t>Otros aumentos del ejercicio</t>
  </si>
  <si>
    <t>Otras disminuciones del ejercicio</t>
  </si>
  <si>
    <t>Remanente ejercicio siguiente (saldo positivo)</t>
  </si>
  <si>
    <t>Remanente ejercicio siguiente (saldo negativo)</t>
  </si>
  <si>
    <t>Acumulados a contar desde el 01.01.2017</t>
  </si>
  <si>
    <t>Acumulados hasta el 31.12.2016</t>
  </si>
  <si>
    <t>Sujeto a Restitución</t>
  </si>
  <si>
    <t>IPE</t>
  </si>
  <si>
    <t>Sin D° Devolución</t>
  </si>
  <si>
    <t>Con D° Devolución</t>
  </si>
  <si>
    <t>Remanente ejercicio anterior (saldo positivo)</t>
  </si>
  <si>
    <t>Aumentos del ejercicio por reorganizaciones</t>
  </si>
  <si>
    <t>Disminuciones del ejercicio por reorganizaciones</t>
  </si>
  <si>
    <t>CIDPC e IPE asignado a gastos rechazados del art. 21 inc. 1° no afectos a IU 40% y del inciso 2°, LIR</t>
  </si>
  <si>
    <t>RECUADRO N° 0</t>
  </si>
  <si>
    <t>SECCIÓN: DOMICILIO DEL CONTRIBUYENTE (ESTOS DATOS SON OBLIGATORIOS)</t>
  </si>
  <si>
    <t>RUT</t>
  </si>
  <si>
    <t>Folio</t>
  </si>
  <si>
    <t>Calle</t>
  </si>
  <si>
    <t>N°</t>
  </si>
  <si>
    <t>Of. o depto.</t>
  </si>
  <si>
    <t>Ciudad</t>
  </si>
  <si>
    <t>Comuna</t>
  </si>
  <si>
    <t>Región</t>
  </si>
  <si>
    <t>Actividad, profesión o giro del negocio</t>
  </si>
  <si>
    <t>Cód. actividad económica</t>
  </si>
  <si>
    <t>Telefóno</t>
  </si>
  <si>
    <t>Fax</t>
  </si>
  <si>
    <t>Correo electrónico</t>
  </si>
  <si>
    <t>Marque con X según instrucciones</t>
  </si>
  <si>
    <t>Franquicias Tributarias</t>
  </si>
  <si>
    <t xml:space="preserve">Leyes N°s.
18.392 o 19.149
(Navarino y Primavera)
</t>
  </si>
  <si>
    <t>Sistema de Tributación</t>
  </si>
  <si>
    <t>Opción al régimen</t>
  </si>
  <si>
    <t>Ley N° 19.709 (Tocopilla)</t>
  </si>
  <si>
    <t xml:space="preserve">Instituciones art. 40 N°s. 2 y 4 LIR
</t>
  </si>
  <si>
    <t>Retiro del régimen</t>
  </si>
  <si>
    <t>REGISTRO DE RENTAS EMPRESARIALES 2020</t>
  </si>
  <si>
    <t>Topes de crédito</t>
  </si>
  <si>
    <t>SAC</t>
  </si>
  <si>
    <t>INFORMATIVO</t>
  </si>
  <si>
    <t>CONTROL</t>
  </si>
  <si>
    <t>Rentas contributación cumplida</t>
  </si>
  <si>
    <t>Rentas exentas</t>
  </si>
  <si>
    <t>Ingresos No Constitutivos de Renta</t>
  </si>
  <si>
    <t>Rentas provenientes del registro RAP y diferencia inical de sociedad acogida al ex art.14 ter letrta A)</t>
  </si>
  <si>
    <t>Otras rentas pecibidas sin prioridad en su orden de imputación</t>
  </si>
  <si>
    <t>Exceso Distribuciones Desproporcionadas (N°9 Art.14 A)</t>
  </si>
  <si>
    <t>Utilidades afectadas con impuesto sustitutivo al FUT (ISFUT) Ley N°20.780</t>
  </si>
  <si>
    <t>Rentas generadas hasta el 31.12.1983 y/o utilidades afectadas con impuesto sustitutivo al FUT (ISFUT) LEY N°21.210</t>
  </si>
  <si>
    <t>Rentas Exentas de Impuesto Global Complementario (IGC) (Artículo 11, Ley 18.401), Afectas a Impuesto Adicional</t>
  </si>
  <si>
    <t>Rentas Exentas de Impuesto Global Complementario (IGC) y/o Impuesto Adicional (IA)</t>
  </si>
  <si>
    <t>Sin devol</t>
  </si>
  <si>
    <t>Con devol</t>
  </si>
  <si>
    <t>sin devol</t>
  </si>
  <si>
    <t>Sin Devol</t>
  </si>
  <si>
    <t>RETIROS SIN IMPUTAR</t>
  </si>
  <si>
    <t>Saldo RAI al 31.12.2020</t>
  </si>
  <si>
    <t>(-)</t>
  </si>
  <si>
    <t>FOLIO</t>
  </si>
  <si>
    <t>NOMBRE O RAZÓN SOCIAL</t>
  </si>
  <si>
    <t>D.L. N° 701 de 1974
(Fomento Forestal)</t>
  </si>
  <si>
    <t>D.L. N° 600 de 1974 (E.I.E.)</t>
  </si>
  <si>
    <t>Partidas del inciso segundo del artículo 21 LIR</t>
  </si>
  <si>
    <t>DECLARACIÓN JURADA ANUAL SOBRE RETIROS, REMESAS Y/O DIVIDENDOS DISTRIBUIDOS POR CONTRIBUYENTES SUJETOS AL RÉGIMEN DE LA LETRA A) Y AL NÚMERO 3 DE LA LETRA D) DEL ARTÍCULO 14 DE LA LIR, Y SOBRE SALDO DE RETIROS EN EXCESO PENDIENTES DE IMPUTACIÓN.</t>
  </si>
  <si>
    <t>F1948</t>
  </si>
  <si>
    <t>Sección A: IDENTIFICACIÓN DEL DECLARANTE</t>
  </si>
  <si>
    <t>DOMICILIO</t>
  </si>
  <si>
    <t xml:space="preserve">COMUNA
</t>
  </si>
  <si>
    <t xml:space="preserve">CORREO ELECTRÓNICO </t>
  </si>
  <si>
    <t xml:space="preserve">TELÉFONO
</t>
  </si>
  <si>
    <t>Sección B:
ANTECEDENTES DE LOS INFORMADOS (Receptor de los retiros, remesas o dividendos. Persona natural o jurídica)</t>
  </si>
  <si>
    <t>Fecha del retiro, remesa y/o dividendo distribuido</t>
  </si>
  <si>
    <t>RUT del beneficiario del pleno propietario o usufructuaria del retiro, remesa y/o dividendo distribuido</t>
  </si>
  <si>
    <t>Usufructuario o nudo propietaro de la acción do derecho social</t>
  </si>
  <si>
    <t>Cantidad de acciones al 31/12</t>
  </si>
  <si>
    <t>MONTOS DE RETIROS, REMESAS O DIVIDENDOS REAJUSTADOS ($)</t>
  </si>
  <si>
    <t>CRÉDITOS PARA IMPUESTO GLOBAL COMPLEMENTARIO O ADICIONAL</t>
  </si>
  <si>
    <t>Devolución de capital Art.17 N° 7 LIR</t>
  </si>
  <si>
    <t>Número de Certificado</t>
  </si>
  <si>
    <t>Afectos a los Impuestos Global Complementario y/o Impuesto Adicional</t>
  </si>
  <si>
    <t>Rentas Exentas e Ingresos No Contitutivos de Renta (REX)</t>
  </si>
  <si>
    <t>Acumulados a Contar del 01.01.2017</t>
  </si>
  <si>
    <t>Acumulados Hasta el 31.12.2016</t>
  </si>
  <si>
    <t>Crédito por impuesto tasa adicional, Ex. Art. 21 LIR.</t>
  </si>
  <si>
    <t>Asociados a Rentas Afectas</t>
  </si>
  <si>
    <t>Asociados a Rentas Exentas (artículo 11, Ley 18.401)</t>
  </si>
  <si>
    <t>Crédito IPE</t>
  </si>
  <si>
    <t>Crédito por IPE</t>
  </si>
  <si>
    <t>No Sujetos a Restitución generados Hasta el 31.12.2019</t>
  </si>
  <si>
    <t>No Sujetos a Restitución generados a contar del 01.01.2020</t>
  </si>
  <si>
    <t>Sujetos a Restitución</t>
  </si>
  <si>
    <t>Con crédito por IDPC generados a contar del 01.01.2017</t>
  </si>
  <si>
    <t>Con crédito por IDPC acumulados hasta el 31.12.2016</t>
  </si>
  <si>
    <t>Con derecho a crédito por pago de IDPC voluntario</t>
  </si>
  <si>
    <t>Sin derecho a crédito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</si>
  <si>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</si>
  <si>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</si>
  <si>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</si>
  <si>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</si>
  <si>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</si>
  <si>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</si>
  <si>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</si>
  <si>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</si>
  <si>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</si>
  <si>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</si>
  <si>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</si>
  <si>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</si>
  <si>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</si>
  <si>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</si>
  <si>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</si>
  <si>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</si>
  <si>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</si>
  <si>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</si>
  <si>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</si>
  <si>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</si>
  <si>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</si>
  <si>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</si>
  <si>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</si>
  <si>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</si>
  <si>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</si>
  <si>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</si>
  <si>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</si>
  <si>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c28</t>
  </si>
  <si>
    <t>c29</t>
  </si>
  <si>
    <t>c30</t>
  </si>
  <si>
    <t>c31</t>
  </si>
  <si>
    <t>c32</t>
  </si>
  <si>
    <t>c33</t>
  </si>
  <si>
    <t>Sección C:
ANTECEDENTES DE RETIROS EN EXCESO (Detalle de saldos pendientes de imputación)</t>
  </si>
  <si>
    <t>RUT del beneficiario del retiro (titular o cesionario)</t>
  </si>
  <si>
    <t>Montos de retiros en exceso, reajustados ($)</t>
  </si>
  <si>
    <t>CUADRO RESUMEN FINAL DE LA DECLARACION</t>
  </si>
  <si>
    <t>Monto de retiros en exceso reajustados</t>
  </si>
  <si>
    <t>Acumulados al 31.12.2016</t>
  </si>
  <si>
    <t>Ingresos no constitutivos de renta</t>
  </si>
  <si>
    <r>
      <rPr>
        <sz val="8"/>
        <color indexed="10"/>
        <rFont val="Calibri"/>
        <family val="2"/>
      </rPr>
      <t xml:space="preserve">Rentas generadas hasta el 31.12.1983 </t>
    </r>
    <r>
      <rPr>
        <sz val="8"/>
        <color indexed="8"/>
        <rFont val="Calibri"/>
        <family val="2"/>
      </rPr>
      <t>y/o utilidades afectadas con impuesto sustitutivo al FUT (ISFUT) LEY N°21.210</t>
    </r>
  </si>
  <si>
    <t>Rentas percibidas Art. 14 letra B Nº 1 y 2       y    Diferencia CPT art. 32 transitorio Ley 21210</t>
  </si>
  <si>
    <t>Rentas provenientes del registro RAP y diferencia inical de sociedad acogida al ex art.14 ter letrta A) ambos Ley 21210</t>
  </si>
  <si>
    <t>Exceso Distribuciones Desproporcionadas (N°9 Art.14 A) Ley 21210</t>
  </si>
  <si>
    <t>Utilidades afectadas con impuesto sustitutivo al FUT (ISFUT) Ley N°20.780 y Ley Nº20.899</t>
  </si>
  <si>
    <t>acumulada 31.12.2019</t>
  </si>
  <si>
    <t>Sin restitución</t>
  </si>
  <si>
    <t>Con restitución</t>
  </si>
  <si>
    <t>TEF</t>
  </si>
  <si>
    <t>ACUMULADAS DESDE 2017</t>
  </si>
  <si>
    <t>HASTA EL 31,12,2016</t>
  </si>
  <si>
    <t>Crèdito</t>
  </si>
  <si>
    <t>factor</t>
  </si>
  <si>
    <t>Reverso de rentas afectas ejercicio anterior</t>
  </si>
  <si>
    <t>Reajuste anual</t>
  </si>
  <si>
    <t>Crédito por IDPC sobre RLI ejercicio</t>
  </si>
  <si>
    <t>Crédito por IDPC sobre dividendos/retiros percibidos</t>
  </si>
  <si>
    <t>REX percibido</t>
  </si>
  <si>
    <t>RAI del ejercicio</t>
  </si>
  <si>
    <t>Reverso de DDAN por cambio de régimen</t>
  </si>
  <si>
    <t>Subtotal antes de imputaciones</t>
  </si>
  <si>
    <t>Retiros/remesas/ dividendos del ejercicio</t>
  </si>
  <si>
    <t>socio o accionista 1</t>
  </si>
  <si>
    <t>socio o accionista 2</t>
  </si>
  <si>
    <t>socio o accionista 3</t>
  </si>
  <si>
    <t>socio o accionista 4</t>
  </si>
  <si>
    <t>socio o accionista 5</t>
  </si>
  <si>
    <t>socio o accionista 6</t>
  </si>
  <si>
    <t>AJUSTES AL SAC</t>
  </si>
  <si>
    <t>Partidas del inc.1º no afectas al 40% del art.21 LIR</t>
  </si>
  <si>
    <t>Total Retiros/remesas/ dividendos del ejercicio</t>
  </si>
  <si>
    <t>Total Retiros/remesas/ dividendos sin imputar</t>
  </si>
  <si>
    <t>a contar del 01.01.2020</t>
  </si>
  <si>
    <t>a contar del 01.01.17</t>
  </si>
  <si>
    <t>sin restituciòn</t>
  </si>
  <si>
    <t>Recuadro N° 17: BASE IMPONIBLE RÉGIMEN PRO PYME (art. 14 letra D) N° 3 LIR)</t>
  </si>
  <si>
    <t>PERCIBIDO O PAGADO</t>
  </si>
  <si>
    <t>Ingresos percibidos</t>
  </si>
  <si>
    <t>Rentas de fuente extranjera percibidas</t>
  </si>
  <si>
    <t>Intereses percibidos</t>
  </si>
  <si>
    <t>Mayor valor percibido por rescate o enajenación de inversiones o bienes no depreciables</t>
  </si>
  <si>
    <t>Ingresos percibidos o devengados por operaciones con empresas relacionadas del art. 14 letra A) LIR</t>
  </si>
  <si>
    <t>Ingreso diferido imputado en el ejercicio, debidamente incrementado y reajustado cuando corresponda</t>
  </si>
  <si>
    <t>Crédito sobre activos fijos adquiridos en el ejercicio imputado al IDPC (art. 33 bis LIR)</t>
  </si>
  <si>
    <t>TOTAL DE INGRESOS ANUALES</t>
  </si>
  <si>
    <t>Gasto por saldo inicial de existencias o insumos del negocio en cambio de régimen, pagados</t>
  </si>
  <si>
    <t>Solo por Cambio de Regimen.</t>
  </si>
  <si>
    <t>Gasto por saldo inicial de activos fijos depreciables en cambio de régimen, pagados</t>
  </si>
  <si>
    <t>Gasto por pérdida tributaria en cambio de régimen</t>
  </si>
  <si>
    <t>Existencias o insumos del negocio, pagados</t>
  </si>
  <si>
    <t>Gastos de rentas de fuente extranjera, pagados</t>
  </si>
  <si>
    <t>Remuneraciones pagadas</t>
  </si>
  <si>
    <t>Honorarios pagados</t>
  </si>
  <si>
    <t>Adquisición de bienes del activo fijo, pagados</t>
  </si>
  <si>
    <t>Servicios pagados</t>
  </si>
  <si>
    <t>Arriendos pagados</t>
  </si>
  <si>
    <t>Gastos por responsabilidad social, pagados</t>
  </si>
  <si>
    <t>Gastos por inversión en investigación y desarrollo no certificados por CORFO</t>
  </si>
  <si>
    <t>Gastos por inversión en investigación y desarrollo certificados por CORFO</t>
  </si>
  <si>
    <t>Intereses y reajustes pagados por préstamos y otros</t>
  </si>
  <si>
    <t>Amortización de intangibles, art. 22° transitorio bis, inc. 4°, 5° y 6° Ley N° 21.210</t>
  </si>
  <si>
    <t>Partidas del art. 21 inciso 1° y 3° LIR pagados</t>
  </si>
  <si>
    <t>Partidas del art. 21 inc. 1° no afectados con IU 40% y del inc. 2° LIR pagados</t>
  </si>
  <si>
    <t>Pérdida en rescate o enajenación de inversiones o bienes no depreciables</t>
  </si>
  <si>
    <t>Otros gastos deducibles de los ingresos</t>
  </si>
  <si>
    <t>Gastos o egresos pagados o adeudados por operaciones con empresas relacionadas del art. 14 letra A) LIR</t>
  </si>
  <si>
    <t>Pérdidas tributarias de ejercicios anteriores</t>
  </si>
  <si>
    <t>Solo por este año no se utiliza</t>
  </si>
  <si>
    <t>Créditos incobrables castigados en el ejercicio (reconocidos sobre ingresos devengados)</t>
  </si>
  <si>
    <t>TOTAL DE EGRESOS ANUALES</t>
  </si>
  <si>
    <t>Partidas del inc. 1° no afectas al IU de tasa 40% y del inc. 2°, del art. 21 LIR (históricos), incluidos en el total de egresos</t>
  </si>
  <si>
    <t>Base Imponible antes de rebaja por incentivo al ahorro según art. 14 letra E) y/o por pago de IDPC voluntario según art. 14 letra A) N°6, de la LIR (si es negativo traslade al código 1440)</t>
  </si>
  <si>
    <t>Base Imponible afecta a IDPC (o pérdida tributaria antes de imputar dividendos o retiros percibidos) del ejercicio</t>
  </si>
  <si>
    <t>RECUADRO Nº 18 DETERMINACION DEL RAI</t>
  </si>
  <si>
    <t>Capital propio tributario simplificado positivo</t>
  </si>
  <si>
    <t>Codigo 1545</t>
  </si>
  <si>
    <t>Código 645 F22 AT 2020</t>
  </si>
  <si>
    <t xml:space="preserve">Capital propio tributario simplificado negativo </t>
  </si>
  <si>
    <t>Codigo 1546</t>
  </si>
  <si>
    <t>Saldo negativo del registro REX al término del ejercicio</t>
  </si>
  <si>
    <t>Remesas, retiros o dividendos distribuidos del ejercicio, históricos</t>
  </si>
  <si>
    <t>Saldo positivo del registro REX al término del ejercicio, antes de imputaciones</t>
  </si>
  <si>
    <t>Capital aportado, históricos (incluye aumentos y disminuciones efectivas)</t>
  </si>
  <si>
    <t>Sobreprecio obtenido en la colocación de acciones de propia emisión, históricos</t>
  </si>
  <si>
    <t xml:space="preserve">Rentas afectas a impuestos global complementario o adicional (RAI) del ejercicio </t>
  </si>
  <si>
    <t>Recuadro N° 19: CPTS RÉGIMEN PRO PYME 
(art. 14 letra D) N° 3 LIR)</t>
  </si>
  <si>
    <t>CPT positivo inicial</t>
  </si>
  <si>
    <t>CPT negativo inicial</t>
  </si>
  <si>
    <t>Capital aportado</t>
  </si>
  <si>
    <t>Se utiliza solo cuando inicio actividades en el periodo.</t>
  </si>
  <si>
    <t>Aumentos (efectivos) de capital del ejercicio</t>
  </si>
  <si>
    <t>Disminuciones (efectivas) de capital del ejercicio</t>
  </si>
  <si>
    <t>Base imponible afecta a IDPC del ejercicio</t>
  </si>
  <si>
    <t>Codigo 1440</t>
  </si>
  <si>
    <t xml:space="preserve">  </t>
  </si>
  <si>
    <t>Codigo 1426</t>
  </si>
  <si>
    <t>Remesas, retiros o dividendos distribuidos en el ejercicio.</t>
  </si>
  <si>
    <t>Partidas del inciso primero no afectas al IU de tasa 40% y del inciso segundo, del art. 21 LIR.</t>
  </si>
  <si>
    <t>Ingreso diferido imputado en el ejercicio, debidamente incrementado cuando corresponda</t>
  </si>
  <si>
    <t>Base del IDPC voluntario según art. 14 letra A) N° 6 LIR</t>
  </si>
  <si>
    <t>RECUADRO N° 20: REGISTRO DE RENTAS EMPRESARIALES Y MOVIMIENTO STUT</t>
  </si>
  <si>
    <t>DJ 1938 o 1939 AT 2020</t>
  </si>
  <si>
    <t xml:space="preserve">Remanente ejercicio anterior (saldo negativo) </t>
  </si>
  <si>
    <t>Monto imputado al ISFUT art. 25° transitorio Ley N°21.210</t>
  </si>
  <si>
    <t>Reversos y/o disminuciones del ejercicio (propias)</t>
  </si>
  <si>
    <t>Retiros, dividendos o remesas imputados a los RRE</t>
  </si>
  <si>
    <t>Retiros en exceso, y devoluciones de capital imputados en el ejercicio</t>
  </si>
  <si>
    <t>RECUADRO N° 21: REGISTRO SAC 
(SALDO ACUMULADOS DE CRÉDITO)</t>
  </si>
  <si>
    <t>IDPC base imponible generada en el ejercicio</t>
  </si>
  <si>
    <t>IDPC retiros, dividendos o remesa percibidos</t>
  </si>
  <si>
    <t>Asignado a remesas, retiros o dividendos imputados en el ejercicio.</t>
  </si>
  <si>
    <t>Asignado a Retiros en exceso y devoluciones de capital  imputados en el ejercicio</t>
  </si>
  <si>
    <t xml:space="preserve">Remanente ejercicio siguiente (saldo negativo) </t>
  </si>
  <si>
    <t>Remuneraciones</t>
  </si>
  <si>
    <t>Arriendos</t>
  </si>
  <si>
    <t>Codigo 1450</t>
  </si>
  <si>
    <t xml:space="preserve">Saldo  al 31 de diciembre </t>
  </si>
  <si>
    <t>Saldo al 1 de enero</t>
  </si>
  <si>
    <t>Menos IDPC pagado AT 2020 régimen 14 A al 31.12.2019</t>
  </si>
  <si>
    <t>Instrucciones F-22</t>
  </si>
  <si>
    <t>Retiro único y extraordinario de fondos previsionales, establecido en la Ley N° 21.295</t>
  </si>
  <si>
    <t>Impuesto Territorial pagado en el año 2021, según art. 55 letra a) LIR</t>
  </si>
  <si>
    <t xml:space="preserve">Pérdida en operaciones de capitales mobiliarios y ganancias de capital según códigos 105, 155,152 y 1032 (arts. 54 N° 1 y 62 LIR) </t>
  </si>
  <si>
    <t>SUB TOTAL (Si declara IA trasladar a código 133 o 32)</t>
  </si>
  <si>
    <r>
      <t>BASE IMPONIBLE ANUAL DE IUSC o IGC (registre solo si diferencia es positiva)</t>
    </r>
    <r>
      <rPr>
        <b/>
        <strike/>
        <sz val="7"/>
        <rFont val="Arial"/>
        <family val="2"/>
      </rPr>
      <t>.</t>
    </r>
  </si>
  <si>
    <t>Tasa adicional de 10% de IGC, sobre cantidades declaradas en el código 106 art. 21 inc. 3° LIR</t>
  </si>
  <si>
    <t>Crédito al IGC, según art. 52 bis LIR</t>
  </si>
  <si>
    <t>Crédito por asignaciones por causa de muerte Ley N° 16.271, según art. 17 N° 8 letra b) numeral vi) LIR</t>
  </si>
  <si>
    <t>Crédito proporcional al IGC por rentas exentas declaradas en código 152, según art. 56 N° 2 LIR</t>
  </si>
  <si>
    <t xml:space="preserve">Impuesto Único de 40% sobre gastos rechazados y otras partidas de acuerdo al art. 21 inc. 1°, art. 14 letra A) N° 9 LIR </t>
  </si>
  <si>
    <t>Tasa adicional de 10% de IA, sobre cantidades declaradas en código 106, según art. 21 inc 3° LIR</t>
  </si>
  <si>
    <t>Pagos provisionales, según arts. 14 letra D) N° 3 letra (k) y 84 LIR</t>
  </si>
  <si>
    <t>Retenciones por rentas declaradas en código 110 (Recuadro N°1)</t>
  </si>
  <si>
    <t>Retenciones por rentas declaradas en códigos 155 y/o 767</t>
  </si>
  <si>
    <t>Retenciones por rentas declaradas en códigos 104, 106, 108, 955, 1632, 155, 1032, 908, 951 y 32</t>
  </si>
  <si>
    <t>Remanente de crédito por reliquidación del IUSC y/o por ahorro neto positivo, proveniente de códigos 162 y/o 174</t>
  </si>
  <si>
    <t>Remanente de crédito por IDPC proveniente de códigos 1638 y/o 610</t>
  </si>
  <si>
    <t>Excedente crédito por IDPC del código 76</t>
  </si>
  <si>
    <t>Monto a pagar cuota préstamo tasa 0% (préstamo solidario del Estado)</t>
  </si>
  <si>
    <t>TOTAL A PAGAR (códigos 90 + 39)</t>
  </si>
  <si>
    <t>TOTAL A PAGAR (códigos 91+ 92+ 93)</t>
  </si>
  <si>
    <t>Incremento por impuestos soportados en el extranjero</t>
  </si>
  <si>
    <r>
      <t>Participación en soc. de profesionales de 2ª Categoría</t>
    </r>
    <r>
      <rPr>
        <strike/>
        <sz val="7"/>
        <rFont val="Arial"/>
        <family val="2"/>
      </rPr>
      <t>.</t>
    </r>
  </si>
  <si>
    <r>
      <t>Participaciones en ingresos brutos soc. de profesionales de 2ª Categoría</t>
    </r>
    <r>
      <rPr>
        <strike/>
        <sz val="7"/>
        <rFont val="Arial"/>
        <family val="2"/>
      </rPr>
      <t>.</t>
    </r>
  </si>
  <si>
    <t>Trasladar a código 110, solo personas naturales</t>
  </si>
  <si>
    <t>(Trasladar a código 198)</t>
  </si>
  <si>
    <r>
      <rPr>
        <u/>
        <sz val="7"/>
        <rFont val="Arial"/>
        <family val="2"/>
      </rPr>
      <t>Menos:</t>
    </r>
    <r>
      <rPr>
        <sz val="7"/>
        <rFont val="Arial"/>
        <family val="2"/>
      </rPr>
      <t xml:space="preserve"> precios de adquisición de los bienes raíces reajustados</t>
    </r>
  </si>
  <si>
    <r>
      <rPr>
        <u/>
        <sz val="7"/>
        <rFont val="Arial"/>
        <family val="2"/>
      </rPr>
      <t>Menos:</t>
    </r>
    <r>
      <rPr>
        <sz val="7"/>
        <rFont val="Arial"/>
        <family val="2"/>
      </rPr>
      <t xml:space="preserve"> mejoras que hayan aumentado el valor de los bienes raíces reajustadas</t>
    </r>
  </si>
  <si>
    <r>
      <rPr>
        <u/>
        <sz val="7"/>
        <rFont val="Arial"/>
        <family val="2"/>
      </rPr>
      <t>Menos:</t>
    </r>
    <r>
      <rPr>
        <sz val="7"/>
        <rFont val="Arial"/>
        <family val="2"/>
      </rPr>
      <t xml:space="preserve"> ingreso no renta equivalente a 8.000 UF o saldo del ejercicio anterior</t>
    </r>
  </si>
  <si>
    <t xml:space="preserve">Mayor valor percibido en enajenaciones efectuadas en el ejercicio </t>
  </si>
  <si>
    <t>Mayor valor devengado a declarar en los años tributarios siguientes</t>
  </si>
  <si>
    <t>Mayor valor percibido en el ejercicio por enajenaciones efectuadas en el ejercicio
anterior</t>
  </si>
  <si>
    <t>Mayor valor percibido según códigos 1099 y 1114 anteriores afecto al IGC o IA, a trasladar a código 1032</t>
  </si>
  <si>
    <t xml:space="preserve">Mayor valor devengado según código 1061 anterior afecto a IGC a reliquidar,
según instrucciones código 1033 </t>
  </si>
  <si>
    <t xml:space="preserve">Mayor valor percibido según códigos 1099 y 1114 anteriores afecto al Impuesto Único y Sustitutivo con tasa 10%, a trasladar a código 1043 </t>
  </si>
  <si>
    <t>Base para débito fiscal del ejercicio a registrar en código 201</t>
  </si>
  <si>
    <t>IGC o IA sobre rentas percibidas, según código 155</t>
  </si>
  <si>
    <t>Opción a reliquidar el IGC sobre
renta devengada, según código 1033</t>
  </si>
  <si>
    <t>Opción a reliquidar el IGC sobre renta devengada, según código 1033</t>
  </si>
  <si>
    <t xml:space="preserve">IGC o IA sobre rentas percibidas, según código 155 </t>
  </si>
  <si>
    <t xml:space="preserve"> Préstamos efectuados a propietarios, socios o accionistas en el ejercicio</t>
  </si>
  <si>
    <r>
      <t>Renta imponible</t>
    </r>
    <r>
      <rPr>
        <strike/>
        <sz val="7"/>
        <rFont val="Arial"/>
        <family val="2"/>
      </rPr>
      <t xml:space="preserve"> </t>
    </r>
    <r>
      <rPr>
        <sz val="7"/>
        <rFont val="Arial"/>
        <family val="2"/>
      </rPr>
      <t>extranjera (art. 41 A  N° 3 LIR)</t>
    </r>
  </si>
  <si>
    <t>Depreciación acelerada vehículos eléctricos o híbridos con recarga eléctrica exterior u otros calificados como cero emisiones por resolución fundada del Ministerio de Energía (art. 8º Ley Nº 21.305)</t>
  </si>
  <si>
    <t>Depreciación normal vehículos eléctricos o híbridos con recarga eléctrica exterior u otros calificados como cero emisiones por resolución fundada del Ministerio de Energía (art. 8º Ley Nº 21.305)</t>
  </si>
  <si>
    <t>Cuentas en participación y demás encargos fiduciarios</t>
  </si>
  <si>
    <t>Saldo o aporte inicial del ejercicio de la asociación o cuentas en participación o del encargo fiduciario a informar por el gestor</t>
  </si>
  <si>
    <t>Saldo final del ejercicio de la asociación o cuentas en participación o del encargo fiduciario a informar por el gestor</t>
  </si>
  <si>
    <t>Crédito por IDPC asignado en el ejercicio a los partícipes o beneficiarios de la asociación o cuentas en participación o del encargo fiduciario</t>
  </si>
  <si>
    <t>Crédito IPE asignado en el ejercicio a los partícipes o beneficiarios de la asociación o cuentas en participación o del encargo fiduciario</t>
  </si>
  <si>
    <t>GASTO NO ACEPTADO</t>
  </si>
  <si>
    <t>Remanente crédito IEAM a devolver a través de código 36</t>
  </si>
  <si>
    <t>Total Gasto</t>
  </si>
  <si>
    <t>Gasto no aceptado</t>
  </si>
  <si>
    <t>Donaciones, según art. 18° Ley N° 21.258 (no afecta al LGA)</t>
  </si>
  <si>
    <t>RECUADRO Nº 10: DEPRECIACIÓN</t>
  </si>
  <si>
    <t>Cantidad de bienes del activo inmovilizado</t>
  </si>
  <si>
    <t>Depreciación acelerada en 1/3  vida util, del ejercicio (art. 31 N° 5 LIR)</t>
  </si>
  <si>
    <t>Depreciación acelerada en 1/10 vida últil, del ejercicio (art. 31 N° 5 bis LIR)</t>
  </si>
  <si>
    <t>Depreciación instántanea por el 100% del valor de adquisición del bien físico del activo inmovilizado, adquirido en el ejercicio (art. 22° transitorio bis Ley N° 21.210, incorporado por la Ley N°21.256)</t>
  </si>
  <si>
    <t>Total depreciación normal de los bienes con depreciación acelerada y/o instantánea informada en los códigos 938, 949 y 1158</t>
  </si>
  <si>
    <t>Diferencia entre depreciaciones aceleradas y/o instantáneas y normales del ejercicio, anteriores</t>
  </si>
  <si>
    <t xml:space="preserve">RECUADRO N° 11: ROYALTY MINERO </t>
  </si>
  <si>
    <t>Agregados a la RLI (o pérdida tributaria) de Primera Categoría, según art. 64 ter LIR</t>
  </si>
  <si>
    <t>Deducciones a la RLI (o pérdida tributaria) de Primera Categoría, según art. 64 ter LIR</t>
  </si>
  <si>
    <t>Ventas expresadas en toneladas métricas de cobre fino, según art. 64 bis LIR</t>
  </si>
  <si>
    <t>Ventas de relacionados expresadas en toneladas métricas de cobre fino, según art. 64 bis LIR</t>
  </si>
  <si>
    <t>Margen operacional minero según art. 64 bis LIR</t>
  </si>
  <si>
    <t>RECUADRO N° 12: BASE IMPONIBLE DE PRIMERA CATEGORIA RÉGIMEN DEL ARTÍCULO 14 LETRA A) LIR</t>
  </si>
  <si>
    <t>RESULTADO FINANCIERO</t>
  </si>
  <si>
    <t>Ingresos del giro percibidos o devengados</t>
  </si>
  <si>
    <t>Rentas de fuente extranjera</t>
  </si>
  <si>
    <t>Intereses percibidos o devengados</t>
  </si>
  <si>
    <t>Costo directo de los bienes y servicios</t>
  </si>
  <si>
    <t>Depreciación financiera del ejercicio</t>
  </si>
  <si>
    <t>Intereses pagados o adeudados</t>
  </si>
  <si>
    <t>Gastos por donaciones</t>
  </si>
  <si>
    <t>Otros gastos financieros</t>
  </si>
  <si>
    <t>Gastos por inversión en investigación y desarrollo certificados por Corfo</t>
  </si>
  <si>
    <t>Gastos por inversión en Investigación y desarrollo no certificados por Corfo</t>
  </si>
  <si>
    <t>Gastos por exigencias medio ambientales</t>
  </si>
  <si>
    <t>Gasto por indemnización o compensación a clientes o usuarios</t>
  </si>
  <si>
    <t>Costos y gastos necesarios para producir las rentas de fuente extranjera</t>
  </si>
  <si>
    <t>Gastos por impuesto renta e impuesto diferido</t>
  </si>
  <si>
    <t>Otros gastos deducidos de los ingresos brutos</t>
  </si>
  <si>
    <t xml:space="preserve">Resultado financiero </t>
  </si>
  <si>
    <t>AJUSTES AL RESULTADO FINANCIERO</t>
  </si>
  <si>
    <t>Corrección monetaria saldo deudor (art. 32 N° 1 LIR)</t>
  </si>
  <si>
    <t>Corrección monetaria saldo acreedor (art. 32 N° 2 LIR)</t>
  </si>
  <si>
    <t>Partidas del inciso primero no afectas al IU de tasa 40% y del inciso segundo, del art. 21 LIR, reajustados</t>
  </si>
  <si>
    <t>Estimación y/o castigos de deudas incobrables, según criterios financieros</t>
  </si>
  <si>
    <t>Rentas tributables no reconocidas financieramente</t>
  </si>
  <si>
    <t>Gastos agregados por donaciones</t>
  </si>
  <si>
    <t>Gastos que se deben agregar a la RLI según el art. 33 N° 1 LIR</t>
  </si>
  <si>
    <t>Ingreso diferido por cambio de régimen</t>
  </si>
  <si>
    <t>Costos y gastos asociados a ingresos no renta (art. 17 LIR), generados</t>
  </si>
  <si>
    <t>Proporcionalidad gastos ingresos no renta</t>
  </si>
  <si>
    <t xml:space="preserve">Intereses devengados por inversiones en bonos del art. 104 LIR </t>
  </si>
  <si>
    <t>Ingresos devengados por cambio de régimen</t>
  </si>
  <si>
    <t xml:space="preserve">Gastos adeudados por cambio de régimen </t>
  </si>
  <si>
    <t xml:space="preserve">Castigo de deudas incobrables, según art. 31 inc. 4° N° 4 LIR </t>
  </si>
  <si>
    <t>Amortización de intangibles, art. 22° transitorio bis, inc. 4°, 5° y 6° ley 21.210</t>
  </si>
  <si>
    <t>Depreciación tributaria del ejercicio</t>
  </si>
  <si>
    <t>Gasto goodwill tributario del ejercicio</t>
  </si>
  <si>
    <t>Impuesto específico a la actividad minera</t>
  </si>
  <si>
    <t xml:space="preserve">Gastos rechazados afectos a la tributación del art. 21 inc. 1°  LIR </t>
  </si>
  <si>
    <t xml:space="preserve">Gastos rechazados afectos a la tributación del art. 21 inc. 3° LIR </t>
  </si>
  <si>
    <t>Otras partidas</t>
  </si>
  <si>
    <t>Rentas exentas IDPC (art. 33 N°2 LIR )</t>
  </si>
  <si>
    <t>Dividendos y/o utilidades sociales percibidos o devengados (art. 33 N° 2 LIR)</t>
  </si>
  <si>
    <t>Dividendos y/o utilidades sociales percibidas o devengadas (art. 33 N° 2 LIR), ingresos no renta</t>
  </si>
  <si>
    <t>Ingresos no renta, generados (art. 17 LIR)</t>
  </si>
  <si>
    <t>Pérdidas de ejercicios anteriores (art. 31 N° 3 LIR)</t>
  </si>
  <si>
    <t>Renta líquida imponible antes de rebaja por incentivo al ahorro (art. 14 letra E) LIR) y/o por pago de IDPC voluntario (art. 14 letra A) N°6 LIR y art. 42° transitorio Ley N° 21.210) o pérdida tributaria</t>
  </si>
  <si>
    <t xml:space="preserve">Incentivo al ahorro según art. 14 letra E) LIR </t>
  </si>
  <si>
    <t>Renta líquida imponible afecta a IDPC (o pérdida tributaria antes de imputar dividendos o retiros percibidos) del ejercicio.</t>
  </si>
  <si>
    <t>RECUADRO Nº 13: DETERMINACIÓN DEL RAI RÉGIMEN DEL ARTÍCULO 14 LETRA A) LIR</t>
  </si>
  <si>
    <t>CPT positivo final (recuadro N° 14)</t>
  </si>
  <si>
    <t>CPT negativo final (recuadro N° 14)</t>
  </si>
  <si>
    <t>Saldo negativo del Registro REX al término del ejercicio</t>
  </si>
  <si>
    <t>Remesas, retiros o dividendos distribuidos en el ejercicio, reajustados</t>
  </si>
  <si>
    <t>Saldo positivo del Registro REX al término del ejercicio, antes de imputaciones</t>
  </si>
  <si>
    <t>Capital aportado debidamente reajustado (incluye aumentos y disminuciones efectivas)</t>
  </si>
  <si>
    <t>Sobreprecio obtenido en la colocación de acciones de propia emisión, debidamente reajustado</t>
  </si>
  <si>
    <t>RECUADRO Nº 14:  RAZONABILIDAD CAPITAL PROPIO TRIBUTARIO</t>
  </si>
  <si>
    <t>Capital propio tributario positivo inicial</t>
  </si>
  <si>
    <t>Capital propio tributario negativo inicial</t>
  </si>
  <si>
    <t>Corrección monetaria capital propio tributario inicial</t>
  </si>
  <si>
    <t>Aumentos (efectivos) de capital del ejercicio, actualizados</t>
  </si>
  <si>
    <t>Disminuciones (efectivas) de capital del ejercicio, actualizadas</t>
  </si>
  <si>
    <t>Renta líquida imponible afecta a IDPC del ejercicio</t>
  </si>
  <si>
    <t>Base del IDPC voluntario según  art. 14 letra A) N°  6 LIR</t>
  </si>
  <si>
    <t>Capital propio tributario positivo</t>
  </si>
  <si>
    <t xml:space="preserve">Capital propio tributario negativo </t>
  </si>
  <si>
    <t>RECUADRO N° 15: REGISTRO DE RENTAS EMPRESARIALES Y MOVIMIENTO STUT  (ART. 14 LETRA A) LIR)</t>
  </si>
  <si>
    <t>RAP Y DIFERENCIA INICIAL EX ART. 14 TER A) LIR</t>
  </si>
  <si>
    <t>Remanente ejercicio anterior reajustado (saldo positivo)</t>
  </si>
  <si>
    <t>Remanente ejercicio anterior reajustado (saldo negativo)</t>
  </si>
  <si>
    <t>Monto imputado al ISFUT art. 25° transitorio Ley N° 21.210, reajustado</t>
  </si>
  <si>
    <t>Reverso y/o disminuciones del Ejercicio (propias)</t>
  </si>
  <si>
    <t>Remesas, retiros, o dividendos imputados a los RRE, reajustados</t>
  </si>
  <si>
    <t>Retiros en exceso imputados en el ejercicio, reajustados</t>
  </si>
  <si>
    <t>RECUADRO N° 16: REGISTRO SAC (ART. 14 LETRA A) LIR)
(SALDO ACUMULADOS DE CRÉDITO)</t>
  </si>
  <si>
    <t>Remanente ejercicio anterior (saldo negativo)</t>
  </si>
  <si>
    <t>IDPC RLI generada en el ejercicio</t>
  </si>
  <si>
    <t>IDPC retiros, dividendos o remesas percibidos</t>
  </si>
  <si>
    <t>Asignado a remesas, retiros, o dividendos imputados en el ejercicio, reajustados</t>
  </si>
  <si>
    <t>Asignado a retiros en exceso imputados en el ejercicio, reajustados</t>
  </si>
  <si>
    <t>Ingresos del giro devengados en ejercicios anteriores y percibidos en el ejercicio actual</t>
  </si>
  <si>
    <t>Intereses y reajustes percibidos por préstamos y otros</t>
  </si>
  <si>
    <t>Existencias, insumos y servicios del negocio adeudados en ejercicios anteriores y pagados en el ejercicio actual</t>
  </si>
  <si>
    <t>Gastos por exigencias medio ambientales, pagados</t>
  </si>
  <si>
    <r>
      <t xml:space="preserve">Base del IDPC voluntario según  art. 14 letra A) N°  6 LIR </t>
    </r>
    <r>
      <rPr>
        <sz val="7"/>
        <color rgb="FFFF0000"/>
        <rFont val="Arial"/>
        <family val="2"/>
      </rPr>
      <t>y art. 42 transitorio Ley 21.210</t>
    </r>
  </si>
  <si>
    <t>CPTS positivo final (recuadro N° 19)</t>
  </si>
  <si>
    <t>CPTS negativo final (recuadro N° 19)</t>
  </si>
  <si>
    <t>CPT o CPTS positivo inicial</t>
  </si>
  <si>
    <t>CPT o CPTS negativo inicial</t>
  </si>
  <si>
    <t>Capital aportado empresas que inician actividades en el año comercial que corresponda a esta declaración</t>
  </si>
  <si>
    <t>Remesas, retiros o dividendos distribuidos en el ejercicio, históricos</t>
  </si>
  <si>
    <t>Partidas del inciso primero no afectas al IU de tasa 40% y del inciso segundo, del art. 21 LIR, históricos</t>
  </si>
  <si>
    <t>RECUADRO N° 20: REGISTRO TRIBUTARIO DE RENTAS EMPRESARIALES Y MOVIMIENTO STUT (ART. 14 LETRA D) N° 3 LIR)</t>
  </si>
  <si>
    <t>Remanente ejercicio anterior o saldo inicial (saldo positivo)</t>
  </si>
  <si>
    <t>Retiros en exceso, imputados en el ejercicio, reajustados</t>
  </si>
  <si>
    <t>Remanente ejercicio anterior o saldo inicial (saldo negativo)</t>
  </si>
  <si>
    <t>Asignado a Retiros en exceso imputados en el ejercicio, reajustados</t>
  </si>
  <si>
    <t>Recuadro N° 22: BASE IMPONIBLE RÉGIMEN DE TRANSPARENCIA TRIBUTARIA (art. 14 letra D) N° 8 LIR)</t>
  </si>
  <si>
    <t>Ingresos del giro percibidos</t>
  </si>
  <si>
    <t>Mayor valor por rescate o enajenación de inversiones o bienes no depreciables</t>
  </si>
  <si>
    <t>Dividendos o retiros percibidos en el ejercicio, por participaciones en otras empresas</t>
  </si>
  <si>
    <t>Incremento por impuesto de primera categoría y crédito total disponible por impuestos pagados en el extranjero</t>
  </si>
  <si>
    <t>Ingreso diferido imputado en el ejercicio, debidamente incrementado y reajustado, cuando corresponda</t>
  </si>
  <si>
    <t>Crédito por activos fijos adquiridos en el ejercicio (art. 33 bis LIR)</t>
  </si>
  <si>
    <t>Total de Ingresos Anuales</t>
  </si>
  <si>
    <t xml:space="preserve">Existencias, insumos y servicios del negocio adeudados en ejercicios anteriores y pagados en el ejercicio actual </t>
  </si>
  <si>
    <t>Gastos o egresos pagados o adeudados por operaciones con empresas relac. del art. 14 letra A) LIR</t>
  </si>
  <si>
    <t xml:space="preserve">Pérdidas tributarias de ejercicios anteriores </t>
  </si>
  <si>
    <t>Total de Egresos Anuales</t>
  </si>
  <si>
    <t>Base Imponible a Asignar a Propietarios que son Contribuyentes de Impuestos Finales, o Pérdida Tributaria del Ejercicio</t>
  </si>
  <si>
    <t>Recuadro N° 23: CPTS RÉGIMEN DE TRANSPARENCIA TRIBUTARIA (art. 14 letra D) N° 8, numeral (vii) LIR)</t>
  </si>
  <si>
    <t xml:space="preserve">Capital aportado empresas que inician actividades en el año comercial que corresponda a esta declaración </t>
  </si>
  <si>
    <t>Base imponible del ejercicio, asignable a los propietarios</t>
  </si>
  <si>
    <t>Pérdida tributaria del ejercicio al 31 de diciembre</t>
  </si>
  <si>
    <t>Partidas de gastos no aceptados</t>
  </si>
  <si>
    <t>Crédito por activos fijos adquiridos en el ejercicio (art. 33 bis LIR, según instrucciones)</t>
  </si>
  <si>
    <t>Crédito por IDPC, por participaciones en otras empresas que incrementaron la BI del ejercicio.</t>
  </si>
  <si>
    <t>RECUADRO N° 24: PAGO PRÉSTAMO TASA 0% PERCIBIDO EN EL AÑO COMERCIAL 2020 (PRÉSTAMO SOLIDARIO DEL ESTADO)</t>
  </si>
  <si>
    <t>DETERMINACIÓN CUOTA ANUAL</t>
  </si>
  <si>
    <t>5% de las rentas que forman parte de la declaración anual de impuestos a la renta en conformidad al art. 65 LIR (calculado sobre el código 170)</t>
  </si>
  <si>
    <t xml:space="preserve">Primera cuota anual (10% del monto del préstamo tasa 0%), según art. 6 (art. primero) Ley N°21.242 y/o art. 7 (art. primero) Ley N° 21.252 </t>
  </si>
  <si>
    <t>Cuota a pagar, mínimo entre el monto registrado en el código 1784 y en el monto registrado en el código 1785</t>
  </si>
  <si>
    <t>ANTICIPOS</t>
  </si>
  <si>
    <t>Pago anticipado por reintegro del préstamo tasa 0%, según el art. 6 (art. primero) Ley N°21.242 y/o art. 7 (art. primero) Ley N° 21.252 (formulario 50 y/o 10 TGR)</t>
  </si>
  <si>
    <t>Cuota a pagar después de anticipos</t>
  </si>
  <si>
    <t>RETENCIONES ADICIONALES Y PPMA</t>
  </si>
  <si>
    <t>Retención adicional sobre rentas del art. 42 N° 1 LIR con tasa del 3%, por reintegro del préstamo tasa 0%, según art. 9 letra a) (art. primero) Ley N° 21.252 (retención a trabajadores dependientes)</t>
  </si>
  <si>
    <t>Retención adicional sobre rentas del art. 42 N° 2 LIR con tasa del 3%, por reintegro del préstamo tasa 0%, según art. 7 (art. primero) Ley N° 21.242 y art. 9 letra b) (art. primero) Ley N° 21.252 (retención a trabajadores independientes)</t>
  </si>
  <si>
    <t>PPMA Primera Categoría art. 84 letra a) y 14 letra D) N° 3 letra (k) y N° 8 letra (a) numeral (viii)
LIR, con tasa 3%, por reintegro de préstamo tasa 0%, según art. 9 letra c) (art. primero) Ley N°
21.252 (EI)</t>
  </si>
  <si>
    <t>PPMA Segunda Categoría art. 84 letra b) LIR, con tasa 3%, por reintegro de préstamo tasa 0%, según art. 7 (art. primero) Ley N° 21.242 y art. 9 letra b) (art. primero) Ley N° 21.252 (trabajadores independientes)</t>
  </si>
  <si>
    <t>Total retenciones adicionales y PPMA</t>
  </si>
  <si>
    <t>RELIQUIDACION</t>
  </si>
  <si>
    <t>Cuota a pagar después de retenciones adicionales y PPMA</t>
  </si>
  <si>
    <t>Saldo a devolver por retenciones adicionales y PPMA en exceso</t>
  </si>
  <si>
    <t xml:space="preserve">Monto del código 1795 destinado voluntariamente a pagar el saldo pendiente del préstamo tasa 0% o futuras cuotas de dicho préstamo </t>
  </si>
  <si>
    <t>D.S. N° 341 de 2004, del Min. De Hacienda (Zona Franca)</t>
  </si>
  <si>
    <r>
      <t>Sistema contabilidad agrícola simplificada según D.S. N° 344</t>
    </r>
    <r>
      <rPr>
        <sz val="7"/>
        <rFont val="Arial"/>
        <family val="2"/>
      </rPr>
      <t xml:space="preserve"> de 2004, del Min. de Hacienda</t>
    </r>
  </si>
  <si>
    <t>Asoc. o cuentas en participación</t>
  </si>
  <si>
    <t>Con restituciòn</t>
  </si>
  <si>
    <t>generadas 01.01.2020</t>
  </si>
  <si>
    <t>asoc a rtas afectas</t>
  </si>
  <si>
    <t>asociadas a rentas exentas</t>
  </si>
  <si>
    <t>asoc a rtas exentas</t>
  </si>
  <si>
    <t>Se retiraan en primer lugar</t>
  </si>
  <si>
    <t>Sin prioridad en orden de imputaciòn</t>
  </si>
  <si>
    <t>Que pueden ser distribuidas en la oportunidad que difine el contribuyente</t>
  </si>
  <si>
    <t xml:space="preserve">Rentas percibidas Art. 14 letra B Nº 1 y 2   </t>
  </si>
  <si>
    <t>Exceso Distribuciones Desproporcionadas deL ISFUT (N°39 TransitorioArt.14 A) Ley 21210</t>
  </si>
  <si>
    <t>IUSCAPT por Diferencia CPT art. 32 transitorio Ley 21210</t>
  </si>
  <si>
    <t xml:space="preserve">Rentas generadas hasta el 31.12.1983 </t>
  </si>
  <si>
    <t>Uutilidades afectadas con impuesto sustitutivo al FUT (ISFUT) LEY N°21.210</t>
  </si>
  <si>
    <t>Crédito por IDPC Voluntario recibido</t>
  </si>
  <si>
    <t>Crédito por impuesto tasa adicional ex tasa artìculo 21 LIR</t>
  </si>
  <si>
    <t>Saldo Inicial</t>
  </si>
  <si>
    <t>Saldos finales del ejercicio anterior</t>
  </si>
  <si>
    <t>Saldos iniciales por cambio de règimen</t>
  </si>
  <si>
    <t>Saldo  reajustado</t>
  </si>
  <si>
    <t>Reclasificaciòn por Impuesto Sustitutivo al FUT</t>
  </si>
  <si>
    <t>Incorporación de rentas productos de una fusión o reorganizaciòn</t>
  </si>
  <si>
    <t>Reajuste de partidas por fusiòn o reorganizaciòn</t>
  </si>
  <si>
    <t xml:space="preserve">Subtotal </t>
  </si>
  <si>
    <t>Rentas Afectas a los impuestos finales</t>
  </si>
  <si>
    <t>mes 1 socio o accionista 1</t>
  </si>
  <si>
    <t>mes 2 socio o accionista 1</t>
  </si>
  <si>
    <t>mes 3 socio o accionista 1</t>
  </si>
  <si>
    <t>mes 4 socio o accionista 1</t>
  </si>
  <si>
    <t>mes 5 socio o accionista 1</t>
  </si>
  <si>
    <t>mes 6 socio o accionista 1</t>
  </si>
  <si>
    <t>mes 7 socio o accionista 1</t>
  </si>
  <si>
    <t>mes 8 socio o accionista 1</t>
  </si>
  <si>
    <t>mes 9 socio o accionista 1</t>
  </si>
  <si>
    <t>mes 10 socio o accionista 1</t>
  </si>
  <si>
    <t>mes 11 socio o accionista 1</t>
  </si>
  <si>
    <t>mes 12 socio o accionista 1</t>
  </si>
  <si>
    <t>Retiros/remesas/ dividendos del ejercicio sin imputar a RRE</t>
  </si>
  <si>
    <t>Total Retiros/remesas/ dividendos en exceso</t>
  </si>
  <si>
    <t>mes 1 socio o accionista 2</t>
  </si>
  <si>
    <t>mes 1 socio o accionista 3</t>
  </si>
  <si>
    <t>mes 1 socio o accionista 4</t>
  </si>
  <si>
    <t>mes 1 socio o accionista 5</t>
  </si>
  <si>
    <t>mes 1 socio o accionista 6</t>
  </si>
  <si>
    <t>mes 2 socio o accionista 2</t>
  </si>
  <si>
    <t>mes 2 socio o accionista 3</t>
  </si>
  <si>
    <t>mes 2 socio o accionista 4</t>
  </si>
  <si>
    <t>mes 2 socio o accionista 5</t>
  </si>
  <si>
    <t>mes 2 socio o accionista 6</t>
  </si>
  <si>
    <t>mes 3 socio o accionista 2</t>
  </si>
  <si>
    <t>mes 3 socio o accionista 3</t>
  </si>
  <si>
    <t>mes 3 socio o accionista 4</t>
  </si>
  <si>
    <t>mes 3 socio o accionista 5</t>
  </si>
  <si>
    <t>mes 3 socio o accionista 6</t>
  </si>
  <si>
    <t>mes 4 socio o accionista 2</t>
  </si>
  <si>
    <t>mes 4 socio o accionista 3</t>
  </si>
  <si>
    <t>mes 4 socio o accionista 4</t>
  </si>
  <si>
    <t>mes 4 socio o accionista 5</t>
  </si>
  <si>
    <t>mes 4 socio o accionista 6</t>
  </si>
  <si>
    <t>mes 5 socio o accionista 2</t>
  </si>
  <si>
    <t>mes 5 socio o accionista 3</t>
  </si>
  <si>
    <t>mes 5 socio o accionista 4</t>
  </si>
  <si>
    <t>mes 5 socio o accionista 5</t>
  </si>
  <si>
    <t>mes 5 socio o accionista 6</t>
  </si>
  <si>
    <t>mes 6 socio o accionista 2</t>
  </si>
  <si>
    <t>mes 6 socio o accionista 3</t>
  </si>
  <si>
    <t>mes 6 socio o accionista 4</t>
  </si>
  <si>
    <t>mes 6 socio o accionista 5</t>
  </si>
  <si>
    <t>mes 6 socio o accionista 6</t>
  </si>
  <si>
    <t>mes 7 socio o accionista 2</t>
  </si>
  <si>
    <t>mes 7 socio o accionista 3</t>
  </si>
  <si>
    <t>mes 7 socio o accionista 4</t>
  </si>
  <si>
    <t>mes 7 socio o accionista 5</t>
  </si>
  <si>
    <t>mes 7 socio o accionista 6</t>
  </si>
  <si>
    <t>mes 8 socio o accionista 2</t>
  </si>
  <si>
    <t>mes 8 socio o accionista 3</t>
  </si>
  <si>
    <t>mes 8 socio o accionista 4</t>
  </si>
  <si>
    <t>mes 8 socio o accionista 5</t>
  </si>
  <si>
    <t>mes 8 socio o accionista 6</t>
  </si>
  <si>
    <t>mes 9 socio o accionista 2</t>
  </si>
  <si>
    <t>mes 9 socio o accionista 3</t>
  </si>
  <si>
    <t>mes 9 socio o accionista 4</t>
  </si>
  <si>
    <t>mes 9 socio o accionista 5</t>
  </si>
  <si>
    <t>mes 9 socio o accionista 6</t>
  </si>
  <si>
    <t>mes 10 socio o accionista 2</t>
  </si>
  <si>
    <t>mes 10 socio o accionista 3</t>
  </si>
  <si>
    <t>mes 10 socio o accionista 4</t>
  </si>
  <si>
    <t>mes 10 socio o accionista 5</t>
  </si>
  <si>
    <t>mes 10 socio o accionista 6</t>
  </si>
  <si>
    <t>mes 11 socio o accionista 2</t>
  </si>
  <si>
    <t>mes 11 socio o accionista 3</t>
  </si>
  <si>
    <t>mes 11 socio o accionista 4</t>
  </si>
  <si>
    <t>mes 11 socio o accionista 5</t>
  </si>
  <si>
    <t>mes 11 socio o accionista 6</t>
  </si>
  <si>
    <t>mes 12 socio o accionista 3</t>
  </si>
  <si>
    <t>mes 12 socio o accionista 4</t>
  </si>
  <si>
    <t>mes 12 socio o accionista 5</t>
  </si>
  <si>
    <t>mes 12 socio o accionista 6</t>
  </si>
  <si>
    <t>Retiros/remesas/ dividendos del ejercicio en exceso</t>
  </si>
  <si>
    <t>Menos el IDPC pagado el 30.04.2020</t>
  </si>
  <si>
    <t>mes 12 socio o accionista 2</t>
  </si>
  <si>
    <t>observada B 74</t>
  </si>
  <si>
    <t>ventas promedio</t>
  </si>
  <si>
    <t>mes 12 socio o accionista</t>
  </si>
  <si>
    <t>cálculo de la base imponible final</t>
  </si>
  <si>
    <t>base imponible previa</t>
  </si>
  <si>
    <t>retiros del año histórico</t>
  </si>
  <si>
    <t>base imoonble para reinversion</t>
  </si>
  <si>
    <t>rebaja por reinversión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</si>
</sst>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1" formatCode="_ * #,##0_ ;_ * \-#,##0_ ;_ * &quot;-&quot;_ ;_ @_ "/>
    <numFmt numFmtId="164" formatCode="_-* #,##0.00_-;\-* #,##0.00_-;_-* &quot;-&quot;??_-;_-@_-"/>
    <numFmt numFmtId="165" formatCode="_-&quot;$&quot;* #,##0.00_-;\-&quot;$&quot;* #,##0.00_-;_-&quot;$&quot;* &quot;-&quot;??_-;_-@_-"/>
    <numFmt numFmtId="166" formatCode="_-* #,##0.00\ _$_-;\-* #,##0.00\ _$_-;_-* &quot;-&quot;??\ _$_-;_-@_-"/>
    <numFmt numFmtId="167" formatCode="#,##0.000000"/>
    <numFmt numFmtId="168" formatCode="#,##0.0000000"/>
    <numFmt numFmtId="169" formatCode="#,##0.00000"/>
    <numFmt numFmtId="170" formatCode="_(* #,##0.00_);_(* \(#,##0.00\);_(* &quot;-&quot;??_);_(@_)"/>
    <numFmt numFmtId="171" formatCode="#,##0;[Red]\(#,##0\)"/>
    <numFmt numFmtId="172" formatCode="_(* #,##0_);_(* \(#,##0\);_(* &quot;-&quot;??_);_(@_)"/>
    <numFmt numFmtId="173" formatCode="_-* #,##0.00\ _€_-;\-* #,##0.00\ _€_-;_-* &quot;-&quot;??\ _€_-;_-@_-"/>
    <numFmt numFmtId="174" formatCode="_-* #,##0.00\ &quot;€&quot;_-;\-* #,##0.00\ &quot;€&quot;_-;_-* &quot;-&quot;??\ &quot;€&quot;_-;_-@_-"/>
    <numFmt numFmtId="175" formatCode="00"/>
    <numFmt numFmtId="176" formatCode="0#,##0"/>
    <numFmt numFmtId="177" formatCode="0.0%"/>
    <numFmt numFmtId="178" formatCode="_-&quot;$&quot;\ * #,##0.00_-;\-&quot;$&quot;\ * #,##0.00_-;_-&quot;$&quot;\ * &quot;-&quot;??_-;_-@_-"/>
    <numFmt numFmtId="179" formatCode="_-* #,##0.000000_-;\-* #,##0.000000_-;_-* &quot;-&quot;??_-;_-@_-"/>
    <numFmt numFmtId="180" formatCode="#,##0.00000000"/>
  </numFmts>
  <fonts count="10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</font>
    <font>
      <b/>
      <sz val="7"/>
      <name val="Verdana"/>
      <family val="2"/>
    </font>
    <font>
      <b/>
      <sz val="8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8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sz val="10"/>
      <name val="Arial"/>
      <family val="2"/>
      <charset val="1"/>
    </font>
    <font>
      <b/>
      <sz val="12"/>
      <name val="Calibri"/>
      <family val="2"/>
    </font>
    <font>
      <sz val="11"/>
      <color indexed="9"/>
      <name val="Czcionka tekstu podstawowego"/>
      <family val="2"/>
      <charset val="238"/>
    </font>
    <font>
      <sz val="11"/>
      <color indexed="8"/>
      <name val="Calibri"/>
      <family val="2"/>
    </font>
    <font>
      <sz val="10"/>
      <name val="Times New Roman"/>
      <family val="1"/>
      <charset val="134"/>
    </font>
    <font>
      <b/>
      <sz val="10"/>
      <name val="Arial"/>
      <family val="2"/>
    </font>
    <font>
      <sz val="11"/>
      <color indexed="8"/>
      <name val="Verdana"/>
      <family val="2"/>
    </font>
    <font>
      <b/>
      <sz val="12"/>
      <color indexed="8"/>
      <name val="Verdana"/>
      <family val="2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sz val="10"/>
      <color indexed="8"/>
      <name val="MS Sans Serif"/>
      <family val="2"/>
    </font>
    <font>
      <sz val="8"/>
      <color theme="1"/>
      <name val="Calibri"/>
      <family val="2"/>
      <scheme val="minor"/>
    </font>
    <font>
      <b/>
      <sz val="12"/>
      <name val="Verdana"/>
      <family val="2"/>
    </font>
    <font>
      <u/>
      <sz val="11"/>
      <color indexed="30"/>
      <name val="Arial Black"/>
      <family val="2"/>
    </font>
    <font>
      <sz val="11"/>
      <color indexed="60"/>
      <name val="Tw Cen MT Condensed Extra Bold"/>
      <family val="2"/>
    </font>
    <font>
      <u/>
      <sz val="11"/>
      <color indexed="60"/>
      <name val="Tw Cen MT Condensed Extra Bold"/>
      <family val="2"/>
    </font>
    <font>
      <sz val="9"/>
      <name val="Arial"/>
      <family val="2"/>
    </font>
    <font>
      <b/>
      <sz val="8"/>
      <name val="Verdana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indexed="10"/>
      <name val="Calibri"/>
      <family val="2"/>
    </font>
    <font>
      <sz val="8"/>
      <color indexed="8"/>
      <name val="Calibri"/>
      <family val="2"/>
    </font>
    <font>
      <sz val="14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1"/>
      <name val="Verdana"/>
      <family val="2"/>
    </font>
    <font>
      <sz val="12"/>
      <name val="Verdana"/>
      <family val="2"/>
    </font>
    <font>
      <b/>
      <sz val="11"/>
      <name val="Verdana"/>
      <family val="2"/>
    </font>
    <font>
      <sz val="11"/>
      <color indexed="9"/>
      <name val="Calibri"/>
      <family val="2"/>
    </font>
    <font>
      <sz val="12"/>
      <color indexed="10"/>
      <name val="Calibri"/>
      <family val="2"/>
      <charset val="136"/>
    </font>
    <font>
      <b/>
      <sz val="12"/>
      <color indexed="52"/>
      <name val="Calibri"/>
      <family val="2"/>
      <charset val="136"/>
    </font>
    <font>
      <b/>
      <sz val="11"/>
      <color indexed="52"/>
      <name val="Calibri"/>
      <family val="2"/>
    </font>
    <font>
      <b/>
      <sz val="12"/>
      <color indexed="9"/>
      <name val="Calibri"/>
      <family val="2"/>
      <charset val="136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2"/>
      <color indexed="17"/>
      <name val="Calibri"/>
      <family val="2"/>
      <charset val="136"/>
    </font>
    <font>
      <b/>
      <sz val="15"/>
      <color indexed="56"/>
      <name val="Calibri"/>
      <family val="2"/>
      <charset val="136"/>
    </font>
    <font>
      <b/>
      <sz val="13"/>
      <color indexed="56"/>
      <name val="Calibri"/>
      <family val="2"/>
      <charset val="136"/>
    </font>
    <font>
      <b/>
      <sz val="11"/>
      <color indexed="56"/>
      <name val="Calibri"/>
      <family val="2"/>
      <charset val="136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2"/>
      <color indexed="23"/>
      <name val="Calibri"/>
      <family val="2"/>
      <charset val="136"/>
    </font>
    <font>
      <u/>
      <sz val="11.65"/>
      <color theme="10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4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b/>
      <sz val="11"/>
      <color rgb="FFFF0000"/>
      <name val="Arial"/>
      <family val="2"/>
    </font>
    <font>
      <b/>
      <u/>
      <sz val="11"/>
      <color theme="0"/>
      <name val="Arial"/>
      <family val="2"/>
    </font>
    <font>
      <b/>
      <sz val="11"/>
      <color theme="1"/>
      <name val="Arial"/>
      <family val="2"/>
    </font>
    <font>
      <b/>
      <sz val="16"/>
      <color theme="0"/>
      <name val="Arial"/>
      <family val="2"/>
    </font>
    <font>
      <b/>
      <sz val="11"/>
      <color theme="0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b/>
      <strike/>
      <sz val="7"/>
      <color rgb="FFFF0000"/>
      <name val="Arial"/>
      <family val="2"/>
    </font>
    <font>
      <b/>
      <strike/>
      <sz val="7"/>
      <name val="Arial"/>
      <family val="2"/>
    </font>
    <font>
      <sz val="6"/>
      <name val="Arial"/>
      <family val="2"/>
    </font>
    <font>
      <b/>
      <sz val="8"/>
      <color rgb="FFFF0000"/>
      <name val="Arial"/>
      <family val="2"/>
    </font>
    <font>
      <b/>
      <sz val="6"/>
      <color rgb="FFC00000"/>
      <name val="Arial"/>
      <family val="2"/>
    </font>
    <font>
      <b/>
      <sz val="6"/>
      <color rgb="FFFF0000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sz val="11"/>
      <color rgb="FFFF0000"/>
      <name val="Arial"/>
      <family val="2"/>
    </font>
    <font>
      <sz val="9"/>
      <color theme="1"/>
      <name val="Arial"/>
      <family val="2"/>
    </font>
    <font>
      <sz val="7"/>
      <color rgb="FFFF0000"/>
      <name val="Arial"/>
      <family val="2"/>
    </font>
    <font>
      <sz val="7"/>
      <color rgb="FF000000"/>
      <name val="Arial"/>
      <family val="2"/>
    </font>
    <font>
      <strike/>
      <sz val="7"/>
      <name val="Arial"/>
      <family val="2"/>
    </font>
    <font>
      <u/>
      <sz val="7"/>
      <name val="Arial"/>
      <family val="2"/>
    </font>
    <font>
      <b/>
      <sz val="7"/>
      <color rgb="FFFF0000"/>
      <name val="Arial"/>
      <family val="2"/>
    </font>
    <font>
      <b/>
      <sz val="9"/>
      <color rgb="FFFF0000"/>
      <name val="Arial"/>
      <family val="2"/>
    </font>
    <font>
      <sz val="8"/>
      <color theme="1"/>
      <name val="Arial"/>
      <family val="2"/>
    </font>
    <font>
      <sz val="7"/>
      <name val="Verdana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</font>
    <font>
      <sz val="14"/>
      <color theme="5" tint="-0.499984740745262"/>
      <name val="Calibri"/>
      <family val="2"/>
      <scheme val="minor"/>
    </font>
    <font>
      <b/>
      <sz val="12"/>
      <color rgb="FFFF0000"/>
      <name val="Verdana"/>
      <family val="2"/>
    </font>
    <font>
      <sz val="11"/>
      <color rgb="FFFF0000"/>
      <name val="Verdana"/>
      <family val="2"/>
    </font>
    <font>
      <b/>
      <sz val="14"/>
      <color rgb="FFFF0000"/>
      <name val="Calibri"/>
      <family val="2"/>
      <scheme val="minor"/>
    </font>
    <font>
      <sz val="14"/>
      <name val="Calibri"/>
      <family val="2"/>
      <scheme val="minor"/>
    </font>
    <font>
      <sz val="8"/>
      <color rgb="FFFF0000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lightDown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0"/>
      </patternFill>
    </fill>
    <fill>
      <patternFill patternType="lightDown">
        <bgColor indexed="9"/>
      </patternFill>
    </fill>
    <fill>
      <patternFill patternType="solid">
        <fgColor indexed="26"/>
        <bgColor indexed="64"/>
      </patternFill>
    </fill>
    <fill>
      <patternFill patternType="lightDown"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-0.249977111117893"/>
        <bgColor indexed="64"/>
      </patternFill>
    </fill>
    <fill>
      <patternFill patternType="lightDown">
        <bgColor theme="0"/>
      </patternFill>
    </fill>
    <fill>
      <patternFill patternType="solid">
        <fgColor theme="4" tint="0.79998168889431442"/>
        <bgColor indexed="64"/>
      </patternFill>
    </fill>
    <fill>
      <patternFill patternType="lightDown">
        <bgColor theme="4" tint="0.79998168889431442"/>
      </patternFill>
    </fill>
    <fill>
      <patternFill patternType="lightDown">
        <fgColor auto="1"/>
        <bgColor theme="4" tint="0.79998168889431442"/>
      </patternFill>
    </fill>
    <fill>
      <patternFill patternType="solid">
        <fgColor theme="4" tint="0.79998168889431442"/>
        <bgColor auto="1"/>
      </patternFill>
    </fill>
    <fill>
      <patternFill patternType="solid">
        <fgColor theme="0"/>
        <bgColor auto="1"/>
      </patternFill>
    </fill>
    <fill>
      <patternFill patternType="lightDown">
        <fgColor theme="1"/>
        <bgColor theme="4" tint="0.79998168889431442"/>
      </patternFill>
    </fill>
    <fill>
      <patternFill patternType="lightDown">
        <fgColor auto="1"/>
        <bgColor theme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10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30"/>
      </bottom>
      <diagonal/>
    </border>
    <border>
      <left/>
      <right/>
      <top/>
      <bottom style="hair">
        <color indexed="30"/>
      </bottom>
      <diagonal/>
    </border>
    <border>
      <left style="thin">
        <color indexed="64"/>
      </left>
      <right style="thin">
        <color indexed="64"/>
      </right>
      <top/>
      <bottom style="hair">
        <color indexed="30"/>
      </bottom>
      <diagonal/>
    </border>
    <border>
      <left/>
      <right/>
      <top style="hair">
        <color indexed="30"/>
      </top>
      <bottom style="thin">
        <color indexed="64"/>
      </bottom>
      <diagonal/>
    </border>
    <border>
      <left/>
      <right style="thin">
        <color indexed="64"/>
      </right>
      <top style="hair">
        <color indexed="30"/>
      </top>
      <bottom style="thin">
        <color indexed="64"/>
      </bottom>
      <diagonal/>
    </border>
    <border>
      <left style="medium">
        <color indexed="64"/>
      </left>
      <right style="thick">
        <color indexed="30"/>
      </right>
      <top style="medium">
        <color indexed="64"/>
      </top>
      <bottom/>
      <diagonal/>
    </border>
    <border>
      <left style="thick">
        <color indexed="3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30"/>
      </right>
      <top/>
      <bottom style="medium">
        <color indexed="64"/>
      </bottom>
      <diagonal/>
    </border>
    <border>
      <left style="thick">
        <color indexed="3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3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30"/>
      </right>
      <top/>
      <bottom style="thin">
        <color indexed="64"/>
      </bottom>
      <diagonal/>
    </border>
    <border>
      <left style="medium">
        <color indexed="64"/>
      </left>
      <right style="medium">
        <color indexed="30"/>
      </right>
      <top/>
      <bottom style="hair">
        <color indexed="30"/>
      </bottom>
      <diagonal/>
    </border>
    <border>
      <left style="medium">
        <color indexed="64"/>
      </left>
      <right/>
      <top style="hair">
        <color indexed="30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3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30"/>
      </bottom>
      <diagonal/>
    </border>
    <border>
      <left/>
      <right/>
      <top style="thin">
        <color indexed="64"/>
      </top>
      <bottom style="hair">
        <color indexed="30"/>
      </bottom>
      <diagonal/>
    </border>
    <border>
      <left/>
      <right style="thin">
        <color indexed="64"/>
      </right>
      <top style="thin">
        <color indexed="64"/>
      </top>
      <bottom style="hair">
        <color indexed="30"/>
      </bottom>
      <diagonal/>
    </border>
    <border>
      <left style="medium">
        <color indexed="64"/>
      </left>
      <right style="medium">
        <color indexed="3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30"/>
      </top>
      <bottom style="hair">
        <color indexed="30"/>
      </bottom>
      <diagonal/>
    </border>
    <border>
      <left style="thick">
        <color indexed="30"/>
      </left>
      <right style="thick">
        <color indexed="30"/>
      </right>
      <top style="medium">
        <color indexed="64"/>
      </top>
      <bottom/>
      <diagonal/>
    </border>
    <border>
      <left style="thick">
        <color indexed="30"/>
      </left>
      <right style="thick">
        <color indexed="30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/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/>
      <diagonal/>
    </border>
    <border>
      <left/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theme="4" tint="-0.249977111117893"/>
      </left>
      <right/>
      <top/>
      <bottom style="thin">
        <color theme="4" tint="-0.249977111117893"/>
      </bottom>
      <diagonal/>
    </border>
    <border>
      <left/>
      <right style="thin">
        <color theme="4" tint="-0.249977111117893"/>
      </right>
      <top/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theme="4" tint="-0.249977111117893"/>
      </left>
      <right style="thin">
        <color theme="4" tint="-0.249977111117893"/>
      </right>
      <top/>
      <bottom/>
      <diagonal/>
    </border>
    <border>
      <left style="thin">
        <color theme="4" tint="-0.249977111117893"/>
      </left>
      <right style="thin">
        <color theme="4" tint="-0.249977111117893"/>
      </right>
      <top/>
      <bottom style="thin">
        <color theme="4" tint="-0.249977111117893"/>
      </bottom>
      <diagonal/>
    </border>
  </borders>
  <cellStyleXfs count="135">
    <xf numFmtId="0" fontId="0" fillId="0" borderId="0"/>
    <xf numFmtId="9" fontId="1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6" fillId="0" borderId="0"/>
    <xf numFmtId="0" fontId="14" fillId="0" borderId="0" applyNumberFormat="0" applyFill="0" applyBorder="0" applyAlignment="0" applyProtection="0"/>
    <xf numFmtId="0" fontId="18" fillId="0" borderId="0"/>
    <xf numFmtId="0" fontId="1" fillId="0" borderId="0"/>
    <xf numFmtId="0" fontId="6" fillId="0" borderId="0"/>
    <xf numFmtId="9" fontId="1" fillId="0" borderId="0" applyFont="0" applyFill="0" applyBorder="0" applyAlignment="0" applyProtection="0"/>
    <xf numFmtId="0" fontId="1" fillId="0" borderId="0"/>
    <xf numFmtId="0" fontId="20" fillId="5" borderId="0" applyNumberFormat="0" applyBorder="0" applyAlignment="0" applyProtection="0"/>
    <xf numFmtId="0" fontId="14" fillId="0" borderId="0" applyNumberFormat="0" applyFill="0" applyBorder="0" applyAlignment="0" applyProtection="0"/>
    <xf numFmtId="164" fontId="21" fillId="0" borderId="0" applyFont="0" applyFill="0" applyBorder="0" applyAlignment="0" applyProtection="0"/>
    <xf numFmtId="164" fontId="3" fillId="0" borderId="0" applyFont="0" applyFill="0" applyBorder="0" applyAlignment="0" applyProtection="0">
      <alignment vertical="center"/>
    </xf>
    <xf numFmtId="170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22" fillId="0" borderId="0">
      <alignment vertical="center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1" fillId="0" borderId="0"/>
    <xf numFmtId="0" fontId="10" fillId="0" borderId="0"/>
    <xf numFmtId="0" fontId="6" fillId="0" borderId="0"/>
    <xf numFmtId="0" fontId="6" fillId="0" borderId="0"/>
    <xf numFmtId="0" fontId="6" fillId="0" borderId="0"/>
    <xf numFmtId="41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28" fillId="0" borderId="0"/>
    <xf numFmtId="0" fontId="6" fillId="0" borderId="0"/>
    <xf numFmtId="0" fontId="6" fillId="0" borderId="0"/>
    <xf numFmtId="0" fontId="1" fillId="0" borderId="0"/>
    <xf numFmtId="170" fontId="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21" borderId="0" applyNumberFormat="0" applyBorder="0" applyAlignment="0" applyProtection="0"/>
    <xf numFmtId="0" fontId="46" fillId="5" borderId="0" applyNumberFormat="0" applyBorder="0" applyAlignment="0" applyProtection="0"/>
    <xf numFmtId="0" fontId="46" fillId="19" borderId="0" applyNumberFormat="0" applyBorder="0" applyAlignment="0" applyProtection="0"/>
    <xf numFmtId="0" fontId="46" fillId="20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4" borderId="0" applyNumberFormat="0" applyBorder="0" applyAlignment="0" applyProtection="0"/>
    <xf numFmtId="0" fontId="47" fillId="0" borderId="0" applyNumberFormat="0" applyFill="0" applyBorder="0" applyAlignment="0" applyProtection="0"/>
    <xf numFmtId="0" fontId="48" fillId="25" borderId="88" applyNumberFormat="0" applyAlignment="0" applyProtection="0"/>
    <xf numFmtId="0" fontId="49" fillId="25" borderId="88" applyNumberFormat="0" applyAlignment="0" applyProtection="0"/>
    <xf numFmtId="0" fontId="50" fillId="26" borderId="89" applyNumberFormat="0" applyAlignment="0" applyProtection="0"/>
    <xf numFmtId="0" fontId="51" fillId="26" borderId="89" applyNumberFormat="0" applyAlignment="0" applyProtection="0"/>
    <xf numFmtId="0" fontId="52" fillId="0" borderId="90" applyNumberFormat="0" applyFill="0" applyAlignment="0" applyProtection="0"/>
    <xf numFmtId="0" fontId="53" fillId="14" borderId="0" applyNumberFormat="0" applyBorder="0" applyAlignment="0" applyProtection="0"/>
    <xf numFmtId="0" fontId="54" fillId="0" borderId="91" applyNumberFormat="0" applyFill="0" applyAlignment="0" applyProtection="0"/>
    <xf numFmtId="0" fontId="55" fillId="0" borderId="92" applyNumberFormat="0" applyFill="0" applyAlignment="0" applyProtection="0"/>
    <xf numFmtId="0" fontId="56" fillId="0" borderId="93" applyNumberFormat="0" applyFill="0" applyAlignment="0" applyProtection="0"/>
    <xf numFmtId="0" fontId="57" fillId="0" borderId="0" applyNumberFormat="0" applyFill="0" applyBorder="0" applyAlignment="0" applyProtection="0"/>
    <xf numFmtId="0" fontId="46" fillId="27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30" borderId="0" applyNumberFormat="0" applyBorder="0" applyAlignment="0" applyProtection="0"/>
    <xf numFmtId="0" fontId="58" fillId="17" borderId="88" applyNumberFormat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>
      <alignment vertical="top"/>
      <protection locked="0"/>
    </xf>
    <xf numFmtId="0" fontId="61" fillId="13" borderId="0" applyNumberFormat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62" fillId="31" borderId="0" applyNumberFormat="0" applyBorder="0" applyAlignment="0" applyProtection="0"/>
    <xf numFmtId="0" fontId="6" fillId="0" borderId="0"/>
    <xf numFmtId="0" fontId="6" fillId="31" borderId="94" applyNumberFormat="0" applyFont="0" applyAlignment="0" applyProtection="0"/>
    <xf numFmtId="0" fontId="6" fillId="31" borderId="94" applyNumberFormat="0" applyFont="0" applyAlignment="0" applyProtection="0"/>
    <xf numFmtId="0" fontId="6" fillId="32" borderId="94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3" fillId="25" borderId="95" applyNumberFormat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92" applyNumberFormat="0" applyFill="0" applyAlignment="0" applyProtection="0"/>
    <xf numFmtId="0" fontId="57" fillId="0" borderId="93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96" applyNumberFormat="0" applyFill="0" applyAlignment="0" applyProtection="0"/>
    <xf numFmtId="165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02" fillId="0" borderId="0" applyNumberFormat="0" applyFill="0" applyBorder="0" applyAlignment="0" applyProtection="0">
      <alignment vertical="top"/>
      <protection locked="0"/>
    </xf>
    <xf numFmtId="0" fontId="28" fillId="0" borderId="0"/>
    <xf numFmtId="178" fontId="21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  <xf numFmtId="0" fontId="6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076">
    <xf numFmtId="0" fontId="0" fillId="0" borderId="0" xfId="0"/>
    <xf numFmtId="0" fontId="0" fillId="0" borderId="0" xfId="0" applyAlignment="1">
      <alignment horizontal="center"/>
    </xf>
    <xf numFmtId="0" fontId="0" fillId="0" borderId="15" xfId="0" applyBorder="1"/>
    <xf numFmtId="0" fontId="12" fillId="0" borderId="0" xfId="0" applyFont="1" applyAlignment="1"/>
    <xf numFmtId="3" fontId="0" fillId="0" borderId="0" xfId="0" applyNumberFormat="1"/>
    <xf numFmtId="167" fontId="2" fillId="0" borderId="0" xfId="0" applyNumberFormat="1" applyFont="1" applyAlignment="1">
      <alignment horizontal="center"/>
    </xf>
    <xf numFmtId="0" fontId="12" fillId="0" borderId="0" xfId="0" applyFont="1"/>
    <xf numFmtId="168" fontId="2" fillId="0" borderId="0" xfId="0" applyNumberFormat="1" applyFont="1" applyAlignment="1">
      <alignment horizontal="center"/>
    </xf>
    <xf numFmtId="3" fontId="12" fillId="0" borderId="0" xfId="0" applyNumberFormat="1" applyFont="1"/>
    <xf numFmtId="167" fontId="16" fillId="0" borderId="0" xfId="0" applyNumberFormat="1" applyFont="1" applyAlignment="1">
      <alignment horizontal="center"/>
    </xf>
    <xf numFmtId="3" fontId="12" fillId="0" borderId="0" xfId="0" applyNumberFormat="1" applyFont="1" applyBorder="1"/>
    <xf numFmtId="169" fontId="12" fillId="0" borderId="0" xfId="0" applyNumberFormat="1" applyFont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3" fontId="0" fillId="0" borderId="15" xfId="0" applyNumberFormat="1" applyBorder="1"/>
    <xf numFmtId="3" fontId="0" fillId="0" borderId="32" xfId="0" applyNumberFormat="1" applyBorder="1"/>
    <xf numFmtId="0" fontId="12" fillId="0" borderId="15" xfId="0" applyFont="1" applyBorder="1"/>
    <xf numFmtId="171" fontId="24" fillId="0" borderId="0" xfId="0" applyNumberFormat="1" applyFont="1"/>
    <xf numFmtId="171" fontId="25" fillId="0" borderId="26" xfId="0" applyNumberFormat="1" applyFont="1" applyFill="1" applyBorder="1" applyAlignment="1">
      <alignment horizontal="center" vertical="center"/>
    </xf>
    <xf numFmtId="171" fontId="26" fillId="0" borderId="15" xfId="0" applyNumberFormat="1" applyFont="1" applyFill="1" applyBorder="1" applyAlignment="1">
      <alignment horizontal="center" vertical="center"/>
    </xf>
    <xf numFmtId="171" fontId="25" fillId="0" borderId="30" xfId="0" applyNumberFormat="1" applyFont="1" applyFill="1" applyBorder="1" applyAlignment="1">
      <alignment horizontal="center" vertical="center"/>
    </xf>
    <xf numFmtId="49" fontId="25" fillId="0" borderId="30" xfId="0" applyNumberFormat="1" applyFont="1" applyFill="1" applyBorder="1" applyAlignment="1">
      <alignment horizontal="center" vertical="center"/>
    </xf>
    <xf numFmtId="171" fontId="26" fillId="0" borderId="33" xfId="0" applyNumberFormat="1" applyFont="1" applyFill="1" applyBorder="1" applyAlignment="1">
      <alignment horizontal="center" vertical="center"/>
    </xf>
    <xf numFmtId="49" fontId="25" fillId="0" borderId="34" xfId="0" applyNumberFormat="1" applyFont="1" applyFill="1" applyBorder="1" applyAlignment="1">
      <alignment horizontal="center" vertical="center"/>
    </xf>
    <xf numFmtId="171" fontId="25" fillId="9" borderId="30" xfId="0" applyNumberFormat="1" applyFont="1" applyFill="1" applyBorder="1" applyAlignment="1">
      <alignment horizontal="center" vertical="center"/>
    </xf>
    <xf numFmtId="171" fontId="27" fillId="0" borderId="11" xfId="0" applyNumberFormat="1" applyFont="1" applyFill="1" applyBorder="1" applyAlignment="1">
      <alignment vertical="center"/>
    </xf>
    <xf numFmtId="171" fontId="27" fillId="0" borderId="29" xfId="0" applyNumberFormat="1" applyFont="1" applyFill="1" applyBorder="1" applyAlignment="1">
      <alignment vertical="center"/>
    </xf>
    <xf numFmtId="171" fontId="27" fillId="0" borderId="5" xfId="0" applyNumberFormat="1" applyFont="1" applyFill="1" applyBorder="1" applyAlignment="1">
      <alignment vertical="center"/>
    </xf>
    <xf numFmtId="171" fontId="27" fillId="0" borderId="19" xfId="0" applyNumberFormat="1" applyFont="1" applyFill="1" applyBorder="1" applyAlignment="1">
      <alignment vertical="center"/>
    </xf>
    <xf numFmtId="171" fontId="26" fillId="0" borderId="45" xfId="0" applyNumberFormat="1" applyFont="1" applyFill="1" applyBorder="1" applyAlignment="1">
      <alignment horizontal="center" vertical="center"/>
    </xf>
    <xf numFmtId="171" fontId="26" fillId="9" borderId="39" xfId="0" applyNumberFormat="1" applyFont="1" applyFill="1" applyBorder="1" applyAlignment="1">
      <alignment horizontal="center" vertical="center"/>
    </xf>
    <xf numFmtId="171" fontId="32" fillId="0" borderId="0" xfId="0" applyNumberFormat="1" applyFont="1"/>
    <xf numFmtId="49" fontId="26" fillId="0" borderId="30" xfId="0" applyNumberFormat="1" applyFont="1" applyFill="1" applyBorder="1" applyAlignment="1">
      <alignment horizontal="center" vertical="center"/>
    </xf>
    <xf numFmtId="171" fontId="26" fillId="0" borderId="30" xfId="0" applyNumberFormat="1" applyFont="1" applyFill="1" applyBorder="1" applyAlignment="1">
      <alignment horizontal="center" vertical="center"/>
    </xf>
    <xf numFmtId="171" fontId="26" fillId="9" borderId="15" xfId="0" applyNumberFormat="1" applyFont="1" applyFill="1" applyBorder="1" applyAlignment="1">
      <alignment horizontal="center" vertical="center"/>
    </xf>
    <xf numFmtId="171" fontId="33" fillId="0" borderId="0" xfId="0" applyNumberFormat="1" applyFont="1"/>
    <xf numFmtId="171" fontId="26" fillId="0" borderId="63" xfId="0" applyNumberFormat="1" applyFont="1" applyFill="1" applyBorder="1" applyAlignment="1">
      <alignment horizontal="center" vertical="center"/>
    </xf>
    <xf numFmtId="49" fontId="26" fillId="0" borderId="64" xfId="0" applyNumberFormat="1" applyFont="1" applyFill="1" applyBorder="1" applyAlignment="1">
      <alignment horizontal="center" vertical="center"/>
    </xf>
    <xf numFmtId="49" fontId="25" fillId="0" borderId="54" xfId="0" applyNumberFormat="1" applyFont="1" applyFill="1" applyBorder="1" applyAlignment="1">
      <alignment horizontal="center" vertical="center"/>
    </xf>
    <xf numFmtId="171" fontId="25" fillId="9" borderId="43" xfId="0" applyNumberFormat="1" applyFont="1" applyFill="1" applyBorder="1" applyAlignment="1">
      <alignment horizontal="center" vertical="center"/>
    </xf>
    <xf numFmtId="171" fontId="26" fillId="0" borderId="10" xfId="0" applyNumberFormat="1" applyFont="1" applyFill="1" applyBorder="1" applyAlignment="1">
      <alignment horizontal="center" vertical="center"/>
    </xf>
    <xf numFmtId="171" fontId="26" fillId="0" borderId="56" xfId="0" applyNumberFormat="1" applyFont="1" applyFill="1" applyBorder="1" applyAlignment="1">
      <alignment horizontal="center" vertical="center"/>
    </xf>
    <xf numFmtId="171" fontId="26" fillId="0" borderId="68" xfId="0" applyNumberFormat="1" applyFont="1" applyFill="1" applyBorder="1" applyAlignment="1">
      <alignment horizontal="center" vertical="center"/>
    </xf>
    <xf numFmtId="171" fontId="26" fillId="0" borderId="28" xfId="0" applyNumberFormat="1" applyFont="1" applyFill="1" applyBorder="1" applyAlignment="1">
      <alignment horizontal="center" vertical="center"/>
    </xf>
    <xf numFmtId="0" fontId="0" fillId="3" borderId="0" xfId="0" applyFill="1"/>
    <xf numFmtId="0" fontId="7" fillId="3" borderId="0" xfId="0" applyFont="1" applyFill="1" applyAlignment="1">
      <alignment horizontal="center"/>
    </xf>
    <xf numFmtId="0" fontId="36" fillId="3" borderId="0" xfId="0" applyFont="1" applyFill="1"/>
    <xf numFmtId="0" fontId="36" fillId="3" borderId="0" xfId="0" applyFont="1" applyFill="1" applyAlignment="1">
      <alignment horizontal="center"/>
    </xf>
    <xf numFmtId="0" fontId="36" fillId="3" borderId="0" xfId="0" applyFont="1" applyFill="1" applyAlignment="1">
      <alignment horizontal="right"/>
    </xf>
    <xf numFmtId="0" fontId="0" fillId="3" borderId="15" xfId="0" applyFill="1" applyBorder="1"/>
    <xf numFmtId="0" fontId="0" fillId="3" borderId="0" xfId="0" applyFill="1" applyAlignment="1">
      <alignment horizontal="center"/>
    </xf>
    <xf numFmtId="0" fontId="36" fillId="3" borderId="0" xfId="0" applyFont="1" applyFill="1" applyAlignment="1"/>
    <xf numFmtId="0" fontId="36" fillId="3" borderId="5" xfId="0" applyFont="1" applyFill="1" applyBorder="1" applyAlignment="1"/>
    <xf numFmtId="0" fontId="36" fillId="3" borderId="5" xfId="0" applyFont="1" applyFill="1" applyBorder="1" applyAlignment="1">
      <alignment horizontal="center"/>
    </xf>
    <xf numFmtId="0" fontId="36" fillId="3" borderId="0" xfId="0" applyFont="1" applyFill="1" applyBorder="1" applyAlignment="1"/>
    <xf numFmtId="0" fontId="36" fillId="3" borderId="28" xfId="0" applyFont="1" applyFill="1" applyBorder="1" applyAlignment="1">
      <alignment vertical="center"/>
    </xf>
    <xf numFmtId="0" fontId="36" fillId="3" borderId="16" xfId="0" applyFont="1" applyFill="1" applyBorder="1" applyAlignment="1">
      <alignment horizontal="center" vertical="center"/>
    </xf>
    <xf numFmtId="0" fontId="36" fillId="3" borderId="16" xfId="0" applyFont="1" applyFill="1" applyBorder="1" applyAlignment="1">
      <alignment vertical="center"/>
    </xf>
    <xf numFmtId="0" fontId="36" fillId="3" borderId="15" xfId="0" applyFont="1" applyFill="1" applyBorder="1" applyAlignment="1">
      <alignment vertical="center"/>
    </xf>
    <xf numFmtId="0" fontId="36" fillId="3" borderId="15" xfId="0" applyFont="1" applyFill="1" applyBorder="1" applyAlignment="1">
      <alignment vertical="top" wrapText="1"/>
    </xf>
    <xf numFmtId="0" fontId="37" fillId="3" borderId="19" xfId="0" applyFont="1" applyFill="1" applyBorder="1" applyAlignment="1"/>
    <xf numFmtId="0" fontId="37" fillId="3" borderId="19" xfId="0" applyFont="1" applyFill="1" applyBorder="1" applyAlignment="1">
      <alignment horizontal="center"/>
    </xf>
    <xf numFmtId="0" fontId="37" fillId="3" borderId="0" xfId="0" applyFont="1" applyFill="1" applyAlignment="1"/>
    <xf numFmtId="0" fontId="29" fillId="0" borderId="0" xfId="0" applyFont="1"/>
    <xf numFmtId="0" fontId="29" fillId="3" borderId="15" xfId="0" applyFont="1" applyFill="1" applyBorder="1" applyAlignment="1">
      <alignment vertical="center"/>
    </xf>
    <xf numFmtId="0" fontId="29" fillId="3" borderId="15" xfId="0" applyFont="1" applyFill="1" applyBorder="1" applyAlignment="1">
      <alignment horizontal="center" vertical="center" wrapText="1"/>
    </xf>
    <xf numFmtId="0" fontId="29" fillId="3" borderId="32" xfId="0" applyFont="1" applyFill="1" applyBorder="1" applyAlignment="1">
      <alignment vertical="center" wrapText="1"/>
    </xf>
    <xf numFmtId="0" fontId="29" fillId="3" borderId="31" xfId="0" applyFont="1" applyFill="1" applyBorder="1" applyAlignment="1">
      <alignment vertical="center" wrapText="1"/>
    </xf>
    <xf numFmtId="0" fontId="29" fillId="3" borderId="15" xfId="0" applyFont="1" applyFill="1" applyBorder="1" applyAlignment="1">
      <alignment vertical="center" wrapText="1"/>
    </xf>
    <xf numFmtId="3" fontId="38" fillId="3" borderId="15" xfId="0" applyNumberFormat="1" applyFont="1" applyFill="1" applyBorder="1" applyAlignment="1">
      <alignment horizontal="center" vertical="center" wrapText="1"/>
    </xf>
    <xf numFmtId="3" fontId="29" fillId="3" borderId="15" xfId="0" applyNumberFormat="1" applyFon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/>
    </xf>
    <xf numFmtId="0" fontId="37" fillId="3" borderId="0" xfId="0" applyFont="1" applyFill="1" applyAlignment="1">
      <alignment vertical="center"/>
    </xf>
    <xf numFmtId="0" fontId="37" fillId="3" borderId="0" xfId="0" applyFont="1" applyFill="1" applyAlignment="1">
      <alignment horizontal="center" vertical="center"/>
    </xf>
    <xf numFmtId="0" fontId="37" fillId="3" borderId="15" xfId="0" applyFont="1" applyFill="1" applyBorder="1" applyAlignment="1">
      <alignment horizontal="center" vertical="center" wrapText="1"/>
    </xf>
    <xf numFmtId="0" fontId="37" fillId="3" borderId="0" xfId="0" applyFont="1" applyFill="1" applyBorder="1" applyAlignment="1">
      <alignment horizontal="center" vertical="center" wrapText="1"/>
    </xf>
    <xf numFmtId="0" fontId="36" fillId="3" borderId="28" xfId="0" applyFont="1" applyFill="1" applyBorder="1" applyAlignment="1"/>
    <xf numFmtId="0" fontId="36" fillId="3" borderId="15" xfId="0" applyFont="1" applyFill="1" applyBorder="1" applyAlignment="1">
      <alignment horizontal="center"/>
    </xf>
    <xf numFmtId="0" fontId="36" fillId="3" borderId="0" xfId="0" applyFont="1" applyFill="1" applyBorder="1" applyAlignment="1">
      <alignment horizontal="center"/>
    </xf>
    <xf numFmtId="0" fontId="0" fillId="3" borderId="28" xfId="0" applyFill="1" applyBorder="1" applyAlignment="1"/>
    <xf numFmtId="0" fontId="0" fillId="3" borderId="0" xfId="0" applyFill="1" applyBorder="1"/>
    <xf numFmtId="0" fontId="29" fillId="3" borderId="0" xfId="0" applyFont="1" applyFill="1" applyAlignment="1">
      <alignment horizontal="center" vertical="center"/>
    </xf>
    <xf numFmtId="0" fontId="29" fillId="10" borderId="15" xfId="0" applyFont="1" applyFill="1" applyBorder="1" applyAlignment="1">
      <alignment vertical="center" wrapText="1"/>
    </xf>
    <xf numFmtId="0" fontId="29" fillId="10" borderId="15" xfId="0" applyFont="1" applyFill="1" applyBorder="1" applyAlignment="1">
      <alignment horizontal="center" vertical="center" wrapText="1"/>
    </xf>
    <xf numFmtId="0" fontId="29" fillId="0" borderId="15" xfId="0" applyFont="1" applyFill="1" applyBorder="1" applyAlignment="1">
      <alignment horizontal="center" vertical="center" wrapText="1"/>
    </xf>
    <xf numFmtId="0" fontId="29" fillId="3" borderId="33" xfId="0" applyFont="1" applyFill="1" applyBorder="1" applyAlignment="1">
      <alignment vertical="center" wrapText="1"/>
    </xf>
    <xf numFmtId="3" fontId="29" fillId="3" borderId="15" xfId="0" applyNumberFormat="1" applyFont="1" applyFill="1" applyBorder="1" applyAlignment="1">
      <alignment horizontal="center" vertical="center"/>
    </xf>
    <xf numFmtId="0" fontId="29" fillId="3" borderId="15" xfId="0" applyFont="1" applyFill="1" applyBorder="1" applyAlignment="1">
      <alignment horizontal="center" vertical="center"/>
    </xf>
    <xf numFmtId="0" fontId="41" fillId="0" borderId="0" xfId="0" applyFont="1"/>
    <xf numFmtId="0" fontId="0" fillId="0" borderId="0" xfId="0" applyFill="1"/>
    <xf numFmtId="3" fontId="29" fillId="3" borderId="33" xfId="0" applyNumberFormat="1" applyFont="1" applyFill="1" applyBorder="1" applyAlignment="1">
      <alignment horizontal="center" vertical="center" wrapText="1"/>
    </xf>
    <xf numFmtId="0" fontId="29" fillId="3" borderId="1" xfId="0" applyFont="1" applyFill="1" applyBorder="1" applyAlignment="1">
      <alignment vertical="center" wrapText="1"/>
    </xf>
    <xf numFmtId="0" fontId="29" fillId="3" borderId="2" xfId="0" applyFont="1" applyFill="1" applyBorder="1" applyAlignment="1">
      <alignment vertical="center" wrapText="1"/>
    </xf>
    <xf numFmtId="0" fontId="29" fillId="3" borderId="3" xfId="0" applyFont="1" applyFill="1" applyBorder="1" applyAlignment="1">
      <alignment vertical="center" wrapText="1"/>
    </xf>
    <xf numFmtId="0" fontId="29" fillId="3" borderId="47" xfId="0" applyFont="1" applyFill="1" applyBorder="1" applyAlignment="1">
      <alignment vertical="center" wrapText="1"/>
    </xf>
    <xf numFmtId="0" fontId="29" fillId="3" borderId="0" xfId="0" applyFont="1" applyFill="1" applyBorder="1" applyAlignment="1">
      <alignment vertical="center" wrapText="1"/>
    </xf>
    <xf numFmtId="0" fontId="29" fillId="3" borderId="4" xfId="0" applyFont="1" applyFill="1" applyBorder="1" applyAlignment="1">
      <alignment vertical="center" wrapText="1"/>
    </xf>
    <xf numFmtId="0" fontId="29" fillId="3" borderId="5" xfId="0" applyFont="1" applyFill="1" applyBorder="1" applyAlignment="1">
      <alignment vertical="center" wrapText="1"/>
    </xf>
    <xf numFmtId="0" fontId="29" fillId="3" borderId="6" xfId="0" applyFont="1" applyFill="1" applyBorder="1" applyAlignment="1">
      <alignment vertical="center" wrapText="1"/>
    </xf>
    <xf numFmtId="0" fontId="0" fillId="4" borderId="0" xfId="0" applyFill="1"/>
    <xf numFmtId="0" fontId="0" fillId="4" borderId="0" xfId="0" applyFill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3" fontId="0" fillId="0" borderId="0" xfId="0" applyNumberFormat="1" applyFill="1"/>
    <xf numFmtId="0" fontId="12" fillId="0" borderId="65" xfId="0" applyFont="1" applyFill="1" applyBorder="1" applyAlignment="1">
      <alignment horizontal="center" vertical="center"/>
    </xf>
    <xf numFmtId="0" fontId="41" fillId="0" borderId="15" xfId="0" applyFont="1" applyBorder="1"/>
    <xf numFmtId="3" fontId="0" fillId="0" borderId="15" xfId="0" applyNumberFormat="1" applyFill="1" applyBorder="1"/>
    <xf numFmtId="0" fontId="13" fillId="0" borderId="15" xfId="0" applyFont="1" applyBorder="1"/>
    <xf numFmtId="3" fontId="12" fillId="0" borderId="15" xfId="0" applyNumberFormat="1" applyFont="1" applyBorder="1"/>
    <xf numFmtId="9" fontId="0" fillId="0" borderId="15" xfId="1" applyFont="1" applyBorder="1"/>
    <xf numFmtId="3" fontId="0" fillId="0" borderId="15" xfId="0" applyNumberFormat="1" applyFont="1" applyBorder="1"/>
    <xf numFmtId="3" fontId="12" fillId="0" borderId="15" xfId="0" applyNumberFormat="1" applyFont="1" applyFill="1" applyBorder="1"/>
    <xf numFmtId="3" fontId="13" fillId="0" borderId="15" xfId="0" applyNumberFormat="1" applyFont="1" applyBorder="1"/>
    <xf numFmtId="3" fontId="41" fillId="0" borderId="15" xfId="0" applyNumberFormat="1" applyFont="1" applyBorder="1"/>
    <xf numFmtId="0" fontId="41" fillId="0" borderId="32" xfId="0" applyFont="1" applyBorder="1"/>
    <xf numFmtId="0" fontId="0" fillId="0" borderId="32" xfId="0" applyBorder="1"/>
    <xf numFmtId="10" fontId="0" fillId="0" borderId="32" xfId="0" applyNumberFormat="1" applyBorder="1"/>
    <xf numFmtId="0" fontId="41" fillId="0" borderId="33" xfId="0" applyFont="1" applyBorder="1"/>
    <xf numFmtId="0" fontId="12" fillId="0" borderId="33" xfId="0" applyFont="1" applyBorder="1"/>
    <xf numFmtId="0" fontId="13" fillId="0" borderId="38" xfId="0" applyFont="1" applyBorder="1"/>
    <xf numFmtId="0" fontId="12" fillId="0" borderId="39" xfId="0" applyFont="1" applyBorder="1"/>
    <xf numFmtId="3" fontId="0" fillId="0" borderId="15" xfId="0" applyNumberFormat="1" applyBorder="1" applyAlignment="1">
      <alignment horizontal="center"/>
    </xf>
    <xf numFmtId="3" fontId="0" fillId="0" borderId="32" xfId="0" applyNumberFormat="1" applyBorder="1" applyAlignment="1">
      <alignment horizontal="center"/>
    </xf>
    <xf numFmtId="3" fontId="12" fillId="0" borderId="39" xfId="0" applyNumberFormat="1" applyFont="1" applyBorder="1" applyAlignment="1">
      <alignment horizontal="center"/>
    </xf>
    <xf numFmtId="3" fontId="12" fillId="0" borderId="43" xfId="0" applyNumberFormat="1" applyFont="1" applyBorder="1" applyAlignment="1">
      <alignment horizontal="center"/>
    </xf>
    <xf numFmtId="3" fontId="12" fillId="0" borderId="33" xfId="0" applyNumberFormat="1" applyFont="1" applyBorder="1" applyAlignment="1">
      <alignment horizontal="center"/>
    </xf>
    <xf numFmtId="3" fontId="0" fillId="0" borderId="33" xfId="0" applyNumberFormat="1" applyFont="1" applyBorder="1" applyAlignment="1">
      <alignment horizontal="center"/>
    </xf>
    <xf numFmtId="3" fontId="0" fillId="0" borderId="15" xfId="0" applyNumberFormat="1" applyFont="1" applyBorder="1" applyAlignment="1">
      <alignment horizontal="center"/>
    </xf>
    <xf numFmtId="3" fontId="0" fillId="0" borderId="15" xfId="0" applyNumberFormat="1" applyFont="1" applyFill="1" applyBorder="1" applyAlignment="1">
      <alignment horizontal="center"/>
    </xf>
    <xf numFmtId="0" fontId="0" fillId="0" borderId="15" xfId="0" applyFont="1" applyBorder="1"/>
    <xf numFmtId="0" fontId="0" fillId="4" borderId="15" xfId="0" applyFont="1" applyFill="1" applyBorder="1"/>
    <xf numFmtId="3" fontId="0" fillId="4" borderId="15" xfId="0" applyNumberFormat="1" applyFont="1" applyFill="1" applyBorder="1"/>
    <xf numFmtId="3" fontId="0" fillId="4" borderId="32" xfId="0" applyNumberFormat="1" applyFill="1" applyBorder="1"/>
    <xf numFmtId="3" fontId="12" fillId="4" borderId="15" xfId="0" applyNumberFormat="1" applyFont="1" applyFill="1" applyBorder="1"/>
    <xf numFmtId="3" fontId="12" fillId="0" borderId="32" xfId="0" applyNumberFormat="1" applyFont="1" applyBorder="1"/>
    <xf numFmtId="3" fontId="0" fillId="0" borderId="32" xfId="0" applyNumberFormat="1" applyFill="1" applyBorder="1"/>
    <xf numFmtId="3" fontId="12" fillId="0" borderId="33" xfId="0" applyNumberFormat="1" applyFont="1" applyBorder="1"/>
    <xf numFmtId="3" fontId="41" fillId="0" borderId="32" xfId="0" applyNumberFormat="1" applyFont="1" applyBorder="1"/>
    <xf numFmtId="0" fontId="12" fillId="0" borderId="39" xfId="0" applyFont="1" applyBorder="1" applyAlignment="1">
      <alignment horizontal="center"/>
    </xf>
    <xf numFmtId="0" fontId="13" fillId="0" borderId="38" xfId="0" applyFont="1" applyBorder="1" applyAlignment="1">
      <alignment horizontal="left"/>
    </xf>
    <xf numFmtId="3" fontId="0" fillId="0" borderId="16" xfId="0" applyNumberFormat="1" applyBorder="1"/>
    <xf numFmtId="3" fontId="13" fillId="0" borderId="33" xfId="0" applyNumberFormat="1" applyFont="1" applyBorder="1"/>
    <xf numFmtId="3" fontId="12" fillId="0" borderId="43" xfId="0" applyNumberFormat="1" applyFont="1" applyBorder="1"/>
    <xf numFmtId="3" fontId="0" fillId="0" borderId="33" xfId="0" applyNumberFormat="1" applyFill="1" applyBorder="1" applyAlignment="1">
      <alignment horizontal="center"/>
    </xf>
    <xf numFmtId="3" fontId="0" fillId="0" borderId="33" xfId="0" applyNumberFormat="1" applyBorder="1" applyAlignment="1">
      <alignment horizontal="center"/>
    </xf>
    <xf numFmtId="0" fontId="0" fillId="0" borderId="33" xfId="0" applyBorder="1"/>
    <xf numFmtId="3" fontId="0" fillId="0" borderId="33" xfId="0" applyNumberFormat="1" applyBorder="1" applyAlignment="1">
      <alignment horizontal="center" wrapText="1"/>
    </xf>
    <xf numFmtId="0" fontId="12" fillId="0" borderId="37" xfId="0" applyFont="1" applyBorder="1" applyAlignment="1">
      <alignment horizontal="center" vertical="center" wrapText="1"/>
    </xf>
    <xf numFmtId="0" fontId="12" fillId="0" borderId="37" xfId="0" applyFont="1" applyBorder="1" applyAlignment="1">
      <alignment vertical="center" wrapText="1"/>
    </xf>
    <xf numFmtId="0" fontId="12" fillId="0" borderId="17" xfId="0" applyFont="1" applyBorder="1" applyAlignment="1">
      <alignment vertical="center" wrapText="1"/>
    </xf>
    <xf numFmtId="3" fontId="29" fillId="3" borderId="28" xfId="0" applyNumberFormat="1" applyFont="1" applyFill="1" applyBorder="1" applyAlignment="1">
      <alignment horizontal="center" vertical="center"/>
    </xf>
    <xf numFmtId="0" fontId="37" fillId="3" borderId="28" xfId="0" applyFont="1" applyFill="1" applyBorder="1" applyAlignment="1">
      <alignment horizontal="center" vertical="center" wrapText="1"/>
    </xf>
    <xf numFmtId="0" fontId="29" fillId="3" borderId="61" xfId="0" applyFont="1" applyFill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/>
    </xf>
    <xf numFmtId="14" fontId="0" fillId="3" borderId="28" xfId="0" applyNumberFormat="1" applyFill="1" applyBorder="1" applyAlignment="1">
      <alignment horizontal="left"/>
    </xf>
    <xf numFmtId="0" fontId="13" fillId="0" borderId="42" xfId="0" applyFont="1" applyBorder="1"/>
    <xf numFmtId="0" fontId="13" fillId="0" borderId="42" xfId="0" applyFont="1" applyBorder="1" applyAlignment="1">
      <alignment horizontal="left"/>
    </xf>
    <xf numFmtId="0" fontId="13" fillId="0" borderId="41" xfId="0" applyFont="1" applyBorder="1" applyAlignment="1">
      <alignment horizontal="left"/>
    </xf>
    <xf numFmtId="171" fontId="26" fillId="0" borderId="25" xfId="0" applyNumberFormat="1" applyFont="1" applyFill="1" applyBorder="1" applyAlignment="1">
      <alignment horizontal="center" vertical="center"/>
    </xf>
    <xf numFmtId="171" fontId="26" fillId="0" borderId="26" xfId="0" applyNumberFormat="1" applyFont="1" applyFill="1" applyBorder="1" applyAlignment="1">
      <alignment horizontal="center" vertical="center"/>
    </xf>
    <xf numFmtId="3" fontId="29" fillId="3" borderId="15" xfId="0" applyNumberFormat="1" applyFont="1" applyFill="1" applyBorder="1" applyAlignment="1">
      <alignment vertical="center" wrapText="1"/>
    </xf>
    <xf numFmtId="0" fontId="13" fillId="0" borderId="7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9" fontId="12" fillId="0" borderId="14" xfId="0" applyNumberFormat="1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37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/>
    </xf>
    <xf numFmtId="9" fontId="12" fillId="0" borderId="13" xfId="0" applyNumberFormat="1" applyFont="1" applyFill="1" applyBorder="1" applyAlignment="1">
      <alignment horizontal="center" vertical="center"/>
    </xf>
    <xf numFmtId="0" fontId="12" fillId="11" borderId="65" xfId="0" applyFont="1" applyFill="1" applyBorder="1" applyAlignment="1">
      <alignment horizontal="center" vertical="center"/>
    </xf>
    <xf numFmtId="0" fontId="12" fillId="11" borderId="58" xfId="0" applyFont="1" applyFill="1" applyBorder="1" applyAlignment="1">
      <alignment horizontal="center" vertical="center"/>
    </xf>
    <xf numFmtId="171" fontId="31" fillId="0" borderId="0" xfId="0" applyNumberFormat="1" applyFont="1"/>
    <xf numFmtId="171" fontId="25" fillId="7" borderId="52" xfId="3" applyNumberFormat="1" applyFont="1" applyFill="1" applyBorder="1" applyAlignment="1">
      <alignment horizontal="center" vertical="center" wrapText="1"/>
    </xf>
    <xf numFmtId="171" fontId="25" fillId="7" borderId="41" xfId="3" applyNumberFormat="1" applyFont="1" applyFill="1" applyBorder="1" applyAlignment="1">
      <alignment horizontal="center" vertical="center" wrapText="1"/>
    </xf>
    <xf numFmtId="171" fontId="25" fillId="7" borderId="40" xfId="3" applyNumberFormat="1" applyFont="1" applyFill="1" applyBorder="1" applyAlignment="1">
      <alignment horizontal="center" vertical="center" wrapText="1"/>
    </xf>
    <xf numFmtId="171" fontId="25" fillId="7" borderId="43" xfId="3" applyNumberFormat="1" applyFont="1" applyFill="1" applyBorder="1" applyAlignment="1">
      <alignment horizontal="center" vertical="center" wrapText="1"/>
    </xf>
    <xf numFmtId="171" fontId="27" fillId="0" borderId="60" xfId="0" applyNumberFormat="1" applyFont="1" applyFill="1" applyBorder="1" applyAlignment="1">
      <alignment vertical="center"/>
    </xf>
    <xf numFmtId="171" fontId="25" fillId="0" borderId="64" xfId="0" applyNumberFormat="1" applyFont="1" applyFill="1" applyBorder="1" applyAlignment="1">
      <alignment horizontal="center" vertical="center"/>
    </xf>
    <xf numFmtId="49" fontId="25" fillId="0" borderId="26" xfId="0" applyNumberFormat="1" applyFont="1" applyFill="1" applyBorder="1" applyAlignment="1">
      <alignment horizontal="center" vertical="center"/>
    </xf>
    <xf numFmtId="49" fontId="25" fillId="0" borderId="64" xfId="0" applyNumberFormat="1" applyFont="1" applyFill="1" applyBorder="1" applyAlignment="1">
      <alignment horizontal="center" vertical="center"/>
    </xf>
    <xf numFmtId="171" fontId="26" fillId="0" borderId="48" xfId="0" applyNumberFormat="1" applyFont="1" applyFill="1" applyBorder="1" applyAlignment="1">
      <alignment horizontal="center" vertical="center"/>
    </xf>
    <xf numFmtId="171" fontId="25" fillId="0" borderId="51" xfId="0" applyNumberFormat="1" applyFont="1" applyFill="1" applyBorder="1" applyAlignment="1">
      <alignment horizontal="center" vertical="center"/>
    </xf>
    <xf numFmtId="171" fontId="27" fillId="0" borderId="0" xfId="0" applyNumberFormat="1" applyFont="1"/>
    <xf numFmtId="171" fontId="27" fillId="0" borderId="75" xfId="0" applyNumberFormat="1" applyFont="1" applyFill="1" applyBorder="1" applyAlignment="1">
      <alignment vertical="center"/>
    </xf>
    <xf numFmtId="171" fontId="27" fillId="0" borderId="76" xfId="0" applyNumberFormat="1" applyFont="1" applyFill="1" applyBorder="1" applyAlignment="1">
      <alignment vertical="center"/>
    </xf>
    <xf numFmtId="49" fontId="26" fillId="0" borderId="34" xfId="0" applyNumberFormat="1" applyFont="1" applyFill="1" applyBorder="1" applyAlignment="1">
      <alignment horizontal="center" vertical="center"/>
    </xf>
    <xf numFmtId="171" fontId="26" fillId="0" borderId="34" xfId="0" applyNumberFormat="1" applyFont="1" applyFill="1" applyBorder="1" applyAlignment="1">
      <alignment horizontal="center" vertical="center"/>
    </xf>
    <xf numFmtId="171" fontId="27" fillId="0" borderId="77" xfId="0" applyNumberFormat="1" applyFont="1" applyFill="1" applyBorder="1" applyAlignment="1">
      <alignment vertical="center"/>
    </xf>
    <xf numFmtId="171" fontId="27" fillId="0" borderId="67" xfId="0" applyNumberFormat="1" applyFont="1" applyFill="1" applyBorder="1" applyAlignment="1">
      <alignment vertical="center"/>
    </xf>
    <xf numFmtId="171" fontId="26" fillId="0" borderId="66" xfId="0" applyNumberFormat="1" applyFont="1" applyFill="1" applyBorder="1" applyAlignment="1">
      <alignment horizontal="center" vertical="center"/>
    </xf>
    <xf numFmtId="49" fontId="26" fillId="0" borderId="80" xfId="0" applyNumberFormat="1" applyFont="1" applyFill="1" applyBorder="1" applyAlignment="1">
      <alignment horizontal="center" vertical="center"/>
    </xf>
    <xf numFmtId="171" fontId="27" fillId="0" borderId="84" xfId="0" applyNumberFormat="1" applyFont="1" applyFill="1" applyBorder="1" applyAlignment="1">
      <alignment vertical="center"/>
    </xf>
    <xf numFmtId="171" fontId="27" fillId="0" borderId="17" xfId="0" applyNumberFormat="1" applyFont="1" applyFill="1" applyBorder="1" applyAlignment="1">
      <alignment vertical="center"/>
    </xf>
    <xf numFmtId="171" fontId="26" fillId="9" borderId="43" xfId="0" applyNumberFormat="1" applyFont="1" applyFill="1" applyBorder="1" applyAlignment="1">
      <alignment horizontal="center" vertical="center"/>
    </xf>
    <xf numFmtId="171" fontId="43" fillId="0" borderId="0" xfId="0" applyNumberFormat="1" applyFont="1"/>
    <xf numFmtId="171" fontId="44" fillId="8" borderId="24" xfId="0" applyNumberFormat="1" applyFont="1" applyFill="1" applyBorder="1" applyAlignment="1">
      <alignment vertical="center"/>
    </xf>
    <xf numFmtId="171" fontId="44" fillId="8" borderId="27" xfId="0" applyNumberFormat="1" applyFont="1" applyFill="1" applyBorder="1" applyAlignment="1">
      <alignment vertical="center"/>
    </xf>
    <xf numFmtId="171" fontId="44" fillId="8" borderId="37" xfId="0" applyNumberFormat="1" applyFont="1" applyFill="1" applyBorder="1" applyAlignment="1">
      <alignment vertical="center"/>
    </xf>
    <xf numFmtId="171" fontId="11" fillId="0" borderId="44" xfId="0" applyNumberFormat="1" applyFont="1" applyFill="1" applyBorder="1" applyAlignment="1">
      <alignment horizontal="center" vertical="center"/>
    </xf>
    <xf numFmtId="171" fontId="11" fillId="0" borderId="48" xfId="0" applyNumberFormat="1" applyFont="1" applyFill="1" applyBorder="1" applyAlignment="1">
      <alignment horizontal="center" vertical="center"/>
    </xf>
    <xf numFmtId="171" fontId="11" fillId="0" borderId="25" xfId="0" applyNumberFormat="1" applyFont="1" applyFill="1" applyBorder="1" applyAlignment="1">
      <alignment horizontal="center" vertical="center"/>
    </xf>
    <xf numFmtId="171" fontId="11" fillId="0" borderId="49" xfId="0" applyNumberFormat="1" applyFont="1" applyFill="1" applyBorder="1" applyAlignment="1">
      <alignment horizontal="center" vertical="center"/>
    </xf>
    <xf numFmtId="171" fontId="30" fillId="0" borderId="26" xfId="0" applyNumberFormat="1" applyFont="1" applyBorder="1" applyAlignment="1">
      <alignment horizontal="center" vertical="center"/>
    </xf>
    <xf numFmtId="171" fontId="11" fillId="2" borderId="46" xfId="0" applyNumberFormat="1" applyFont="1" applyFill="1" applyBorder="1" applyAlignment="1">
      <alignment vertical="center"/>
    </xf>
    <xf numFmtId="171" fontId="11" fillId="0" borderId="15" xfId="0" applyNumberFormat="1" applyFont="1" applyFill="1" applyBorder="1" applyAlignment="1">
      <alignment horizontal="center" vertical="center"/>
    </xf>
    <xf numFmtId="171" fontId="11" fillId="2" borderId="15" xfId="0" applyNumberFormat="1" applyFont="1" applyFill="1" applyBorder="1" applyAlignment="1">
      <alignment vertical="center"/>
    </xf>
    <xf numFmtId="171" fontId="11" fillId="2" borderId="28" xfId="0" applyNumberFormat="1" applyFont="1" applyFill="1" applyBorder="1" applyAlignment="1">
      <alignment vertical="center"/>
    </xf>
    <xf numFmtId="49" fontId="30" fillId="0" borderId="30" xfId="0" applyNumberFormat="1" applyFont="1" applyBorder="1" applyAlignment="1">
      <alignment horizontal="center" vertical="center"/>
    </xf>
    <xf numFmtId="171" fontId="11" fillId="0" borderId="46" xfId="0" applyNumberFormat="1" applyFont="1" applyFill="1" applyBorder="1" applyAlignment="1">
      <alignment horizontal="center" vertical="center"/>
    </xf>
    <xf numFmtId="171" fontId="11" fillId="2" borderId="85" xfId="0" applyNumberFormat="1" applyFont="1" applyFill="1" applyBorder="1" applyAlignment="1">
      <alignment vertical="center"/>
    </xf>
    <xf numFmtId="171" fontId="11" fillId="0" borderId="28" xfId="0" applyNumberFormat="1" applyFont="1" applyFill="1" applyBorder="1" applyAlignment="1">
      <alignment horizontal="center" vertical="center"/>
    </xf>
    <xf numFmtId="171" fontId="30" fillId="0" borderId="30" xfId="0" applyNumberFormat="1" applyFont="1" applyBorder="1" applyAlignment="1">
      <alignment horizontal="center" vertical="center"/>
    </xf>
    <xf numFmtId="171" fontId="11" fillId="9" borderId="46" xfId="0" applyNumberFormat="1" applyFont="1" applyFill="1" applyBorder="1" applyAlignment="1">
      <alignment horizontal="center" vertical="center"/>
    </xf>
    <xf numFmtId="171" fontId="11" fillId="9" borderId="15" xfId="0" applyNumberFormat="1" applyFont="1" applyFill="1" applyBorder="1" applyAlignment="1">
      <alignment horizontal="center" vertical="center"/>
    </xf>
    <xf numFmtId="171" fontId="11" fillId="9" borderId="28" xfId="0" applyNumberFormat="1" applyFont="1" applyFill="1" applyBorder="1" applyAlignment="1">
      <alignment horizontal="center" vertical="center"/>
    </xf>
    <xf numFmtId="171" fontId="30" fillId="9" borderId="30" xfId="0" applyNumberFormat="1" applyFont="1" applyFill="1" applyBorder="1" applyAlignment="1">
      <alignment horizontal="center" vertical="center"/>
    </xf>
    <xf numFmtId="171" fontId="45" fillId="0" borderId="0" xfId="0" applyNumberFormat="1" applyFont="1"/>
    <xf numFmtId="171" fontId="11" fillId="9" borderId="19" xfId="0" applyNumberFormat="1" applyFont="1" applyFill="1" applyBorder="1" applyAlignment="1">
      <alignment horizontal="center" vertical="center"/>
    </xf>
    <xf numFmtId="171" fontId="11" fillId="9" borderId="63" xfId="0" applyNumberFormat="1" applyFont="1" applyFill="1" applyBorder="1" applyAlignment="1">
      <alignment horizontal="center" vertical="center"/>
    </xf>
    <xf numFmtId="171" fontId="11" fillId="6" borderId="22" xfId="0" applyNumberFormat="1" applyFont="1" applyFill="1" applyBorder="1" applyAlignment="1">
      <alignment vertical="center"/>
    </xf>
    <xf numFmtId="171" fontId="11" fillId="9" borderId="22" xfId="0" applyNumberFormat="1" applyFont="1" applyFill="1" applyBorder="1" applyAlignment="1">
      <alignment horizontal="center" vertical="center"/>
    </xf>
    <xf numFmtId="171" fontId="11" fillId="9" borderId="56" xfId="0" applyNumberFormat="1" applyFont="1" applyFill="1" applyBorder="1" applyAlignment="1">
      <alignment horizontal="center" vertical="center"/>
    </xf>
    <xf numFmtId="171" fontId="11" fillId="6" borderId="56" xfId="0" applyNumberFormat="1" applyFont="1" applyFill="1" applyBorder="1" applyAlignment="1">
      <alignment vertical="center"/>
    </xf>
    <xf numFmtId="171" fontId="30" fillId="9" borderId="36" xfId="0" applyNumberFormat="1" applyFont="1" applyFill="1" applyBorder="1" applyAlignment="1">
      <alignment horizontal="center" vertical="center"/>
    </xf>
    <xf numFmtId="171" fontId="11" fillId="0" borderId="10" xfId="0" applyNumberFormat="1" applyFont="1" applyFill="1" applyBorder="1" applyAlignment="1">
      <alignment horizontal="center" vertical="center"/>
    </xf>
    <xf numFmtId="171" fontId="30" fillId="2" borderId="28" xfId="0" applyNumberFormat="1" applyFont="1" applyFill="1" applyBorder="1" applyAlignment="1">
      <alignment vertical="center"/>
    </xf>
    <xf numFmtId="171" fontId="30" fillId="2" borderId="29" xfId="0" applyNumberFormat="1" applyFont="1" applyFill="1" applyBorder="1" applyAlignment="1">
      <alignment vertical="center"/>
    </xf>
    <xf numFmtId="171" fontId="30" fillId="2" borderId="16" xfId="0" applyNumberFormat="1" applyFont="1" applyFill="1" applyBorder="1" applyAlignment="1">
      <alignment vertical="center"/>
    </xf>
    <xf numFmtId="171" fontId="11" fillId="2" borderId="47" xfId="0" applyNumberFormat="1" applyFont="1" applyFill="1" applyBorder="1" applyAlignment="1">
      <alignment vertical="center"/>
    </xf>
    <xf numFmtId="171" fontId="30" fillId="2" borderId="47" xfId="0" applyNumberFormat="1" applyFont="1" applyFill="1" applyBorder="1" applyAlignment="1">
      <alignment vertical="center"/>
    </xf>
    <xf numFmtId="171" fontId="30" fillId="2" borderId="0" xfId="0" applyNumberFormat="1" applyFont="1" applyFill="1" applyBorder="1" applyAlignment="1">
      <alignment vertical="center"/>
    </xf>
    <xf numFmtId="171" fontId="30" fillId="2" borderId="31" xfId="0" applyNumberFormat="1" applyFont="1" applyFill="1" applyBorder="1" applyAlignment="1">
      <alignment vertical="center"/>
    </xf>
    <xf numFmtId="171" fontId="11" fillId="2" borderId="4" xfId="0" applyNumberFormat="1" applyFont="1" applyFill="1" applyBorder="1" applyAlignment="1">
      <alignment vertical="center"/>
    </xf>
    <xf numFmtId="171" fontId="30" fillId="2" borderId="4" xfId="0" applyNumberFormat="1" applyFont="1" applyFill="1" applyBorder="1" applyAlignment="1">
      <alignment horizontal="right" vertical="center"/>
    </xf>
    <xf numFmtId="171" fontId="30" fillId="2" borderId="5" xfId="0" applyNumberFormat="1" applyFont="1" applyFill="1" applyBorder="1" applyAlignment="1">
      <alignment horizontal="right" vertical="center"/>
    </xf>
    <xf numFmtId="171" fontId="30" fillId="2" borderId="6" xfId="0" applyNumberFormat="1" applyFont="1" applyFill="1" applyBorder="1" applyAlignment="1">
      <alignment horizontal="right" vertical="center"/>
    </xf>
    <xf numFmtId="49" fontId="30" fillId="0" borderId="54" xfId="0" applyNumberFormat="1" applyFont="1" applyBorder="1" applyAlignment="1">
      <alignment horizontal="center" vertical="center"/>
    </xf>
    <xf numFmtId="171" fontId="30" fillId="2" borderId="1" xfId="0" applyNumberFormat="1" applyFont="1" applyFill="1" applyBorder="1" applyAlignment="1">
      <alignment vertical="center"/>
    </xf>
    <xf numFmtId="171" fontId="30" fillId="2" borderId="2" xfId="0" applyNumberFormat="1" applyFont="1" applyFill="1" applyBorder="1" applyAlignment="1">
      <alignment vertical="center"/>
    </xf>
    <xf numFmtId="171" fontId="30" fillId="2" borderId="3" xfId="0" applyNumberFormat="1" applyFont="1" applyFill="1" applyBorder="1" applyAlignment="1">
      <alignment vertical="center"/>
    </xf>
    <xf numFmtId="171" fontId="30" fillId="2" borderId="47" xfId="0" applyNumberFormat="1" applyFont="1" applyFill="1" applyBorder="1" applyAlignment="1">
      <alignment horizontal="right" vertical="center"/>
    </xf>
    <xf numFmtId="171" fontId="30" fillId="2" borderId="0" xfId="0" applyNumberFormat="1" applyFont="1" applyFill="1" applyBorder="1" applyAlignment="1">
      <alignment horizontal="right" vertical="center"/>
    </xf>
    <xf numFmtId="171" fontId="30" fillId="2" borderId="31" xfId="0" applyNumberFormat="1" applyFont="1" applyFill="1" applyBorder="1" applyAlignment="1">
      <alignment horizontal="right" vertical="center"/>
    </xf>
    <xf numFmtId="171" fontId="30" fillId="2" borderId="4" xfId="0" applyNumberFormat="1" applyFont="1" applyFill="1" applyBorder="1" applyAlignment="1">
      <alignment vertical="center"/>
    </xf>
    <xf numFmtId="171" fontId="30" fillId="2" borderId="5" xfId="0" applyNumberFormat="1" applyFont="1" applyFill="1" applyBorder="1" applyAlignment="1">
      <alignment vertical="center"/>
    </xf>
    <xf numFmtId="171" fontId="30" fillId="2" borderId="6" xfId="0" applyNumberFormat="1" applyFont="1" applyFill="1" applyBorder="1" applyAlignment="1">
      <alignment vertical="center"/>
    </xf>
    <xf numFmtId="171" fontId="4" fillId="6" borderId="56" xfId="0" applyNumberFormat="1" applyFont="1" applyFill="1" applyBorder="1" applyAlignment="1">
      <alignment vertical="center"/>
    </xf>
    <xf numFmtId="171" fontId="30" fillId="6" borderId="20" xfId="0" applyNumberFormat="1" applyFont="1" applyFill="1" applyBorder="1" applyAlignment="1">
      <alignment vertical="center"/>
    </xf>
    <xf numFmtId="171" fontId="30" fillId="6" borderId="19" xfId="0" applyNumberFormat="1" applyFont="1" applyFill="1" applyBorder="1" applyAlignment="1">
      <alignment vertical="center"/>
    </xf>
    <xf numFmtId="171" fontId="30" fillId="6" borderId="56" xfId="0" applyNumberFormat="1" applyFont="1" applyFill="1" applyBorder="1" applyAlignment="1">
      <alignment vertical="center"/>
    </xf>
    <xf numFmtId="171" fontId="30" fillId="6" borderId="57" xfId="0" applyNumberFormat="1" applyFont="1" applyFill="1" applyBorder="1" applyAlignment="1">
      <alignment vertical="center"/>
    </xf>
    <xf numFmtId="171" fontId="4" fillId="6" borderId="19" xfId="0" applyNumberFormat="1" applyFont="1" applyFill="1" applyBorder="1" applyAlignment="1">
      <alignment vertical="center"/>
    </xf>
    <xf numFmtId="171" fontId="4" fillId="6" borderId="57" xfId="0" applyNumberFormat="1" applyFont="1" applyFill="1" applyBorder="1" applyAlignment="1">
      <alignment vertical="center"/>
    </xf>
    <xf numFmtId="171" fontId="30" fillId="9" borderId="64" xfId="0" applyNumberFormat="1" applyFont="1" applyFill="1" applyBorder="1" applyAlignment="1">
      <alignment horizontal="center" vertical="center"/>
    </xf>
    <xf numFmtId="171" fontId="24" fillId="0" borderId="65" xfId="0" applyNumberFormat="1" applyFont="1" applyBorder="1"/>
    <xf numFmtId="167" fontId="12" fillId="0" borderId="24" xfId="0" applyNumberFormat="1" applyFont="1" applyFill="1" applyBorder="1" applyAlignment="1">
      <alignment horizontal="center" vertical="center"/>
    </xf>
    <xf numFmtId="0" fontId="69" fillId="0" borderId="15" xfId="0" applyFont="1" applyBorder="1"/>
    <xf numFmtId="0" fontId="41" fillId="0" borderId="32" xfId="0" applyFont="1" applyFill="1" applyBorder="1"/>
    <xf numFmtId="3" fontId="0" fillId="0" borderId="15" xfId="0" applyNumberFormat="1" applyFont="1" applyFill="1" applyBorder="1"/>
    <xf numFmtId="9" fontId="0" fillId="0" borderId="32" xfId="1" applyFont="1" applyFill="1" applyBorder="1"/>
    <xf numFmtId="3" fontId="0" fillId="0" borderId="32" xfId="0" applyNumberFormat="1" applyFill="1" applyBorder="1" applyAlignment="1">
      <alignment horizontal="center"/>
    </xf>
    <xf numFmtId="3" fontId="0" fillId="0" borderId="32" xfId="0" applyNumberFormat="1" applyFont="1" applyFill="1" applyBorder="1" applyAlignment="1">
      <alignment horizontal="center"/>
    </xf>
    <xf numFmtId="167" fontId="2" fillId="0" borderId="0" xfId="0" applyNumberFormat="1" applyFont="1" applyFill="1" applyAlignment="1">
      <alignment horizontal="center"/>
    </xf>
    <xf numFmtId="171" fontId="26" fillId="0" borderId="25" xfId="0" applyNumberFormat="1" applyFont="1" applyFill="1" applyBorder="1" applyAlignment="1">
      <alignment horizontal="center" vertical="center"/>
    </xf>
    <xf numFmtId="0" fontId="72" fillId="33" borderId="0" xfId="0" applyFont="1" applyFill="1"/>
    <xf numFmtId="0" fontId="73" fillId="33" borderId="0" xfId="0" applyFont="1" applyFill="1"/>
    <xf numFmtId="0" fontId="75" fillId="33" borderId="0" xfId="0" applyFont="1" applyFill="1"/>
    <xf numFmtId="0" fontId="77" fillId="33" borderId="0" xfId="0" applyFont="1" applyFill="1"/>
    <xf numFmtId="0" fontId="0" fillId="33" borderId="0" xfId="0" applyFill="1"/>
    <xf numFmtId="176" fontId="79" fillId="0" borderId="0" xfId="2" applyNumberFormat="1" applyFont="1" applyAlignment="1">
      <alignment vertical="center" wrapText="1"/>
    </xf>
    <xf numFmtId="0" fontId="71" fillId="3" borderId="0" xfId="0" applyFont="1" applyFill="1"/>
    <xf numFmtId="0" fontId="75" fillId="3" borderId="0" xfId="0" applyFont="1" applyFill="1" applyAlignment="1">
      <alignment vertical="center"/>
    </xf>
    <xf numFmtId="0" fontId="5" fillId="0" borderId="98" xfId="2" quotePrefix="1" applyFont="1" applyBorder="1" applyAlignment="1">
      <alignment horizontal="center" vertical="center"/>
    </xf>
    <xf numFmtId="0" fontId="80" fillId="0" borderId="0" xfId="2" applyFont="1" applyAlignment="1">
      <alignment vertical="center" wrapText="1"/>
    </xf>
    <xf numFmtId="0" fontId="5" fillId="0" borderId="0" xfId="2" quotePrefix="1" applyFont="1" applyAlignment="1">
      <alignment horizontal="center" vertical="center"/>
    </xf>
    <xf numFmtId="0" fontId="79" fillId="35" borderId="98" xfId="2" quotePrefix="1" applyFont="1" applyFill="1" applyBorder="1" applyAlignment="1">
      <alignment horizontal="center" vertical="center"/>
    </xf>
    <xf numFmtId="0" fontId="79" fillId="0" borderId="0" xfId="2" quotePrefix="1" applyFont="1" applyAlignment="1">
      <alignment horizontal="center" vertical="center"/>
    </xf>
    <xf numFmtId="0" fontId="78" fillId="36" borderId="98" xfId="2" applyFont="1" applyFill="1" applyBorder="1" applyAlignment="1">
      <alignment horizontal="center" vertical="center"/>
    </xf>
    <xf numFmtId="0" fontId="85" fillId="0" borderId="0" xfId="2" applyFont="1" applyAlignment="1">
      <alignment horizontal="left" vertical="center"/>
    </xf>
    <xf numFmtId="0" fontId="78" fillId="0" borderId="0" xfId="2" quotePrefix="1" applyFont="1" applyAlignment="1">
      <alignment horizontal="center" vertical="center"/>
    </xf>
    <xf numFmtId="0" fontId="86" fillId="0" borderId="98" xfId="2" quotePrefix="1" applyFont="1" applyBorder="1" applyAlignment="1">
      <alignment horizontal="center" vertical="center"/>
    </xf>
    <xf numFmtId="0" fontId="87" fillId="0" borderId="0" xfId="2" quotePrefix="1" applyFont="1" applyAlignment="1">
      <alignment horizontal="center" vertical="center"/>
    </xf>
    <xf numFmtId="0" fontId="88" fillId="0" borderId="0" xfId="2" quotePrefix="1" applyFont="1" applyAlignment="1">
      <alignment horizontal="left" vertical="center"/>
    </xf>
    <xf numFmtId="0" fontId="79" fillId="35" borderId="98" xfId="2" quotePrefix="1" applyFont="1" applyFill="1" applyBorder="1" applyAlignment="1">
      <alignment horizontal="center" vertical="center" wrapText="1"/>
    </xf>
    <xf numFmtId="0" fontId="78" fillId="0" borderId="0" xfId="2" quotePrefix="1" applyFont="1" applyAlignment="1">
      <alignment horizontal="center" vertical="center" wrapText="1"/>
    </xf>
    <xf numFmtId="0" fontId="78" fillId="0" borderId="0" xfId="2" applyFont="1" applyAlignment="1">
      <alignment vertical="center"/>
    </xf>
    <xf numFmtId="0" fontId="85" fillId="0" borderId="0" xfId="2" applyFont="1"/>
    <xf numFmtId="0" fontId="89" fillId="35" borderId="98" xfId="0" applyFont="1" applyFill="1" applyBorder="1"/>
    <xf numFmtId="0" fontId="79" fillId="0" borderId="98" xfId="2" applyFont="1" applyBorder="1" applyAlignment="1">
      <alignment horizontal="center" vertical="center" wrapText="1"/>
    </xf>
    <xf numFmtId="0" fontId="90" fillId="0" borderId="98" xfId="2" quotePrefix="1" applyFont="1" applyBorder="1" applyAlignment="1">
      <alignment horizontal="center" vertical="center"/>
    </xf>
    <xf numFmtId="0" fontId="2" fillId="33" borderId="0" xfId="0" applyFont="1" applyFill="1"/>
    <xf numFmtId="0" fontId="91" fillId="3" borderId="0" xfId="0" applyFont="1" applyFill="1"/>
    <xf numFmtId="0" fontId="2" fillId="3" borderId="0" xfId="0" applyFont="1" applyFill="1"/>
    <xf numFmtId="3" fontId="79" fillId="0" borderId="98" xfId="2" applyNumberFormat="1" applyFont="1" applyBorder="1" applyAlignment="1">
      <alignment horizontal="center" vertical="center"/>
    </xf>
    <xf numFmtId="0" fontId="79" fillId="0" borderId="98" xfId="2" quotePrefix="1" applyFont="1" applyBorder="1" applyAlignment="1">
      <alignment horizontal="center" vertical="center"/>
    </xf>
    <xf numFmtId="0" fontId="0" fillId="33" borderId="0" xfId="0" applyFill="1" applyAlignment="1">
      <alignment vertical="center"/>
    </xf>
    <xf numFmtId="0" fontId="71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80" fillId="36" borderId="98" xfId="2" applyFont="1" applyFill="1" applyBorder="1" applyAlignment="1">
      <alignment vertical="center" wrapText="1"/>
    </xf>
    <xf numFmtId="0" fontId="89" fillId="3" borderId="0" xfId="0" applyFont="1" applyFill="1"/>
    <xf numFmtId="0" fontId="81" fillId="3" borderId="98" xfId="2" applyFont="1" applyFill="1" applyBorder="1"/>
    <xf numFmtId="0" fontId="81" fillId="3" borderId="98" xfId="0" applyFont="1" applyFill="1" applyBorder="1"/>
    <xf numFmtId="0" fontId="80" fillId="0" borderId="100" xfId="2" applyFont="1" applyBorder="1" applyAlignment="1">
      <alignment horizontal="center" vertical="center"/>
    </xf>
    <xf numFmtId="0" fontId="71" fillId="0" borderId="0" xfId="0" applyFont="1"/>
    <xf numFmtId="0" fontId="89" fillId="35" borderId="100" xfId="0" applyFont="1" applyFill="1" applyBorder="1"/>
    <xf numFmtId="0" fontId="79" fillId="0" borderId="100" xfId="2" applyFont="1" applyBorder="1" applyAlignment="1">
      <alignment horizontal="center" vertical="center"/>
    </xf>
    <xf numFmtId="0" fontId="89" fillId="0" borderId="103" xfId="0" applyFont="1" applyBorder="1"/>
    <xf numFmtId="0" fontId="81" fillId="0" borderId="106" xfId="2" applyFont="1" applyBorder="1" applyAlignment="1">
      <alignment horizontal="center" vertical="center"/>
    </xf>
    <xf numFmtId="0" fontId="81" fillId="0" borderId="98" xfId="2" applyFont="1" applyBorder="1" applyAlignment="1">
      <alignment horizontal="center" vertical="center"/>
    </xf>
    <xf numFmtId="0" fontId="42" fillId="0" borderId="0" xfId="0" applyFont="1"/>
    <xf numFmtId="0" fontId="79" fillId="36" borderId="98" xfId="2" applyFont="1" applyFill="1" applyBorder="1" applyAlignment="1">
      <alignment vertical="center" wrapText="1"/>
    </xf>
    <xf numFmtId="49" fontId="79" fillId="0" borderId="98" xfId="3" applyNumberFormat="1" applyFont="1" applyFill="1" applyBorder="1" applyAlignment="1">
      <alignment horizontal="center" vertical="center"/>
    </xf>
    <xf numFmtId="49" fontId="79" fillId="35" borderId="98" xfId="3" applyNumberFormat="1" applyFont="1" applyFill="1" applyBorder="1" applyAlignment="1">
      <alignment horizontal="center" vertical="center"/>
    </xf>
    <xf numFmtId="0" fontId="97" fillId="34" borderId="98" xfId="2" applyFont="1" applyFill="1" applyBorder="1" applyAlignment="1">
      <alignment horizontal="center" vertical="center"/>
    </xf>
    <xf numFmtId="0" fontId="97" fillId="36" borderId="98" xfId="2" applyFont="1" applyFill="1" applyBorder="1" applyAlignment="1">
      <alignment horizontal="center" vertical="center"/>
    </xf>
    <xf numFmtId="0" fontId="79" fillId="0" borderId="98" xfId="0" applyFont="1" applyBorder="1" applyAlignment="1">
      <alignment horizontal="center" vertical="center"/>
    </xf>
    <xf numFmtId="0" fontId="5" fillId="3" borderId="98" xfId="0" applyFont="1" applyFill="1" applyBorder="1" applyAlignment="1">
      <alignment horizontal="center" vertical="center"/>
    </xf>
    <xf numFmtId="49" fontId="79" fillId="37" borderId="98" xfId="3" applyNumberFormat="1" applyFont="1" applyFill="1" applyBorder="1" applyAlignment="1">
      <alignment horizontal="center" vertical="center"/>
    </xf>
    <xf numFmtId="49" fontId="79" fillId="37" borderId="98" xfId="3" applyNumberFormat="1" applyFont="1" applyFill="1" applyBorder="1" applyAlignment="1">
      <alignment vertical="center"/>
    </xf>
    <xf numFmtId="0" fontId="79" fillId="39" borderId="98" xfId="4" applyFont="1" applyFill="1" applyBorder="1" applyAlignment="1">
      <alignment horizontal="center" vertical="center" wrapText="1"/>
    </xf>
    <xf numFmtId="0" fontId="79" fillId="3" borderId="98" xfId="4" applyFont="1" applyFill="1" applyBorder="1" applyAlignment="1">
      <alignment horizontal="center" vertical="center" wrapText="1"/>
    </xf>
    <xf numFmtId="49" fontId="79" fillId="37" borderId="98" xfId="3" applyNumberFormat="1" applyFont="1" applyFill="1" applyBorder="1" applyAlignment="1">
      <alignment vertical="center" wrapText="1"/>
    </xf>
    <xf numFmtId="0" fontId="80" fillId="0" borderId="98" xfId="0" applyFont="1" applyBorder="1" applyAlignment="1">
      <alignment horizontal="center" vertical="center"/>
    </xf>
    <xf numFmtId="0" fontId="79" fillId="3" borderId="98" xfId="0" applyFont="1" applyFill="1" applyBorder="1" applyAlignment="1">
      <alignment horizontal="center" vertical="center"/>
    </xf>
    <xf numFmtId="3" fontId="79" fillId="0" borderId="98" xfId="0" applyNumberFormat="1" applyFont="1" applyBorder="1" applyAlignment="1">
      <alignment horizontal="center" vertical="center"/>
    </xf>
    <xf numFmtId="0" fontId="80" fillId="0" borderId="98" xfId="0" quotePrefix="1" applyFont="1" applyBorder="1" applyAlignment="1">
      <alignment horizontal="center" vertical="center"/>
    </xf>
    <xf numFmtId="0" fontId="9" fillId="0" borderId="98" xfId="0" applyFont="1" applyBorder="1" applyAlignment="1">
      <alignment horizontal="center" vertical="center"/>
    </xf>
    <xf numFmtId="0" fontId="99" fillId="35" borderId="98" xfId="0" applyFont="1" applyFill="1" applyBorder="1" applyAlignment="1">
      <alignment horizontal="center" vertical="center"/>
    </xf>
    <xf numFmtId="0" fontId="80" fillId="0" borderId="98" xfId="0" applyFont="1" applyBorder="1" applyAlignment="1">
      <alignment vertical="center"/>
    </xf>
    <xf numFmtId="0" fontId="5" fillId="35" borderId="98" xfId="0" applyFont="1" applyFill="1" applyBorder="1" applyAlignment="1">
      <alignment horizontal="center" vertical="center"/>
    </xf>
    <xf numFmtId="0" fontId="80" fillId="3" borderId="98" xfId="0" applyFont="1" applyFill="1" applyBorder="1" applyAlignment="1">
      <alignment horizontal="center" vertical="center"/>
    </xf>
    <xf numFmtId="0" fontId="80" fillId="35" borderId="98" xfId="0" applyFont="1" applyFill="1" applyBorder="1" applyAlignment="1">
      <alignment horizontal="center" vertical="center"/>
    </xf>
    <xf numFmtId="0" fontId="80" fillId="37" borderId="98" xfId="0" applyFont="1" applyFill="1" applyBorder="1" applyAlignment="1">
      <alignment vertical="center"/>
    </xf>
    <xf numFmtId="0" fontId="79" fillId="40" borderId="98" xfId="0" applyFont="1" applyFill="1" applyBorder="1" applyAlignment="1">
      <alignment horizontal="center" vertical="center"/>
    </xf>
    <xf numFmtId="0" fontId="79" fillId="37" borderId="98" xfId="0" applyFont="1" applyFill="1" applyBorder="1" applyAlignment="1">
      <alignment vertical="center"/>
    </xf>
    <xf numFmtId="0" fontId="79" fillId="37" borderId="98" xfId="0" applyFont="1" applyFill="1" applyBorder="1" applyAlignment="1">
      <alignment horizontal="center" vertical="center"/>
    </xf>
    <xf numFmtId="0" fontId="100" fillId="37" borderId="98" xfId="0" applyFont="1" applyFill="1" applyBorder="1" applyAlignment="1">
      <alignment vertical="center"/>
    </xf>
    <xf numFmtId="0" fontId="35" fillId="3" borderId="98" xfId="0" applyFont="1" applyFill="1" applyBorder="1" applyAlignment="1">
      <alignment horizontal="center" vertical="center"/>
    </xf>
    <xf numFmtId="49" fontId="79" fillId="35" borderId="98" xfId="3" applyNumberFormat="1" applyFont="1" applyFill="1" applyBorder="1" applyAlignment="1">
      <alignment horizontal="center" vertical="center" wrapText="1"/>
    </xf>
    <xf numFmtId="0" fontId="34" fillId="3" borderId="98" xfId="0" applyFont="1" applyFill="1" applyBorder="1" applyAlignment="1">
      <alignment horizontal="center" vertical="center"/>
    </xf>
    <xf numFmtId="0" fontId="9" fillId="3" borderId="98" xfId="0" applyFont="1" applyFill="1" applyBorder="1" applyAlignment="1">
      <alignment horizontal="center" vertical="center"/>
    </xf>
    <xf numFmtId="0" fontId="79" fillId="35" borderId="98" xfId="0" applyFont="1" applyFill="1" applyBorder="1" applyAlignment="1">
      <alignment vertical="center"/>
    </xf>
    <xf numFmtId="0" fontId="9" fillId="35" borderId="98" xfId="0" applyFont="1" applyFill="1" applyBorder="1" applyAlignment="1">
      <alignment horizontal="center" vertical="center"/>
    </xf>
    <xf numFmtId="0" fontId="80" fillId="41" borderId="98" xfId="0" applyFont="1" applyFill="1" applyBorder="1" applyAlignment="1">
      <alignment vertical="center"/>
    </xf>
    <xf numFmtId="0" fontId="99" fillId="3" borderId="98" xfId="0" applyFont="1" applyFill="1" applyBorder="1" applyAlignment="1">
      <alignment horizontal="center" vertical="center"/>
    </xf>
    <xf numFmtId="0" fontId="9" fillId="0" borderId="98" xfId="0" quotePrefix="1" applyFont="1" applyBorder="1" applyAlignment="1">
      <alignment horizontal="center" vertical="center"/>
    </xf>
    <xf numFmtId="0" fontId="80" fillId="3" borderId="98" xfId="0" applyFont="1" applyFill="1" applyBorder="1" applyAlignment="1">
      <alignment horizontal="center"/>
    </xf>
    <xf numFmtId="49" fontId="79" fillId="41" borderId="98" xfId="3" applyNumberFormat="1" applyFont="1" applyFill="1" applyBorder="1" applyAlignment="1">
      <alignment vertical="center" wrapText="1"/>
    </xf>
    <xf numFmtId="49" fontId="79" fillId="0" borderId="98" xfId="3" quotePrefix="1" applyNumberFormat="1" applyFont="1" applyFill="1" applyBorder="1" applyAlignment="1">
      <alignment horizontal="center" vertical="center" wrapText="1"/>
    </xf>
    <xf numFmtId="49" fontId="79" fillId="35" borderId="98" xfId="3" quotePrefix="1" applyNumberFormat="1" applyFont="1" applyFill="1" applyBorder="1" applyAlignment="1">
      <alignment horizontal="center" vertical="center" wrapText="1"/>
    </xf>
    <xf numFmtId="49" fontId="79" fillId="41" borderId="98" xfId="3" applyNumberFormat="1" applyFont="1" applyFill="1" applyBorder="1" applyAlignment="1">
      <alignment horizontal="center" vertical="center" wrapText="1"/>
    </xf>
    <xf numFmtId="0" fontId="79" fillId="3" borderId="98" xfId="2" quotePrefix="1" applyFont="1" applyFill="1" applyBorder="1" applyAlignment="1">
      <alignment horizontal="center"/>
    </xf>
    <xf numFmtId="0" fontId="79" fillId="34" borderId="98" xfId="2" applyFont="1" applyFill="1" applyBorder="1" applyAlignment="1">
      <alignment horizontal="center" vertical="center"/>
    </xf>
    <xf numFmtId="0" fontId="0" fillId="42" borderId="0" xfId="0" applyFill="1"/>
    <xf numFmtId="3" fontId="13" fillId="0" borderId="42" xfId="0" applyNumberFormat="1" applyFont="1" applyBorder="1" applyAlignment="1">
      <alignment horizontal="left"/>
    </xf>
    <xf numFmtId="0" fontId="0" fillId="0" borderId="8" xfId="0" applyBorder="1"/>
    <xf numFmtId="0" fontId="0" fillId="0" borderId="13" xfId="0" applyFill="1" applyBorder="1"/>
    <xf numFmtId="0" fontId="7" fillId="0" borderId="17" xfId="0" applyFont="1" applyBorder="1" applyAlignment="1">
      <alignment horizontal="center" vertical="center" wrapText="1"/>
    </xf>
    <xf numFmtId="0" fontId="41" fillId="0" borderId="44" xfId="0" applyFont="1" applyBorder="1"/>
    <xf numFmtId="3" fontId="0" fillId="0" borderId="25" xfId="0" applyNumberFormat="1" applyBorder="1" applyAlignment="1">
      <alignment horizontal="center"/>
    </xf>
    <xf numFmtId="3" fontId="0" fillId="0" borderId="26" xfId="0" applyNumberFormat="1" applyBorder="1" applyAlignment="1">
      <alignment horizontal="center"/>
    </xf>
    <xf numFmtId="0" fontId="69" fillId="0" borderId="46" xfId="0" applyFont="1" applyBorder="1" applyAlignment="1">
      <alignment horizontal="right"/>
    </xf>
    <xf numFmtId="3" fontId="0" fillId="0" borderId="30" xfId="0" applyNumberFormat="1" applyBorder="1" applyAlignment="1">
      <alignment horizontal="center"/>
    </xf>
    <xf numFmtId="168" fontId="13" fillId="0" borderId="0" xfId="0" applyNumberFormat="1" applyFont="1" applyBorder="1"/>
    <xf numFmtId="0" fontId="69" fillId="0" borderId="33" xfId="0" applyFont="1" applyBorder="1"/>
    <xf numFmtId="0" fontId="103" fillId="0" borderId="15" xfId="0" applyFont="1" applyBorder="1"/>
    <xf numFmtId="3" fontId="70" fillId="0" borderId="15" xfId="0" applyNumberFormat="1" applyFont="1" applyFill="1" applyBorder="1" applyAlignment="1">
      <alignment horizontal="center"/>
    </xf>
    <xf numFmtId="180" fontId="13" fillId="0" borderId="0" xfId="0" applyNumberFormat="1" applyFont="1" applyBorder="1"/>
    <xf numFmtId="3" fontId="12" fillId="0" borderId="15" xfId="0" applyNumberFormat="1" applyFont="1" applyBorder="1" applyAlignment="1">
      <alignment horizontal="center"/>
    </xf>
    <xf numFmtId="3" fontId="13" fillId="0" borderId="0" xfId="0" applyNumberFormat="1" applyFont="1" applyBorder="1"/>
    <xf numFmtId="0" fontId="13" fillId="0" borderId="15" xfId="0" applyFont="1" applyBorder="1" applyAlignment="1">
      <alignment horizontal="center"/>
    </xf>
    <xf numFmtId="3" fontId="0" fillId="0" borderId="32" xfId="0" applyNumberFormat="1" applyFont="1" applyBorder="1" applyAlignment="1">
      <alignment horizontal="center"/>
    </xf>
    <xf numFmtId="3" fontId="70" fillId="0" borderId="32" xfId="0" applyNumberFormat="1" applyFont="1" applyFill="1" applyBorder="1" applyAlignment="1">
      <alignment horizontal="center"/>
    </xf>
    <xf numFmtId="0" fontId="13" fillId="0" borderId="44" xfId="0" applyFont="1" applyBorder="1"/>
    <xf numFmtId="0" fontId="13" fillId="0" borderId="38" xfId="0" applyFont="1" applyBorder="1" applyAlignment="1">
      <alignment horizontal="center"/>
    </xf>
    <xf numFmtId="169" fontId="12" fillId="0" borderId="0" xfId="0" applyNumberFormat="1" applyFont="1" applyAlignment="1">
      <alignment horizontal="center"/>
    </xf>
    <xf numFmtId="3" fontId="12" fillId="0" borderId="0" xfId="0" applyNumberFormat="1" applyFont="1" applyAlignment="1">
      <alignment horizontal="center"/>
    </xf>
    <xf numFmtId="0" fontId="0" fillId="0" borderId="26" xfId="0" applyBorder="1"/>
    <xf numFmtId="3" fontId="41" fillId="0" borderId="46" xfId="0" applyNumberFormat="1" applyFont="1" applyBorder="1"/>
    <xf numFmtId="3" fontId="0" fillId="0" borderId="30" xfId="0" applyNumberFormat="1" applyFont="1" applyBorder="1"/>
    <xf numFmtId="3" fontId="12" fillId="0" borderId="30" xfId="0" applyNumberFormat="1" applyFont="1" applyBorder="1"/>
    <xf numFmtId="3" fontId="41" fillId="0" borderId="55" xfId="0" applyNumberFormat="1" applyFont="1" applyBorder="1"/>
    <xf numFmtId="3" fontId="12" fillId="0" borderId="36" xfId="0" applyNumberFormat="1" applyFont="1" applyBorder="1"/>
    <xf numFmtId="0" fontId="12" fillId="0" borderId="7" xfId="0" applyFont="1" applyBorder="1" applyAlignment="1">
      <alignment horizontal="center"/>
    </xf>
    <xf numFmtId="0" fontId="12" fillId="0" borderId="3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71" fillId="33" borderId="0" xfId="0" applyFont="1" applyFill="1"/>
    <xf numFmtId="0" fontId="5" fillId="0" borderId="98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79" fillId="0" borderId="98" xfId="2" applyFont="1" applyBorder="1" applyAlignment="1">
      <alignment horizontal="center" vertical="center"/>
    </xf>
    <xf numFmtId="0" fontId="80" fillId="35" borderId="98" xfId="2" applyFont="1" applyFill="1" applyBorder="1" applyAlignment="1">
      <alignment horizontal="center" vertical="center"/>
    </xf>
    <xf numFmtId="0" fontId="79" fillId="35" borderId="98" xfId="2" applyFont="1" applyFill="1" applyBorder="1" applyAlignment="1">
      <alignment horizontal="center" vertical="center"/>
    </xf>
    <xf numFmtId="0" fontId="80" fillId="0" borderId="98" xfId="2" applyFont="1" applyBorder="1" applyAlignment="1">
      <alignment horizontal="center" vertical="center"/>
    </xf>
    <xf numFmtId="0" fontId="80" fillId="0" borderId="98" xfId="0" applyFont="1" applyBorder="1" applyAlignment="1">
      <alignment horizontal="left" vertical="center"/>
    </xf>
    <xf numFmtId="0" fontId="79" fillId="35" borderId="98" xfId="0" applyFont="1" applyFill="1" applyBorder="1" applyAlignment="1">
      <alignment horizontal="center" vertical="center"/>
    </xf>
    <xf numFmtId="0" fontId="79" fillId="37" borderId="98" xfId="2" applyFont="1" applyFill="1" applyBorder="1" applyAlignment="1">
      <alignment horizontal="center" vertical="center"/>
    </xf>
    <xf numFmtId="0" fontId="79" fillId="0" borderId="98" xfId="4" applyFont="1" applyBorder="1" applyAlignment="1">
      <alignment horizontal="center" vertical="center" wrapText="1"/>
    </xf>
    <xf numFmtId="49" fontId="79" fillId="37" borderId="98" xfId="3" applyNumberFormat="1" applyFont="1" applyFill="1" applyBorder="1" applyAlignment="1">
      <alignment horizontal="center" vertical="center" wrapText="1"/>
    </xf>
    <xf numFmtId="0" fontId="82" fillId="35" borderId="98" xfId="0" applyFont="1" applyFill="1" applyBorder="1" applyAlignment="1">
      <alignment horizontal="center" vertical="center"/>
    </xf>
    <xf numFmtId="0" fontId="80" fillId="37" borderId="98" xfId="0" applyFont="1" applyFill="1" applyBorder="1" applyAlignment="1">
      <alignment horizontal="center" vertical="center"/>
    </xf>
    <xf numFmtId="0" fontId="79" fillId="3" borderId="98" xfId="2" applyFont="1" applyFill="1" applyBorder="1" applyAlignment="1">
      <alignment horizontal="center" vertical="center"/>
    </xf>
    <xf numFmtId="0" fontId="79" fillId="3" borderId="98" xfId="2" quotePrefix="1" applyFont="1" applyFill="1" applyBorder="1" applyAlignment="1">
      <alignment horizontal="center" vertical="center"/>
    </xf>
    <xf numFmtId="171" fontId="30" fillId="6" borderId="56" xfId="0" applyNumberFormat="1" applyFont="1" applyFill="1" applyBorder="1" applyAlignment="1">
      <alignment vertical="center"/>
    </xf>
    <xf numFmtId="171" fontId="30" fillId="6" borderId="19" xfId="0" applyNumberFormat="1" applyFont="1" applyFill="1" applyBorder="1" applyAlignment="1">
      <alignment vertical="center"/>
    </xf>
    <xf numFmtId="171" fontId="24" fillId="43" borderId="0" xfId="0" applyNumberFormat="1" applyFont="1" applyFill="1"/>
    <xf numFmtId="171" fontId="105" fillId="10" borderId="0" xfId="0" applyNumberFormat="1" applyFont="1" applyFill="1"/>
    <xf numFmtId="0" fontId="79" fillId="3" borderId="98" xfId="2" applyFont="1" applyFill="1" applyBorder="1" applyAlignment="1">
      <alignment horizontal="center" vertical="center"/>
    </xf>
    <xf numFmtId="0" fontId="79" fillId="3" borderId="98" xfId="2" quotePrefix="1" applyFont="1" applyFill="1" applyBorder="1" applyAlignment="1">
      <alignment horizontal="center" vertical="center"/>
    </xf>
    <xf numFmtId="0" fontId="80" fillId="0" borderId="98" xfId="0" applyFont="1" applyBorder="1" applyAlignment="1">
      <alignment horizontal="left" vertical="center"/>
    </xf>
    <xf numFmtId="0" fontId="79" fillId="35" borderId="98" xfId="0" applyFont="1" applyFill="1" applyBorder="1" applyAlignment="1">
      <alignment horizontal="center" vertical="center"/>
    </xf>
    <xf numFmtId="0" fontId="80" fillId="37" borderId="98" xfId="0" applyFont="1" applyFill="1" applyBorder="1" applyAlignment="1">
      <alignment horizontal="center" vertical="center"/>
    </xf>
    <xf numFmtId="0" fontId="82" fillId="35" borderId="98" xfId="0" applyFont="1" applyFill="1" applyBorder="1" applyAlignment="1">
      <alignment horizontal="center" vertical="center"/>
    </xf>
    <xf numFmtId="49" fontId="79" fillId="37" borderId="98" xfId="3" applyNumberFormat="1" applyFont="1" applyFill="1" applyBorder="1" applyAlignment="1">
      <alignment horizontal="center" vertical="center" wrapText="1"/>
    </xf>
    <xf numFmtId="0" fontId="79" fillId="35" borderId="98" xfId="2" applyFont="1" applyFill="1" applyBorder="1" applyAlignment="1">
      <alignment horizontal="center" vertical="center"/>
    </xf>
    <xf numFmtId="0" fontId="79" fillId="0" borderId="98" xfId="4" applyFont="1" applyBorder="1" applyAlignment="1">
      <alignment horizontal="center" vertical="center" wrapText="1"/>
    </xf>
    <xf numFmtId="0" fontId="79" fillId="37" borderId="98" xfId="2" applyFont="1" applyFill="1" applyBorder="1" applyAlignment="1">
      <alignment horizontal="center" vertical="center"/>
    </xf>
    <xf numFmtId="0" fontId="80" fillId="0" borderId="98" xfId="2" applyFont="1" applyBorder="1" applyAlignment="1">
      <alignment horizontal="center" vertical="center"/>
    </xf>
    <xf numFmtId="0" fontId="79" fillId="0" borderId="98" xfId="2" applyFont="1" applyBorder="1" applyAlignment="1">
      <alignment horizontal="center" vertical="center"/>
    </xf>
    <xf numFmtId="0" fontId="80" fillId="35" borderId="98" xfId="2" applyFont="1" applyFill="1" applyBorder="1" applyAlignment="1">
      <alignment horizontal="center" vertical="center"/>
    </xf>
    <xf numFmtId="0" fontId="5" fillId="0" borderId="98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71" fillId="33" borderId="0" xfId="0" applyFont="1" applyFill="1"/>
    <xf numFmtId="0" fontId="12" fillId="0" borderId="0" xfId="0" applyFont="1" applyAlignment="1">
      <alignment horizontal="center"/>
    </xf>
    <xf numFmtId="0" fontId="29" fillId="3" borderId="33" xfId="0" applyFont="1" applyFill="1" applyBorder="1" applyAlignment="1">
      <alignment horizontal="center" vertical="center" wrapText="1"/>
    </xf>
    <xf numFmtId="0" fontId="29" fillId="3" borderId="31" xfId="0" applyFont="1" applyFill="1" applyBorder="1" applyAlignment="1">
      <alignment horizontal="center" vertical="center" wrapText="1"/>
    </xf>
    <xf numFmtId="0" fontId="29" fillId="3" borderId="4" xfId="0" applyFont="1" applyFill="1" applyBorder="1" applyAlignment="1">
      <alignment horizontal="center" vertical="center" wrapText="1"/>
    </xf>
    <xf numFmtId="0" fontId="29" fillId="3" borderId="28" xfId="0" applyFont="1" applyFill="1" applyBorder="1" applyAlignment="1">
      <alignment horizontal="center" vertical="center" wrapText="1"/>
    </xf>
    <xf numFmtId="3" fontId="41" fillId="0" borderId="0" xfId="0" applyNumberFormat="1" applyFont="1"/>
    <xf numFmtId="0" fontId="41" fillId="0" borderId="52" xfId="0" applyFont="1" applyFill="1" applyBorder="1"/>
    <xf numFmtId="0" fontId="41" fillId="0" borderId="41" xfId="0" applyFont="1" applyFill="1" applyBorder="1"/>
    <xf numFmtId="0" fontId="13" fillId="0" borderId="41" xfId="0" applyFont="1" applyFill="1" applyBorder="1" applyAlignment="1">
      <alignment horizontal="center" vertical="center"/>
    </xf>
    <xf numFmtId="179" fontId="13" fillId="0" borderId="9" xfId="134" applyNumberFormat="1" applyFont="1" applyBorder="1" applyAlignment="1">
      <alignment horizontal="center"/>
    </xf>
    <xf numFmtId="0" fontId="13" fillId="0" borderId="97" xfId="0" applyFont="1" applyBorder="1" applyAlignment="1">
      <alignment horizontal="center"/>
    </xf>
    <xf numFmtId="0" fontId="13" fillId="0" borderId="65" xfId="0" applyFont="1" applyFill="1" applyBorder="1" applyAlignment="1">
      <alignment horizontal="center" vertical="center"/>
    </xf>
    <xf numFmtId="167" fontId="13" fillId="0" borderId="65" xfId="0" applyNumberFormat="1" applyFont="1" applyFill="1" applyBorder="1" applyAlignment="1">
      <alignment horizontal="center" vertical="center"/>
    </xf>
    <xf numFmtId="0" fontId="106" fillId="0" borderId="7" xfId="0" applyFont="1" applyBorder="1" applyAlignment="1">
      <alignment horizontal="center"/>
    </xf>
    <xf numFmtId="9" fontId="106" fillId="0" borderId="9" xfId="1" applyFont="1" applyBorder="1" applyAlignment="1">
      <alignment horizontal="center"/>
    </xf>
    <xf numFmtId="0" fontId="41" fillId="0" borderId="13" xfId="0" applyFont="1" applyFill="1" applyBorder="1"/>
    <xf numFmtId="0" fontId="13" fillId="0" borderId="27" xfId="0" applyFont="1" applyBorder="1" applyAlignment="1">
      <alignment horizontal="center"/>
    </xf>
    <xf numFmtId="0" fontId="106" fillId="0" borderId="7" xfId="0" applyFont="1" applyBorder="1" applyAlignment="1">
      <alignment horizontal="left"/>
    </xf>
    <xf numFmtId="0" fontId="106" fillId="0" borderId="9" xfId="0" applyFont="1" applyBorder="1" applyAlignment="1">
      <alignment horizontal="left"/>
    </xf>
    <xf numFmtId="0" fontId="13" fillId="0" borderId="37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3" fillId="0" borderId="7" xfId="0" applyFont="1" applyFill="1" applyBorder="1" applyAlignment="1">
      <alignment horizontal="center" vertical="center"/>
    </xf>
    <xf numFmtId="0" fontId="41" fillId="0" borderId="8" xfId="0" applyFont="1" applyFill="1" applyBorder="1"/>
    <xf numFmtId="0" fontId="13" fillId="0" borderId="8" xfId="0" applyFont="1" applyFill="1" applyBorder="1" applyAlignment="1">
      <alignment horizontal="center" vertical="center"/>
    </xf>
    <xf numFmtId="0" fontId="106" fillId="0" borderId="7" xfId="0" applyFont="1" applyFill="1" applyBorder="1" applyAlignment="1">
      <alignment horizontal="center" vertical="center"/>
    </xf>
    <xf numFmtId="0" fontId="106" fillId="0" borderId="8" xfId="0" applyFont="1" applyFill="1" applyBorder="1" applyAlignment="1">
      <alignment horizontal="center" vertical="center"/>
    </xf>
    <xf numFmtId="9" fontId="13" fillId="0" borderId="41" xfId="0" applyNumberFormat="1" applyFont="1" applyFill="1" applyBorder="1" applyAlignment="1">
      <alignment horizontal="center" vertical="center"/>
    </xf>
    <xf numFmtId="0" fontId="41" fillId="0" borderId="7" xfId="0" applyFont="1" applyBorder="1"/>
    <xf numFmtId="0" fontId="41" fillId="0" borderId="8" xfId="0" applyFont="1" applyBorder="1"/>
    <xf numFmtId="167" fontId="106" fillId="0" borderId="7" xfId="0" applyNumberFormat="1" applyFont="1" applyFill="1" applyBorder="1" applyAlignment="1">
      <alignment horizontal="center" vertical="center"/>
    </xf>
    <xf numFmtId="167" fontId="106" fillId="0" borderId="8" xfId="0" applyNumberFormat="1" applyFont="1" applyFill="1" applyBorder="1" applyAlignment="1">
      <alignment horizontal="center" vertical="center"/>
    </xf>
    <xf numFmtId="9" fontId="13" fillId="0" borderId="58" xfId="0" applyNumberFormat="1" applyFont="1" applyFill="1" applyBorder="1" applyAlignment="1">
      <alignment horizontal="center" vertical="center"/>
    </xf>
    <xf numFmtId="0" fontId="106" fillId="3" borderId="65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106" fillId="0" borderId="17" xfId="0" applyFont="1" applyFill="1" applyBorder="1" applyAlignment="1">
      <alignment horizontal="center" vertical="center"/>
    </xf>
    <xf numFmtId="0" fontId="106" fillId="0" borderId="18" xfId="0" applyFont="1" applyFill="1" applyBorder="1" applyAlignment="1">
      <alignment horizontal="center" vertical="center"/>
    </xf>
    <xf numFmtId="167" fontId="13" fillId="0" borderId="18" xfId="0" applyNumberFormat="1" applyFont="1" applyFill="1" applyBorder="1" applyAlignment="1">
      <alignment horizontal="center" vertical="center"/>
    </xf>
    <xf numFmtId="167" fontId="106" fillId="0" borderId="17" xfId="0" applyNumberFormat="1" applyFont="1" applyFill="1" applyBorder="1" applyAlignment="1">
      <alignment horizontal="center" vertical="center"/>
    </xf>
    <xf numFmtId="167" fontId="106" fillId="0" borderId="18" xfId="0" applyNumberFormat="1" applyFont="1" applyFill="1" applyBorder="1" applyAlignment="1">
      <alignment horizontal="center" vertical="center"/>
    </xf>
    <xf numFmtId="9" fontId="13" fillId="0" borderId="18" xfId="0" applyNumberFormat="1" applyFont="1" applyFill="1" applyBorder="1" applyAlignment="1">
      <alignment horizontal="center" vertical="center"/>
    </xf>
    <xf numFmtId="0" fontId="106" fillId="0" borderId="37" xfId="0" applyFont="1" applyBorder="1" applyAlignment="1">
      <alignment horizontal="center" vertical="center" wrapText="1"/>
    </xf>
    <xf numFmtId="0" fontId="106" fillId="0" borderId="65" xfId="0" applyFont="1" applyBorder="1" applyAlignment="1">
      <alignment horizontal="center" vertical="center" wrapText="1"/>
    </xf>
    <xf numFmtId="0" fontId="106" fillId="0" borderId="18" xfId="0" applyFont="1" applyBorder="1" applyAlignment="1">
      <alignment horizontal="center" vertical="center" wrapText="1"/>
    </xf>
    <xf numFmtId="0" fontId="13" fillId="0" borderId="37" xfId="0" applyFont="1" applyBorder="1" applyAlignment="1">
      <alignment vertical="center" wrapText="1"/>
    </xf>
    <xf numFmtId="0" fontId="13" fillId="0" borderId="17" xfId="0" applyFont="1" applyBorder="1" applyAlignment="1">
      <alignment vertical="center" wrapText="1"/>
    </xf>
    <xf numFmtId="0" fontId="106" fillId="0" borderId="17" xfId="0" applyFont="1" applyBorder="1" applyAlignment="1">
      <alignment horizontal="center" vertical="center" wrapText="1"/>
    </xf>
    <xf numFmtId="0" fontId="13" fillId="0" borderId="37" xfId="0" applyFont="1" applyFill="1" applyBorder="1" applyAlignment="1">
      <alignment horizontal="center" vertical="center"/>
    </xf>
    <xf numFmtId="0" fontId="106" fillId="0" borderId="37" xfId="0" applyFont="1" applyFill="1" applyBorder="1" applyAlignment="1">
      <alignment horizontal="center" vertical="center"/>
    </xf>
    <xf numFmtId="0" fontId="13" fillId="0" borderId="58" xfId="0" applyFont="1" applyFill="1" applyBorder="1" applyAlignment="1">
      <alignment horizontal="center" vertical="center"/>
    </xf>
    <xf numFmtId="0" fontId="106" fillId="0" borderId="17" xfId="0" applyFont="1" applyBorder="1" applyAlignment="1">
      <alignment horizontal="center" vertical="center"/>
    </xf>
    <xf numFmtId="0" fontId="41" fillId="0" borderId="25" xfId="0" applyFont="1" applyBorder="1"/>
    <xf numFmtId="3" fontId="41" fillId="0" borderId="25" xfId="0" applyNumberFormat="1" applyFont="1" applyBorder="1" applyAlignment="1">
      <alignment horizontal="center"/>
    </xf>
    <xf numFmtId="3" fontId="41" fillId="0" borderId="25" xfId="0" applyNumberFormat="1" applyFont="1" applyBorder="1" applyAlignment="1">
      <alignment horizontal="center" wrapText="1"/>
    </xf>
    <xf numFmtId="3" fontId="41" fillId="0" borderId="10" xfId="0" applyNumberFormat="1" applyFont="1" applyBorder="1" applyAlignment="1">
      <alignment horizontal="center" wrapText="1"/>
    </xf>
    <xf numFmtId="3" fontId="41" fillId="0" borderId="33" xfId="0" applyNumberFormat="1" applyFont="1" applyBorder="1" applyAlignment="1">
      <alignment horizontal="center"/>
    </xf>
    <xf numFmtId="3" fontId="41" fillId="0" borderId="15" xfId="0" applyNumberFormat="1" applyFont="1" applyBorder="1" applyAlignment="1">
      <alignment horizontal="center"/>
    </xf>
    <xf numFmtId="3" fontId="41" fillId="0" borderId="15" xfId="0" applyNumberFormat="1" applyFont="1" applyBorder="1" applyAlignment="1">
      <alignment horizontal="center" wrapText="1"/>
    </xf>
    <xf numFmtId="3" fontId="41" fillId="0" borderId="28" xfId="0" applyNumberFormat="1" applyFont="1" applyBorder="1" applyAlignment="1">
      <alignment horizontal="center" wrapText="1"/>
    </xf>
    <xf numFmtId="3" fontId="41" fillId="10" borderId="15" xfId="0" applyNumberFormat="1" applyFont="1" applyFill="1" applyBorder="1" applyAlignment="1">
      <alignment horizontal="center"/>
    </xf>
    <xf numFmtId="0" fontId="13" fillId="0" borderId="39" xfId="0" applyFont="1" applyBorder="1"/>
    <xf numFmtId="3" fontId="13" fillId="0" borderId="39" xfId="0" applyNumberFormat="1" applyFont="1" applyBorder="1" applyAlignment="1">
      <alignment horizontal="center"/>
    </xf>
    <xf numFmtId="0" fontId="13" fillId="0" borderId="33" xfId="0" applyFont="1" applyBorder="1"/>
    <xf numFmtId="3" fontId="13" fillId="0" borderId="33" xfId="0" applyNumberFormat="1" applyFont="1" applyBorder="1" applyAlignment="1">
      <alignment horizontal="center"/>
    </xf>
    <xf numFmtId="3" fontId="107" fillId="0" borderId="15" xfId="0" applyNumberFormat="1" applyFont="1" applyFill="1" applyBorder="1" applyAlignment="1">
      <alignment horizontal="center"/>
    </xf>
    <xf numFmtId="3" fontId="13" fillId="0" borderId="15" xfId="0" applyNumberFormat="1" applyFont="1" applyBorder="1" applyAlignment="1">
      <alignment horizontal="center"/>
    </xf>
    <xf numFmtId="3" fontId="41" fillId="4" borderId="15" xfId="0" applyNumberFormat="1" applyFont="1" applyFill="1" applyBorder="1"/>
    <xf numFmtId="9" fontId="41" fillId="0" borderId="15" xfId="1" applyFont="1" applyBorder="1"/>
    <xf numFmtId="3" fontId="41" fillId="0" borderId="15" xfId="0" applyNumberFormat="1" applyFont="1" applyFill="1" applyBorder="1" applyAlignment="1">
      <alignment horizontal="center"/>
    </xf>
    <xf numFmtId="3" fontId="41" fillId="4" borderId="32" xfId="0" applyNumberFormat="1" applyFont="1" applyFill="1" applyBorder="1"/>
    <xf numFmtId="9" fontId="41" fillId="0" borderId="32" xfId="1" applyFont="1" applyBorder="1"/>
    <xf numFmtId="3" fontId="41" fillId="0" borderId="32" xfId="0" applyNumberFormat="1" applyFont="1" applyBorder="1" applyAlignment="1">
      <alignment horizontal="center"/>
    </xf>
    <xf numFmtId="3" fontId="41" fillId="0" borderId="32" xfId="0" applyNumberFormat="1" applyFont="1" applyFill="1" applyBorder="1" applyAlignment="1">
      <alignment horizontal="center"/>
    </xf>
    <xf numFmtId="3" fontId="107" fillId="0" borderId="32" xfId="0" applyNumberFormat="1" applyFont="1" applyFill="1" applyBorder="1" applyAlignment="1">
      <alignment horizontal="center"/>
    </xf>
    <xf numFmtId="3" fontId="41" fillId="0" borderId="15" xfId="0" applyNumberFormat="1" applyFont="1" applyFill="1" applyBorder="1"/>
    <xf numFmtId="3" fontId="13" fillId="0" borderId="32" xfId="0" applyNumberFormat="1" applyFont="1" applyBorder="1"/>
    <xf numFmtId="3" fontId="41" fillId="0" borderId="32" xfId="0" applyNumberFormat="1" applyFont="1" applyFill="1" applyBorder="1"/>
    <xf numFmtId="3" fontId="13" fillId="0" borderId="15" xfId="0" applyNumberFormat="1" applyFont="1" applyFill="1" applyBorder="1"/>
    <xf numFmtId="3" fontId="13" fillId="0" borderId="43" xfId="0" applyNumberFormat="1" applyFont="1" applyBorder="1" applyAlignment="1">
      <alignment horizontal="center"/>
    </xf>
    <xf numFmtId="0" fontId="13" fillId="0" borderId="39" xfId="0" applyFont="1" applyBorder="1" applyAlignment="1">
      <alignment horizontal="center"/>
    </xf>
    <xf numFmtId="3" fontId="41" fillId="0" borderId="0" xfId="0" applyNumberFormat="1" applyFont="1" applyFill="1"/>
    <xf numFmtId="3" fontId="108" fillId="3" borderId="15" xfId="0" applyNumberFormat="1" applyFont="1" applyFill="1" applyBorder="1" applyAlignment="1">
      <alignment horizontal="center" vertical="center" wrapText="1"/>
    </xf>
    <xf numFmtId="14" fontId="41" fillId="0" borderId="15" xfId="0" applyNumberFormat="1" applyFont="1" applyBorder="1"/>
    <xf numFmtId="0" fontId="12" fillId="0" borderId="13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3" fillId="0" borderId="18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8" xfId="0" applyFont="1" applyFill="1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/>
    </xf>
    <xf numFmtId="0" fontId="79" fillId="35" borderId="98" xfId="2" applyFont="1" applyFill="1" applyBorder="1" applyAlignment="1">
      <alignment horizontal="center" vertical="center" wrapText="1"/>
    </xf>
    <xf numFmtId="0" fontId="78" fillId="35" borderId="98" xfId="2" applyFont="1" applyFill="1" applyBorder="1" applyAlignment="1">
      <alignment horizontal="center" vertical="center" textRotation="90" wrapText="1"/>
    </xf>
    <xf numFmtId="175" fontId="79" fillId="35" borderId="98" xfId="2" applyNumberFormat="1" applyFont="1" applyFill="1" applyBorder="1" applyAlignment="1">
      <alignment horizontal="center" vertical="center" textRotation="90"/>
    </xf>
    <xf numFmtId="0" fontId="80" fillId="0" borderId="98" xfId="2" applyFont="1" applyBorder="1" applyAlignment="1">
      <alignment vertical="center" wrapText="1"/>
    </xf>
    <xf numFmtId="3" fontId="81" fillId="0" borderId="98" xfId="2" applyNumberFormat="1" applyFont="1" applyBorder="1" applyAlignment="1">
      <alignment horizontal="right" vertical="center"/>
    </xf>
    <xf numFmtId="0" fontId="71" fillId="33" borderId="0" xfId="0" applyFont="1" applyFill="1"/>
    <xf numFmtId="0" fontId="74" fillId="33" borderId="0" xfId="5" applyFont="1" applyFill="1" applyBorder="1" applyAlignment="1">
      <alignment horizontal="left"/>
    </xf>
    <xf numFmtId="0" fontId="76" fillId="33" borderId="0" xfId="0" applyFont="1" applyFill="1" applyAlignment="1">
      <alignment horizontal="center"/>
    </xf>
    <xf numFmtId="175" fontId="78" fillId="34" borderId="98" xfId="2" applyNumberFormat="1" applyFont="1" applyFill="1" applyBorder="1" applyAlignment="1">
      <alignment horizontal="center" vertical="center"/>
    </xf>
    <xf numFmtId="175" fontId="79" fillId="35" borderId="98" xfId="2" applyNumberFormat="1" applyFont="1" applyFill="1" applyBorder="1" applyAlignment="1">
      <alignment horizontal="center" vertical="center"/>
    </xf>
    <xf numFmtId="175" fontId="79" fillId="35" borderId="98" xfId="2" applyNumberFormat="1" applyFont="1" applyFill="1" applyBorder="1" applyAlignment="1">
      <alignment horizontal="center" vertical="center" wrapText="1"/>
    </xf>
    <xf numFmtId="176" fontId="79" fillId="35" borderId="98" xfId="2" applyNumberFormat="1" applyFont="1" applyFill="1" applyBorder="1" applyAlignment="1">
      <alignment horizontal="center" vertical="center" wrapText="1"/>
    </xf>
    <xf numFmtId="3" fontId="82" fillId="0" borderId="99" xfId="2" applyNumberFormat="1" applyFont="1" applyBorder="1" applyAlignment="1">
      <alignment horizontal="right" vertical="center" wrapText="1"/>
    </xf>
    <xf numFmtId="3" fontId="82" fillId="0" borderId="100" xfId="2" applyNumberFormat="1" applyFont="1" applyBorder="1" applyAlignment="1">
      <alignment horizontal="right" vertical="center" wrapText="1"/>
    </xf>
    <xf numFmtId="0" fontId="80" fillId="0" borderId="99" xfId="2" applyFont="1" applyBorder="1" applyAlignment="1">
      <alignment horizontal="left" vertical="center" wrapText="1"/>
    </xf>
    <xf numFmtId="0" fontId="80" fillId="0" borderId="101" xfId="2" applyFont="1" applyBorder="1" applyAlignment="1">
      <alignment horizontal="left" vertical="center" wrapText="1"/>
    </xf>
    <xf numFmtId="0" fontId="80" fillId="0" borderId="100" xfId="2" applyFont="1" applyBorder="1" applyAlignment="1">
      <alignment horizontal="left" vertical="center" wrapText="1"/>
    </xf>
    <xf numFmtId="0" fontId="5" fillId="0" borderId="98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79" fillId="0" borderId="98" xfId="2" applyFont="1" applyBorder="1" applyAlignment="1">
      <alignment horizontal="center" vertical="center"/>
    </xf>
    <xf numFmtId="3" fontId="81" fillId="0" borderId="98" xfId="0" applyNumberFormat="1" applyFont="1" applyBorder="1" applyAlignment="1">
      <alignment horizontal="right"/>
    </xf>
    <xf numFmtId="3" fontId="82" fillId="0" borderId="102" xfId="2" applyNumberFormat="1" applyFont="1" applyBorder="1" applyAlignment="1">
      <alignment horizontal="right" vertical="center" wrapText="1"/>
    </xf>
    <xf numFmtId="3" fontId="82" fillId="0" borderId="103" xfId="2" applyNumberFormat="1" applyFont="1" applyBorder="1" applyAlignment="1">
      <alignment horizontal="right" vertical="center" wrapText="1"/>
    </xf>
    <xf numFmtId="3" fontId="82" fillId="0" borderId="104" xfId="2" applyNumberFormat="1" applyFont="1" applyBorder="1" applyAlignment="1">
      <alignment horizontal="right" vertical="center" wrapText="1"/>
    </xf>
    <xf numFmtId="3" fontId="82" fillId="0" borderId="105" xfId="2" applyNumberFormat="1" applyFont="1" applyBorder="1" applyAlignment="1">
      <alignment horizontal="right" vertical="center" wrapText="1"/>
    </xf>
    <xf numFmtId="0" fontId="80" fillId="35" borderId="98" xfId="2" applyFont="1" applyFill="1" applyBorder="1" applyAlignment="1">
      <alignment horizontal="center" vertical="center"/>
    </xf>
    <xf numFmtId="0" fontId="80" fillId="0" borderId="98" xfId="2" applyFont="1" applyBorder="1" applyAlignment="1">
      <alignment horizontal="left" vertical="center" wrapText="1"/>
    </xf>
    <xf numFmtId="3" fontId="81" fillId="0" borderId="98" xfId="2" applyNumberFormat="1" applyFont="1" applyBorder="1" applyAlignment="1">
      <alignment horizontal="right" vertical="center" wrapText="1"/>
    </xf>
    <xf numFmtId="0" fontId="80" fillId="0" borderId="98" xfId="2" applyFont="1" applyBorder="1" applyAlignment="1">
      <alignment horizontal="left" vertical="center"/>
    </xf>
    <xf numFmtId="0" fontId="80" fillId="0" borderId="99" xfId="2" applyFont="1" applyBorder="1" applyAlignment="1">
      <alignment horizontal="left" vertical="center"/>
    </xf>
    <xf numFmtId="0" fontId="80" fillId="0" borderId="101" xfId="2" applyFont="1" applyBorder="1" applyAlignment="1">
      <alignment horizontal="left" vertical="center"/>
    </xf>
    <xf numFmtId="0" fontId="80" fillId="0" borderId="100" xfId="2" applyFont="1" applyBorder="1" applyAlignment="1">
      <alignment horizontal="left" vertical="center"/>
    </xf>
    <xf numFmtId="0" fontId="83" fillId="0" borderId="98" xfId="2" applyFont="1" applyBorder="1" applyAlignment="1">
      <alignment horizontal="center" vertical="center" wrapText="1"/>
    </xf>
    <xf numFmtId="0" fontId="79" fillId="35" borderId="98" xfId="2" applyFont="1" applyFill="1" applyBorder="1" applyAlignment="1">
      <alignment horizontal="left" vertical="center" wrapText="1"/>
    </xf>
    <xf numFmtId="3" fontId="82" fillId="35" borderId="99" xfId="2" applyNumberFormat="1" applyFont="1" applyFill="1" applyBorder="1" applyAlignment="1">
      <alignment horizontal="right" vertical="center" wrapText="1"/>
    </xf>
    <xf numFmtId="3" fontId="82" fillId="35" borderId="100" xfId="2" applyNumberFormat="1" applyFont="1" applyFill="1" applyBorder="1" applyAlignment="1">
      <alignment horizontal="right" vertical="center" wrapText="1"/>
    </xf>
    <xf numFmtId="0" fontId="79" fillId="35" borderId="98" xfId="2" applyFont="1" applyFill="1" applyBorder="1" applyAlignment="1">
      <alignment horizontal="center" vertical="center" textRotation="90"/>
    </xf>
    <xf numFmtId="0" fontId="79" fillId="35" borderId="98" xfId="2" applyFont="1" applyFill="1" applyBorder="1" applyAlignment="1">
      <alignment horizontal="left" vertical="center"/>
    </xf>
    <xf numFmtId="0" fontId="5" fillId="35" borderId="98" xfId="2" applyFont="1" applyFill="1" applyBorder="1" applyAlignment="1">
      <alignment horizontal="center" vertical="center" textRotation="90"/>
    </xf>
    <xf numFmtId="0" fontId="78" fillId="35" borderId="106" xfId="2" applyFont="1" applyFill="1" applyBorder="1" applyAlignment="1">
      <alignment horizontal="center" vertical="center"/>
    </xf>
    <xf numFmtId="0" fontId="78" fillId="35" borderId="107" xfId="2" applyFont="1" applyFill="1" applyBorder="1" applyAlignment="1">
      <alignment horizontal="center" vertical="center"/>
    </xf>
    <xf numFmtId="0" fontId="78" fillId="35" borderId="108" xfId="2" applyFont="1" applyFill="1" applyBorder="1" applyAlignment="1">
      <alignment horizontal="center" vertical="center"/>
    </xf>
    <xf numFmtId="3" fontId="81" fillId="0" borderId="98" xfId="123" applyNumberFormat="1" applyFont="1" applyFill="1" applyBorder="1" applyAlignment="1">
      <alignment horizontal="right" vertical="center"/>
    </xf>
    <xf numFmtId="3" fontId="81" fillId="0" borderId="99" xfId="2" applyNumberFormat="1" applyFont="1" applyBorder="1" applyAlignment="1">
      <alignment horizontal="right" vertical="center"/>
    </xf>
    <xf numFmtId="3" fontId="81" fillId="0" borderId="100" xfId="2" applyNumberFormat="1" applyFont="1" applyBorder="1" applyAlignment="1">
      <alignment horizontal="right" vertical="center"/>
    </xf>
    <xf numFmtId="3" fontId="81" fillId="0" borderId="99" xfId="2" applyNumberFormat="1" applyFont="1" applyBorder="1" applyAlignment="1">
      <alignment horizontal="right" vertical="center" wrapText="1"/>
    </xf>
    <xf numFmtId="3" fontId="81" fillId="0" borderId="101" xfId="2" applyNumberFormat="1" applyFont="1" applyBorder="1" applyAlignment="1">
      <alignment horizontal="right" vertical="center" wrapText="1"/>
    </xf>
    <xf numFmtId="3" fontId="81" fillId="0" borderId="100" xfId="2" applyNumberFormat="1" applyFont="1" applyBorder="1" applyAlignment="1">
      <alignment horizontal="right" vertical="center" wrapText="1"/>
    </xf>
    <xf numFmtId="0" fontId="80" fillId="0" borderId="98" xfId="0" applyFont="1" applyBorder="1" applyAlignment="1">
      <alignment horizontal="left" vertical="center" wrapText="1"/>
    </xf>
    <xf numFmtId="177" fontId="78" fillId="0" borderId="0" xfId="1" quotePrefix="1" applyNumberFormat="1" applyFont="1" applyFill="1" applyBorder="1" applyAlignment="1">
      <alignment horizontal="center" vertical="center"/>
    </xf>
    <xf numFmtId="3" fontId="82" fillId="35" borderId="98" xfId="2" applyNumberFormat="1" applyFont="1" applyFill="1" applyBorder="1" applyAlignment="1">
      <alignment horizontal="right" vertical="center"/>
    </xf>
    <xf numFmtId="0" fontId="79" fillId="35" borderId="98" xfId="2" applyFont="1" applyFill="1" applyBorder="1" applyAlignment="1">
      <alignment horizontal="center" vertical="center"/>
    </xf>
    <xf numFmtId="3" fontId="81" fillId="0" borderId="101" xfId="2" applyNumberFormat="1" applyFont="1" applyBorder="1" applyAlignment="1">
      <alignment horizontal="right" vertical="center"/>
    </xf>
    <xf numFmtId="0" fontId="78" fillId="36" borderId="99" xfId="2" applyFont="1" applyFill="1" applyBorder="1" applyAlignment="1">
      <alignment horizontal="center" vertical="center"/>
    </xf>
    <xf numFmtId="0" fontId="78" fillId="36" borderId="100" xfId="2" applyFont="1" applyFill="1" applyBorder="1" applyAlignment="1">
      <alignment horizontal="center" vertical="center"/>
    </xf>
    <xf numFmtId="3" fontId="81" fillId="0" borderId="98" xfId="2" applyNumberFormat="1" applyFont="1" applyBorder="1" applyAlignment="1">
      <alignment horizontal="right"/>
    </xf>
    <xf numFmtId="0" fontId="78" fillId="36" borderId="101" xfId="2" applyFont="1" applyFill="1" applyBorder="1" applyAlignment="1">
      <alignment horizontal="center" vertical="center"/>
    </xf>
    <xf numFmtId="3" fontId="81" fillId="0" borderId="98" xfId="0" applyNumberFormat="1" applyFont="1" applyBorder="1" applyAlignment="1">
      <alignment horizontal="right" vertical="center"/>
    </xf>
    <xf numFmtId="3" fontId="81" fillId="0" borderId="98" xfId="2" applyNumberFormat="1" applyFont="1" applyBorder="1" applyAlignment="1">
      <alignment horizontal="right" vertical="top" wrapText="1"/>
    </xf>
    <xf numFmtId="0" fontId="81" fillId="3" borderId="98" xfId="0" applyFont="1" applyFill="1" applyBorder="1" applyAlignment="1">
      <alignment horizontal="center"/>
    </xf>
    <xf numFmtId="0" fontId="79" fillId="35" borderId="98" xfId="2" applyFont="1" applyFill="1" applyBorder="1" applyAlignment="1">
      <alignment horizontal="center" vertical="center" textRotation="90" wrapText="1"/>
    </xf>
    <xf numFmtId="0" fontId="80" fillId="35" borderId="98" xfId="2" applyFont="1" applyFill="1" applyBorder="1" applyAlignment="1">
      <alignment horizontal="center" vertical="center" textRotation="90" wrapText="1"/>
    </xf>
    <xf numFmtId="0" fontId="79" fillId="0" borderId="98" xfId="2" applyFont="1" applyBorder="1" applyAlignment="1">
      <alignment horizontal="left" vertical="center"/>
    </xf>
    <xf numFmtId="3" fontId="92" fillId="0" borderId="98" xfId="0" applyNumberFormat="1" applyFont="1" applyBorder="1" applyAlignment="1">
      <alignment horizontal="right"/>
    </xf>
    <xf numFmtId="0" fontId="90" fillId="35" borderId="98" xfId="0" applyFont="1" applyFill="1" applyBorder="1" applyAlignment="1">
      <alignment horizontal="center" vertical="center" textRotation="91" wrapText="1"/>
    </xf>
    <xf numFmtId="3" fontId="81" fillId="35" borderId="98" xfId="0" applyNumberFormat="1" applyFont="1" applyFill="1" applyBorder="1" applyAlignment="1">
      <alignment horizontal="right"/>
    </xf>
    <xf numFmtId="0" fontId="89" fillId="35" borderId="98" xfId="0" applyFont="1" applyFill="1" applyBorder="1" applyAlignment="1">
      <alignment horizontal="center" vertical="center"/>
    </xf>
    <xf numFmtId="0" fontId="89" fillId="35" borderId="98" xfId="0" applyFont="1" applyFill="1" applyBorder="1" applyAlignment="1">
      <alignment horizontal="center"/>
    </xf>
    <xf numFmtId="0" fontId="90" fillId="35" borderId="99" xfId="0" applyFont="1" applyFill="1" applyBorder="1" applyAlignment="1">
      <alignment horizontal="center" vertical="center"/>
    </xf>
    <xf numFmtId="0" fontId="90" fillId="35" borderId="101" xfId="0" applyFont="1" applyFill="1" applyBorder="1" applyAlignment="1">
      <alignment horizontal="center" vertical="center"/>
    </xf>
    <xf numFmtId="0" fontId="90" fillId="35" borderId="100" xfId="0" applyFont="1" applyFill="1" applyBorder="1" applyAlignment="1">
      <alignment horizontal="center" vertical="center"/>
    </xf>
    <xf numFmtId="0" fontId="90" fillId="35" borderId="98" xfId="0" applyFont="1" applyFill="1" applyBorder="1" applyAlignment="1">
      <alignment horizontal="center"/>
    </xf>
    <xf numFmtId="0" fontId="90" fillId="35" borderId="98" xfId="0" applyFont="1" applyFill="1" applyBorder="1" applyAlignment="1">
      <alignment horizontal="center" vertical="center" wrapText="1"/>
    </xf>
    <xf numFmtId="0" fontId="92" fillId="0" borderId="98" xfId="0" applyFont="1" applyBorder="1" applyAlignment="1">
      <alignment horizontal="center"/>
    </xf>
    <xf numFmtId="0" fontId="90" fillId="35" borderId="98" xfId="0" applyFont="1" applyFill="1" applyBorder="1" applyAlignment="1">
      <alignment horizontal="center" vertical="center"/>
    </xf>
    <xf numFmtId="0" fontId="80" fillId="0" borderId="98" xfId="0" applyFont="1" applyBorder="1" applyAlignment="1">
      <alignment horizontal="left"/>
    </xf>
    <xf numFmtId="3" fontId="82" fillId="0" borderId="98" xfId="2" applyNumberFormat="1" applyFont="1" applyBorder="1" applyAlignment="1">
      <alignment horizontal="right" vertical="center"/>
    </xf>
    <xf numFmtId="0" fontId="80" fillId="0" borderId="106" xfId="2" applyFont="1" applyBorder="1" applyAlignment="1">
      <alignment horizontal="left" vertical="center" wrapText="1"/>
    </xf>
    <xf numFmtId="3" fontId="93" fillId="0" borderId="106" xfId="0" applyNumberFormat="1" applyFont="1" applyBorder="1" applyAlignment="1">
      <alignment horizontal="right"/>
    </xf>
    <xf numFmtId="0" fontId="80" fillId="0" borderId="98" xfId="2" applyFont="1" applyBorder="1" applyAlignment="1">
      <alignment horizontal="center" vertical="center"/>
    </xf>
    <xf numFmtId="0" fontId="89" fillId="0" borderId="98" xfId="0" applyFont="1" applyBorder="1" applyAlignment="1">
      <alignment horizontal="left" vertical="center"/>
    </xf>
    <xf numFmtId="0" fontId="94" fillId="0" borderId="0" xfId="0" applyFont="1" applyAlignment="1">
      <alignment horizontal="left" wrapText="1"/>
    </xf>
    <xf numFmtId="0" fontId="79" fillId="36" borderId="98" xfId="2" applyFont="1" applyFill="1" applyBorder="1" applyAlignment="1">
      <alignment horizontal="center" vertical="center"/>
    </xf>
    <xf numFmtId="3" fontId="82" fillId="0" borderId="98" xfId="2" applyNumberFormat="1" applyFont="1" applyBorder="1" applyAlignment="1">
      <alignment horizontal="right" vertical="center" wrapText="1"/>
    </xf>
    <xf numFmtId="3" fontId="23" fillId="35" borderId="98" xfId="2" applyNumberFormat="1" applyFont="1" applyFill="1" applyBorder="1" applyAlignment="1">
      <alignment horizontal="right" vertical="center"/>
    </xf>
    <xf numFmtId="0" fontId="80" fillId="35" borderId="98" xfId="2" applyFont="1" applyFill="1" applyBorder="1" applyAlignment="1">
      <alignment horizontal="center" vertical="center" wrapText="1"/>
    </xf>
    <xf numFmtId="3" fontId="80" fillId="0" borderId="98" xfId="2" applyNumberFormat="1" applyFont="1" applyBorder="1" applyAlignment="1">
      <alignment horizontal="right" vertical="center"/>
    </xf>
    <xf numFmtId="0" fontId="79" fillId="35" borderId="98" xfId="2" applyFont="1" applyFill="1" applyBorder="1" applyAlignment="1">
      <alignment vertical="center" wrapText="1"/>
    </xf>
    <xf numFmtId="3" fontId="98" fillId="36" borderId="98" xfId="2" applyNumberFormat="1" applyFont="1" applyFill="1" applyBorder="1" applyAlignment="1">
      <alignment horizontal="center" vertical="center"/>
    </xf>
    <xf numFmtId="3" fontId="82" fillId="0" borderId="98" xfId="2" applyNumberFormat="1" applyFont="1" applyBorder="1" applyAlignment="1">
      <alignment horizontal="right"/>
    </xf>
    <xf numFmtId="0" fontId="97" fillId="36" borderId="99" xfId="2" applyFont="1" applyFill="1" applyBorder="1" applyAlignment="1">
      <alignment horizontal="center" vertical="center"/>
    </xf>
    <xf numFmtId="0" fontId="97" fillId="36" borderId="101" xfId="2" applyFont="1" applyFill="1" applyBorder="1" applyAlignment="1">
      <alignment horizontal="center" vertical="center"/>
    </xf>
    <xf numFmtId="0" fontId="97" fillId="36" borderId="100" xfId="2" applyFont="1" applyFill="1" applyBorder="1" applyAlignment="1">
      <alignment horizontal="center" vertical="center"/>
    </xf>
    <xf numFmtId="0" fontId="80" fillId="0" borderId="98" xfId="0" applyFont="1" applyBorder="1" applyAlignment="1">
      <alignment horizontal="left" vertical="center"/>
    </xf>
    <xf numFmtId="3" fontId="81" fillId="3" borderId="98" xfId="2" applyNumberFormat="1" applyFont="1" applyFill="1" applyBorder="1" applyAlignment="1">
      <alignment horizontal="right" vertical="center"/>
    </xf>
    <xf numFmtId="3" fontId="81" fillId="3" borderId="98" xfId="0" applyNumberFormat="1" applyFont="1" applyFill="1" applyBorder="1" applyAlignment="1">
      <alignment horizontal="right" vertical="center"/>
    </xf>
    <xf numFmtId="0" fontId="90" fillId="35" borderId="98" xfId="0" applyFont="1" applyFill="1" applyBorder="1" applyAlignment="1">
      <alignment horizontal="center" vertical="center" textRotation="90"/>
    </xf>
    <xf numFmtId="0" fontId="80" fillId="0" borderId="98" xfId="4" applyFont="1" applyBorder="1" applyAlignment="1">
      <alignment horizontal="left" vertical="center" wrapText="1"/>
    </xf>
    <xf numFmtId="3" fontId="81" fillId="0" borderId="98" xfId="4" applyNumberFormat="1" applyFont="1" applyBorder="1" applyAlignment="1">
      <alignment horizontal="right" vertical="center" wrapText="1"/>
    </xf>
    <xf numFmtId="3" fontId="81" fillId="0" borderId="98" xfId="4" applyNumberFormat="1" applyFont="1" applyBorder="1" applyAlignment="1">
      <alignment horizontal="right"/>
    </xf>
    <xf numFmtId="3" fontId="81" fillId="39" borderId="98" xfId="4" applyNumberFormat="1" applyFont="1" applyFill="1" applyBorder="1" applyAlignment="1">
      <alignment horizontal="right"/>
    </xf>
    <xf numFmtId="0" fontId="80" fillId="0" borderId="98" xfId="4" applyFont="1" applyBorder="1" applyAlignment="1">
      <alignment horizontal="left" vertical="center"/>
    </xf>
    <xf numFmtId="0" fontId="79" fillId="38" borderId="98" xfId="4" applyFont="1" applyFill="1" applyBorder="1" applyAlignment="1">
      <alignment horizontal="center" vertical="center" wrapText="1"/>
    </xf>
    <xf numFmtId="0" fontId="79" fillId="38" borderId="98" xfId="4" applyFont="1" applyFill="1" applyBorder="1" applyAlignment="1">
      <alignment horizontal="center" vertical="center"/>
    </xf>
    <xf numFmtId="0" fontId="79" fillId="35" borderId="98" xfId="4" applyFont="1" applyFill="1" applyBorder="1" applyAlignment="1">
      <alignment horizontal="center" vertical="center"/>
    </xf>
    <xf numFmtId="0" fontId="80" fillId="37" borderId="98" xfId="2" applyFont="1" applyFill="1" applyBorder="1" applyAlignment="1">
      <alignment horizontal="center" vertical="center" wrapText="1"/>
    </xf>
    <xf numFmtId="0" fontId="79" fillId="35" borderId="98" xfId="0" applyFont="1" applyFill="1" applyBorder="1" applyAlignment="1">
      <alignment horizontal="center" vertical="center" wrapText="1"/>
    </xf>
    <xf numFmtId="0" fontId="79" fillId="35" borderId="98" xfId="0" applyFont="1" applyFill="1" applyBorder="1" applyAlignment="1">
      <alignment horizontal="center" vertical="center"/>
    </xf>
    <xf numFmtId="0" fontId="79" fillId="36" borderId="98" xfId="4" applyFont="1" applyFill="1" applyBorder="1" applyAlignment="1">
      <alignment horizontal="center" vertical="center" wrapText="1"/>
    </xf>
    <xf numFmtId="3" fontId="81" fillId="0" borderId="98" xfId="4" applyNumberFormat="1" applyFont="1" applyBorder="1" applyAlignment="1">
      <alignment horizontal="right" vertical="center"/>
    </xf>
    <xf numFmtId="3" fontId="81" fillId="3" borderId="98" xfId="4" applyNumberFormat="1" applyFont="1" applyFill="1" applyBorder="1" applyAlignment="1">
      <alignment horizontal="right" vertical="center"/>
    </xf>
    <xf numFmtId="3" fontId="82" fillId="0" borderId="98" xfId="0" applyNumberFormat="1" applyFont="1" applyBorder="1" applyAlignment="1">
      <alignment horizontal="right" vertical="center"/>
    </xf>
    <xf numFmtId="0" fontId="79" fillId="37" borderId="98" xfId="2" applyFont="1" applyFill="1" applyBorder="1" applyAlignment="1">
      <alignment horizontal="center" vertical="center"/>
    </xf>
    <xf numFmtId="3" fontId="82" fillId="0" borderId="99" xfId="0" applyNumberFormat="1" applyFont="1" applyBorder="1" applyAlignment="1">
      <alignment horizontal="right" vertical="center"/>
    </xf>
    <xf numFmtId="3" fontId="82" fillId="0" borderId="101" xfId="0" applyNumberFormat="1" applyFont="1" applyBorder="1" applyAlignment="1">
      <alignment horizontal="right" vertical="center"/>
    </xf>
    <xf numFmtId="3" fontId="82" fillId="0" borderId="100" xfId="0" applyNumberFormat="1" applyFont="1" applyBorder="1" applyAlignment="1">
      <alignment horizontal="right" vertical="center"/>
    </xf>
    <xf numFmtId="49" fontId="79" fillId="37" borderId="99" xfId="3" applyNumberFormat="1" applyFont="1" applyFill="1" applyBorder="1" applyAlignment="1">
      <alignment horizontal="center" vertical="center" wrapText="1"/>
    </xf>
    <xf numFmtId="49" fontId="79" fillId="37" borderId="101" xfId="3" applyNumberFormat="1" applyFont="1" applyFill="1" applyBorder="1" applyAlignment="1">
      <alignment horizontal="center" vertical="center" wrapText="1"/>
    </xf>
    <xf numFmtId="49" fontId="79" fillId="37" borderId="100" xfId="3" applyNumberFormat="1" applyFont="1" applyFill="1" applyBorder="1" applyAlignment="1">
      <alignment horizontal="center" vertical="center" wrapText="1"/>
    </xf>
    <xf numFmtId="0" fontId="79" fillId="35" borderId="98" xfId="0" applyFont="1" applyFill="1" applyBorder="1" applyAlignment="1">
      <alignment horizontal="center" vertical="center" textRotation="90" wrapText="1"/>
    </xf>
    <xf numFmtId="0" fontId="79" fillId="0" borderId="98" xfId="4" applyFont="1" applyBorder="1" applyAlignment="1">
      <alignment horizontal="center" vertical="center" wrapText="1"/>
    </xf>
    <xf numFmtId="0" fontId="79" fillId="35" borderId="98" xfId="4" applyFont="1" applyFill="1" applyBorder="1" applyAlignment="1">
      <alignment horizontal="center" vertical="center" wrapText="1"/>
    </xf>
    <xf numFmtId="3" fontId="82" fillId="0" borderId="98" xfId="0" applyNumberFormat="1" applyFont="1" applyBorder="1" applyAlignment="1">
      <alignment horizontal="center" vertical="center"/>
    </xf>
    <xf numFmtId="0" fontId="80" fillId="0" borderId="98" xfId="2" applyFont="1" applyBorder="1" applyAlignment="1">
      <alignment horizontal="center" vertical="center" wrapText="1"/>
    </xf>
    <xf numFmtId="49" fontId="79" fillId="37" borderId="98" xfId="3" applyNumberFormat="1" applyFont="1" applyFill="1" applyBorder="1" applyAlignment="1">
      <alignment horizontal="center" vertical="center" wrapText="1"/>
    </xf>
    <xf numFmtId="3" fontId="81" fillId="3" borderId="98" xfId="0" applyNumberFormat="1" applyFont="1" applyFill="1" applyBorder="1" applyAlignment="1">
      <alignment horizontal="right"/>
    </xf>
    <xf numFmtId="3" fontId="82" fillId="3" borderId="98" xfId="0" applyNumberFormat="1" applyFont="1" applyFill="1" applyBorder="1" applyAlignment="1">
      <alignment horizontal="right" vertical="center"/>
    </xf>
    <xf numFmtId="0" fontId="80" fillId="0" borderId="99" xfId="0" applyFont="1" applyBorder="1" applyAlignment="1">
      <alignment horizontal="left" vertical="center"/>
    </xf>
    <xf numFmtId="0" fontId="80" fillId="0" borderId="101" xfId="0" applyFont="1" applyBorder="1" applyAlignment="1">
      <alignment horizontal="left" vertical="center"/>
    </xf>
    <xf numFmtId="0" fontId="80" fillId="0" borderId="100" xfId="0" applyFont="1" applyBorder="1" applyAlignment="1">
      <alignment horizontal="left" vertical="center"/>
    </xf>
    <xf numFmtId="3" fontId="82" fillId="0" borderId="98" xfId="0" applyNumberFormat="1" applyFont="1" applyBorder="1" applyAlignment="1">
      <alignment horizontal="right"/>
    </xf>
    <xf numFmtId="0" fontId="79" fillId="35" borderId="98" xfId="0" applyFont="1" applyFill="1" applyBorder="1" applyAlignment="1">
      <alignment horizontal="center" vertical="center" textRotation="90"/>
    </xf>
    <xf numFmtId="0" fontId="80" fillId="35" borderId="99" xfId="0" applyFont="1" applyFill="1" applyBorder="1" applyAlignment="1">
      <alignment horizontal="left" vertical="center"/>
    </xf>
    <xf numFmtId="0" fontId="80" fillId="35" borderId="101" xfId="0" applyFont="1" applyFill="1" applyBorder="1" applyAlignment="1">
      <alignment horizontal="left" vertical="center"/>
    </xf>
    <xf numFmtId="0" fontId="80" fillId="35" borderId="100" xfId="0" applyFont="1" applyFill="1" applyBorder="1" applyAlignment="1">
      <alignment horizontal="left" vertical="center"/>
    </xf>
    <xf numFmtId="3" fontId="82" fillId="35" borderId="98" xfId="0" applyNumberFormat="1" applyFont="1" applyFill="1" applyBorder="1" applyAlignment="1">
      <alignment horizontal="right"/>
    </xf>
    <xf numFmtId="0" fontId="79" fillId="35" borderId="98" xfId="0" applyFont="1" applyFill="1" applyBorder="1" applyAlignment="1">
      <alignment horizontal="left" vertical="center" wrapText="1"/>
    </xf>
    <xf numFmtId="3" fontId="82" fillId="35" borderId="99" xfId="0" applyNumberFormat="1" applyFont="1" applyFill="1" applyBorder="1" applyAlignment="1">
      <alignment horizontal="right"/>
    </xf>
    <xf numFmtId="3" fontId="82" fillId="35" borderId="101" xfId="0" applyNumberFormat="1" applyFont="1" applyFill="1" applyBorder="1" applyAlignment="1">
      <alignment horizontal="right"/>
    </xf>
    <xf numFmtId="3" fontId="82" fillId="35" borderId="100" xfId="0" applyNumberFormat="1" applyFont="1" applyFill="1" applyBorder="1" applyAlignment="1">
      <alignment horizontal="right"/>
    </xf>
    <xf numFmtId="0" fontId="79" fillId="35" borderId="98" xfId="0" applyFont="1" applyFill="1" applyBorder="1" applyAlignment="1">
      <alignment horizontal="left" vertical="center"/>
    </xf>
    <xf numFmtId="3" fontId="81" fillId="35" borderId="98" xfId="0" applyNumberFormat="1" applyFont="1" applyFill="1" applyBorder="1" applyAlignment="1">
      <alignment horizontal="right" vertical="center"/>
    </xf>
    <xf numFmtId="0" fontId="79" fillId="35" borderId="99" xfId="0" applyFont="1" applyFill="1" applyBorder="1" applyAlignment="1">
      <alignment horizontal="left" vertical="center"/>
    </xf>
    <xf numFmtId="0" fontId="79" fillId="35" borderId="101" xfId="0" applyFont="1" applyFill="1" applyBorder="1" applyAlignment="1">
      <alignment horizontal="left" vertical="center"/>
    </xf>
    <xf numFmtId="0" fontId="79" fillId="35" borderId="100" xfId="0" applyFont="1" applyFill="1" applyBorder="1" applyAlignment="1">
      <alignment horizontal="left" vertical="center"/>
    </xf>
    <xf numFmtId="3" fontId="81" fillId="35" borderId="99" xfId="0" applyNumberFormat="1" applyFont="1" applyFill="1" applyBorder="1" applyAlignment="1">
      <alignment horizontal="right"/>
    </xf>
    <xf numFmtId="3" fontId="81" fillId="35" borderId="101" xfId="0" applyNumberFormat="1" applyFont="1" applyFill="1" applyBorder="1" applyAlignment="1">
      <alignment horizontal="right"/>
    </xf>
    <xf numFmtId="3" fontId="81" fillId="35" borderId="100" xfId="0" applyNumberFormat="1" applyFont="1" applyFill="1" applyBorder="1" applyAlignment="1">
      <alignment horizontal="right"/>
    </xf>
    <xf numFmtId="3" fontId="82" fillId="35" borderId="98" xfId="0" applyNumberFormat="1" applyFont="1" applyFill="1" applyBorder="1" applyAlignment="1">
      <alignment horizontal="right" vertical="center"/>
    </xf>
    <xf numFmtId="0" fontId="82" fillId="35" borderId="98" xfId="0" applyFont="1" applyFill="1" applyBorder="1" applyAlignment="1">
      <alignment horizontal="center"/>
    </xf>
    <xf numFmtId="0" fontId="82" fillId="35" borderId="98" xfId="0" applyFont="1" applyFill="1" applyBorder="1" applyAlignment="1">
      <alignment horizontal="center" vertical="center"/>
    </xf>
    <xf numFmtId="0" fontId="82" fillId="35" borderId="98" xfId="0" applyFont="1" applyFill="1" applyBorder="1" applyAlignment="1">
      <alignment horizontal="center" vertical="center" wrapText="1"/>
    </xf>
    <xf numFmtId="0" fontId="82" fillId="35" borderId="98" xfId="0" applyFont="1" applyFill="1" applyBorder="1" applyAlignment="1">
      <alignment horizontal="left"/>
    </xf>
    <xf numFmtId="3" fontId="81" fillId="40" borderId="98" xfId="0" applyNumberFormat="1" applyFont="1" applyFill="1" applyBorder="1" applyAlignment="1">
      <alignment horizontal="right" vertical="center"/>
    </xf>
    <xf numFmtId="3" fontId="81" fillId="37" borderId="99" xfId="0" applyNumberFormat="1" applyFont="1" applyFill="1" applyBorder="1" applyAlignment="1">
      <alignment horizontal="right" vertical="center"/>
    </xf>
    <xf numFmtId="3" fontId="81" fillId="37" borderId="101" xfId="0" applyNumberFormat="1" applyFont="1" applyFill="1" applyBorder="1" applyAlignment="1">
      <alignment horizontal="right" vertical="center"/>
    </xf>
    <xf numFmtId="3" fontId="81" fillId="37" borderId="100" xfId="0" applyNumberFormat="1" applyFont="1" applyFill="1" applyBorder="1" applyAlignment="1">
      <alignment horizontal="right" vertical="center"/>
    </xf>
    <xf numFmtId="3" fontId="81" fillId="37" borderId="98" xfId="0" applyNumberFormat="1" applyFont="1" applyFill="1" applyBorder="1" applyAlignment="1">
      <alignment horizontal="right" vertical="center"/>
    </xf>
    <xf numFmtId="3" fontId="81" fillId="40" borderId="99" xfId="0" applyNumberFormat="1" applyFont="1" applyFill="1" applyBorder="1" applyAlignment="1">
      <alignment horizontal="right" vertical="center"/>
    </xf>
    <xf numFmtId="3" fontId="81" fillId="40" borderId="101" xfId="0" applyNumberFormat="1" applyFont="1" applyFill="1" applyBorder="1" applyAlignment="1">
      <alignment horizontal="right" vertical="center"/>
    </xf>
    <xf numFmtId="3" fontId="81" fillId="40" borderId="100" xfId="0" applyNumberFormat="1" applyFont="1" applyFill="1" applyBorder="1" applyAlignment="1">
      <alignment horizontal="right" vertical="center"/>
    </xf>
    <xf numFmtId="0" fontId="80" fillId="37" borderId="98" xfId="0" applyFont="1" applyFill="1" applyBorder="1" applyAlignment="1">
      <alignment horizontal="center" vertical="center"/>
    </xf>
    <xf numFmtId="3" fontId="81" fillId="3" borderId="99" xfId="0" applyNumberFormat="1" applyFont="1" applyFill="1" applyBorder="1" applyAlignment="1">
      <alignment horizontal="right"/>
    </xf>
    <xf numFmtId="3" fontId="81" fillId="3" borderId="101" xfId="0" applyNumberFormat="1" applyFont="1" applyFill="1" applyBorder="1" applyAlignment="1">
      <alignment horizontal="right"/>
    </xf>
    <xf numFmtId="3" fontId="81" fillId="3" borderId="100" xfId="0" applyNumberFormat="1" applyFont="1" applyFill="1" applyBorder="1" applyAlignment="1">
      <alignment horizontal="right"/>
    </xf>
    <xf numFmtId="3" fontId="82" fillId="3" borderId="98" xfId="0" applyNumberFormat="1" applyFont="1" applyFill="1" applyBorder="1" applyAlignment="1">
      <alignment horizontal="right"/>
    </xf>
    <xf numFmtId="3" fontId="82" fillId="37" borderId="99" xfId="0" applyNumberFormat="1" applyFont="1" applyFill="1" applyBorder="1" applyAlignment="1">
      <alignment horizontal="right" vertical="center"/>
    </xf>
    <xf numFmtId="3" fontId="82" fillId="37" borderId="101" xfId="0" applyNumberFormat="1" applyFont="1" applyFill="1" applyBorder="1" applyAlignment="1">
      <alignment horizontal="right" vertical="center"/>
    </xf>
    <xf numFmtId="3" fontId="82" fillId="37" borderId="100" xfId="0" applyNumberFormat="1" applyFont="1" applyFill="1" applyBorder="1" applyAlignment="1">
      <alignment horizontal="right" vertical="center"/>
    </xf>
    <xf numFmtId="49" fontId="79" fillId="35" borderId="99" xfId="3" applyNumberFormat="1" applyFont="1" applyFill="1" applyBorder="1" applyAlignment="1">
      <alignment horizontal="center" vertical="center" wrapText="1"/>
    </xf>
    <xf numFmtId="49" fontId="79" fillId="35" borderId="101" xfId="3" applyNumberFormat="1" applyFont="1" applyFill="1" applyBorder="1" applyAlignment="1">
      <alignment horizontal="center" vertical="center" wrapText="1"/>
    </xf>
    <xf numFmtId="49" fontId="79" fillId="35" borderId="100" xfId="3" applyNumberFormat="1" applyFont="1" applyFill="1" applyBorder="1" applyAlignment="1">
      <alignment horizontal="center" vertical="center" wrapText="1"/>
    </xf>
    <xf numFmtId="0" fontId="79" fillId="35" borderId="98" xfId="0" applyFont="1" applyFill="1" applyBorder="1" applyAlignment="1">
      <alignment horizontal="left"/>
    </xf>
    <xf numFmtId="3" fontId="82" fillId="37" borderId="98" xfId="0" applyNumberFormat="1" applyFont="1" applyFill="1" applyBorder="1" applyAlignment="1">
      <alignment horizontal="right" vertical="center"/>
    </xf>
    <xf numFmtId="0" fontId="79" fillId="35" borderId="98" xfId="0" applyFont="1" applyFill="1" applyBorder="1" applyAlignment="1">
      <alignment horizontal="center"/>
    </xf>
    <xf numFmtId="3" fontId="81" fillId="37" borderId="99" xfId="0" applyNumberFormat="1" applyFont="1" applyFill="1" applyBorder="1" applyAlignment="1">
      <alignment horizontal="center" vertical="center"/>
    </xf>
    <xf numFmtId="3" fontId="81" fillId="37" borderId="101" xfId="0" applyNumberFormat="1" applyFont="1" applyFill="1" applyBorder="1" applyAlignment="1">
      <alignment horizontal="center" vertical="center"/>
    </xf>
    <xf numFmtId="3" fontId="81" fillId="37" borderId="100" xfId="0" applyNumberFormat="1" applyFont="1" applyFill="1" applyBorder="1" applyAlignment="1">
      <alignment horizontal="center" vertical="center"/>
    </xf>
    <xf numFmtId="0" fontId="90" fillId="35" borderId="98" xfId="0" applyFont="1" applyFill="1" applyBorder="1" applyAlignment="1">
      <alignment horizontal="center" wrapText="1"/>
    </xf>
    <xf numFmtId="0" fontId="90" fillId="35" borderId="98" xfId="0" applyFont="1" applyFill="1" applyBorder="1" applyAlignment="1">
      <alignment horizontal="center" vertical="center" textRotation="90" wrapText="1"/>
    </xf>
    <xf numFmtId="0" fontId="80" fillId="0" borderId="98" xfId="0" applyFont="1" applyBorder="1" applyAlignment="1">
      <alignment horizontal="left" wrapText="1"/>
    </xf>
    <xf numFmtId="0" fontId="79" fillId="35" borderId="99" xfId="0" applyFont="1" applyFill="1" applyBorder="1" applyAlignment="1">
      <alignment horizontal="center" vertical="center" wrapText="1"/>
    </xf>
    <xf numFmtId="0" fontId="79" fillId="35" borderId="101" xfId="0" applyFont="1" applyFill="1" applyBorder="1" applyAlignment="1">
      <alignment horizontal="center" vertical="center" wrapText="1"/>
    </xf>
    <xf numFmtId="0" fontId="79" fillId="35" borderId="100" xfId="0" applyFont="1" applyFill="1" applyBorder="1" applyAlignment="1">
      <alignment horizontal="center" vertical="center" wrapText="1"/>
    </xf>
    <xf numFmtId="3" fontId="101" fillId="35" borderId="98" xfId="0" applyNumberFormat="1" applyFont="1" applyFill="1" applyBorder="1" applyAlignment="1">
      <alignment horizontal="right"/>
    </xf>
    <xf numFmtId="0" fontId="80" fillId="35" borderId="98" xfId="0" applyFont="1" applyFill="1" applyBorder="1" applyAlignment="1">
      <alignment horizontal="left" wrapText="1"/>
    </xf>
    <xf numFmtId="3" fontId="90" fillId="35" borderId="98" xfId="0" applyNumberFormat="1" applyFont="1" applyFill="1" applyBorder="1" applyAlignment="1">
      <alignment horizontal="center"/>
    </xf>
    <xf numFmtId="0" fontId="80" fillId="35" borderId="98" xfId="0" applyFont="1" applyFill="1" applyBorder="1" applyAlignment="1">
      <alignment horizontal="left" vertical="center"/>
    </xf>
    <xf numFmtId="0" fontId="80" fillId="3" borderId="98" xfId="2" applyFont="1" applyFill="1" applyBorder="1" applyAlignment="1">
      <alignment horizontal="center"/>
    </xf>
    <xf numFmtId="0" fontId="79" fillId="3" borderId="98" xfId="2" applyFont="1" applyFill="1" applyBorder="1" applyAlignment="1">
      <alignment horizontal="center"/>
    </xf>
    <xf numFmtId="0" fontId="80" fillId="3" borderId="98" xfId="2" applyFont="1" applyFill="1" applyBorder="1" applyAlignment="1">
      <alignment horizontal="left"/>
    </xf>
    <xf numFmtId="0" fontId="80" fillId="3" borderId="98" xfId="2" applyFont="1" applyFill="1" applyBorder="1" applyAlignment="1">
      <alignment horizontal="center" vertical="center" textRotation="90" wrapText="1"/>
    </xf>
    <xf numFmtId="0" fontId="80" fillId="3" borderId="98" xfId="2" applyFont="1" applyFill="1" applyBorder="1" applyAlignment="1">
      <alignment horizontal="left" vertical="top" wrapText="1"/>
    </xf>
    <xf numFmtId="0" fontId="80" fillId="3" borderId="98" xfId="2" applyFont="1" applyFill="1" applyBorder="1" applyAlignment="1">
      <alignment horizontal="left" vertical="top"/>
    </xf>
    <xf numFmtId="0" fontId="79" fillId="3" borderId="98" xfId="2" applyFont="1" applyFill="1" applyBorder="1" applyAlignment="1">
      <alignment horizontal="center" vertical="center" wrapText="1"/>
    </xf>
    <xf numFmtId="0" fontId="80" fillId="34" borderId="98" xfId="2" applyFont="1" applyFill="1" applyBorder="1" applyAlignment="1">
      <alignment horizontal="left" vertical="center" wrapText="1"/>
    </xf>
    <xf numFmtId="0" fontId="79" fillId="3" borderId="98" xfId="2" applyFont="1" applyFill="1" applyBorder="1" applyAlignment="1">
      <alignment horizontal="center" vertical="center"/>
    </xf>
    <xf numFmtId="1" fontId="80" fillId="3" borderId="98" xfId="2" applyNumberFormat="1" applyFont="1" applyFill="1" applyBorder="1" applyAlignment="1">
      <alignment horizontal="center"/>
    </xf>
    <xf numFmtId="1" fontId="80" fillId="3" borderId="106" xfId="2" applyNumberFormat="1" applyFont="1" applyFill="1" applyBorder="1" applyAlignment="1">
      <alignment horizontal="center"/>
    </xf>
    <xf numFmtId="1" fontId="80" fillId="3" borderId="107" xfId="2" applyNumberFormat="1" applyFont="1" applyFill="1" applyBorder="1" applyAlignment="1">
      <alignment horizontal="center"/>
    </xf>
    <xf numFmtId="1" fontId="80" fillId="3" borderId="108" xfId="2" applyNumberFormat="1" applyFont="1" applyFill="1" applyBorder="1" applyAlignment="1">
      <alignment horizontal="center"/>
    </xf>
    <xf numFmtId="0" fontId="79" fillId="3" borderId="98" xfId="2" quotePrefix="1" applyFont="1" applyFill="1" applyBorder="1" applyAlignment="1">
      <alignment horizontal="center" vertical="center"/>
    </xf>
    <xf numFmtId="172" fontId="80" fillId="3" borderId="98" xfId="2" applyNumberFormat="1" applyFont="1" applyFill="1" applyBorder="1" applyAlignment="1">
      <alignment horizontal="center" vertical="center" textRotation="90" wrapText="1"/>
    </xf>
    <xf numFmtId="0" fontId="79" fillId="3" borderId="98" xfId="2" applyFont="1" applyFill="1" applyBorder="1" applyAlignment="1">
      <alignment horizontal="center" vertical="center" textRotation="90" wrapText="1"/>
    </xf>
    <xf numFmtId="0" fontId="80" fillId="3" borderId="98" xfId="2" applyFont="1" applyFill="1" applyBorder="1" applyAlignment="1">
      <alignment horizontal="center" vertical="center" wrapText="1"/>
    </xf>
    <xf numFmtId="0" fontId="80" fillId="34" borderId="98" xfId="2" applyFont="1" applyFill="1" applyBorder="1" applyAlignment="1">
      <alignment horizontal="center" vertical="center" wrapText="1"/>
    </xf>
    <xf numFmtId="0" fontId="80" fillId="3" borderId="98" xfId="2" applyFont="1" applyFill="1" applyBorder="1" applyAlignment="1">
      <alignment horizontal="left" vertical="center" wrapText="1"/>
    </xf>
    <xf numFmtId="0" fontId="79" fillId="3" borderId="106" xfId="2" applyFont="1" applyFill="1" applyBorder="1" applyAlignment="1">
      <alignment horizontal="center" vertical="center" wrapText="1"/>
    </xf>
    <xf numFmtId="0" fontId="79" fillId="3" borderId="107" xfId="2" applyFont="1" applyFill="1" applyBorder="1" applyAlignment="1">
      <alignment horizontal="center" vertical="center" wrapText="1"/>
    </xf>
    <xf numFmtId="0" fontId="79" fillId="3" borderId="108" xfId="2" applyFont="1" applyFill="1" applyBorder="1" applyAlignment="1">
      <alignment horizontal="center" vertical="center" wrapText="1"/>
    </xf>
    <xf numFmtId="172" fontId="80" fillId="3" borderId="98" xfId="2" applyNumberFormat="1" applyFont="1" applyFill="1" applyBorder="1" applyAlignment="1">
      <alignment horizontal="center" vertical="center"/>
    </xf>
    <xf numFmtId="172" fontId="79" fillId="3" borderId="98" xfId="2" applyNumberFormat="1" applyFont="1" applyFill="1" applyBorder="1" applyAlignment="1">
      <alignment horizontal="left" vertical="center" wrapText="1"/>
    </xf>
    <xf numFmtId="0" fontId="80" fillId="3" borderId="98" xfId="2" applyFont="1" applyFill="1" applyBorder="1" applyAlignment="1">
      <alignment horizontal="center" wrapText="1"/>
    </xf>
    <xf numFmtId="172" fontId="80" fillId="3" borderId="98" xfId="2" applyNumberFormat="1" applyFont="1" applyFill="1" applyBorder="1" applyAlignment="1">
      <alignment horizontal="center"/>
    </xf>
    <xf numFmtId="172" fontId="80" fillId="3" borderId="98" xfId="2" applyNumberFormat="1" applyFont="1" applyFill="1" applyBorder="1" applyAlignment="1">
      <alignment horizontal="center" vertical="center" wrapText="1"/>
    </xf>
    <xf numFmtId="0" fontId="79" fillId="34" borderId="98" xfId="2" applyFont="1" applyFill="1" applyBorder="1" applyAlignment="1">
      <alignment horizontal="center" vertical="center" wrapText="1"/>
    </xf>
    <xf numFmtId="171" fontId="27" fillId="0" borderId="60" xfId="0" applyNumberFormat="1" applyFont="1" applyFill="1" applyBorder="1" applyAlignment="1">
      <alignment horizontal="left" vertical="center"/>
    </xf>
    <xf numFmtId="171" fontId="27" fillId="0" borderId="29" xfId="0" applyNumberFormat="1" applyFont="1" applyFill="1" applyBorder="1" applyAlignment="1">
      <alignment horizontal="left" vertical="center"/>
    </xf>
    <xf numFmtId="171" fontId="25" fillId="0" borderId="28" xfId="0" applyNumberFormat="1" applyFont="1" applyFill="1" applyBorder="1" applyAlignment="1">
      <alignment horizontal="right" vertical="center"/>
    </xf>
    <xf numFmtId="171" fontId="25" fillId="0" borderId="29" xfId="0" applyNumberFormat="1" applyFont="1" applyFill="1" applyBorder="1" applyAlignment="1">
      <alignment horizontal="right" vertical="center"/>
    </xf>
    <xf numFmtId="171" fontId="25" fillId="0" borderId="16" xfId="0" applyNumberFormat="1" applyFont="1" applyFill="1" applyBorder="1" applyAlignment="1">
      <alignment horizontal="right" vertical="center"/>
    </xf>
    <xf numFmtId="171" fontId="31" fillId="7" borderId="7" xfId="5" applyNumberFormat="1" applyFont="1" applyFill="1" applyBorder="1" applyAlignment="1">
      <alignment horizontal="center" vertical="center" wrapText="1"/>
    </xf>
    <xf numFmtId="171" fontId="31" fillId="7" borderId="9" xfId="5" applyNumberFormat="1" applyFont="1" applyFill="1" applyBorder="1" applyAlignment="1">
      <alignment horizontal="center" vertical="center" wrapText="1"/>
    </xf>
    <xf numFmtId="171" fontId="31" fillId="7" borderId="8" xfId="5" applyNumberFormat="1" applyFont="1" applyFill="1" applyBorder="1" applyAlignment="1">
      <alignment horizontal="center" vertical="center" wrapText="1"/>
    </xf>
    <xf numFmtId="171" fontId="31" fillId="7" borderId="17" xfId="5" applyNumberFormat="1" applyFont="1" applyFill="1" applyBorder="1" applyAlignment="1">
      <alignment horizontal="center" vertical="center" wrapText="1"/>
    </xf>
    <xf numFmtId="171" fontId="31" fillId="7" borderId="19" xfId="5" applyNumberFormat="1" applyFont="1" applyFill="1" applyBorder="1" applyAlignment="1">
      <alignment horizontal="center" vertical="center" wrapText="1"/>
    </xf>
    <xf numFmtId="171" fontId="31" fillId="7" borderId="18" xfId="5" applyNumberFormat="1" applyFont="1" applyFill="1" applyBorder="1" applyAlignment="1">
      <alignment horizontal="center" vertical="center" wrapText="1"/>
    </xf>
    <xf numFmtId="171" fontId="25" fillId="7" borderId="40" xfId="4" applyNumberFormat="1" applyFont="1" applyFill="1" applyBorder="1" applyAlignment="1">
      <alignment horizontal="center" vertical="center" wrapText="1"/>
    </xf>
    <xf numFmtId="171" fontId="25" fillId="7" borderId="41" xfId="4" applyNumberFormat="1" applyFont="1" applyFill="1" applyBorder="1" applyAlignment="1">
      <alignment horizontal="center" vertical="center" wrapText="1"/>
    </xf>
    <xf numFmtId="171" fontId="25" fillId="7" borderId="42" xfId="4" applyNumberFormat="1" applyFont="1" applyFill="1" applyBorder="1" applyAlignment="1">
      <alignment horizontal="center" vertical="center" wrapText="1"/>
    </xf>
    <xf numFmtId="171" fontId="27" fillId="0" borderId="59" xfId="0" applyNumberFormat="1" applyFont="1" applyFill="1" applyBorder="1" applyAlignment="1">
      <alignment horizontal="left" vertical="center"/>
    </xf>
    <xf numFmtId="171" fontId="27" fillId="0" borderId="11" xfId="0" applyNumberFormat="1" applyFont="1" applyFill="1" applyBorder="1" applyAlignment="1">
      <alignment horizontal="left" vertical="center"/>
    </xf>
    <xf numFmtId="171" fontId="25" fillId="0" borderId="10" xfId="0" applyNumberFormat="1" applyFont="1" applyFill="1" applyBorder="1" applyAlignment="1">
      <alignment horizontal="right" vertical="center"/>
    </xf>
    <xf numFmtId="171" fontId="25" fillId="0" borderId="11" xfId="0" applyNumberFormat="1" applyFont="1" applyFill="1" applyBorder="1" applyAlignment="1">
      <alignment horizontal="right" vertical="center"/>
    </xf>
    <xf numFmtId="171" fontId="25" fillId="0" borderId="12" xfId="0" applyNumberFormat="1" applyFont="1" applyFill="1" applyBorder="1" applyAlignment="1">
      <alignment horizontal="right" vertical="center"/>
    </xf>
    <xf numFmtId="171" fontId="27" fillId="0" borderId="60" xfId="0" applyNumberFormat="1" applyFont="1" applyFill="1" applyBorder="1" applyAlignment="1">
      <alignment horizontal="left" vertical="center" wrapText="1"/>
    </xf>
    <xf numFmtId="171" fontId="27" fillId="0" borderId="29" xfId="0" applyNumberFormat="1" applyFont="1" applyFill="1" applyBorder="1" applyAlignment="1">
      <alignment horizontal="left" vertical="center" wrapText="1"/>
    </xf>
    <xf numFmtId="171" fontId="27" fillId="0" borderId="17" xfId="0" applyNumberFormat="1" applyFont="1" applyFill="1" applyBorder="1" applyAlignment="1">
      <alignment horizontal="left" vertical="center" wrapText="1"/>
    </xf>
    <xf numFmtId="171" fontId="27" fillId="0" borderId="19" xfId="0" applyNumberFormat="1" applyFont="1" applyFill="1" applyBorder="1" applyAlignment="1">
      <alignment horizontal="left" vertical="center" wrapText="1"/>
    </xf>
    <xf numFmtId="171" fontId="25" fillId="0" borderId="56" xfId="0" applyNumberFormat="1" applyFont="1" applyFill="1" applyBorder="1" applyAlignment="1">
      <alignment horizontal="right" vertical="center"/>
    </xf>
    <xf numFmtId="171" fontId="25" fillId="0" borderId="19" xfId="0" applyNumberFormat="1" applyFont="1" applyFill="1" applyBorder="1" applyAlignment="1">
      <alignment horizontal="right" vertical="center"/>
    </xf>
    <xf numFmtId="171" fontId="25" fillId="0" borderId="57" xfId="0" applyNumberFormat="1" applyFont="1" applyFill="1" applyBorder="1" applyAlignment="1">
      <alignment horizontal="right" vertical="center"/>
    </xf>
    <xf numFmtId="171" fontId="26" fillId="9" borderId="52" xfId="0" applyNumberFormat="1" applyFont="1" applyFill="1" applyBorder="1" applyAlignment="1">
      <alignment horizontal="center" vertical="center" wrapText="1"/>
    </xf>
    <xf numFmtId="171" fontId="26" fillId="9" borderId="41" xfId="0" applyNumberFormat="1" applyFont="1" applyFill="1" applyBorder="1" applyAlignment="1">
      <alignment horizontal="center" vertical="center" wrapText="1"/>
    </xf>
    <xf numFmtId="171" fontId="26" fillId="9" borderId="42" xfId="0" applyNumberFormat="1" applyFont="1" applyFill="1" applyBorder="1" applyAlignment="1">
      <alignment horizontal="center" vertical="center" wrapText="1"/>
    </xf>
    <xf numFmtId="171" fontId="25" fillId="9" borderId="41" xfId="0" applyNumberFormat="1" applyFont="1" applyFill="1" applyBorder="1" applyAlignment="1">
      <alignment horizontal="right" vertical="center"/>
    </xf>
    <xf numFmtId="171" fontId="27" fillId="0" borderId="59" xfId="0" applyNumberFormat="1" applyFont="1" applyFill="1" applyBorder="1" applyAlignment="1">
      <alignment horizontal="left" vertical="center" wrapText="1"/>
    </xf>
    <xf numFmtId="171" fontId="27" fillId="0" borderId="11" xfId="0" applyNumberFormat="1" applyFont="1" applyFill="1" applyBorder="1" applyAlignment="1">
      <alignment horizontal="left" vertical="center" wrapText="1"/>
    </xf>
    <xf numFmtId="171" fontId="27" fillId="0" borderId="12" xfId="0" applyNumberFormat="1" applyFont="1" applyFill="1" applyBorder="1" applyAlignment="1">
      <alignment horizontal="left" vertical="center" wrapText="1"/>
    </xf>
    <xf numFmtId="171" fontId="27" fillId="0" borderId="16" xfId="0" applyNumberFormat="1" applyFont="1" applyFill="1" applyBorder="1" applyAlignment="1">
      <alignment horizontal="left" vertical="center" wrapText="1"/>
    </xf>
    <xf numFmtId="171" fontId="27" fillId="0" borderId="60" xfId="0" applyNumberFormat="1" applyFont="1" applyFill="1" applyBorder="1" applyAlignment="1">
      <alignment vertical="center" wrapText="1"/>
    </xf>
    <xf numFmtId="171" fontId="27" fillId="0" borderId="29" xfId="0" applyNumberFormat="1" applyFont="1" applyFill="1" applyBorder="1" applyAlignment="1">
      <alignment vertical="center" wrapText="1"/>
    </xf>
    <xf numFmtId="171" fontId="27" fillId="0" borderId="16" xfId="0" applyNumberFormat="1" applyFont="1" applyFill="1" applyBorder="1" applyAlignment="1">
      <alignment vertical="center" wrapText="1"/>
    </xf>
    <xf numFmtId="171" fontId="27" fillId="0" borderId="62" xfId="0" applyNumberFormat="1" applyFont="1" applyFill="1" applyBorder="1" applyAlignment="1">
      <alignment vertical="center" wrapText="1"/>
    </xf>
    <xf numFmtId="171" fontId="27" fillId="0" borderId="5" xfId="0" applyNumberFormat="1" applyFont="1" applyFill="1" applyBorder="1" applyAlignment="1">
      <alignment vertical="center" wrapText="1"/>
    </xf>
    <xf numFmtId="171" fontId="104" fillId="0" borderId="11" xfId="0" applyNumberFormat="1" applyFont="1" applyFill="1" applyBorder="1" applyAlignment="1">
      <alignment horizontal="right" vertical="center"/>
    </xf>
    <xf numFmtId="171" fontId="27" fillId="0" borderId="62" xfId="0" applyNumberFormat="1" applyFont="1" applyFill="1" applyBorder="1" applyAlignment="1">
      <alignment horizontal="left" vertical="center" wrapText="1"/>
    </xf>
    <xf numFmtId="171" fontId="27" fillId="0" borderId="5" xfId="0" applyNumberFormat="1" applyFont="1" applyFill="1" applyBorder="1" applyAlignment="1">
      <alignment horizontal="left" vertical="center" wrapText="1"/>
    </xf>
    <xf numFmtId="171" fontId="25" fillId="0" borderId="5" xfId="0" applyNumberFormat="1" applyFont="1" applyFill="1" applyBorder="1" applyAlignment="1">
      <alignment horizontal="right" vertical="center"/>
    </xf>
    <xf numFmtId="171" fontId="25" fillId="9" borderId="9" xfId="0" applyNumberFormat="1" applyFont="1" applyFill="1" applyBorder="1" applyAlignment="1">
      <alignment horizontal="right" vertical="center"/>
    </xf>
    <xf numFmtId="171" fontId="27" fillId="0" borderId="7" xfId="0" applyNumberFormat="1" applyFont="1" applyFill="1" applyBorder="1" applyAlignment="1">
      <alignment horizontal="left" vertical="center" wrapText="1"/>
    </xf>
    <xf numFmtId="171" fontId="27" fillId="0" borderId="9" xfId="0" applyNumberFormat="1" applyFont="1" applyFill="1" applyBorder="1" applyAlignment="1">
      <alignment horizontal="left" vertical="center" wrapText="1"/>
    </xf>
    <xf numFmtId="171" fontId="25" fillId="0" borderId="9" xfId="0" applyNumberFormat="1" applyFont="1" applyFill="1" applyBorder="1" applyAlignment="1">
      <alignment horizontal="right" vertical="center"/>
    </xf>
    <xf numFmtId="171" fontId="26" fillId="9" borderId="52" xfId="0" applyNumberFormat="1" applyFont="1" applyFill="1" applyBorder="1" applyAlignment="1">
      <alignment horizontal="left" vertical="center" wrapText="1"/>
    </xf>
    <xf numFmtId="171" fontId="26" fillId="9" borderId="41" xfId="0" applyNumberFormat="1" applyFont="1" applyFill="1" applyBorder="1" applyAlignment="1">
      <alignment horizontal="left" vertical="center" wrapText="1"/>
    </xf>
    <xf numFmtId="171" fontId="26" fillId="9" borderId="42" xfId="0" applyNumberFormat="1" applyFont="1" applyFill="1" applyBorder="1" applyAlignment="1">
      <alignment horizontal="left" vertical="center" wrapText="1"/>
    </xf>
    <xf numFmtId="171" fontId="25" fillId="9" borderId="40" xfId="0" applyNumberFormat="1" applyFont="1" applyFill="1" applyBorder="1" applyAlignment="1">
      <alignment horizontal="right" vertical="center" wrapText="1"/>
    </xf>
    <xf numFmtId="0" fontId="25" fillId="9" borderId="41" xfId="0" applyFont="1" applyFill="1" applyBorder="1" applyAlignment="1">
      <alignment horizontal="right" vertical="center" wrapText="1"/>
    </xf>
    <xf numFmtId="0" fontId="25" fillId="9" borderId="42" xfId="0" applyFont="1" applyFill="1" applyBorder="1" applyAlignment="1">
      <alignment horizontal="right" vertical="center" wrapText="1"/>
    </xf>
    <xf numFmtId="171" fontId="27" fillId="0" borderId="6" xfId="0" applyNumberFormat="1" applyFont="1" applyFill="1" applyBorder="1" applyAlignment="1">
      <alignment horizontal="left" vertical="center" wrapText="1"/>
    </xf>
    <xf numFmtId="171" fontId="27" fillId="0" borderId="57" xfId="0" applyNumberFormat="1" applyFont="1" applyFill="1" applyBorder="1" applyAlignment="1">
      <alignment horizontal="left" vertical="center" wrapText="1"/>
    </xf>
    <xf numFmtId="171" fontId="26" fillId="7" borderId="52" xfId="0" applyNumberFormat="1" applyFont="1" applyFill="1" applyBorder="1" applyAlignment="1">
      <alignment horizontal="center" vertical="center"/>
    </xf>
    <xf numFmtId="171" fontId="26" fillId="7" borderId="41" xfId="0" applyNumberFormat="1" applyFont="1" applyFill="1" applyBorder="1" applyAlignment="1">
      <alignment horizontal="center" vertical="center"/>
    </xf>
    <xf numFmtId="171" fontId="26" fillId="7" borderId="58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29" fillId="3" borderId="7" xfId="0" applyFont="1" applyFill="1" applyBorder="1" applyAlignment="1">
      <alignment horizontal="center" vertical="center" wrapText="1"/>
    </xf>
    <xf numFmtId="0" fontId="29" fillId="3" borderId="13" xfId="0" applyFont="1" applyFill="1" applyBorder="1" applyAlignment="1">
      <alignment horizontal="center" vertical="center" wrapText="1"/>
    </xf>
    <xf numFmtId="0" fontId="29" fillId="3" borderId="62" xfId="0" applyFont="1" applyFill="1" applyBorder="1" applyAlignment="1">
      <alignment horizontal="center" vertical="center" wrapText="1"/>
    </xf>
    <xf numFmtId="0" fontId="29" fillId="3" borderId="48" xfId="0" applyFont="1" applyFill="1" applyBorder="1" applyAlignment="1">
      <alignment horizontal="center" vertical="center" wrapText="1"/>
    </xf>
    <xf numFmtId="0" fontId="29" fillId="3" borderId="45" xfId="0" applyFont="1" applyFill="1" applyBorder="1" applyAlignment="1">
      <alignment horizontal="center" vertical="center" wrapText="1"/>
    </xf>
    <xf numFmtId="0" fontId="29" fillId="3" borderId="33" xfId="0" applyFont="1" applyFill="1" applyBorder="1" applyAlignment="1">
      <alignment horizontal="center" vertical="center" wrapText="1"/>
    </xf>
    <xf numFmtId="0" fontId="29" fillId="10" borderId="48" xfId="0" applyFont="1" applyFill="1" applyBorder="1" applyAlignment="1">
      <alignment horizontal="center" vertical="center" wrapText="1"/>
    </xf>
    <xf numFmtId="0" fontId="29" fillId="10" borderId="45" xfId="0" applyFont="1" applyFill="1" applyBorder="1" applyAlignment="1">
      <alignment horizontal="center" vertical="center" wrapText="1"/>
    </xf>
    <xf numFmtId="0" fontId="29" fillId="10" borderId="33" xfId="0" applyFont="1" applyFill="1" applyBorder="1" applyAlignment="1">
      <alignment horizontal="center" vertical="center" wrapText="1"/>
    </xf>
    <xf numFmtId="0" fontId="29" fillId="3" borderId="28" xfId="0" applyFont="1" applyFill="1" applyBorder="1" applyAlignment="1">
      <alignment horizontal="center" vertical="center"/>
    </xf>
    <xf numFmtId="0" fontId="29" fillId="3" borderId="29" xfId="0" applyFont="1" applyFill="1" applyBorder="1" applyAlignment="1">
      <alignment horizontal="center" vertical="center"/>
    </xf>
    <xf numFmtId="0" fontId="29" fillId="3" borderId="16" xfId="0" applyFont="1" applyFill="1" applyBorder="1" applyAlignment="1">
      <alignment horizontal="center" vertical="center"/>
    </xf>
    <xf numFmtId="0" fontId="0" fillId="3" borderId="28" xfId="0" applyFont="1" applyFill="1" applyBorder="1" applyAlignment="1">
      <alignment horizontal="center" vertical="center"/>
    </xf>
    <xf numFmtId="0" fontId="0" fillId="3" borderId="29" xfId="0" applyFont="1" applyFill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29" fillId="0" borderId="28" xfId="0" applyFont="1" applyBorder="1" applyAlignment="1">
      <alignment horizontal="center" vertical="center"/>
    </xf>
    <xf numFmtId="0" fontId="29" fillId="0" borderId="29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29" fillId="0" borderId="28" xfId="0" applyFont="1" applyBorder="1" applyAlignment="1">
      <alignment horizontal="center" wrapText="1"/>
    </xf>
    <xf numFmtId="0" fontId="29" fillId="0" borderId="16" xfId="0" applyFont="1" applyBorder="1" applyAlignment="1">
      <alignment horizontal="center" wrapText="1"/>
    </xf>
    <xf numFmtId="0" fontId="29" fillId="3" borderId="32" xfId="0" applyFont="1" applyFill="1" applyBorder="1" applyAlignment="1">
      <alignment horizontal="center" vertical="center" wrapText="1"/>
    </xf>
    <xf numFmtId="0" fontId="29" fillId="0" borderId="32" xfId="0" applyFont="1" applyBorder="1" applyAlignment="1">
      <alignment horizontal="center" vertical="center" wrapText="1"/>
    </xf>
    <xf numFmtId="0" fontId="29" fillId="0" borderId="33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45" xfId="0" applyFont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 wrapText="1"/>
    </xf>
    <xf numFmtId="0" fontId="29" fillId="3" borderId="2" xfId="0" applyFont="1" applyFill="1" applyBorder="1" applyAlignment="1">
      <alignment horizontal="center" vertical="center" wrapText="1"/>
    </xf>
    <xf numFmtId="0" fontId="29" fillId="3" borderId="3" xfId="0" applyFont="1" applyFill="1" applyBorder="1" applyAlignment="1">
      <alignment horizontal="center" vertical="center" wrapText="1"/>
    </xf>
    <xf numFmtId="0" fontId="29" fillId="3" borderId="47" xfId="0" applyFont="1" applyFill="1" applyBorder="1" applyAlignment="1">
      <alignment horizontal="center" vertical="center" wrapText="1"/>
    </xf>
    <xf numFmtId="0" fontId="29" fillId="3" borderId="0" xfId="0" applyFont="1" applyFill="1" applyBorder="1" applyAlignment="1">
      <alignment horizontal="center" vertical="center" wrapText="1"/>
    </xf>
    <xf numFmtId="0" fontId="29" fillId="3" borderId="31" xfId="0" applyFont="1" applyFill="1" applyBorder="1" applyAlignment="1">
      <alignment horizontal="center" vertical="center" wrapText="1"/>
    </xf>
    <xf numFmtId="0" fontId="29" fillId="3" borderId="4" xfId="0" applyFont="1" applyFill="1" applyBorder="1" applyAlignment="1">
      <alignment horizontal="center" vertical="center" wrapText="1"/>
    </xf>
    <xf numFmtId="0" fontId="29" fillId="3" borderId="5" xfId="0" applyFont="1" applyFill="1" applyBorder="1" applyAlignment="1">
      <alignment horizontal="center" vertical="center" wrapText="1"/>
    </xf>
    <xf numFmtId="0" fontId="29" fillId="3" borderId="6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9" fillId="3" borderId="28" xfId="0" applyFont="1" applyFill="1" applyBorder="1" applyAlignment="1">
      <alignment horizontal="center" vertical="center" wrapText="1"/>
    </xf>
    <xf numFmtId="0" fontId="29" fillId="3" borderId="29" xfId="0" applyFont="1" applyFill="1" applyBorder="1" applyAlignment="1">
      <alignment horizontal="center" vertical="center" wrapText="1"/>
    </xf>
    <xf numFmtId="0" fontId="29" fillId="3" borderId="16" xfId="0" applyFont="1" applyFill="1" applyBorder="1" applyAlignment="1">
      <alignment horizontal="center" vertical="center" wrapText="1"/>
    </xf>
    <xf numFmtId="0" fontId="12" fillId="3" borderId="28" xfId="0" applyFont="1" applyFill="1" applyBorder="1" applyAlignment="1">
      <alignment horizontal="center" vertical="center"/>
    </xf>
    <xf numFmtId="0" fontId="12" fillId="3" borderId="29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/>
    </xf>
    <xf numFmtId="0" fontId="29" fillId="10" borderId="28" xfId="0" applyFont="1" applyFill="1" applyBorder="1" applyAlignment="1">
      <alignment horizontal="center" vertical="center"/>
    </xf>
    <xf numFmtId="0" fontId="29" fillId="10" borderId="29" xfId="0" applyFont="1" applyFill="1" applyBorder="1" applyAlignment="1">
      <alignment horizontal="center" vertical="center"/>
    </xf>
    <xf numFmtId="0" fontId="29" fillId="10" borderId="16" xfId="0" applyFont="1" applyFill="1" applyBorder="1" applyAlignment="1">
      <alignment horizontal="center" vertical="center"/>
    </xf>
    <xf numFmtId="0" fontId="29" fillId="10" borderId="28" xfId="0" applyFont="1" applyFill="1" applyBorder="1" applyAlignment="1">
      <alignment horizontal="center" vertical="center" wrapText="1"/>
    </xf>
    <xf numFmtId="0" fontId="29" fillId="10" borderId="29" xfId="0" applyFont="1" applyFill="1" applyBorder="1" applyAlignment="1">
      <alignment horizontal="center" vertical="center" wrapText="1"/>
    </xf>
    <xf numFmtId="0" fontId="29" fillId="10" borderId="16" xfId="0" applyFont="1" applyFill="1" applyBorder="1" applyAlignment="1">
      <alignment horizontal="center" vertical="center" wrapText="1"/>
    </xf>
    <xf numFmtId="0" fontId="29" fillId="3" borderId="28" xfId="0" applyFont="1" applyFill="1" applyBorder="1" applyAlignment="1">
      <alignment horizontal="center" wrapText="1"/>
    </xf>
    <xf numFmtId="0" fontId="29" fillId="3" borderId="16" xfId="0" applyFont="1" applyFill="1" applyBorder="1" applyAlignment="1">
      <alignment horizontal="center" wrapText="1"/>
    </xf>
    <xf numFmtId="0" fontId="29" fillId="0" borderId="28" xfId="0" applyFont="1" applyBorder="1" applyAlignment="1">
      <alignment horizontal="center"/>
    </xf>
    <xf numFmtId="0" fontId="29" fillId="0" borderId="16" xfId="0" applyFont="1" applyBorder="1" applyAlignment="1">
      <alignment horizontal="center"/>
    </xf>
    <xf numFmtId="0" fontId="29" fillId="3" borderId="32" xfId="0" applyFont="1" applyFill="1" applyBorder="1" applyAlignment="1">
      <alignment horizontal="center" vertical="center"/>
    </xf>
    <xf numFmtId="0" fontId="29" fillId="3" borderId="33" xfId="0" applyFont="1" applyFill="1" applyBorder="1" applyAlignment="1">
      <alignment horizontal="center" vertical="center"/>
    </xf>
    <xf numFmtId="171" fontId="31" fillId="7" borderId="13" xfId="5" applyNumberFormat="1" applyFont="1" applyFill="1" applyBorder="1" applyAlignment="1">
      <alignment horizontal="center" vertical="center" wrapText="1"/>
    </xf>
    <xf numFmtId="171" fontId="31" fillId="7" borderId="0" xfId="5" applyNumberFormat="1" applyFont="1" applyFill="1" applyBorder="1" applyAlignment="1">
      <alignment horizontal="center" vertical="center" wrapText="1"/>
    </xf>
    <xf numFmtId="171" fontId="31" fillId="7" borderId="14" xfId="5" applyNumberFormat="1" applyFont="1" applyFill="1" applyBorder="1" applyAlignment="1">
      <alignment horizontal="center" vertical="center" wrapText="1"/>
    </xf>
    <xf numFmtId="171" fontId="30" fillId="7" borderId="52" xfId="0" applyNumberFormat="1" applyFont="1" applyFill="1" applyBorder="1" applyAlignment="1">
      <alignment horizontal="center" vertical="center" wrapText="1"/>
    </xf>
    <xf numFmtId="171" fontId="30" fillId="7" borderId="41" xfId="0" applyNumberFormat="1" applyFont="1" applyFill="1" applyBorder="1" applyAlignment="1">
      <alignment horizontal="center" vertical="center" wrapText="1"/>
    </xf>
    <xf numFmtId="171" fontId="30" fillId="7" borderId="58" xfId="0" applyNumberFormat="1" applyFont="1" applyFill="1" applyBorder="1" applyAlignment="1">
      <alignment horizontal="center" vertical="center" wrapText="1"/>
    </xf>
    <xf numFmtId="171" fontId="30" fillId="0" borderId="10" xfId="0" applyNumberFormat="1" applyFont="1" applyBorder="1" applyAlignment="1">
      <alignment horizontal="right" vertical="center"/>
    </xf>
    <xf numFmtId="171" fontId="30" fillId="0" borderId="11" xfId="0" applyNumberFormat="1" applyFont="1" applyBorder="1" applyAlignment="1">
      <alignment horizontal="right" vertical="center"/>
    </xf>
    <xf numFmtId="171" fontId="30" fillId="0" borderId="12" xfId="0" applyNumberFormat="1" applyFont="1" applyBorder="1" applyAlignment="1">
      <alignment horizontal="right" vertical="center"/>
    </xf>
    <xf numFmtId="171" fontId="30" fillId="0" borderId="10" xfId="0" applyNumberFormat="1" applyFont="1" applyFill="1" applyBorder="1" applyAlignment="1">
      <alignment horizontal="right"/>
    </xf>
    <xf numFmtId="171" fontId="30" fillId="0" borderId="11" xfId="0" applyNumberFormat="1" applyFont="1" applyFill="1" applyBorder="1" applyAlignment="1">
      <alignment horizontal="right"/>
    </xf>
    <xf numFmtId="171" fontId="30" fillId="0" borderId="12" xfId="0" applyNumberFormat="1" applyFont="1" applyFill="1" applyBorder="1" applyAlignment="1">
      <alignment horizontal="right"/>
    </xf>
    <xf numFmtId="171" fontId="30" fillId="7" borderId="7" xfId="0" applyNumberFormat="1" applyFont="1" applyFill="1" applyBorder="1" applyAlignment="1">
      <alignment horizontal="center" vertical="center" wrapText="1"/>
    </xf>
    <xf numFmtId="171" fontId="30" fillId="7" borderId="9" xfId="0" applyNumberFormat="1" applyFont="1" applyFill="1" applyBorder="1" applyAlignment="1">
      <alignment horizontal="center" vertical="center" wrapText="1"/>
    </xf>
    <xf numFmtId="171" fontId="30" fillId="7" borderId="8" xfId="0" applyNumberFormat="1" applyFont="1" applyFill="1" applyBorder="1" applyAlignment="1">
      <alignment horizontal="center" vertical="center" wrapText="1"/>
    </xf>
    <xf numFmtId="171" fontId="30" fillId="7" borderId="0" xfId="0" applyNumberFormat="1" applyFont="1" applyFill="1" applyBorder="1" applyAlignment="1">
      <alignment horizontal="center" vertical="center" wrapText="1"/>
    </xf>
    <xf numFmtId="171" fontId="30" fillId="7" borderId="19" xfId="0" applyNumberFormat="1" applyFont="1" applyFill="1" applyBorder="1" applyAlignment="1">
      <alignment horizontal="center" vertical="center" wrapText="1"/>
    </xf>
    <xf numFmtId="171" fontId="30" fillId="7" borderId="18" xfId="0" applyNumberFormat="1" applyFont="1" applyFill="1" applyBorder="1" applyAlignment="1">
      <alignment horizontal="center" vertical="center" wrapText="1"/>
    </xf>
    <xf numFmtId="171" fontId="30" fillId="7" borderId="71" xfId="0" applyNumberFormat="1" applyFont="1" applyFill="1" applyBorder="1" applyAlignment="1">
      <alignment horizontal="center" vertical="center" wrapText="1"/>
    </xf>
    <xf numFmtId="171" fontId="30" fillId="7" borderId="86" xfId="0" applyNumberFormat="1" applyFont="1" applyFill="1" applyBorder="1" applyAlignment="1">
      <alignment horizontal="center" vertical="center" wrapText="1"/>
    </xf>
    <xf numFmtId="171" fontId="30" fillId="7" borderId="72" xfId="0" applyNumberFormat="1" applyFont="1" applyFill="1" applyBorder="1" applyAlignment="1">
      <alignment horizontal="center" vertical="center" wrapText="1"/>
    </xf>
    <xf numFmtId="171" fontId="30" fillId="7" borderId="73" xfId="0" applyNumberFormat="1" applyFont="1" applyFill="1" applyBorder="1" applyAlignment="1">
      <alignment horizontal="center" vertical="center" wrapText="1"/>
    </xf>
    <xf numFmtId="171" fontId="30" fillId="7" borderId="87" xfId="0" applyNumberFormat="1" applyFont="1" applyFill="1" applyBorder="1" applyAlignment="1">
      <alignment horizontal="center" vertical="center" wrapText="1"/>
    </xf>
    <xf numFmtId="171" fontId="30" fillId="7" borderId="74" xfId="0" applyNumberFormat="1" applyFont="1" applyFill="1" applyBorder="1" applyAlignment="1">
      <alignment horizontal="center" vertical="center" wrapText="1"/>
    </xf>
    <xf numFmtId="171" fontId="30" fillId="7" borderId="17" xfId="0" applyNumberFormat="1" applyFont="1" applyFill="1" applyBorder="1" applyAlignment="1">
      <alignment horizontal="center" vertical="center" wrapText="1"/>
    </xf>
    <xf numFmtId="171" fontId="10" fillId="0" borderId="53" xfId="0" applyNumberFormat="1" applyFont="1" applyFill="1" applyBorder="1" applyAlignment="1">
      <alignment horizontal="left" vertical="center" wrapText="1"/>
    </xf>
    <xf numFmtId="171" fontId="10" fillId="0" borderId="33" xfId="0" applyNumberFormat="1" applyFont="1" applyFill="1" applyBorder="1" applyAlignment="1">
      <alignment horizontal="left" vertical="center" wrapText="1"/>
    </xf>
    <xf numFmtId="171" fontId="10" fillId="0" borderId="4" xfId="0" applyNumberFormat="1" applyFont="1" applyFill="1" applyBorder="1" applyAlignment="1">
      <alignment horizontal="left" vertical="center" wrapText="1"/>
    </xf>
    <xf numFmtId="171" fontId="30" fillId="0" borderId="28" xfId="0" applyNumberFormat="1" applyFont="1" applyFill="1" applyBorder="1" applyAlignment="1">
      <alignment horizontal="right" vertical="center"/>
    </xf>
    <xf numFmtId="171" fontId="30" fillId="0" borderId="29" xfId="0" applyNumberFormat="1" applyFont="1" applyFill="1" applyBorder="1" applyAlignment="1">
      <alignment horizontal="right" vertical="center"/>
    </xf>
    <xf numFmtId="171" fontId="30" fillId="0" borderId="16" xfId="0" applyNumberFormat="1" applyFont="1" applyFill="1" applyBorder="1" applyAlignment="1">
      <alignment horizontal="right" vertical="center"/>
    </xf>
    <xf numFmtId="171" fontId="30" fillId="0" borderId="28" xfId="0" applyNumberFormat="1" applyFont="1" applyBorder="1" applyAlignment="1">
      <alignment horizontal="right" vertical="center"/>
    </xf>
    <xf numFmtId="171" fontId="30" fillId="0" borderId="29" xfId="0" applyNumberFormat="1" applyFont="1" applyBorder="1" applyAlignment="1">
      <alignment horizontal="right" vertical="center"/>
    </xf>
    <xf numFmtId="171" fontId="30" fillId="0" borderId="16" xfId="0" applyNumberFormat="1" applyFont="1" applyBorder="1" applyAlignment="1">
      <alignment horizontal="right" vertical="center"/>
    </xf>
    <xf numFmtId="171" fontId="10" fillId="0" borderId="46" xfId="0" applyNumberFormat="1" applyFont="1" applyFill="1" applyBorder="1" applyAlignment="1">
      <alignment horizontal="left" vertical="center" wrapText="1"/>
    </xf>
    <xf numFmtId="171" fontId="10" fillId="0" borderId="15" xfId="0" applyNumberFormat="1" applyFont="1" applyFill="1" applyBorder="1" applyAlignment="1">
      <alignment horizontal="left" vertical="center" wrapText="1"/>
    </xf>
    <xf numFmtId="171" fontId="10" fillId="0" borderId="28" xfId="0" applyNumberFormat="1" applyFont="1" applyFill="1" applyBorder="1" applyAlignment="1">
      <alignment horizontal="left" vertical="center" wrapText="1"/>
    </xf>
    <xf numFmtId="171" fontId="30" fillId="0" borderId="15" xfId="0" applyNumberFormat="1" applyFont="1" applyFill="1" applyBorder="1" applyAlignment="1">
      <alignment horizontal="right"/>
    </xf>
    <xf numFmtId="171" fontId="30" fillId="0" borderId="15" xfId="0" applyNumberFormat="1" applyFont="1" applyBorder="1" applyAlignment="1">
      <alignment horizontal="right" vertical="center"/>
    </xf>
    <xf numFmtId="171" fontId="10" fillId="0" borderId="59" xfId="0" applyNumberFormat="1" applyFont="1" applyFill="1" applyBorder="1" applyAlignment="1">
      <alignment horizontal="left" vertical="center" wrapText="1"/>
    </xf>
    <xf numFmtId="171" fontId="10" fillId="0" borderId="11" xfId="0" applyNumberFormat="1" applyFont="1" applyFill="1" applyBorder="1" applyAlignment="1">
      <alignment horizontal="left" vertical="center" wrapText="1"/>
    </xf>
    <xf numFmtId="171" fontId="30" fillId="0" borderId="10" xfId="0" applyNumberFormat="1" applyFont="1" applyFill="1" applyBorder="1" applyAlignment="1">
      <alignment horizontal="right" vertical="center"/>
    </xf>
    <xf numFmtId="171" fontId="30" fillId="0" borderId="11" xfId="0" applyNumberFormat="1" applyFont="1" applyFill="1" applyBorder="1" applyAlignment="1">
      <alignment horizontal="right" vertical="center"/>
    </xf>
    <xf numFmtId="171" fontId="30" fillId="0" borderId="12" xfId="0" applyNumberFormat="1" applyFont="1" applyFill="1" applyBorder="1" applyAlignment="1">
      <alignment horizontal="right" vertical="center"/>
    </xf>
    <xf numFmtId="171" fontId="30" fillId="0" borderId="15" xfId="0" applyNumberFormat="1" applyFont="1" applyFill="1" applyBorder="1" applyAlignment="1">
      <alignment horizontal="right" vertical="center"/>
    </xf>
    <xf numFmtId="171" fontId="10" fillId="0" borderId="46" xfId="0" applyNumberFormat="1" applyFont="1" applyFill="1" applyBorder="1" applyAlignment="1">
      <alignment horizontal="left" vertical="center"/>
    </xf>
    <xf numFmtId="171" fontId="10" fillId="0" borderId="15" xfId="0" applyNumberFormat="1" applyFont="1" applyFill="1" applyBorder="1" applyAlignment="1">
      <alignment horizontal="left" vertical="center"/>
    </xf>
    <xf numFmtId="171" fontId="10" fillId="0" borderId="28" xfId="0" applyNumberFormat="1" applyFont="1" applyFill="1" applyBorder="1" applyAlignment="1">
      <alignment horizontal="left" vertical="center"/>
    </xf>
    <xf numFmtId="171" fontId="11" fillId="9" borderId="35" xfId="0" applyNumberFormat="1" applyFont="1" applyFill="1" applyBorder="1" applyAlignment="1">
      <alignment horizontal="left" vertical="center" wrapText="1"/>
    </xf>
    <xf numFmtId="171" fontId="11" fillId="9" borderId="63" xfId="0" applyNumberFormat="1" applyFont="1" applyFill="1" applyBorder="1" applyAlignment="1">
      <alignment horizontal="left" vertical="center" wrapText="1"/>
    </xf>
    <xf numFmtId="171" fontId="11" fillId="9" borderId="56" xfId="0" applyNumberFormat="1" applyFont="1" applyFill="1" applyBorder="1" applyAlignment="1">
      <alignment horizontal="left" vertical="center" wrapText="1"/>
    </xf>
    <xf numFmtId="171" fontId="30" fillId="9" borderId="56" xfId="0" applyNumberFormat="1" applyFont="1" applyFill="1" applyBorder="1" applyAlignment="1">
      <alignment horizontal="right" vertical="center"/>
    </xf>
    <xf numFmtId="171" fontId="30" fillId="9" borderId="19" xfId="0" applyNumberFormat="1" applyFont="1" applyFill="1" applyBorder="1" applyAlignment="1">
      <alignment horizontal="right" vertical="center"/>
    </xf>
    <xf numFmtId="171" fontId="30" fillId="9" borderId="57" xfId="0" applyNumberFormat="1" applyFont="1" applyFill="1" applyBorder="1" applyAlignment="1">
      <alignment horizontal="right" vertical="center"/>
    </xf>
    <xf numFmtId="171" fontId="11" fillId="9" borderId="46" xfId="0" applyNumberFormat="1" applyFont="1" applyFill="1" applyBorder="1" applyAlignment="1">
      <alignment horizontal="left" vertical="center" wrapText="1"/>
    </xf>
    <xf numFmtId="171" fontId="11" fillId="9" borderId="15" xfId="0" applyNumberFormat="1" applyFont="1" applyFill="1" applyBorder="1" applyAlignment="1">
      <alignment horizontal="left" vertical="center" wrapText="1"/>
    </xf>
    <xf numFmtId="171" fontId="11" fillId="9" borderId="28" xfId="0" applyNumberFormat="1" applyFont="1" applyFill="1" applyBorder="1" applyAlignment="1">
      <alignment horizontal="left" vertical="center" wrapText="1"/>
    </xf>
    <xf numFmtId="171" fontId="30" fillId="9" borderId="15" xfId="0" applyNumberFormat="1" applyFont="1" applyFill="1" applyBorder="1" applyAlignment="1">
      <alignment horizontal="right" vertical="center"/>
    </xf>
    <xf numFmtId="171" fontId="30" fillId="9" borderId="15" xfId="0" applyNumberFormat="1" applyFont="1" applyFill="1" applyBorder="1" applyAlignment="1">
      <alignment horizontal="right"/>
    </xf>
    <xf numFmtId="171" fontId="30" fillId="7" borderId="9" xfId="0" applyNumberFormat="1" applyFont="1" applyFill="1" applyBorder="1" applyAlignment="1">
      <alignment horizontal="center" vertical="center"/>
    </xf>
    <xf numFmtId="171" fontId="30" fillId="7" borderId="8" xfId="0" applyNumberFormat="1" applyFont="1" applyFill="1" applyBorder="1" applyAlignment="1">
      <alignment horizontal="center" vertical="center"/>
    </xf>
    <xf numFmtId="171" fontId="30" fillId="7" borderId="0" xfId="0" applyNumberFormat="1" applyFont="1" applyFill="1" applyBorder="1" applyAlignment="1">
      <alignment horizontal="center" vertical="center"/>
    </xf>
    <xf numFmtId="171" fontId="30" fillId="7" borderId="14" xfId="0" applyNumberFormat="1" applyFont="1" applyFill="1" applyBorder="1" applyAlignment="1">
      <alignment horizontal="center" vertical="center"/>
    </xf>
    <xf numFmtId="171" fontId="30" fillId="7" borderId="52" xfId="0" applyNumberFormat="1" applyFont="1" applyFill="1" applyBorder="1" applyAlignment="1">
      <alignment horizontal="center" vertical="center"/>
    </xf>
    <xf numFmtId="171" fontId="30" fillId="7" borderId="41" xfId="0" applyNumberFormat="1" applyFont="1" applyFill="1" applyBorder="1" applyAlignment="1">
      <alignment horizontal="center" vertical="center"/>
    </xf>
    <xf numFmtId="171" fontId="30" fillId="7" borderId="58" xfId="0" applyNumberFormat="1" applyFont="1" applyFill="1" applyBorder="1" applyAlignment="1">
      <alignment horizontal="center" vertical="center"/>
    </xf>
    <xf numFmtId="171" fontId="30" fillId="7" borderId="13" xfId="0" applyNumberFormat="1" applyFont="1" applyFill="1" applyBorder="1" applyAlignment="1">
      <alignment horizontal="center" vertical="center" wrapText="1"/>
    </xf>
    <xf numFmtId="171" fontId="30" fillId="7" borderId="7" xfId="0" applyNumberFormat="1" applyFont="1" applyFill="1" applyBorder="1" applyAlignment="1">
      <alignment horizontal="center" vertical="center"/>
    </xf>
    <xf numFmtId="171" fontId="30" fillId="0" borderId="49" xfId="0" applyNumberFormat="1" applyFont="1" applyBorder="1" applyAlignment="1">
      <alignment horizontal="right" vertical="center"/>
    </xf>
    <xf numFmtId="171" fontId="30" fillId="0" borderId="9" xfId="0" applyNumberFormat="1" applyFont="1" applyBorder="1" applyAlignment="1">
      <alignment horizontal="right" vertical="center"/>
    </xf>
    <xf numFmtId="171" fontId="30" fillId="0" borderId="25" xfId="0" applyNumberFormat="1" applyFont="1" applyBorder="1" applyAlignment="1">
      <alignment horizontal="right" vertical="center"/>
    </xf>
    <xf numFmtId="171" fontId="10" fillId="0" borderId="30" xfId="0" applyNumberFormat="1" applyFont="1" applyFill="1" applyBorder="1" applyAlignment="1">
      <alignment horizontal="left" vertical="center" wrapText="1"/>
    </xf>
    <xf numFmtId="171" fontId="30" fillId="2" borderId="15" xfId="0" applyNumberFormat="1" applyFont="1" applyFill="1" applyBorder="1" applyAlignment="1">
      <alignment vertical="center"/>
    </xf>
    <xf numFmtId="171" fontId="30" fillId="2" borderId="15" xfId="0" applyNumberFormat="1" applyFont="1" applyFill="1" applyBorder="1" applyAlignment="1">
      <alignment horizontal="center" vertical="center"/>
    </xf>
    <xf numFmtId="171" fontId="30" fillId="0" borderId="15" xfId="0" applyNumberFormat="1" applyFont="1" applyBorder="1" applyAlignment="1">
      <alignment vertical="center"/>
    </xf>
    <xf numFmtId="171" fontId="30" fillId="2" borderId="28" xfId="0" applyNumberFormat="1" applyFont="1" applyFill="1" applyBorder="1" applyAlignment="1">
      <alignment horizontal="right" vertical="center"/>
    </xf>
    <xf numFmtId="171" fontId="30" fillId="2" borderId="29" xfId="0" applyNumberFormat="1" applyFont="1" applyFill="1" applyBorder="1" applyAlignment="1">
      <alignment horizontal="right" vertical="center"/>
    </xf>
    <xf numFmtId="171" fontId="30" fillId="2" borderId="16" xfId="0" applyNumberFormat="1" applyFont="1" applyFill="1" applyBorder="1" applyAlignment="1">
      <alignment horizontal="right" vertical="center"/>
    </xf>
    <xf numFmtId="171" fontId="10" fillId="0" borderId="44" xfId="0" applyNumberFormat="1" applyFont="1" applyFill="1" applyBorder="1" applyAlignment="1">
      <alignment horizontal="left" vertical="center" wrapText="1"/>
    </xf>
    <xf numFmtId="171" fontId="10" fillId="0" borderId="25" xfId="0" applyNumberFormat="1" applyFont="1" applyFill="1" applyBorder="1" applyAlignment="1">
      <alignment horizontal="left" vertical="center" wrapText="1"/>
    </xf>
    <xf numFmtId="171" fontId="10" fillId="0" borderId="26" xfId="0" applyNumberFormat="1" applyFont="1" applyFill="1" applyBorder="1" applyAlignment="1">
      <alignment horizontal="left" vertical="center" wrapText="1"/>
    </xf>
    <xf numFmtId="171" fontId="30" fillId="0" borderId="49" xfId="0" applyNumberFormat="1" applyFont="1" applyBorder="1" applyAlignment="1">
      <alignment vertical="center"/>
    </xf>
    <xf numFmtId="171" fontId="30" fillId="0" borderId="9" xfId="0" applyNumberFormat="1" applyFont="1" applyBorder="1" applyAlignment="1">
      <alignment vertical="center"/>
    </xf>
    <xf numFmtId="171" fontId="30" fillId="0" borderId="50" xfId="0" applyNumberFormat="1" applyFont="1" applyBorder="1" applyAlignment="1">
      <alignment vertical="center"/>
    </xf>
    <xf numFmtId="171" fontId="30" fillId="0" borderId="50" xfId="0" applyNumberFormat="1" applyFont="1" applyBorder="1" applyAlignment="1">
      <alignment horizontal="right" vertical="center"/>
    </xf>
    <xf numFmtId="171" fontId="30" fillId="0" borderId="49" xfId="0" applyNumberFormat="1" applyFont="1" applyFill="1" applyBorder="1" applyAlignment="1">
      <alignment horizontal="right" vertical="center"/>
    </xf>
    <xf numFmtId="171" fontId="30" fillId="0" borderId="9" xfId="0" applyNumberFormat="1" applyFont="1" applyFill="1" applyBorder="1" applyAlignment="1">
      <alignment horizontal="right" vertical="center"/>
    </xf>
    <xf numFmtId="171" fontId="30" fillId="0" borderId="50" xfId="0" applyNumberFormat="1" applyFont="1" applyFill="1" applyBorder="1" applyAlignment="1">
      <alignment horizontal="right" vertical="center"/>
    </xf>
    <xf numFmtId="171" fontId="10" fillId="0" borderId="30" xfId="0" applyNumberFormat="1" applyFont="1" applyFill="1" applyBorder="1" applyAlignment="1">
      <alignment horizontal="left" vertical="center"/>
    </xf>
    <xf numFmtId="171" fontId="4" fillId="6" borderId="20" xfId="0" applyNumberFormat="1" applyFont="1" applyFill="1" applyBorder="1" applyAlignment="1">
      <alignment horizontal="center" vertical="center"/>
    </xf>
    <xf numFmtId="171" fontId="4" fillId="6" borderId="21" xfId="0" applyNumberFormat="1" applyFont="1" applyFill="1" applyBorder="1" applyAlignment="1">
      <alignment horizontal="center" vertical="center"/>
    </xf>
    <xf numFmtId="171" fontId="4" fillId="6" borderId="23" xfId="0" applyNumberFormat="1" applyFont="1" applyFill="1" applyBorder="1" applyAlignment="1">
      <alignment horizontal="center" vertical="center"/>
    </xf>
    <xf numFmtId="171" fontId="11" fillId="9" borderId="55" xfId="0" applyNumberFormat="1" applyFont="1" applyFill="1" applyBorder="1" applyAlignment="1">
      <alignment horizontal="left" vertical="center" wrapText="1"/>
    </xf>
    <xf numFmtId="171" fontId="11" fillId="9" borderId="22" xfId="0" applyNumberFormat="1" applyFont="1" applyFill="1" applyBorder="1" applyAlignment="1">
      <alignment horizontal="left" vertical="center" wrapText="1"/>
    </xf>
    <xf numFmtId="171" fontId="11" fillId="9" borderId="36" xfId="0" applyNumberFormat="1" applyFont="1" applyFill="1" applyBorder="1" applyAlignment="1">
      <alignment horizontal="left" vertical="center" wrapText="1"/>
    </xf>
    <xf numFmtId="171" fontId="30" fillId="6" borderId="56" xfId="0" applyNumberFormat="1" applyFont="1" applyFill="1" applyBorder="1" applyAlignment="1">
      <alignment vertical="center"/>
    </xf>
    <xf numFmtId="171" fontId="30" fillId="6" borderId="19" xfId="0" applyNumberFormat="1" applyFont="1" applyFill="1" applyBorder="1" applyAlignment="1">
      <alignment vertical="center"/>
    </xf>
    <xf numFmtId="171" fontId="30" fillId="9" borderId="20" xfId="0" applyNumberFormat="1" applyFont="1" applyFill="1" applyBorder="1" applyAlignment="1">
      <alignment vertical="center" wrapText="1"/>
    </xf>
    <xf numFmtId="0" fontId="19" fillId="9" borderId="21" xfId="0" applyFont="1" applyFill="1" applyBorder="1" applyAlignment="1">
      <alignment vertical="center" wrapText="1"/>
    </xf>
    <xf numFmtId="0" fontId="19" fillId="9" borderId="23" xfId="0" applyFont="1" applyFill="1" applyBorder="1" applyAlignment="1">
      <alignment vertical="center" wrapText="1"/>
    </xf>
    <xf numFmtId="171" fontId="30" fillId="6" borderId="56" xfId="0" applyNumberFormat="1" applyFont="1" applyFill="1" applyBorder="1" applyAlignment="1">
      <alignment horizontal="center" vertical="center"/>
    </xf>
    <xf numFmtId="171" fontId="30" fillId="6" borderId="19" xfId="0" applyNumberFormat="1" applyFont="1" applyFill="1" applyBorder="1" applyAlignment="1">
      <alignment horizontal="center" vertical="center"/>
    </xf>
    <xf numFmtId="171" fontId="30" fillId="6" borderId="57" xfId="0" applyNumberFormat="1" applyFont="1" applyFill="1" applyBorder="1" applyAlignment="1">
      <alignment horizontal="center" vertical="center"/>
    </xf>
    <xf numFmtId="171" fontId="11" fillId="9" borderId="30" xfId="0" applyNumberFormat="1" applyFont="1" applyFill="1" applyBorder="1" applyAlignment="1">
      <alignment horizontal="left" vertical="center" wrapText="1"/>
    </xf>
    <xf numFmtId="171" fontId="30" fillId="9" borderId="15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52" xfId="0" applyFont="1" applyBorder="1" applyAlignment="1">
      <alignment horizontal="center"/>
    </xf>
    <xf numFmtId="0" fontId="12" fillId="0" borderId="41" xfId="0" applyFont="1" applyBorder="1" applyAlignment="1">
      <alignment horizontal="center"/>
    </xf>
    <xf numFmtId="0" fontId="12" fillId="0" borderId="58" xfId="0" applyFont="1" applyBorder="1" applyAlignment="1">
      <alignment horizontal="center"/>
    </xf>
    <xf numFmtId="0" fontId="12" fillId="0" borderId="24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9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3" fillId="0" borderId="8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/>
    </xf>
    <xf numFmtId="0" fontId="13" fillId="0" borderId="41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52" xfId="0" applyFont="1" applyFill="1" applyBorder="1" applyAlignment="1">
      <alignment horizontal="center"/>
    </xf>
    <xf numFmtId="0" fontId="12" fillId="0" borderId="58" xfId="0" applyFont="1" applyFill="1" applyBorder="1" applyAlignment="1">
      <alignment horizontal="center"/>
    </xf>
    <xf numFmtId="0" fontId="29" fillId="0" borderId="52" xfId="0" applyFont="1" applyBorder="1" applyAlignment="1">
      <alignment horizontal="center" wrapText="1"/>
    </xf>
    <xf numFmtId="0" fontId="29" fillId="0" borderId="58" xfId="0" applyFont="1" applyBorder="1" applyAlignment="1">
      <alignment horizontal="center" wrapText="1"/>
    </xf>
    <xf numFmtId="0" fontId="29" fillId="0" borderId="17" xfId="0" applyFont="1" applyBorder="1" applyAlignment="1">
      <alignment horizontal="center" wrapText="1"/>
    </xf>
    <xf numFmtId="0" fontId="29" fillId="0" borderId="18" xfId="0" applyFont="1" applyBorder="1" applyAlignment="1">
      <alignment horizontal="center" wrapText="1"/>
    </xf>
    <xf numFmtId="0" fontId="15" fillId="3" borderId="52" xfId="0" applyFont="1" applyFill="1" applyBorder="1" applyAlignment="1">
      <alignment horizontal="center" vertical="center" wrapText="1"/>
    </xf>
    <xf numFmtId="0" fontId="15" fillId="3" borderId="41" xfId="0" applyFont="1" applyFill="1" applyBorder="1" applyAlignment="1">
      <alignment horizontal="center" vertical="center" wrapText="1"/>
    </xf>
    <xf numFmtId="0" fontId="15" fillId="3" borderId="58" xfId="0" applyFont="1" applyFill="1" applyBorder="1" applyAlignment="1">
      <alignment horizontal="center" vertical="center" wrapText="1"/>
    </xf>
    <xf numFmtId="0" fontId="15" fillId="3" borderId="52" xfId="0" applyFont="1" applyFill="1" applyBorder="1" applyAlignment="1">
      <alignment horizontal="center" vertical="center"/>
    </xf>
    <xf numFmtId="0" fontId="15" fillId="3" borderId="41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/>
    </xf>
    <xf numFmtId="0" fontId="12" fillId="0" borderId="9" xfId="0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171" fontId="31" fillId="7" borderId="7" xfId="5" applyNumberFormat="1" applyFont="1" applyFill="1" applyBorder="1" applyAlignment="1">
      <alignment horizontal="center" vertical="center"/>
    </xf>
    <xf numFmtId="171" fontId="31" fillId="7" borderId="9" xfId="5" applyNumberFormat="1" applyFont="1" applyFill="1" applyBorder="1" applyAlignment="1">
      <alignment horizontal="center" vertical="center"/>
    </xf>
    <xf numFmtId="171" fontId="31" fillId="7" borderId="8" xfId="5" applyNumberFormat="1" applyFont="1" applyFill="1" applyBorder="1" applyAlignment="1">
      <alignment horizontal="center" vertical="center"/>
    </xf>
    <xf numFmtId="171" fontId="31" fillId="7" borderId="17" xfId="5" applyNumberFormat="1" applyFont="1" applyFill="1" applyBorder="1" applyAlignment="1">
      <alignment horizontal="center" vertical="center"/>
    </xf>
    <xf numFmtId="171" fontId="31" fillId="7" borderId="19" xfId="5" applyNumberFormat="1" applyFont="1" applyFill="1" applyBorder="1" applyAlignment="1">
      <alignment horizontal="center" vertical="center"/>
    </xf>
    <xf numFmtId="171" fontId="31" fillId="7" borderId="18" xfId="5" applyNumberFormat="1" applyFont="1" applyFill="1" applyBorder="1" applyAlignment="1">
      <alignment horizontal="center" vertical="center"/>
    </xf>
    <xf numFmtId="171" fontId="27" fillId="0" borderId="12" xfId="0" applyNumberFormat="1" applyFont="1" applyFill="1" applyBorder="1" applyAlignment="1">
      <alignment horizontal="left" vertical="center"/>
    </xf>
    <xf numFmtId="171" fontId="27" fillId="0" borderId="16" xfId="0" applyNumberFormat="1" applyFont="1" applyFill="1" applyBorder="1" applyAlignment="1">
      <alignment horizontal="left" vertical="center"/>
    </xf>
    <xf numFmtId="0" fontId="24" fillId="0" borderId="29" xfId="0" applyFont="1" applyBorder="1" applyAlignment="1">
      <alignment horizontal="left" vertical="center" wrapText="1"/>
    </xf>
    <xf numFmtId="0" fontId="24" fillId="0" borderId="16" xfId="0" applyFont="1" applyBorder="1" applyAlignment="1">
      <alignment horizontal="left" vertical="center" wrapText="1"/>
    </xf>
    <xf numFmtId="171" fontId="26" fillId="9" borderId="60" xfId="0" applyNumberFormat="1" applyFont="1" applyFill="1" applyBorder="1" applyAlignment="1">
      <alignment horizontal="left" vertical="center"/>
    </xf>
    <xf numFmtId="171" fontId="26" fillId="9" borderId="29" xfId="0" applyNumberFormat="1" applyFont="1" applyFill="1" applyBorder="1" applyAlignment="1">
      <alignment horizontal="left" vertical="center"/>
    </xf>
    <xf numFmtId="171" fontId="26" fillId="9" borderId="16" xfId="0" applyNumberFormat="1" applyFont="1" applyFill="1" applyBorder="1" applyAlignment="1">
      <alignment horizontal="left" vertical="center"/>
    </xf>
    <xf numFmtId="171" fontId="25" fillId="9" borderId="29" xfId="0" applyNumberFormat="1" applyFont="1" applyFill="1" applyBorder="1" applyAlignment="1">
      <alignment horizontal="right" vertical="center"/>
    </xf>
    <xf numFmtId="171" fontId="25" fillId="0" borderId="0" xfId="0" applyNumberFormat="1" applyFont="1" applyFill="1" applyBorder="1" applyAlignment="1">
      <alignment horizontal="right" vertical="center"/>
    </xf>
    <xf numFmtId="171" fontId="27" fillId="0" borderId="78" xfId="0" applyNumberFormat="1" applyFont="1" applyFill="1" applyBorder="1" applyAlignment="1">
      <alignment vertical="center" wrapText="1"/>
    </xf>
    <xf numFmtId="0" fontId="24" fillId="0" borderId="69" xfId="0" applyFont="1" applyBorder="1" applyAlignment="1">
      <alignment vertical="center" wrapText="1"/>
    </xf>
    <xf numFmtId="0" fontId="24" fillId="0" borderId="70" xfId="0" applyFont="1" applyBorder="1" applyAlignment="1">
      <alignment vertical="center" wrapText="1"/>
    </xf>
    <xf numFmtId="171" fontId="25" fillId="0" borderId="79" xfId="0" applyNumberFormat="1" applyFont="1" applyFill="1" applyBorder="1" applyAlignment="1">
      <alignment horizontal="right" vertical="center"/>
    </xf>
    <xf numFmtId="171" fontId="27" fillId="0" borderId="81" xfId="0" applyNumberFormat="1" applyFont="1" applyFill="1" applyBorder="1" applyAlignment="1">
      <alignment vertical="center" wrapText="1"/>
    </xf>
    <xf numFmtId="0" fontId="24" fillId="0" borderId="82" xfId="0" applyFont="1" applyBorder="1" applyAlignment="1">
      <alignment vertical="center" wrapText="1"/>
    </xf>
    <xf numFmtId="0" fontId="24" fillId="0" borderId="83" xfId="0" applyFont="1" applyBorder="1" applyAlignment="1">
      <alignment vertical="center" wrapText="1"/>
    </xf>
    <xf numFmtId="0" fontId="24" fillId="0" borderId="29" xfId="0" applyFont="1" applyBorder="1" applyAlignment="1">
      <alignment vertical="center" wrapText="1"/>
    </xf>
    <xf numFmtId="0" fontId="24" fillId="0" borderId="16" xfId="0" applyFont="1" applyBorder="1" applyAlignment="1">
      <alignment vertical="center" wrapText="1"/>
    </xf>
    <xf numFmtId="171" fontId="26" fillId="9" borderId="52" xfId="0" applyNumberFormat="1" applyFont="1" applyFill="1" applyBorder="1" applyAlignment="1">
      <alignment vertical="center" wrapText="1"/>
    </xf>
    <xf numFmtId="0" fontId="24" fillId="9" borderId="41" xfId="0" applyFont="1" applyFill="1" applyBorder="1" applyAlignment="1">
      <alignment vertical="center" wrapText="1"/>
    </xf>
    <xf numFmtId="0" fontId="24" fillId="9" borderId="42" xfId="0" applyFont="1" applyFill="1" applyBorder="1" applyAlignment="1">
      <alignment vertical="center" wrapText="1"/>
    </xf>
    <xf numFmtId="0" fontId="13" fillId="0" borderId="52" xfId="0" applyFont="1" applyFill="1" applyBorder="1" applyAlignment="1">
      <alignment horizontal="center"/>
    </xf>
    <xf numFmtId="0" fontId="13" fillId="0" borderId="41" xfId="0" applyFont="1" applyFill="1" applyBorder="1" applyAlignment="1">
      <alignment horizontal="center"/>
    </xf>
    <xf numFmtId="0" fontId="13" fillId="0" borderId="58" xfId="0" applyFont="1" applyFill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58" xfId="0" applyFont="1" applyBorder="1" applyAlignment="1">
      <alignment horizontal="center"/>
    </xf>
    <xf numFmtId="0" fontId="13" fillId="0" borderId="7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13" xfId="0" applyFont="1" applyFill="1" applyBorder="1" applyAlignment="1">
      <alignment horizontal="center"/>
    </xf>
    <xf numFmtId="0" fontId="13" fillId="0" borderId="14" xfId="0" applyFont="1" applyFill="1" applyBorder="1" applyAlignment="1">
      <alignment horizontal="center"/>
    </xf>
    <xf numFmtId="0" fontId="13" fillId="0" borderId="17" xfId="0" applyFont="1" applyFill="1" applyBorder="1" applyAlignment="1">
      <alignment horizontal="center"/>
    </xf>
    <xf numFmtId="0" fontId="13" fillId="0" borderId="18" xfId="0" applyFont="1" applyFill="1" applyBorder="1" applyAlignment="1">
      <alignment horizontal="center"/>
    </xf>
    <xf numFmtId="0" fontId="106" fillId="0" borderId="17" xfId="0" applyFont="1" applyFill="1" applyBorder="1" applyAlignment="1">
      <alignment horizontal="center"/>
    </xf>
    <xf numFmtId="0" fontId="106" fillId="0" borderId="18" xfId="0" applyFont="1" applyFill="1" applyBorder="1" applyAlignment="1">
      <alignment horizontal="center"/>
    </xf>
    <xf numFmtId="0" fontId="106" fillId="0" borderId="52" xfId="0" applyFont="1" applyBorder="1" applyAlignment="1">
      <alignment horizontal="center"/>
    </xf>
    <xf numFmtId="0" fontId="106" fillId="0" borderId="58" xfId="0" applyFont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0" fontId="13" fillId="0" borderId="8" xfId="0" applyFont="1" applyFill="1" applyBorder="1" applyAlignment="1">
      <alignment horizontal="center"/>
    </xf>
    <xf numFmtId="0" fontId="106" fillId="0" borderId="7" xfId="0" applyFont="1" applyFill="1" applyBorder="1" applyAlignment="1">
      <alignment horizontal="center"/>
    </xf>
    <xf numFmtId="0" fontId="106" fillId="0" borderId="8" xfId="0" applyFont="1" applyFill="1" applyBorder="1" applyAlignment="1">
      <alignment horizontal="center"/>
    </xf>
    <xf numFmtId="0" fontId="13" fillId="3" borderId="52" xfId="0" applyFont="1" applyFill="1" applyBorder="1" applyAlignment="1">
      <alignment horizontal="center" vertical="center" wrapText="1"/>
    </xf>
    <xf numFmtId="0" fontId="13" fillId="3" borderId="41" xfId="0" applyFont="1" applyFill="1" applyBorder="1" applyAlignment="1">
      <alignment horizontal="center" vertical="center" wrapText="1"/>
    </xf>
    <xf numFmtId="0" fontId="13" fillId="3" borderId="58" xfId="0" applyFont="1" applyFill="1" applyBorder="1" applyAlignment="1">
      <alignment horizontal="center" vertical="center" wrapText="1"/>
    </xf>
    <xf numFmtId="0" fontId="13" fillId="3" borderId="52" xfId="0" applyFont="1" applyFill="1" applyBorder="1" applyAlignment="1">
      <alignment horizontal="center" vertical="center"/>
    </xf>
    <xf numFmtId="0" fontId="13" fillId="3" borderId="41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06" fillId="3" borderId="52" xfId="0" applyFont="1" applyFill="1" applyBorder="1" applyAlignment="1">
      <alignment horizontal="center" vertical="center" wrapText="1"/>
    </xf>
    <xf numFmtId="0" fontId="106" fillId="3" borderId="41" xfId="0" applyFont="1" applyFill="1" applyBorder="1" applyAlignment="1">
      <alignment horizontal="center" vertical="center" wrapText="1"/>
    </xf>
    <xf numFmtId="0" fontId="106" fillId="3" borderId="58" xfId="0" applyFont="1" applyFill="1" applyBorder="1" applyAlignment="1">
      <alignment horizontal="center" vertical="center" wrapText="1"/>
    </xf>
  </cellXfs>
  <cellStyles count="135">
    <cellStyle name="20% - Énfasis1 2" xfId="66"/>
    <cellStyle name="20% - Énfasis2 2" xfId="67"/>
    <cellStyle name="20% - Énfasis3 2" xfId="68"/>
    <cellStyle name="20% - Énfasis4 2" xfId="69"/>
    <cellStyle name="20% - Énfasis5 2" xfId="70"/>
    <cellStyle name="20% - Énfasis6 2" xfId="71"/>
    <cellStyle name="40% - Énfasis1 2" xfId="72"/>
    <cellStyle name="40% - Énfasis2 2" xfId="73"/>
    <cellStyle name="40% - Énfasis3 2" xfId="74"/>
    <cellStyle name="40% - Énfasis4 2" xfId="75"/>
    <cellStyle name="40% - Énfasis5 2" xfId="76"/>
    <cellStyle name="40% - Énfasis6 2" xfId="77"/>
    <cellStyle name="60% - akcent 1" xfId="11"/>
    <cellStyle name="60% - Énfasis1 2" xfId="78"/>
    <cellStyle name="60% - Énfasis2 2" xfId="79"/>
    <cellStyle name="60% - Énfasis3 2" xfId="80"/>
    <cellStyle name="60% - Énfasis4 2" xfId="81"/>
    <cellStyle name="60% - Énfasis5 2" xfId="82"/>
    <cellStyle name="60% - Énfasis6 2" xfId="83"/>
    <cellStyle name="Advertencia" xfId="84"/>
    <cellStyle name="Calcular" xfId="85"/>
    <cellStyle name="Cálculo 2" xfId="86"/>
    <cellStyle name="Celda comprob." xfId="87"/>
    <cellStyle name="Celda de comprobación 2" xfId="88"/>
    <cellStyle name="Celda vinculada 2" xfId="89"/>
    <cellStyle name="Correcto" xfId="90"/>
    <cellStyle name="Currency 2" xfId="127"/>
    <cellStyle name="Encabez. 1" xfId="91"/>
    <cellStyle name="Encabez. 2" xfId="92"/>
    <cellStyle name="Encabezado 3" xfId="93"/>
    <cellStyle name="Encabezado 4 2" xfId="94"/>
    <cellStyle name="Énfasis1 2" xfId="95"/>
    <cellStyle name="Énfasis2 2" xfId="96"/>
    <cellStyle name="Énfasis3 2" xfId="97"/>
    <cellStyle name="Énfasis4 2" xfId="98"/>
    <cellStyle name="Énfasis5 2" xfId="99"/>
    <cellStyle name="Énfasis6 2" xfId="100"/>
    <cellStyle name="Entrada 2" xfId="101"/>
    <cellStyle name="Explicación" xfId="102"/>
    <cellStyle name="Hipervínculo" xfId="5" builtinId="8"/>
    <cellStyle name="Hipervínculo 2" xfId="12"/>
    <cellStyle name="Hipervínculo 3" xfId="103"/>
    <cellStyle name="Hipervínculo 4" xfId="125"/>
    <cellStyle name="Incorrecto 2" xfId="104"/>
    <cellStyle name="Millares [0] 2" xfId="33"/>
    <cellStyle name="Millares [0] 3" xfId="124"/>
    <cellStyle name="Millares 10" xfId="134"/>
    <cellStyle name="Millares 2" xfId="13"/>
    <cellStyle name="Millares 2 2" xfId="14"/>
    <cellStyle name="Millares 2 2 2" xfId="15"/>
    <cellStyle name="Millares 2 3" xfId="16"/>
    <cellStyle name="Millares 2 3 2" xfId="43"/>
    <cellStyle name="Millares 2 4" xfId="44"/>
    <cellStyle name="Millares 2 4 2" xfId="45"/>
    <cellStyle name="Millares 2 5" xfId="105"/>
    <cellStyle name="Millares 3" xfId="3"/>
    <cellStyle name="Millares 3 2" xfId="46"/>
    <cellStyle name="Millares 3 3" xfId="17"/>
    <cellStyle name="Millares 4" xfId="47"/>
    <cellStyle name="Millares 5" xfId="48"/>
    <cellStyle name="Millares 6" xfId="49"/>
    <cellStyle name="Millares 7" xfId="50"/>
    <cellStyle name="Millares 8" xfId="51"/>
    <cellStyle name="Millares 9" xfId="106"/>
    <cellStyle name="Moneda 2" xfId="34"/>
    <cellStyle name="Moneda 2 2" xfId="107"/>
    <cellStyle name="Moneda 3" xfId="108"/>
    <cellStyle name="Moneda 4" xfId="123"/>
    <cellStyle name="Neutral 2" xfId="109"/>
    <cellStyle name="Normal" xfId="0" builtinId="0"/>
    <cellStyle name="Normal 10" xfId="52"/>
    <cellStyle name="Normal 11" xfId="36"/>
    <cellStyle name="Normal 12" xfId="53"/>
    <cellStyle name="Normal 13" xfId="54"/>
    <cellStyle name="Normal 14" xfId="42"/>
    <cellStyle name="Normal 15" xfId="55"/>
    <cellStyle name="Normal 16" xfId="110"/>
    <cellStyle name="Normal 2" xfId="6"/>
    <cellStyle name="Normal 2 2" xfId="2"/>
    <cellStyle name="Normal 2 2 2" xfId="18"/>
    <cellStyle name="Normal 2 2 2 2" xfId="19"/>
    <cellStyle name="Normal 2 2 2 3" xfId="128"/>
    <cellStyle name="Normal 2 2 3" xfId="20"/>
    <cellStyle name="Normal 2 2 4" xfId="21"/>
    <cellStyle name="Normal 2 2 4 2" xfId="22"/>
    <cellStyle name="Normal 2 3" xfId="4"/>
    <cellStyle name="Normal 2 3 2" xfId="37"/>
    <cellStyle name="Normal 2 3 2 2" xfId="23"/>
    <cellStyle name="Normal 2 3 3" xfId="129"/>
    <cellStyle name="Normal 2 4" xfId="24"/>
    <cellStyle name="Normal 2 4 2" xfId="25"/>
    <cellStyle name="Normal 2 5" xfId="126"/>
    <cellStyle name="Normal 2 6" xfId="130"/>
    <cellStyle name="Normal 2 7" xfId="131"/>
    <cellStyle name="Normal 2 8" xfId="26"/>
    <cellStyle name="Normal 3" xfId="27"/>
    <cellStyle name="Normal 3 2" xfId="7"/>
    <cellStyle name="Normal 3 2 2" xfId="132"/>
    <cellStyle name="Normal 3 3" xfId="28"/>
    <cellStyle name="Normal 3 3 2" xfId="8"/>
    <cellStyle name="Normal 3 3 2 2" xfId="38"/>
    <cellStyle name="Normal 3 4" xfId="56"/>
    <cellStyle name="Normal 3 5" xfId="57"/>
    <cellStyle name="Normal 4" xfId="10"/>
    <cellStyle name="Normal 4 2" xfId="58"/>
    <cellStyle name="Normal 5" xfId="39"/>
    <cellStyle name="Normal 5 2" xfId="40"/>
    <cellStyle name="Normal 5 3" xfId="29"/>
    <cellStyle name="Normal 6" xfId="30"/>
    <cellStyle name="Normal 6 2" xfId="31"/>
    <cellStyle name="Normal 6 2 2" xfId="32"/>
    <cellStyle name="Normal 7" xfId="41"/>
    <cellStyle name="Normal 8" xfId="59"/>
    <cellStyle name="Normal 9" xfId="60"/>
    <cellStyle name="Normal 9 2" xfId="61"/>
    <cellStyle name="Nota" xfId="111"/>
    <cellStyle name="Nota 2" xfId="112"/>
    <cellStyle name="Notas 2" xfId="113"/>
    <cellStyle name="Porcentaje" xfId="1" builtinId="5"/>
    <cellStyle name="Porcentaje 2" xfId="9"/>
    <cellStyle name="Porcentaje 2 2" xfId="114"/>
    <cellStyle name="Porcentaje 2 3" xfId="115"/>
    <cellStyle name="Porcentaje 3" xfId="133"/>
    <cellStyle name="Porcentual 2" xfId="35"/>
    <cellStyle name="Porcentual 2 2" xfId="62"/>
    <cellStyle name="Porcentual 2 2 2" xfId="63"/>
    <cellStyle name="Porcentual 2 3" xfId="64"/>
    <cellStyle name="Porcentual 2 3 2" xfId="65"/>
    <cellStyle name="Salida 2" xfId="116"/>
    <cellStyle name="Texto de advertencia 2" xfId="117"/>
    <cellStyle name="Texto explicativo 2" xfId="118"/>
    <cellStyle name="Título 2 2" xfId="119"/>
    <cellStyle name="Título 3 2" xfId="120"/>
    <cellStyle name="Título 4" xfId="121"/>
    <cellStyle name="Total 2" xfId="1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256541</xdr:colOff>
      <xdr:row>41</xdr:row>
      <xdr:rowOff>63494</xdr:rowOff>
    </xdr:from>
    <xdr:to>
      <xdr:col>39</xdr:col>
      <xdr:colOff>71438</xdr:colOff>
      <xdr:row>45</xdr:row>
      <xdr:rowOff>68317</xdr:rowOff>
    </xdr:to>
    <xdr:sp macro="" textlink="">
      <xdr:nvSpPr>
        <xdr:cNvPr id="2" name="Rectángulo redondeado 20">
          <a:extLst>
            <a:ext uri="{FF2B5EF4-FFF2-40B4-BE49-F238E27FC236}">
              <a16:creationId xmlns:a16="http://schemas.microsoft.com/office/drawing/2014/main" id="{D92C5D02-C276-4D4B-9039-ADF569523D31}"/>
            </a:ext>
          </a:extLst>
        </xdr:cNvPr>
        <xdr:cNvSpPr/>
      </xdr:nvSpPr>
      <xdr:spPr bwMode="auto">
        <a:xfrm>
          <a:off x="12705716" y="8207369"/>
          <a:ext cx="624522" cy="776348"/>
        </a:xfrm>
        <a:prstGeom prst="roundRect">
          <a:avLst/>
        </a:prstGeom>
        <a:noFill/>
        <a:ln w="12700" cap="flat" cmpd="sng" algn="ctr">
          <a:solidFill>
            <a:srgbClr val="008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indent="0" algn="ctr"/>
          <a:r>
            <a:rPr lang="es-CL" sz="650" b="0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Si el resultado es positivo, anótelo en el código 304 y luego trasladelo al código 31 de la línea 48</a:t>
          </a:r>
        </a:p>
        <a:p>
          <a:pPr marL="0" indent="0" algn="just"/>
          <a:endParaRPr lang="es-CL" sz="650" b="0" cap="none" spc="0">
            <a:ln w="0"/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36</xdr:col>
      <xdr:colOff>365120</xdr:colOff>
      <xdr:row>37</xdr:row>
      <xdr:rowOff>71437</xdr:rowOff>
    </xdr:from>
    <xdr:to>
      <xdr:col>36</xdr:col>
      <xdr:colOff>492121</xdr:colOff>
      <xdr:row>45</xdr:row>
      <xdr:rowOff>95250</xdr:rowOff>
    </xdr:to>
    <xdr:sp macro="" textlink="">
      <xdr:nvSpPr>
        <xdr:cNvPr id="3" name="Cerrar corchete 2">
          <a:extLst>
            <a:ext uri="{FF2B5EF4-FFF2-40B4-BE49-F238E27FC236}">
              <a16:creationId xmlns:a16="http://schemas.microsoft.com/office/drawing/2014/main" id="{ED6D1ADC-0E62-41FB-ABED-D6C40535A30F}"/>
            </a:ext>
          </a:extLst>
        </xdr:cNvPr>
        <xdr:cNvSpPr/>
      </xdr:nvSpPr>
      <xdr:spPr bwMode="auto">
        <a:xfrm flipH="1">
          <a:off x="12766670" y="7453312"/>
          <a:ext cx="0" cy="1557338"/>
        </a:xfrm>
        <a:prstGeom prst="rightBracket">
          <a:avLst/>
        </a:prstGeom>
        <a:solidFill>
          <a:schemeClr val="bg1"/>
        </a:solidFill>
        <a:ln w="19050" cap="flat" cmpd="sng" algn="ctr">
          <a:solidFill>
            <a:srgbClr val="008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36</xdr:col>
      <xdr:colOff>134939</xdr:colOff>
      <xdr:row>39</xdr:row>
      <xdr:rowOff>71441</xdr:rowOff>
    </xdr:from>
    <xdr:to>
      <xdr:col>36</xdr:col>
      <xdr:colOff>333378</xdr:colOff>
      <xdr:row>56</xdr:row>
      <xdr:rowOff>71437</xdr:rowOff>
    </xdr:to>
    <xdr:cxnSp macro="">
      <xdr:nvCxnSpPr>
        <xdr:cNvPr id="4" name="Conector angular 22">
          <a:extLst>
            <a:ext uri="{FF2B5EF4-FFF2-40B4-BE49-F238E27FC236}">
              <a16:creationId xmlns:a16="http://schemas.microsoft.com/office/drawing/2014/main" id="{9F131380-5B18-4E11-A5F4-5F85D6D214ED}"/>
            </a:ext>
          </a:extLst>
        </xdr:cNvPr>
        <xdr:cNvCxnSpPr/>
      </xdr:nvCxnSpPr>
      <xdr:spPr bwMode="auto">
        <a:xfrm rot="5400000" flipH="1" flipV="1">
          <a:off x="11049798" y="9368632"/>
          <a:ext cx="3248021" cy="179389"/>
        </a:xfrm>
        <a:prstGeom prst="bentConnector3">
          <a:avLst>
            <a:gd name="adj1" fmla="val 100439"/>
          </a:avLst>
        </a:prstGeom>
        <a:solidFill>
          <a:srgbClr val="00FFFF"/>
        </a:solidFill>
        <a:ln w="9525" cap="flat" cmpd="sng" algn="ctr">
          <a:solidFill>
            <a:srgbClr val="008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36</xdr:col>
      <xdr:colOff>255914</xdr:colOff>
      <xdr:row>34</xdr:row>
      <xdr:rowOff>89338</xdr:rowOff>
    </xdr:from>
    <xdr:to>
      <xdr:col>39</xdr:col>
      <xdr:colOff>38100</xdr:colOff>
      <xdr:row>40</xdr:row>
      <xdr:rowOff>110360</xdr:rowOff>
    </xdr:to>
    <xdr:sp macro="" textlink="">
      <xdr:nvSpPr>
        <xdr:cNvPr id="5" name="Rectángulo redondeado 32">
          <a:extLst>
            <a:ext uri="{FF2B5EF4-FFF2-40B4-BE49-F238E27FC236}">
              <a16:creationId xmlns:a16="http://schemas.microsoft.com/office/drawing/2014/main" id="{A02A1431-6B31-46F5-A9E5-3ADD07A1114D}"/>
            </a:ext>
          </a:extLst>
        </xdr:cNvPr>
        <xdr:cNvSpPr/>
      </xdr:nvSpPr>
      <xdr:spPr bwMode="auto">
        <a:xfrm>
          <a:off x="12705089" y="6899713"/>
          <a:ext cx="591811" cy="1164022"/>
        </a:xfrm>
        <a:prstGeom prst="roundRect">
          <a:avLst/>
        </a:prstGeom>
        <a:solidFill>
          <a:schemeClr val="bg1"/>
        </a:solidFill>
        <a:ln w="12700" cap="flat" cmpd="sng" algn="ctr">
          <a:solidFill>
            <a:srgbClr val="008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just"/>
          <a:r>
            <a:rPr lang="es-CL" sz="650" b="0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Si el resultado es negativo, anótelo en el código 304 con signo menos y vea las instrucciones </a:t>
          </a:r>
          <a:r>
            <a:rPr lang="es-CL" sz="650" b="0" cap="none" spc="0" baseline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 para la línea 47</a:t>
          </a:r>
        </a:p>
        <a:p>
          <a:pPr algn="just"/>
          <a:endParaRPr lang="es-CL" sz="65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34</xdr:col>
      <xdr:colOff>269865</xdr:colOff>
      <xdr:row>56</xdr:row>
      <xdr:rowOff>63500</xdr:rowOff>
    </xdr:from>
    <xdr:to>
      <xdr:col>36</xdr:col>
      <xdr:colOff>142875</xdr:colOff>
      <xdr:row>56</xdr:row>
      <xdr:rowOff>63504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A759BAC1-AF20-42E7-8BD4-581A709801EE}"/>
            </a:ext>
          </a:extLst>
        </xdr:cNvPr>
        <xdr:cNvCxnSpPr/>
      </xdr:nvCxnSpPr>
      <xdr:spPr bwMode="auto">
        <a:xfrm flipV="1">
          <a:off x="11433165" y="11074400"/>
          <a:ext cx="1158885" cy="4"/>
        </a:xfrm>
        <a:prstGeom prst="line">
          <a:avLst/>
        </a:prstGeom>
        <a:solidFill>
          <a:srgbClr val="00FFFF"/>
        </a:solidFill>
        <a:ln w="0" cap="flat" cmpd="sng" algn="ctr">
          <a:solidFill>
            <a:srgbClr val="008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37</xdr:col>
      <xdr:colOff>85725</xdr:colOff>
      <xdr:row>82</xdr:row>
      <xdr:rowOff>0</xdr:rowOff>
    </xdr:from>
    <xdr:to>
      <xdr:col>38</xdr:col>
      <xdr:colOff>0</xdr:colOff>
      <xdr:row>82</xdr:row>
      <xdr:rowOff>0</xdr:rowOff>
    </xdr:to>
    <xdr:sp macro="" textlink="">
      <xdr:nvSpPr>
        <xdr:cNvPr id="7" name="Texto 156">
          <a:extLst>
            <a:ext uri="{FF2B5EF4-FFF2-40B4-BE49-F238E27FC236}">
              <a16:creationId xmlns:a16="http://schemas.microsoft.com/office/drawing/2014/main" id="{9D0BDAC1-63CA-44C9-9EF7-95E04A76C8D4}"/>
            </a:ext>
          </a:extLst>
        </xdr:cNvPr>
        <xdr:cNvSpPr txBox="1">
          <a:spLocks noChangeArrowheads="1"/>
        </xdr:cNvSpPr>
      </xdr:nvSpPr>
      <xdr:spPr bwMode="auto">
        <a:xfrm>
          <a:off x="12849225" y="16602075"/>
          <a:ext cx="1524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17560</xdr:colOff>
      <xdr:row>0</xdr:row>
      <xdr:rowOff>85807</xdr:rowOff>
    </xdr:from>
    <xdr:to>
      <xdr:col>25</xdr:col>
      <xdr:colOff>124240</xdr:colOff>
      <xdr:row>3</xdr:row>
      <xdr:rowOff>70565</xdr:rowOff>
    </xdr:to>
    <xdr:sp macro="" textlink="">
      <xdr:nvSpPr>
        <xdr:cNvPr id="8" name="Texto 91">
          <a:extLst>
            <a:ext uri="{FF2B5EF4-FFF2-40B4-BE49-F238E27FC236}">
              <a16:creationId xmlns:a16="http://schemas.microsoft.com/office/drawing/2014/main" id="{9E2B7628-AD69-4258-BCD5-41BBF49CE48C}"/>
            </a:ext>
          </a:extLst>
        </xdr:cNvPr>
        <xdr:cNvSpPr txBox="1">
          <a:spLocks noChangeArrowheads="1"/>
        </xdr:cNvSpPr>
      </xdr:nvSpPr>
      <xdr:spPr bwMode="auto">
        <a:xfrm>
          <a:off x="3703735" y="85807"/>
          <a:ext cx="3669030" cy="622933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CL" sz="1200" b="1" i="0" strike="noStrike">
              <a:solidFill>
                <a:schemeClr val="bg1"/>
              </a:solidFill>
              <a:latin typeface="Arial"/>
              <a:cs typeface="Arial"/>
            </a:rPr>
            <a:t>AÑO  TRIBUTARIO  2022</a:t>
          </a:r>
        </a:p>
        <a:p>
          <a:pPr algn="ctr" rtl="0">
            <a:defRPr sz="1000"/>
          </a:pPr>
          <a:r>
            <a:rPr lang="es-CL" sz="1200" b="1" i="0" strike="noStrike">
              <a:solidFill>
                <a:schemeClr val="bg1"/>
              </a:solidFill>
              <a:latin typeface="Arial"/>
              <a:cs typeface="Arial"/>
            </a:rPr>
            <a:t> IMPUESTOS ANUALES A LA RENTA</a:t>
          </a:r>
        </a:p>
      </xdr:txBody>
    </xdr:sp>
    <xdr:clientData/>
  </xdr:twoCellAnchor>
  <xdr:twoCellAnchor editAs="oneCell">
    <xdr:from>
      <xdr:col>11</xdr:col>
      <xdr:colOff>8281</xdr:colOff>
      <xdr:row>96</xdr:row>
      <xdr:rowOff>82826</xdr:rowOff>
    </xdr:from>
    <xdr:to>
      <xdr:col>12</xdr:col>
      <xdr:colOff>255861</xdr:colOff>
      <xdr:row>98</xdr:row>
      <xdr:rowOff>809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8C7EDBC0-F389-45CF-8237-9AD83A54BF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65781" y="19885301"/>
          <a:ext cx="523805" cy="298983"/>
        </a:xfrm>
        <a:prstGeom prst="rect">
          <a:avLst/>
        </a:prstGeom>
      </xdr:spPr>
    </xdr:pic>
    <xdr:clientData/>
  </xdr:twoCellAnchor>
  <xdr:twoCellAnchor>
    <xdr:from>
      <xdr:col>12</xdr:col>
      <xdr:colOff>277959</xdr:colOff>
      <xdr:row>126</xdr:row>
      <xdr:rowOff>130754</xdr:rowOff>
    </xdr:from>
    <xdr:to>
      <xdr:col>13</xdr:col>
      <xdr:colOff>234664</xdr:colOff>
      <xdr:row>127</xdr:row>
      <xdr:rowOff>97849</xdr:rowOff>
    </xdr:to>
    <xdr:cxnSp macro="">
      <xdr:nvCxnSpPr>
        <xdr:cNvPr id="10" name="Conector angular 9">
          <a:extLst>
            <a:ext uri="{FF2B5EF4-FFF2-40B4-BE49-F238E27FC236}">
              <a16:creationId xmlns:a16="http://schemas.microsoft.com/office/drawing/2014/main" id="{A569C138-9495-4DCB-9779-44E46712DA9B}"/>
            </a:ext>
          </a:extLst>
        </xdr:cNvPr>
        <xdr:cNvCxnSpPr/>
      </xdr:nvCxnSpPr>
      <xdr:spPr>
        <a:xfrm rot="16200000" flipH="1">
          <a:off x="3439826" y="25943937"/>
          <a:ext cx="176645" cy="232930"/>
        </a:xfrm>
        <a:prstGeom prst="bentConnector3">
          <a:avLst/>
        </a:prstGeom>
        <a:ln>
          <a:solidFill>
            <a:srgbClr val="FF0000"/>
          </a:solidFill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72219</xdr:colOff>
      <xdr:row>126</xdr:row>
      <xdr:rowOff>130754</xdr:rowOff>
    </xdr:from>
    <xdr:to>
      <xdr:col>20</xdr:col>
      <xdr:colOff>234664</xdr:colOff>
      <xdr:row>127</xdr:row>
      <xdr:rowOff>97849</xdr:rowOff>
    </xdr:to>
    <xdr:cxnSp macro="">
      <xdr:nvCxnSpPr>
        <xdr:cNvPr id="11" name="Conector angular 9">
          <a:extLst>
            <a:ext uri="{FF2B5EF4-FFF2-40B4-BE49-F238E27FC236}">
              <a16:creationId xmlns:a16="http://schemas.microsoft.com/office/drawing/2014/main" id="{84BC33BC-8B99-490B-8BB9-BD7976A36958}"/>
            </a:ext>
          </a:extLst>
        </xdr:cNvPr>
        <xdr:cNvCxnSpPr/>
      </xdr:nvCxnSpPr>
      <xdr:spPr>
        <a:xfrm rot="16200000" flipH="1">
          <a:off x="5156231" y="25850592"/>
          <a:ext cx="176645" cy="419620"/>
        </a:xfrm>
        <a:prstGeom prst="bentConnector3">
          <a:avLst/>
        </a:prstGeom>
        <a:ln>
          <a:solidFill>
            <a:srgbClr val="FF0000"/>
          </a:solidFill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256541</xdr:colOff>
      <xdr:row>41</xdr:row>
      <xdr:rowOff>63494</xdr:rowOff>
    </xdr:from>
    <xdr:to>
      <xdr:col>39</xdr:col>
      <xdr:colOff>71438</xdr:colOff>
      <xdr:row>45</xdr:row>
      <xdr:rowOff>68317</xdr:rowOff>
    </xdr:to>
    <xdr:sp macro="" textlink="">
      <xdr:nvSpPr>
        <xdr:cNvPr id="2" name="Rectángulo redondeado 20">
          <a:extLst>
            <a:ext uri="{FF2B5EF4-FFF2-40B4-BE49-F238E27FC236}">
              <a16:creationId xmlns:a16="http://schemas.microsoft.com/office/drawing/2014/main" id="{D92C5D02-C276-4D4B-9039-ADF569523D31}"/>
            </a:ext>
          </a:extLst>
        </xdr:cNvPr>
        <xdr:cNvSpPr/>
      </xdr:nvSpPr>
      <xdr:spPr bwMode="auto">
        <a:xfrm>
          <a:off x="12705716" y="8207369"/>
          <a:ext cx="624522" cy="776348"/>
        </a:xfrm>
        <a:prstGeom prst="roundRect">
          <a:avLst/>
        </a:prstGeom>
        <a:noFill/>
        <a:ln w="12700" cap="flat" cmpd="sng" algn="ctr">
          <a:solidFill>
            <a:srgbClr val="008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indent="0" algn="ctr"/>
          <a:r>
            <a:rPr lang="es-CL" sz="650" b="0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Si el resultado es positivo, anótelo en el código 304 y luego trasladelo al código 31 de la línea 48</a:t>
          </a:r>
        </a:p>
        <a:p>
          <a:pPr marL="0" indent="0" algn="just"/>
          <a:endParaRPr lang="es-CL" sz="650" b="0" cap="none" spc="0">
            <a:ln w="0"/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36</xdr:col>
      <xdr:colOff>365120</xdr:colOff>
      <xdr:row>37</xdr:row>
      <xdr:rowOff>71437</xdr:rowOff>
    </xdr:from>
    <xdr:to>
      <xdr:col>36</xdr:col>
      <xdr:colOff>492121</xdr:colOff>
      <xdr:row>45</xdr:row>
      <xdr:rowOff>95250</xdr:rowOff>
    </xdr:to>
    <xdr:sp macro="" textlink="">
      <xdr:nvSpPr>
        <xdr:cNvPr id="3" name="Cerrar corchete 2">
          <a:extLst>
            <a:ext uri="{FF2B5EF4-FFF2-40B4-BE49-F238E27FC236}">
              <a16:creationId xmlns:a16="http://schemas.microsoft.com/office/drawing/2014/main" id="{ED6D1ADC-0E62-41FB-ABED-D6C40535A30F}"/>
            </a:ext>
          </a:extLst>
        </xdr:cNvPr>
        <xdr:cNvSpPr/>
      </xdr:nvSpPr>
      <xdr:spPr bwMode="auto">
        <a:xfrm flipH="1">
          <a:off x="12766670" y="7453312"/>
          <a:ext cx="0" cy="1557338"/>
        </a:xfrm>
        <a:prstGeom prst="rightBracket">
          <a:avLst/>
        </a:prstGeom>
        <a:solidFill>
          <a:schemeClr val="bg1"/>
        </a:solidFill>
        <a:ln w="19050" cap="flat" cmpd="sng" algn="ctr">
          <a:solidFill>
            <a:srgbClr val="008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36</xdr:col>
      <xdr:colOff>134939</xdr:colOff>
      <xdr:row>39</xdr:row>
      <xdr:rowOff>71441</xdr:rowOff>
    </xdr:from>
    <xdr:to>
      <xdr:col>36</xdr:col>
      <xdr:colOff>333378</xdr:colOff>
      <xdr:row>56</xdr:row>
      <xdr:rowOff>71437</xdr:rowOff>
    </xdr:to>
    <xdr:cxnSp macro="">
      <xdr:nvCxnSpPr>
        <xdr:cNvPr id="4" name="Conector angular 22">
          <a:extLst>
            <a:ext uri="{FF2B5EF4-FFF2-40B4-BE49-F238E27FC236}">
              <a16:creationId xmlns:a16="http://schemas.microsoft.com/office/drawing/2014/main" id="{9F131380-5B18-4E11-A5F4-5F85D6D214ED}"/>
            </a:ext>
          </a:extLst>
        </xdr:cNvPr>
        <xdr:cNvCxnSpPr/>
      </xdr:nvCxnSpPr>
      <xdr:spPr bwMode="auto">
        <a:xfrm rot="5400000" flipH="1" flipV="1">
          <a:off x="11049798" y="9368632"/>
          <a:ext cx="3248021" cy="179389"/>
        </a:xfrm>
        <a:prstGeom prst="bentConnector3">
          <a:avLst>
            <a:gd name="adj1" fmla="val 100439"/>
          </a:avLst>
        </a:prstGeom>
        <a:solidFill>
          <a:srgbClr val="00FFFF"/>
        </a:solidFill>
        <a:ln w="9525" cap="flat" cmpd="sng" algn="ctr">
          <a:solidFill>
            <a:srgbClr val="008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36</xdr:col>
      <xdr:colOff>255914</xdr:colOff>
      <xdr:row>34</xdr:row>
      <xdr:rowOff>89338</xdr:rowOff>
    </xdr:from>
    <xdr:to>
      <xdr:col>39</xdr:col>
      <xdr:colOff>38100</xdr:colOff>
      <xdr:row>40</xdr:row>
      <xdr:rowOff>110360</xdr:rowOff>
    </xdr:to>
    <xdr:sp macro="" textlink="">
      <xdr:nvSpPr>
        <xdr:cNvPr id="5" name="Rectángulo redondeado 32">
          <a:extLst>
            <a:ext uri="{FF2B5EF4-FFF2-40B4-BE49-F238E27FC236}">
              <a16:creationId xmlns:a16="http://schemas.microsoft.com/office/drawing/2014/main" id="{A02A1431-6B31-46F5-A9E5-3ADD07A1114D}"/>
            </a:ext>
          </a:extLst>
        </xdr:cNvPr>
        <xdr:cNvSpPr/>
      </xdr:nvSpPr>
      <xdr:spPr bwMode="auto">
        <a:xfrm>
          <a:off x="12705089" y="6899713"/>
          <a:ext cx="591811" cy="1164022"/>
        </a:xfrm>
        <a:prstGeom prst="roundRect">
          <a:avLst/>
        </a:prstGeom>
        <a:solidFill>
          <a:schemeClr val="bg1"/>
        </a:solidFill>
        <a:ln w="12700" cap="flat" cmpd="sng" algn="ctr">
          <a:solidFill>
            <a:srgbClr val="008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just"/>
          <a:r>
            <a:rPr lang="es-CL" sz="650" b="0" cap="none" spc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Si el resultado es negativo, anótelo en el código 304 con signo menos y vea las instrucciones </a:t>
          </a:r>
          <a:r>
            <a:rPr lang="es-CL" sz="650" b="0" cap="none" spc="0" baseline="0">
              <a:ln w="0"/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 para la línea 47</a:t>
          </a:r>
        </a:p>
        <a:p>
          <a:pPr algn="just"/>
          <a:endParaRPr lang="es-CL" sz="65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34</xdr:col>
      <xdr:colOff>269865</xdr:colOff>
      <xdr:row>56</xdr:row>
      <xdr:rowOff>63500</xdr:rowOff>
    </xdr:from>
    <xdr:to>
      <xdr:col>36</xdr:col>
      <xdr:colOff>142875</xdr:colOff>
      <xdr:row>56</xdr:row>
      <xdr:rowOff>63504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A759BAC1-AF20-42E7-8BD4-581A709801EE}"/>
            </a:ext>
          </a:extLst>
        </xdr:cNvPr>
        <xdr:cNvCxnSpPr/>
      </xdr:nvCxnSpPr>
      <xdr:spPr bwMode="auto">
        <a:xfrm flipV="1">
          <a:off x="11433165" y="11074400"/>
          <a:ext cx="1158885" cy="4"/>
        </a:xfrm>
        <a:prstGeom prst="line">
          <a:avLst/>
        </a:prstGeom>
        <a:solidFill>
          <a:srgbClr val="00FFFF"/>
        </a:solidFill>
        <a:ln w="0" cap="flat" cmpd="sng" algn="ctr">
          <a:solidFill>
            <a:srgbClr val="008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37</xdr:col>
      <xdr:colOff>85725</xdr:colOff>
      <xdr:row>82</xdr:row>
      <xdr:rowOff>0</xdr:rowOff>
    </xdr:from>
    <xdr:to>
      <xdr:col>38</xdr:col>
      <xdr:colOff>0</xdr:colOff>
      <xdr:row>82</xdr:row>
      <xdr:rowOff>0</xdr:rowOff>
    </xdr:to>
    <xdr:sp macro="" textlink="">
      <xdr:nvSpPr>
        <xdr:cNvPr id="7" name="Texto 156">
          <a:extLst>
            <a:ext uri="{FF2B5EF4-FFF2-40B4-BE49-F238E27FC236}">
              <a16:creationId xmlns:a16="http://schemas.microsoft.com/office/drawing/2014/main" id="{9D0BDAC1-63CA-44C9-9EF7-95E04A76C8D4}"/>
            </a:ext>
          </a:extLst>
        </xdr:cNvPr>
        <xdr:cNvSpPr txBox="1">
          <a:spLocks noChangeArrowheads="1"/>
        </xdr:cNvSpPr>
      </xdr:nvSpPr>
      <xdr:spPr bwMode="auto">
        <a:xfrm>
          <a:off x="12849225" y="16602075"/>
          <a:ext cx="15240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17560</xdr:colOff>
      <xdr:row>0</xdr:row>
      <xdr:rowOff>85807</xdr:rowOff>
    </xdr:from>
    <xdr:to>
      <xdr:col>25</xdr:col>
      <xdr:colOff>124240</xdr:colOff>
      <xdr:row>3</xdr:row>
      <xdr:rowOff>70565</xdr:rowOff>
    </xdr:to>
    <xdr:sp macro="" textlink="">
      <xdr:nvSpPr>
        <xdr:cNvPr id="8" name="Texto 91">
          <a:extLst>
            <a:ext uri="{FF2B5EF4-FFF2-40B4-BE49-F238E27FC236}">
              <a16:creationId xmlns:a16="http://schemas.microsoft.com/office/drawing/2014/main" id="{9E2B7628-AD69-4258-BCD5-41BBF49CE48C}"/>
            </a:ext>
          </a:extLst>
        </xdr:cNvPr>
        <xdr:cNvSpPr txBox="1">
          <a:spLocks noChangeArrowheads="1"/>
        </xdr:cNvSpPr>
      </xdr:nvSpPr>
      <xdr:spPr bwMode="auto">
        <a:xfrm>
          <a:off x="3703735" y="85807"/>
          <a:ext cx="3669030" cy="622933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CL" sz="1200" b="1" i="0" strike="noStrike">
              <a:solidFill>
                <a:schemeClr val="bg1"/>
              </a:solidFill>
              <a:latin typeface="Arial"/>
              <a:cs typeface="Arial"/>
            </a:rPr>
            <a:t>AÑO  TRIBUTARIO  2022</a:t>
          </a:r>
        </a:p>
        <a:p>
          <a:pPr algn="ctr" rtl="0">
            <a:defRPr sz="1000"/>
          </a:pPr>
          <a:r>
            <a:rPr lang="es-CL" sz="1200" b="1" i="0" strike="noStrike">
              <a:solidFill>
                <a:schemeClr val="bg1"/>
              </a:solidFill>
              <a:latin typeface="Arial"/>
              <a:cs typeface="Arial"/>
            </a:rPr>
            <a:t> IMPUESTOS ANUALES A LA RENTA</a:t>
          </a:r>
        </a:p>
      </xdr:txBody>
    </xdr:sp>
    <xdr:clientData/>
  </xdr:twoCellAnchor>
  <xdr:twoCellAnchor editAs="oneCell">
    <xdr:from>
      <xdr:col>11</xdr:col>
      <xdr:colOff>8281</xdr:colOff>
      <xdr:row>96</xdr:row>
      <xdr:rowOff>82826</xdr:rowOff>
    </xdr:from>
    <xdr:to>
      <xdr:col>12</xdr:col>
      <xdr:colOff>255861</xdr:colOff>
      <xdr:row>98</xdr:row>
      <xdr:rowOff>809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8C7EDBC0-F389-45CF-8237-9AD83A54BF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65781" y="19885301"/>
          <a:ext cx="523805" cy="298983"/>
        </a:xfrm>
        <a:prstGeom prst="rect">
          <a:avLst/>
        </a:prstGeom>
      </xdr:spPr>
    </xdr:pic>
    <xdr:clientData/>
  </xdr:twoCellAnchor>
  <xdr:twoCellAnchor>
    <xdr:from>
      <xdr:col>12</xdr:col>
      <xdr:colOff>277959</xdr:colOff>
      <xdr:row>126</xdr:row>
      <xdr:rowOff>130754</xdr:rowOff>
    </xdr:from>
    <xdr:to>
      <xdr:col>13</xdr:col>
      <xdr:colOff>234664</xdr:colOff>
      <xdr:row>127</xdr:row>
      <xdr:rowOff>97849</xdr:rowOff>
    </xdr:to>
    <xdr:cxnSp macro="">
      <xdr:nvCxnSpPr>
        <xdr:cNvPr id="10" name="Conector angular 9">
          <a:extLst>
            <a:ext uri="{FF2B5EF4-FFF2-40B4-BE49-F238E27FC236}">
              <a16:creationId xmlns:a16="http://schemas.microsoft.com/office/drawing/2014/main" id="{A569C138-9495-4DCB-9779-44E46712DA9B}"/>
            </a:ext>
          </a:extLst>
        </xdr:cNvPr>
        <xdr:cNvCxnSpPr/>
      </xdr:nvCxnSpPr>
      <xdr:spPr>
        <a:xfrm rot="16200000" flipH="1">
          <a:off x="3439826" y="25943937"/>
          <a:ext cx="176645" cy="232930"/>
        </a:xfrm>
        <a:prstGeom prst="bentConnector3">
          <a:avLst/>
        </a:prstGeom>
        <a:ln>
          <a:solidFill>
            <a:srgbClr val="FF0000"/>
          </a:solidFill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72219</xdr:colOff>
      <xdr:row>126</xdr:row>
      <xdr:rowOff>130754</xdr:rowOff>
    </xdr:from>
    <xdr:to>
      <xdr:col>20</xdr:col>
      <xdr:colOff>234664</xdr:colOff>
      <xdr:row>127</xdr:row>
      <xdr:rowOff>97849</xdr:rowOff>
    </xdr:to>
    <xdr:cxnSp macro="">
      <xdr:nvCxnSpPr>
        <xdr:cNvPr id="11" name="Conector angular 9">
          <a:extLst>
            <a:ext uri="{FF2B5EF4-FFF2-40B4-BE49-F238E27FC236}">
              <a16:creationId xmlns:a16="http://schemas.microsoft.com/office/drawing/2014/main" id="{84BC33BC-8B99-490B-8BB9-BD7976A36958}"/>
            </a:ext>
          </a:extLst>
        </xdr:cNvPr>
        <xdr:cNvCxnSpPr/>
      </xdr:nvCxnSpPr>
      <xdr:spPr>
        <a:xfrm rot="16200000" flipH="1">
          <a:off x="5156231" y="25850592"/>
          <a:ext cx="176645" cy="419620"/>
        </a:xfrm>
        <a:prstGeom prst="bentConnector3">
          <a:avLst/>
        </a:prstGeom>
        <a:ln>
          <a:solidFill>
            <a:srgbClr val="FF0000"/>
          </a:solidFill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LRAMIRE\Capacitacion\Mis%20Documentos\apuntes\Control%20del%20Activo%20Fij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Archivos%20temporales%20de%20Internet/Content.Outlook/Q2W04AWC/F22%20%20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hilesii-my.sharepoint.com/TEMP/Archivos%20temporales%20de%20Internet/Content.Outlook/Q2W04AWC/F22%20%20201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ARPETA%20TRANSITORIA%2029102021/CARPETA%20TRANSITORIA%2029102021/CURSOS%20Y%20SEMINARIOS%202022/TALLERES%20Y%20CURSOS%20JULIO%202022/OBSERVACIONES%20DDJJ%20y%20F22%20AT%202022/caso%204%20at%202021%20ddjj%20aceptada%20f22%20observad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traspaso%20pendrive%2021032023/RENTA%20AT%202022/GRUPO%20TERCEROS/CRISTIAN%20CHACON/REPARACIONES%20JESSICA%20EIRL%20at%202021%202707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en"/>
      <sheetName val="Planilla"/>
      <sheetName val="calculos planilla"/>
    </sheetNames>
    <sheetDataSet>
      <sheetData sheetId="0"/>
      <sheetData sheetId="1"/>
      <sheetData sheetId="2">
        <row r="2">
          <cell r="A2" t="str">
            <v>ADQUISICION</v>
          </cell>
          <cell r="C2">
            <v>32873</v>
          </cell>
          <cell r="D2">
            <v>33238</v>
          </cell>
          <cell r="E2">
            <v>33603</v>
          </cell>
          <cell r="F2">
            <v>33969</v>
          </cell>
          <cell r="G2">
            <v>34334</v>
          </cell>
          <cell r="H2">
            <v>34699</v>
          </cell>
          <cell r="I2">
            <v>35064</v>
          </cell>
          <cell r="J2">
            <v>35430</v>
          </cell>
          <cell r="K2">
            <v>35795</v>
          </cell>
          <cell r="L2">
            <v>36160</v>
          </cell>
          <cell r="M2">
            <v>36525</v>
          </cell>
        </row>
        <row r="3">
          <cell r="A3">
            <v>32509</v>
          </cell>
          <cell r="B3">
            <v>1.1890000000000001</v>
          </cell>
          <cell r="C3">
            <v>1.1890000000000001</v>
          </cell>
          <cell r="D3">
            <v>1.5385660000000001</v>
          </cell>
          <cell r="E3">
            <v>1.8124307479999999</v>
          </cell>
          <cell r="F3">
            <v>2.0661710527199997</v>
          </cell>
          <cell r="G3">
            <v>2.3161777500991194</v>
          </cell>
          <cell r="H3">
            <v>2.522317569857941</v>
          </cell>
          <cell r="I3">
            <v>2.7291476105862924</v>
          </cell>
          <cell r="J3">
            <v>2.9092713528849878</v>
          </cell>
          <cell r="K3">
            <v>3.0925554481167419</v>
          </cell>
          <cell r="L3">
            <v>3.2255353323857614</v>
          </cell>
          <cell r="M3">
            <v>3.3093992510277914</v>
          </cell>
          <cell r="P3">
            <v>32509</v>
          </cell>
          <cell r="Q3">
            <v>0.18900000000000006</v>
          </cell>
          <cell r="S3">
            <v>1989</v>
          </cell>
          <cell r="T3">
            <v>0.21099999999999999</v>
          </cell>
          <cell r="U3">
            <v>3</v>
          </cell>
        </row>
        <row r="4">
          <cell r="A4">
            <v>32540</v>
          </cell>
          <cell r="B4">
            <v>1.1759999999999999</v>
          </cell>
          <cell r="C4">
            <v>1.1759999999999999</v>
          </cell>
          <cell r="D4">
            <v>1.521744</v>
          </cell>
          <cell r="E4">
            <v>1.7926144319999999</v>
          </cell>
          <cell r="F4">
            <v>2.0435804524799996</v>
          </cell>
          <cell r="G4">
            <v>2.2908536872300798</v>
          </cell>
          <cell r="H4">
            <v>2.4947396653935567</v>
          </cell>
          <cell r="I4">
            <v>2.6993083179558286</v>
          </cell>
          <cell r="J4">
            <v>2.8774626669409136</v>
          </cell>
          <cell r="K4">
            <v>3.0587428149581908</v>
          </cell>
          <cell r="L4">
            <v>3.1902687560013927</v>
          </cell>
          <cell r="M4">
            <v>3.273215743657429</v>
          </cell>
          <cell r="P4">
            <v>32540</v>
          </cell>
          <cell r="Q4">
            <v>0.17599999999999993</v>
          </cell>
          <cell r="S4">
            <v>1990</v>
          </cell>
          <cell r="T4">
            <v>0.29399999999999998</v>
          </cell>
          <cell r="U4">
            <v>4</v>
          </cell>
        </row>
        <row r="5">
          <cell r="A5">
            <v>32568</v>
          </cell>
          <cell r="B5">
            <v>1.1739999999999999</v>
          </cell>
          <cell r="C5">
            <v>1.1739999999999999</v>
          </cell>
          <cell r="D5">
            <v>1.519156</v>
          </cell>
          <cell r="E5">
            <v>1.7895657679999999</v>
          </cell>
          <cell r="F5">
            <v>2.0401049755199998</v>
          </cell>
          <cell r="G5">
            <v>2.2869576775579197</v>
          </cell>
          <cell r="H5">
            <v>2.4904969108605743</v>
          </cell>
          <cell r="I5">
            <v>2.6947176575511418</v>
          </cell>
          <cell r="J5">
            <v>2.8725690229495173</v>
          </cell>
          <cell r="K5">
            <v>3.0535408713953367</v>
          </cell>
          <cell r="L5">
            <v>3.184843128865336</v>
          </cell>
          <cell r="M5">
            <v>3.2676490502158351</v>
          </cell>
          <cell r="P5">
            <v>32568</v>
          </cell>
          <cell r="Q5">
            <v>0.17399999999999993</v>
          </cell>
          <cell r="S5">
            <v>1991</v>
          </cell>
          <cell r="T5">
            <v>0.17799999999999999</v>
          </cell>
          <cell r="U5">
            <v>5</v>
          </cell>
        </row>
        <row r="6">
          <cell r="A6">
            <v>32599</v>
          </cell>
          <cell r="B6">
            <v>1.1519999999999999</v>
          </cell>
          <cell r="C6">
            <v>1.1519999999999999</v>
          </cell>
          <cell r="D6">
            <v>1.490688</v>
          </cell>
          <cell r="E6">
            <v>1.756030464</v>
          </cell>
          <cell r="F6">
            <v>2.0018747289599998</v>
          </cell>
          <cell r="G6">
            <v>2.2441015711641596</v>
          </cell>
          <cell r="H6">
            <v>2.4438266109977698</v>
          </cell>
          <cell r="I6">
            <v>2.6442203930995869</v>
          </cell>
          <cell r="J6">
            <v>2.81873893904416</v>
          </cell>
          <cell r="K6">
            <v>2.9963194922039418</v>
          </cell>
          <cell r="L6">
            <v>3.1251612303687111</v>
          </cell>
          <cell r="M6">
            <v>3.2064154223582975</v>
          </cell>
          <cell r="P6">
            <v>32599</v>
          </cell>
          <cell r="Q6">
            <v>0.15199999999999991</v>
          </cell>
          <cell r="S6">
            <v>1992</v>
          </cell>
          <cell r="T6">
            <v>0.14000000000000001</v>
          </cell>
          <cell r="U6">
            <v>6</v>
          </cell>
        </row>
        <row r="7">
          <cell r="A7">
            <v>32629</v>
          </cell>
          <cell r="B7">
            <v>1.141</v>
          </cell>
          <cell r="C7">
            <v>1.141</v>
          </cell>
          <cell r="D7">
            <v>1.4764540000000002</v>
          </cell>
          <cell r="E7">
            <v>1.739262812</v>
          </cell>
          <cell r="F7">
            <v>1.9827596056799999</v>
          </cell>
          <cell r="G7">
            <v>2.2226735179672796</v>
          </cell>
          <cell r="H7">
            <v>2.4204914610663675</v>
          </cell>
          <cell r="I7">
            <v>2.6189717608738099</v>
          </cell>
          <cell r="J7">
            <v>2.7918238970914815</v>
          </cell>
          <cell r="K7">
            <v>2.9677088026082448</v>
          </cell>
          <cell r="L7">
            <v>3.095320281120399</v>
          </cell>
          <cell r="M7">
            <v>3.1757986084295293</v>
          </cell>
          <cell r="P7">
            <v>32629</v>
          </cell>
          <cell r="Q7">
            <v>0.14100000000000001</v>
          </cell>
          <cell r="S7">
            <v>1993</v>
          </cell>
          <cell r="T7">
            <v>0.121</v>
          </cell>
          <cell r="U7">
            <v>7</v>
          </cell>
        </row>
        <row r="8">
          <cell r="A8">
            <v>32660</v>
          </cell>
          <cell r="B8">
            <v>1.119</v>
          </cell>
          <cell r="C8">
            <v>1.119</v>
          </cell>
          <cell r="D8">
            <v>1.447986</v>
          </cell>
          <cell r="E8">
            <v>1.7057275079999998</v>
          </cell>
          <cell r="F8">
            <v>1.9445293591199997</v>
          </cell>
          <cell r="G8">
            <v>2.1798174115735196</v>
          </cell>
          <cell r="H8">
            <v>2.3738211612035629</v>
          </cell>
          <cell r="I8">
            <v>2.5684744964222554</v>
          </cell>
          <cell r="J8">
            <v>2.7379938131861246</v>
          </cell>
          <cell r="K8">
            <v>2.9104874234168503</v>
          </cell>
          <cell r="L8">
            <v>3.0356383826237745</v>
          </cell>
          <cell r="M8">
            <v>3.1145649805719926</v>
          </cell>
          <cell r="P8">
            <v>32660</v>
          </cell>
          <cell r="Q8">
            <v>0.11899999999999999</v>
          </cell>
          <cell r="S8">
            <v>1994</v>
          </cell>
          <cell r="T8">
            <v>8.8999999999999996E-2</v>
          </cell>
          <cell r="U8">
            <v>8</v>
          </cell>
        </row>
        <row r="9">
          <cell r="A9">
            <v>32690</v>
          </cell>
          <cell r="B9">
            <v>1.099</v>
          </cell>
          <cell r="C9">
            <v>1.099</v>
          </cell>
          <cell r="D9">
            <v>1.4221060000000001</v>
          </cell>
          <cell r="E9">
            <v>1.6752408679999999</v>
          </cell>
          <cell r="F9">
            <v>1.9097745895199998</v>
          </cell>
          <cell r="G9">
            <v>2.1408573148519197</v>
          </cell>
          <cell r="H9">
            <v>2.3313936158737403</v>
          </cell>
          <cell r="I9">
            <v>2.5225678923753874</v>
          </cell>
          <cell r="J9">
            <v>2.689057373272163</v>
          </cell>
          <cell r="K9">
            <v>2.858467987788309</v>
          </cell>
          <cell r="L9">
            <v>2.9813821112632062</v>
          </cell>
          <cell r="M9">
            <v>3.0588980461560498</v>
          </cell>
          <cell r="P9">
            <v>32690</v>
          </cell>
          <cell r="Q9">
            <v>9.8999999999999977E-2</v>
          </cell>
          <cell r="S9">
            <v>1995</v>
          </cell>
          <cell r="T9">
            <v>8.2000000000000003E-2</v>
          </cell>
          <cell r="U9">
            <v>9</v>
          </cell>
        </row>
        <row r="10">
          <cell r="A10">
            <v>32721</v>
          </cell>
          <cell r="B10">
            <v>1.08</v>
          </cell>
          <cell r="C10">
            <v>1.08</v>
          </cell>
          <cell r="D10">
            <v>1.3975200000000001</v>
          </cell>
          <cell r="E10">
            <v>1.6462785600000001</v>
          </cell>
          <cell r="F10">
            <v>1.8767575583999998</v>
          </cell>
          <cell r="G10">
            <v>2.1038452229663998</v>
          </cell>
          <cell r="H10">
            <v>2.2910874478104093</v>
          </cell>
          <cell r="I10">
            <v>2.4789566185308631</v>
          </cell>
          <cell r="J10">
            <v>2.6425677553539004</v>
          </cell>
          <cell r="K10">
            <v>2.8090495239411961</v>
          </cell>
          <cell r="L10">
            <v>2.9298386534706675</v>
          </cell>
          <cell r="M10">
            <v>3.0060144584609048</v>
          </cell>
          <cell r="P10">
            <v>32721</v>
          </cell>
          <cell r="Q10">
            <v>8.0000000000000071E-2</v>
          </cell>
          <cell r="S10">
            <v>1996</v>
          </cell>
          <cell r="T10">
            <v>6.6000000000000003E-2</v>
          </cell>
          <cell r="U10">
            <v>10</v>
          </cell>
        </row>
        <row r="11">
          <cell r="A11">
            <v>32752</v>
          </cell>
          <cell r="B11">
            <v>1.069</v>
          </cell>
          <cell r="C11">
            <v>1.069</v>
          </cell>
          <cell r="D11">
            <v>1.383286</v>
          </cell>
          <cell r="E11">
            <v>1.6295109079999999</v>
          </cell>
          <cell r="F11">
            <v>1.8576424351199996</v>
          </cell>
          <cell r="G11">
            <v>2.0824171697695197</v>
          </cell>
          <cell r="H11">
            <v>2.267752297879007</v>
          </cell>
          <cell r="I11">
            <v>2.4537079863050857</v>
          </cell>
          <cell r="J11">
            <v>2.6156527134012215</v>
          </cell>
          <cell r="K11">
            <v>2.7804388343454982</v>
          </cell>
          <cell r="L11">
            <v>2.8999977042223546</v>
          </cell>
          <cell r="M11">
            <v>2.9753976445321357</v>
          </cell>
          <cell r="P11">
            <v>32752</v>
          </cell>
          <cell r="Q11">
            <v>6.899999999999995E-2</v>
          </cell>
          <cell r="S11">
            <v>1997</v>
          </cell>
          <cell r="T11">
            <v>6.3E-2</v>
          </cell>
          <cell r="U11">
            <v>11</v>
          </cell>
        </row>
        <row r="12">
          <cell r="A12">
            <v>32782</v>
          </cell>
          <cell r="B12">
            <v>1.0469999999999999</v>
          </cell>
          <cell r="C12">
            <v>1.0469999999999999</v>
          </cell>
          <cell r="D12">
            <v>1.3548179999999999</v>
          </cell>
          <cell r="E12">
            <v>1.5959756039999997</v>
          </cell>
          <cell r="F12">
            <v>1.8194121885599994</v>
          </cell>
          <cell r="G12">
            <v>2.0395610633757593</v>
          </cell>
          <cell r="H12">
            <v>2.221081998016202</v>
          </cell>
          <cell r="I12">
            <v>2.4032107218535308</v>
          </cell>
          <cell r="J12">
            <v>2.5618226294958641</v>
          </cell>
          <cell r="K12">
            <v>2.7232174551541033</v>
          </cell>
          <cell r="L12">
            <v>2.8403158057257296</v>
          </cell>
          <cell r="M12">
            <v>2.9141640166745986</v>
          </cell>
          <cell r="P12">
            <v>32782</v>
          </cell>
          <cell r="Q12">
            <v>4.6999999999999931E-2</v>
          </cell>
          <cell r="S12">
            <v>1998</v>
          </cell>
          <cell r="T12">
            <v>4.2999999999999997E-2</v>
          </cell>
          <cell r="U12">
            <v>12</v>
          </cell>
        </row>
        <row r="13">
          <cell r="A13">
            <v>32813</v>
          </cell>
          <cell r="B13">
            <v>1.0169999999999999</v>
          </cell>
          <cell r="C13">
            <v>1.0169999999999999</v>
          </cell>
          <cell r="D13">
            <v>1.315998</v>
          </cell>
          <cell r="E13">
            <v>1.5502456439999999</v>
          </cell>
          <cell r="F13">
            <v>1.7672800341599997</v>
          </cell>
          <cell r="G13">
            <v>1.9811209182933596</v>
          </cell>
          <cell r="H13">
            <v>2.1574406800214687</v>
          </cell>
          <cell r="I13">
            <v>2.3343508157832291</v>
          </cell>
          <cell r="J13">
            <v>2.4884179696249222</v>
          </cell>
          <cell r="K13">
            <v>2.645188301711292</v>
          </cell>
          <cell r="L13">
            <v>2.7589313986848776</v>
          </cell>
          <cell r="M13">
            <v>2.8306636150506845</v>
          </cell>
          <cell r="P13">
            <v>32813</v>
          </cell>
          <cell r="Q13">
            <v>1.6999999999999904E-2</v>
          </cell>
          <cell r="S13">
            <v>1999</v>
          </cell>
          <cell r="T13">
            <v>2.5999999999999999E-2</v>
          </cell>
          <cell r="U13">
            <v>13</v>
          </cell>
        </row>
        <row r="14">
          <cell r="A14">
            <v>32843</v>
          </cell>
          <cell r="B14">
            <v>1</v>
          </cell>
          <cell r="C14">
            <v>1</v>
          </cell>
          <cell r="D14">
            <v>1.294</v>
          </cell>
          <cell r="E14">
            <v>1.524332</v>
          </cell>
          <cell r="F14">
            <v>1.73773848</v>
          </cell>
          <cell r="G14">
            <v>1.94800483608</v>
          </cell>
          <cell r="H14">
            <v>2.1213772664911197</v>
          </cell>
          <cell r="I14">
            <v>2.2953302023433917</v>
          </cell>
          <cell r="J14">
            <v>2.4468219956980555</v>
          </cell>
          <cell r="K14">
            <v>2.6009717814270328</v>
          </cell>
          <cell r="L14">
            <v>2.7128135680283951</v>
          </cell>
          <cell r="M14">
            <v>2.7833467207971334</v>
          </cell>
          <cell r="P14">
            <v>32843</v>
          </cell>
          <cell r="Q14">
            <v>0</v>
          </cell>
          <cell r="S14">
            <v>2000</v>
          </cell>
          <cell r="T14">
            <v>4.7E-2</v>
          </cell>
          <cell r="U14">
            <v>14</v>
          </cell>
        </row>
        <row r="15">
          <cell r="A15">
            <v>32874</v>
          </cell>
          <cell r="B15">
            <v>1.2669999999999999</v>
          </cell>
          <cell r="D15">
            <v>1.2669999999999999</v>
          </cell>
          <cell r="E15">
            <v>1.4925259999999998</v>
          </cell>
          <cell r="F15">
            <v>1.7014796399999996</v>
          </cell>
          <cell r="G15">
            <v>1.9073586764399997</v>
          </cell>
          <cell r="H15">
            <v>2.0771135986431597</v>
          </cell>
          <cell r="I15">
            <v>2.247436913731899</v>
          </cell>
          <cell r="J15">
            <v>2.3957677500382046</v>
          </cell>
          <cell r="K15">
            <v>2.5467011182906112</v>
          </cell>
          <cell r="L15">
            <v>2.6562092663771071</v>
          </cell>
          <cell r="M15">
            <v>2.7252707073029119</v>
          </cell>
          <cell r="P15">
            <v>32874</v>
          </cell>
          <cell r="Q15">
            <v>0.2669999999999999</v>
          </cell>
        </row>
        <row r="16">
          <cell r="A16">
            <v>32905</v>
          </cell>
          <cell r="B16">
            <v>1.236</v>
          </cell>
          <cell r="D16">
            <v>1.236</v>
          </cell>
          <cell r="E16">
            <v>1.456008</v>
          </cell>
          <cell r="F16">
            <v>1.6598491199999998</v>
          </cell>
          <cell r="G16">
            <v>1.8606908635199999</v>
          </cell>
          <cell r="H16">
            <v>2.0262923503732799</v>
          </cell>
          <cell r="I16">
            <v>2.1924483231038892</v>
          </cell>
          <cell r="J16">
            <v>2.337149912428746</v>
          </cell>
          <cell r="K16">
            <v>2.4843903569117569</v>
          </cell>
          <cell r="L16">
            <v>2.5912191422589621</v>
          </cell>
          <cell r="M16">
            <v>2.6585908399576952</v>
          </cell>
          <cell r="P16">
            <v>32905</v>
          </cell>
          <cell r="Q16">
            <v>0.23599999999999999</v>
          </cell>
        </row>
        <row r="17">
          <cell r="A17">
            <v>32933</v>
          </cell>
          <cell r="B17">
            <v>1.232</v>
          </cell>
          <cell r="D17">
            <v>1.232</v>
          </cell>
          <cell r="E17">
            <v>1.4512959999999999</v>
          </cell>
          <cell r="F17">
            <v>1.6544774399999997</v>
          </cell>
          <cell r="G17">
            <v>1.8546692102399998</v>
          </cell>
          <cell r="H17">
            <v>2.0197347699513597</v>
          </cell>
          <cell r="I17">
            <v>2.1853530210873715</v>
          </cell>
          <cell r="J17">
            <v>2.3295863204791383</v>
          </cell>
          <cell r="K17">
            <v>2.4763502586693238</v>
          </cell>
          <cell r="L17">
            <v>2.5828333197921047</v>
          </cell>
          <cell r="M17">
            <v>2.6499869861066996</v>
          </cell>
          <cell r="P17">
            <v>32933</v>
          </cell>
          <cell r="Q17">
            <v>0.23199999999999998</v>
          </cell>
        </row>
        <row r="18">
          <cell r="A18">
            <v>32964</v>
          </cell>
          <cell r="B18">
            <v>1.2030000000000001</v>
          </cell>
          <cell r="D18">
            <v>1.2030000000000001</v>
          </cell>
          <cell r="E18">
            <v>1.4171339999999999</v>
          </cell>
          <cell r="F18">
            <v>1.6155327599999998</v>
          </cell>
          <cell r="G18">
            <v>1.8110122239599997</v>
          </cell>
          <cell r="H18">
            <v>1.9721923118924396</v>
          </cell>
          <cell r="I18">
            <v>2.1339120814676198</v>
          </cell>
          <cell r="J18">
            <v>2.2747502788444827</v>
          </cell>
          <cell r="K18">
            <v>2.4180595464116847</v>
          </cell>
          <cell r="L18">
            <v>2.5220361069073869</v>
          </cell>
          <cell r="M18">
            <v>2.5876090456869791</v>
          </cell>
          <cell r="P18">
            <v>32964</v>
          </cell>
          <cell r="Q18">
            <v>0.20300000000000007</v>
          </cell>
        </row>
        <row r="19">
          <cell r="A19">
            <v>32994</v>
          </cell>
          <cell r="B19">
            <v>1.1819999999999999</v>
          </cell>
          <cell r="D19">
            <v>1.1819999999999999</v>
          </cell>
          <cell r="E19">
            <v>1.3923959999999997</v>
          </cell>
          <cell r="F19">
            <v>1.5873314399999996</v>
          </cell>
          <cell r="G19">
            <v>1.7793985442399995</v>
          </cell>
          <cell r="H19">
            <v>1.9377650146773595</v>
          </cell>
          <cell r="I19">
            <v>2.0966617458809029</v>
          </cell>
          <cell r="J19">
            <v>2.2350414211090426</v>
          </cell>
          <cell r="K19">
            <v>2.375849030638912</v>
          </cell>
          <cell r="L19">
            <v>2.4780105389563851</v>
          </cell>
          <cell r="M19">
            <v>2.5424388129692512</v>
          </cell>
          <cell r="P19">
            <v>32994</v>
          </cell>
          <cell r="Q19">
            <v>0.18199999999999994</v>
          </cell>
        </row>
        <row r="20">
          <cell r="A20">
            <v>33025</v>
          </cell>
          <cell r="B20">
            <v>1.1639999999999999</v>
          </cell>
          <cell r="D20">
            <v>1.1639999999999999</v>
          </cell>
          <cell r="E20">
            <v>1.3711919999999997</v>
          </cell>
          <cell r="F20">
            <v>1.5631588799999996</v>
          </cell>
          <cell r="G20">
            <v>1.7523011044799994</v>
          </cell>
          <cell r="H20">
            <v>1.9082559027787194</v>
          </cell>
          <cell r="I20">
            <v>2.0647328868065746</v>
          </cell>
          <cell r="J20">
            <v>2.2010052573358085</v>
          </cell>
          <cell r="K20">
            <v>2.3396685885479642</v>
          </cell>
          <cell r="L20">
            <v>2.4402743378555267</v>
          </cell>
          <cell r="M20">
            <v>2.5037214706397704</v>
          </cell>
          <cell r="P20">
            <v>33025</v>
          </cell>
          <cell r="Q20">
            <v>0.16399999999999992</v>
          </cell>
        </row>
        <row r="21">
          <cell r="A21">
            <v>33055</v>
          </cell>
          <cell r="B21">
            <v>1.139</v>
          </cell>
          <cell r="D21">
            <v>1.139</v>
          </cell>
          <cell r="E21">
            <v>1.341742</v>
          </cell>
          <cell r="F21">
            <v>1.52958588</v>
          </cell>
          <cell r="G21">
            <v>1.71466577148</v>
          </cell>
          <cell r="H21">
            <v>1.8672710251417199</v>
          </cell>
          <cell r="I21">
            <v>2.020387249203341</v>
          </cell>
          <cell r="J21">
            <v>2.1537328076507616</v>
          </cell>
          <cell r="K21">
            <v>2.2894179745327596</v>
          </cell>
          <cell r="L21">
            <v>2.387862947437668</v>
          </cell>
          <cell r="M21">
            <v>2.4499473840710473</v>
          </cell>
          <cell r="P21">
            <v>33055</v>
          </cell>
          <cell r="Q21">
            <v>0.13900000000000001</v>
          </cell>
        </row>
        <row r="22">
          <cell r="A22">
            <v>33086</v>
          </cell>
          <cell r="B22">
            <v>1.121</v>
          </cell>
          <cell r="D22">
            <v>1.121</v>
          </cell>
          <cell r="E22">
            <v>1.320538</v>
          </cell>
          <cell r="F22">
            <v>1.5054133199999999</v>
          </cell>
          <cell r="G22">
            <v>1.6875683317199999</v>
          </cell>
          <cell r="H22">
            <v>1.8377619132430798</v>
          </cell>
          <cell r="I22">
            <v>1.9884583901290125</v>
          </cell>
          <cell r="J22">
            <v>2.1196966438775275</v>
          </cell>
          <cell r="K22">
            <v>2.2532375324418115</v>
          </cell>
          <cell r="L22">
            <v>2.3501267463368092</v>
          </cell>
          <cell r="M22">
            <v>2.4112300417415664</v>
          </cell>
          <cell r="P22">
            <v>33086</v>
          </cell>
          <cell r="Q22">
            <v>0.121</v>
          </cell>
        </row>
        <row r="23">
          <cell r="A23">
            <v>33117</v>
          </cell>
          <cell r="B23">
            <v>1.099</v>
          </cell>
          <cell r="D23">
            <v>1.099</v>
          </cell>
          <cell r="E23">
            <v>1.2946219999999999</v>
          </cell>
          <cell r="F23">
            <v>1.4758690799999998</v>
          </cell>
          <cell r="G23">
            <v>1.6544492386799998</v>
          </cell>
          <cell r="H23">
            <v>1.8016952209225197</v>
          </cell>
          <cell r="I23">
            <v>1.9494342290381663</v>
          </cell>
          <cell r="J23">
            <v>2.0780968881546853</v>
          </cell>
          <cell r="K23">
            <v>2.2090169921084302</v>
          </cell>
          <cell r="L23">
            <v>2.3040047227690925</v>
          </cell>
          <cell r="M23">
            <v>2.363908845561089</v>
          </cell>
          <cell r="P23">
            <v>33117</v>
          </cell>
          <cell r="Q23">
            <v>9.8999999999999977E-2</v>
          </cell>
        </row>
        <row r="24">
          <cell r="A24">
            <v>33147</v>
          </cell>
          <cell r="B24">
            <v>1.0469999999999999</v>
          </cell>
          <cell r="D24">
            <v>1.0469999999999999</v>
          </cell>
          <cell r="E24">
            <v>1.233366</v>
          </cell>
          <cell r="F24">
            <v>1.4060372399999999</v>
          </cell>
          <cell r="G24">
            <v>1.5761677460399999</v>
          </cell>
          <cell r="H24">
            <v>1.7164466754375598</v>
          </cell>
          <cell r="I24">
            <v>1.8571953028234398</v>
          </cell>
          <cell r="J24">
            <v>1.9797701928097871</v>
          </cell>
          <cell r="K24">
            <v>2.1044957149568035</v>
          </cell>
          <cell r="L24">
            <v>2.1949890306999458</v>
          </cell>
          <cell r="M24">
            <v>2.2520587454981444</v>
          </cell>
          <cell r="P24">
            <v>33147</v>
          </cell>
          <cell r="Q24">
            <v>4.6999999999999931E-2</v>
          </cell>
        </row>
        <row r="25">
          <cell r="A25">
            <v>33178</v>
          </cell>
          <cell r="B25">
            <v>1.0089999999999999</v>
          </cell>
          <cell r="D25">
            <v>1.0089999999999999</v>
          </cell>
          <cell r="E25">
            <v>1.1886019999999997</v>
          </cell>
          <cell r="F25">
            <v>1.3550062799999996</v>
          </cell>
          <cell r="G25">
            <v>1.5189620398799994</v>
          </cell>
          <cell r="H25">
            <v>1.6541496614293194</v>
          </cell>
          <cell r="I25">
            <v>1.7897899336665237</v>
          </cell>
          <cell r="J25">
            <v>1.9079160692885144</v>
          </cell>
          <cell r="K25">
            <v>2.0281147816536906</v>
          </cell>
          <cell r="L25">
            <v>2.1153237172647992</v>
          </cell>
          <cell r="M25">
            <v>2.1703221339136838</v>
          </cell>
          <cell r="P25">
            <v>33178</v>
          </cell>
          <cell r="Q25">
            <v>8.999999999999897E-3</v>
          </cell>
        </row>
        <row r="26">
          <cell r="A26">
            <v>33208</v>
          </cell>
          <cell r="B26">
            <v>1</v>
          </cell>
          <cell r="D26">
            <v>1</v>
          </cell>
          <cell r="E26">
            <v>1.1779999999999999</v>
          </cell>
          <cell r="F26">
            <v>1.3429199999999999</v>
          </cell>
          <cell r="G26">
            <v>1.5054133199999999</v>
          </cell>
          <cell r="H26">
            <v>1.6393951054799998</v>
          </cell>
          <cell r="I26">
            <v>1.7738255041293598</v>
          </cell>
          <cell r="J26">
            <v>1.8908979874018976</v>
          </cell>
          <cell r="K26">
            <v>2.0100245606082172</v>
          </cell>
          <cell r="L26">
            <v>2.0964556167143704</v>
          </cell>
          <cell r="M26">
            <v>2.150963462748944</v>
          </cell>
          <cell r="P26">
            <v>33208</v>
          </cell>
          <cell r="Q26">
            <v>0</v>
          </cell>
        </row>
        <row r="27">
          <cell r="A27">
            <v>33239</v>
          </cell>
          <cell r="B27">
            <v>1.1719999999999999</v>
          </cell>
          <cell r="E27">
            <v>1.1719999999999999</v>
          </cell>
          <cell r="F27">
            <v>1.3360799999999997</v>
          </cell>
          <cell r="G27">
            <v>1.4977456799999997</v>
          </cell>
          <cell r="H27">
            <v>1.6310450455199996</v>
          </cell>
          <cell r="I27">
            <v>1.7647907392526396</v>
          </cell>
          <cell r="J27">
            <v>1.8812669280433139</v>
          </cell>
          <cell r="K27">
            <v>1.9997867445100426</v>
          </cell>
          <cell r="L27">
            <v>2.0857775745239744</v>
          </cell>
          <cell r="M27">
            <v>2.1400077914615978</v>
          </cell>
          <cell r="P27">
            <v>33239</v>
          </cell>
          <cell r="Q27">
            <v>0.17199999999999993</v>
          </cell>
        </row>
        <row r="28">
          <cell r="A28">
            <v>33270</v>
          </cell>
          <cell r="B28">
            <v>1.167</v>
          </cell>
          <cell r="E28">
            <v>1.167</v>
          </cell>
          <cell r="F28">
            <v>1.3303799999999999</v>
          </cell>
          <cell r="G28">
            <v>1.4913559799999998</v>
          </cell>
          <cell r="H28">
            <v>1.6240866622199996</v>
          </cell>
          <cell r="I28">
            <v>1.7572617685220397</v>
          </cell>
          <cell r="J28">
            <v>1.8732410452444945</v>
          </cell>
          <cell r="K28">
            <v>1.9912552310948977</v>
          </cell>
          <cell r="L28">
            <v>2.0768792060319781</v>
          </cell>
          <cell r="M28">
            <v>2.1308780653888095</v>
          </cell>
          <cell r="P28">
            <v>33270</v>
          </cell>
          <cell r="Q28">
            <v>0.16700000000000004</v>
          </cell>
        </row>
        <row r="29">
          <cell r="A29">
            <v>33298</v>
          </cell>
          <cell r="B29">
            <v>1.1659999999999999</v>
          </cell>
          <cell r="E29">
            <v>1.1659999999999999</v>
          </cell>
          <cell r="F29">
            <v>1.3292399999999998</v>
          </cell>
          <cell r="G29">
            <v>1.4900780399999998</v>
          </cell>
          <cell r="H29">
            <v>1.6226949855599997</v>
          </cell>
          <cell r="I29">
            <v>1.7557559743759197</v>
          </cell>
          <cell r="J29">
            <v>1.8716358686847305</v>
          </cell>
          <cell r="K29">
            <v>1.9895489284118684</v>
          </cell>
          <cell r="L29">
            <v>2.0750995323335784</v>
          </cell>
          <cell r="M29">
            <v>2.1290521201742516</v>
          </cell>
          <cell r="P29">
            <v>33298</v>
          </cell>
          <cell r="Q29">
            <v>0.16599999999999993</v>
          </cell>
        </row>
        <row r="30">
          <cell r="A30">
            <v>33329</v>
          </cell>
          <cell r="B30">
            <v>1.1519999999999999</v>
          </cell>
          <cell r="E30">
            <v>1.1519999999999999</v>
          </cell>
          <cell r="F30">
            <v>1.3132799999999998</v>
          </cell>
          <cell r="G30">
            <v>1.4721868799999998</v>
          </cell>
          <cell r="H30">
            <v>1.6032115123199997</v>
          </cell>
          <cell r="I30">
            <v>1.7346748563302399</v>
          </cell>
          <cell r="J30">
            <v>1.8491633968480359</v>
          </cell>
          <cell r="K30">
            <v>1.965660690849462</v>
          </cell>
          <cell r="L30">
            <v>2.0501841005559887</v>
          </cell>
          <cell r="M30">
            <v>2.1034888871704442</v>
          </cell>
          <cell r="P30">
            <v>33329</v>
          </cell>
          <cell r="Q30">
            <v>0.15199999999999991</v>
          </cell>
        </row>
        <row r="31">
          <cell r="A31">
            <v>33359</v>
          </cell>
          <cell r="B31">
            <v>1.131</v>
          </cell>
          <cell r="E31">
            <v>1.131</v>
          </cell>
          <cell r="F31">
            <v>1.2893399999999999</v>
          </cell>
          <cell r="G31">
            <v>1.4453501399999999</v>
          </cell>
          <cell r="H31">
            <v>1.5739863024599998</v>
          </cell>
          <cell r="I31">
            <v>1.7030531792617198</v>
          </cell>
          <cell r="J31">
            <v>1.8154546890929935</v>
          </cell>
          <cell r="K31">
            <v>1.929828334505852</v>
          </cell>
          <cell r="L31">
            <v>2.0128109528896037</v>
          </cell>
          <cell r="M31">
            <v>2.0651440376647332</v>
          </cell>
          <cell r="P31">
            <v>33359</v>
          </cell>
          <cell r="Q31">
            <v>0.13100000000000001</v>
          </cell>
        </row>
        <row r="32">
          <cell r="A32">
            <v>33390</v>
          </cell>
          <cell r="B32">
            <v>1.1040000000000001</v>
          </cell>
          <cell r="E32">
            <v>1.1040000000000001</v>
          </cell>
          <cell r="F32">
            <v>1.2585599999999999</v>
          </cell>
          <cell r="G32">
            <v>1.4108457599999999</v>
          </cell>
          <cell r="H32">
            <v>1.53641103264</v>
          </cell>
          <cell r="I32">
            <v>1.6623967373164801</v>
          </cell>
          <cell r="J32">
            <v>1.7721149219793679</v>
          </cell>
          <cell r="K32">
            <v>1.883758162064068</v>
          </cell>
          <cell r="L32">
            <v>1.9647597630328228</v>
          </cell>
          <cell r="M32">
            <v>2.0158435168716764</v>
          </cell>
          <cell r="P32">
            <v>33390</v>
          </cell>
          <cell r="Q32">
            <v>0.10400000000000009</v>
          </cell>
        </row>
        <row r="33">
          <cell r="A33">
            <v>33420</v>
          </cell>
          <cell r="B33">
            <v>1.0840000000000001</v>
          </cell>
          <cell r="E33">
            <v>1.0840000000000001</v>
          </cell>
          <cell r="F33">
            <v>1.23576</v>
          </cell>
          <cell r="G33">
            <v>1.38528696</v>
          </cell>
          <cell r="H33">
            <v>1.5085774994399999</v>
          </cell>
          <cell r="I33">
            <v>1.6322808543940799</v>
          </cell>
          <cell r="J33">
            <v>1.7400113907840893</v>
          </cell>
          <cell r="K33">
            <v>1.8496321084034868</v>
          </cell>
          <cell r="L33">
            <v>1.9291662890648367</v>
          </cell>
          <cell r="M33">
            <v>1.9793246125805224</v>
          </cell>
          <cell r="P33">
            <v>33420</v>
          </cell>
          <cell r="Q33">
            <v>8.4000000000000075E-2</v>
          </cell>
        </row>
        <row r="34">
          <cell r="A34">
            <v>33451</v>
          </cell>
          <cell r="B34">
            <v>1.0649999999999999</v>
          </cell>
          <cell r="E34">
            <v>1.0649999999999999</v>
          </cell>
          <cell r="F34">
            <v>1.2140999999999997</v>
          </cell>
          <cell r="G34">
            <v>1.3610060999999998</v>
          </cell>
          <cell r="H34">
            <v>1.4821356428999997</v>
          </cell>
          <cell r="I34">
            <v>1.6036707656177998</v>
          </cell>
          <cell r="J34">
            <v>1.7095130361485746</v>
          </cell>
          <cell r="K34">
            <v>1.8172123574259347</v>
          </cell>
          <cell r="L34">
            <v>1.8953524887952498</v>
          </cell>
          <cell r="M34">
            <v>1.9446316535039263</v>
          </cell>
          <cell r="P34">
            <v>33451</v>
          </cell>
          <cell r="Q34">
            <v>6.4999999999999947E-2</v>
          </cell>
        </row>
        <row r="35">
          <cell r="A35">
            <v>33482</v>
          </cell>
          <cell r="B35">
            <v>1.052</v>
          </cell>
          <cell r="E35">
            <v>1.052</v>
          </cell>
          <cell r="F35">
            <v>1.1992799999999999</v>
          </cell>
          <cell r="G35">
            <v>1.3443928799999998</v>
          </cell>
          <cell r="H35">
            <v>1.4640438463199996</v>
          </cell>
          <cell r="I35">
            <v>1.5840954417182398</v>
          </cell>
          <cell r="J35">
            <v>1.6886457408716438</v>
          </cell>
          <cell r="K35">
            <v>1.7950304225465572</v>
          </cell>
          <cell r="L35">
            <v>1.8722167307160591</v>
          </cell>
          <cell r="M35">
            <v>1.9208943657146766</v>
          </cell>
          <cell r="P35">
            <v>33482</v>
          </cell>
          <cell r="Q35">
            <v>5.2000000000000046E-2</v>
          </cell>
        </row>
        <row r="36">
          <cell r="A36">
            <v>33512</v>
          </cell>
          <cell r="B36">
            <v>1.038</v>
          </cell>
          <cell r="E36">
            <v>1.038</v>
          </cell>
          <cell r="F36">
            <v>1.1833199999999999</v>
          </cell>
          <cell r="G36">
            <v>1.32650172</v>
          </cell>
          <cell r="H36">
            <v>1.4445603730799998</v>
          </cell>
          <cell r="I36">
            <v>1.56301432367256</v>
          </cell>
          <cell r="J36">
            <v>1.6661732690349491</v>
          </cell>
          <cell r="K36">
            <v>1.7711421849841509</v>
          </cell>
          <cell r="L36">
            <v>1.8473012989384692</v>
          </cell>
          <cell r="M36">
            <v>1.8953311327108695</v>
          </cell>
          <cell r="P36">
            <v>33512</v>
          </cell>
          <cell r="Q36">
            <v>3.8000000000000034E-2</v>
          </cell>
        </row>
        <row r="37">
          <cell r="A37">
            <v>33543</v>
          </cell>
          <cell r="B37">
            <v>1.0089999999999999</v>
          </cell>
          <cell r="E37">
            <v>1.0089999999999999</v>
          </cell>
          <cell r="F37">
            <v>1.1502599999999998</v>
          </cell>
          <cell r="G37">
            <v>1.2894414599999997</v>
          </cell>
          <cell r="H37">
            <v>1.4042017499399997</v>
          </cell>
          <cell r="I37">
            <v>1.5193462934350799</v>
          </cell>
          <cell r="J37">
            <v>1.6196231488017951</v>
          </cell>
          <cell r="K37">
            <v>1.7216594071763081</v>
          </cell>
          <cell r="L37">
            <v>1.7956907616848892</v>
          </cell>
          <cell r="M37">
            <v>1.8423787214886964</v>
          </cell>
          <cell r="P37">
            <v>33543</v>
          </cell>
          <cell r="Q37">
            <v>8.999999999999897E-3</v>
          </cell>
        </row>
        <row r="38">
          <cell r="A38">
            <v>33573</v>
          </cell>
          <cell r="B38">
            <v>1</v>
          </cell>
          <cell r="E38">
            <v>1</v>
          </cell>
          <cell r="F38">
            <v>1.1399999999999999</v>
          </cell>
          <cell r="G38">
            <v>1.2779399999999999</v>
          </cell>
          <cell r="H38">
            <v>1.3916766599999999</v>
          </cell>
          <cell r="I38">
            <v>1.50579414612</v>
          </cell>
          <cell r="J38">
            <v>1.60517655976392</v>
          </cell>
          <cell r="K38">
            <v>1.7063026830290469</v>
          </cell>
          <cell r="L38">
            <v>1.7796736983992958</v>
          </cell>
          <cell r="M38">
            <v>1.8259452145576776</v>
          </cell>
          <cell r="P38">
            <v>33573</v>
          </cell>
          <cell r="Q38">
            <v>0</v>
          </cell>
        </row>
        <row r="39">
          <cell r="A39">
            <v>33604</v>
          </cell>
          <cell r="B39">
            <v>1.1259999999999999</v>
          </cell>
          <cell r="F39">
            <v>1.1259999999999999</v>
          </cell>
          <cell r="G39">
            <v>1.262246</v>
          </cell>
          <cell r="H39">
            <v>1.374585894</v>
          </cell>
          <cell r="I39">
            <v>1.4873019373080001</v>
          </cell>
          <cell r="J39">
            <v>1.5854638651703281</v>
          </cell>
          <cell r="K39">
            <v>1.6853480886760588</v>
          </cell>
          <cell r="L39">
            <v>1.7578180564891293</v>
          </cell>
          <cell r="M39">
            <v>1.8035213259578466</v>
          </cell>
          <cell r="P39">
            <v>33604</v>
          </cell>
          <cell r="Q39">
            <v>0.12599999999999989</v>
          </cell>
        </row>
        <row r="40">
          <cell r="A40">
            <v>33635</v>
          </cell>
          <cell r="B40">
            <v>1.1140000000000001</v>
          </cell>
          <cell r="F40">
            <v>1.1140000000000001</v>
          </cell>
          <cell r="G40">
            <v>1.2487940000000002</v>
          </cell>
          <cell r="H40">
            <v>1.3599366660000001</v>
          </cell>
          <cell r="I40">
            <v>1.4714514726120003</v>
          </cell>
          <cell r="J40">
            <v>1.5685672698043924</v>
          </cell>
          <cell r="K40">
            <v>1.6673870078020692</v>
          </cell>
          <cell r="L40">
            <v>1.739084649137558</v>
          </cell>
          <cell r="M40">
            <v>1.7843008500151345</v>
          </cell>
          <cell r="P40">
            <v>33635</v>
          </cell>
          <cell r="Q40">
            <v>0.1140000000000001</v>
          </cell>
        </row>
        <row r="41">
          <cell r="A41">
            <v>33664</v>
          </cell>
          <cell r="B41">
            <v>1.121</v>
          </cell>
          <cell r="F41">
            <v>1.121</v>
          </cell>
          <cell r="G41">
            <v>1.2566409999999999</v>
          </cell>
          <cell r="H41">
            <v>1.3684820489999998</v>
          </cell>
          <cell r="I41">
            <v>1.480697577018</v>
          </cell>
          <cell r="J41">
            <v>1.5784236171011881</v>
          </cell>
          <cell r="K41">
            <v>1.6778643049785629</v>
          </cell>
          <cell r="L41">
            <v>1.7500124700926409</v>
          </cell>
          <cell r="M41">
            <v>1.7955127943150497</v>
          </cell>
          <cell r="P41">
            <v>33664</v>
          </cell>
          <cell r="Q41">
            <v>0.121</v>
          </cell>
        </row>
        <row r="42">
          <cell r="A42">
            <v>33695</v>
          </cell>
          <cell r="B42">
            <v>1.113</v>
          </cell>
          <cell r="F42">
            <v>1.113</v>
          </cell>
          <cell r="G42">
            <v>1.247673</v>
          </cell>
          <cell r="H42">
            <v>1.358715897</v>
          </cell>
          <cell r="I42">
            <v>1.470130600554</v>
          </cell>
          <cell r="J42">
            <v>1.5671592201905642</v>
          </cell>
          <cell r="K42">
            <v>1.6658902510625697</v>
          </cell>
          <cell r="L42">
            <v>1.73752353185826</v>
          </cell>
          <cell r="M42">
            <v>1.7826991436865749</v>
          </cell>
          <cell r="P42">
            <v>33695</v>
          </cell>
          <cell r="Q42">
            <v>0.11299999999999999</v>
          </cell>
        </row>
        <row r="43">
          <cell r="A43">
            <v>33725</v>
          </cell>
          <cell r="B43">
            <v>1.099</v>
          </cell>
          <cell r="F43">
            <v>1.099</v>
          </cell>
          <cell r="G43">
            <v>1.2319789999999999</v>
          </cell>
          <cell r="H43">
            <v>1.3416251309999998</v>
          </cell>
          <cell r="I43">
            <v>1.4516383917419999</v>
          </cell>
          <cell r="J43">
            <v>1.547446525596972</v>
          </cell>
          <cell r="K43">
            <v>1.6449356567095812</v>
          </cell>
          <cell r="L43">
            <v>1.7156678899480931</v>
          </cell>
          <cell r="M43">
            <v>1.7602752550867435</v>
          </cell>
          <cell r="P43">
            <v>33725</v>
          </cell>
          <cell r="Q43">
            <v>9.8999999999999977E-2</v>
          </cell>
        </row>
        <row r="44">
          <cell r="A44">
            <v>33756</v>
          </cell>
          <cell r="B44">
            <v>1.087</v>
          </cell>
          <cell r="F44">
            <v>1.087</v>
          </cell>
          <cell r="G44">
            <v>1.2185269999999999</v>
          </cell>
          <cell r="H44">
            <v>1.3269759029999999</v>
          </cell>
          <cell r="I44">
            <v>1.4357879270459999</v>
          </cell>
          <cell r="J44">
            <v>1.5305499302310359</v>
          </cell>
          <cell r="K44">
            <v>1.6269745758355911</v>
          </cell>
          <cell r="L44">
            <v>1.6969344825965214</v>
          </cell>
          <cell r="M44">
            <v>1.741054779144031</v>
          </cell>
          <cell r="P44">
            <v>33756</v>
          </cell>
          <cell r="Q44">
            <v>8.6999999999999966E-2</v>
          </cell>
        </row>
        <row r="45">
          <cell r="A45">
            <v>33786</v>
          </cell>
          <cell r="B45">
            <v>1.08</v>
          </cell>
          <cell r="F45">
            <v>1.08</v>
          </cell>
          <cell r="G45">
            <v>1.21068</v>
          </cell>
          <cell r="H45">
            <v>1.3184305199999999</v>
          </cell>
          <cell r="I45">
            <v>1.42654182264</v>
          </cell>
          <cell r="J45">
            <v>1.5206935829342401</v>
          </cell>
          <cell r="K45">
            <v>1.6164972786590972</v>
          </cell>
          <cell r="L45">
            <v>1.6860066616414382</v>
          </cell>
          <cell r="M45">
            <v>1.7298428348441157</v>
          </cell>
          <cell r="P45">
            <v>33786</v>
          </cell>
          <cell r="Q45">
            <v>8.0000000000000071E-2</v>
          </cell>
        </row>
        <row r="46">
          <cell r="A46">
            <v>33817</v>
          </cell>
          <cell r="B46">
            <v>1.0680000000000001</v>
          </cell>
          <cell r="F46">
            <v>1.0680000000000001</v>
          </cell>
          <cell r="G46">
            <v>1.197228</v>
          </cell>
          <cell r="H46">
            <v>1.3037812919999998</v>
          </cell>
          <cell r="I46">
            <v>1.4106913579439999</v>
          </cell>
          <cell r="J46">
            <v>1.5037969875683039</v>
          </cell>
          <cell r="K46">
            <v>1.5985361977851069</v>
          </cell>
          <cell r="L46">
            <v>1.6672732542898665</v>
          </cell>
          <cell r="M46">
            <v>1.7106223589014031</v>
          </cell>
          <cell r="P46">
            <v>33817</v>
          </cell>
          <cell r="Q46">
            <v>6.800000000000006E-2</v>
          </cell>
        </row>
        <row r="47">
          <cell r="A47">
            <v>33848</v>
          </cell>
          <cell r="B47">
            <v>1.0529999999999999</v>
          </cell>
          <cell r="F47">
            <v>1.0529999999999999</v>
          </cell>
          <cell r="G47">
            <v>1.1804129999999999</v>
          </cell>
          <cell r="H47">
            <v>1.285469757</v>
          </cell>
          <cell r="I47">
            <v>1.390878277074</v>
          </cell>
          <cell r="J47">
            <v>1.4826762433608842</v>
          </cell>
          <cell r="K47">
            <v>1.5760848466926198</v>
          </cell>
          <cell r="L47">
            <v>1.6438564951004024</v>
          </cell>
          <cell r="M47">
            <v>1.6865967639730128</v>
          </cell>
          <cell r="P47">
            <v>33848</v>
          </cell>
          <cell r="Q47">
            <v>5.2999999999999936E-2</v>
          </cell>
        </row>
        <row r="48">
          <cell r="A48">
            <v>33878</v>
          </cell>
          <cell r="B48">
            <v>1.0289999999999999</v>
          </cell>
          <cell r="F48">
            <v>1.0289999999999999</v>
          </cell>
          <cell r="G48">
            <v>1.1535089999999999</v>
          </cell>
          <cell r="H48">
            <v>1.2561713009999997</v>
          </cell>
          <cell r="I48">
            <v>1.3591773476819997</v>
          </cell>
          <cell r="J48">
            <v>1.4488830526290117</v>
          </cell>
          <cell r="K48">
            <v>1.5401626849446395</v>
          </cell>
          <cell r="L48">
            <v>1.6063896803972588</v>
          </cell>
          <cell r="M48">
            <v>1.6481558120875877</v>
          </cell>
          <cell r="P48">
            <v>33878</v>
          </cell>
          <cell r="Q48">
            <v>2.8999999999999915E-2</v>
          </cell>
        </row>
        <row r="49">
          <cell r="A49">
            <v>33909</v>
          </cell>
          <cell r="B49">
            <v>1.014</v>
          </cell>
          <cell r="F49">
            <v>1.014</v>
          </cell>
          <cell r="G49">
            <v>1.1366940000000001</v>
          </cell>
          <cell r="H49">
            <v>1.2378597660000001</v>
          </cell>
          <cell r="I49">
            <v>1.3393642668120003</v>
          </cell>
          <cell r="J49">
            <v>1.4277623084215925</v>
          </cell>
          <cell r="K49">
            <v>1.5177113338521526</v>
          </cell>
          <cell r="L49">
            <v>1.582972921207795</v>
          </cell>
          <cell r="M49">
            <v>1.6241302171591976</v>
          </cell>
          <cell r="P49">
            <v>33909</v>
          </cell>
          <cell r="Q49">
            <v>1.4000000000000012E-2</v>
          </cell>
        </row>
        <row r="50">
          <cell r="A50">
            <v>33939</v>
          </cell>
          <cell r="B50">
            <v>1</v>
          </cell>
          <cell r="F50">
            <v>1</v>
          </cell>
          <cell r="G50">
            <v>1.121</v>
          </cell>
          <cell r="H50">
            <v>1.220769</v>
          </cell>
          <cell r="I50">
            <v>1.3208720580000002</v>
          </cell>
          <cell r="J50">
            <v>1.4080496138280003</v>
          </cell>
          <cell r="K50">
            <v>1.4967567394991643</v>
          </cell>
          <cell r="L50">
            <v>1.5611172792976282</v>
          </cell>
          <cell r="M50">
            <v>1.6017063285593667</v>
          </cell>
          <cell r="P50">
            <v>33939</v>
          </cell>
          <cell r="Q50">
            <v>0</v>
          </cell>
        </row>
        <row r="51">
          <cell r="A51">
            <v>33970</v>
          </cell>
          <cell r="B51">
            <v>1.1200000000000001</v>
          </cell>
          <cell r="G51">
            <v>1.1200000000000001</v>
          </cell>
          <cell r="H51">
            <v>1.2196800000000001</v>
          </cell>
          <cell r="I51">
            <v>1.3196937600000003</v>
          </cell>
          <cell r="J51">
            <v>1.4067935481600005</v>
          </cell>
          <cell r="K51">
            <v>1.4954215416940804</v>
          </cell>
          <cell r="L51">
            <v>1.5597246679869257</v>
          </cell>
          <cell r="M51">
            <v>1.6002775093545858</v>
          </cell>
          <cell r="P51">
            <v>33970</v>
          </cell>
          <cell r="Q51">
            <v>0.12</v>
          </cell>
        </row>
        <row r="52">
          <cell r="A52">
            <v>34001</v>
          </cell>
          <cell r="B52">
            <v>1.1180000000000001</v>
          </cell>
          <cell r="G52">
            <v>1.1180000000000001</v>
          </cell>
          <cell r="H52">
            <v>1.2175020000000001</v>
          </cell>
          <cell r="I52">
            <v>1.3173371640000002</v>
          </cell>
          <cell r="J52">
            <v>1.4042814168240003</v>
          </cell>
          <cell r="K52">
            <v>1.4927511460839122</v>
          </cell>
          <cell r="L52">
            <v>1.5569394453655203</v>
          </cell>
          <cell r="M52">
            <v>1.5974198709450238</v>
          </cell>
          <cell r="P52">
            <v>34001</v>
          </cell>
          <cell r="Q52">
            <v>0.1180000000000001</v>
          </cell>
        </row>
        <row r="53">
          <cell r="A53">
            <v>34029</v>
          </cell>
          <cell r="B53">
            <v>1.1140000000000001</v>
          </cell>
          <cell r="G53">
            <v>1.1140000000000001</v>
          </cell>
          <cell r="H53">
            <v>1.2131460000000001</v>
          </cell>
          <cell r="I53">
            <v>1.3126239720000001</v>
          </cell>
          <cell r="J53">
            <v>1.3992571541520002</v>
          </cell>
          <cell r="K53">
            <v>1.4874103548635762</v>
          </cell>
          <cell r="L53">
            <v>1.5513690001227098</v>
          </cell>
          <cell r="M53">
            <v>1.5917045941259003</v>
          </cell>
          <cell r="P53">
            <v>34029</v>
          </cell>
          <cell r="Q53">
            <v>0.1140000000000001</v>
          </cell>
        </row>
        <row r="54">
          <cell r="A54">
            <v>34060</v>
          </cell>
          <cell r="B54">
            <v>1.107</v>
          </cell>
          <cell r="G54">
            <v>1.107</v>
          </cell>
          <cell r="H54">
            <v>1.2055229999999999</v>
          </cell>
          <cell r="I54">
            <v>1.3043758859999999</v>
          </cell>
          <cell r="J54">
            <v>1.390464694476</v>
          </cell>
          <cell r="K54">
            <v>1.4780639702279879</v>
          </cell>
          <cell r="L54">
            <v>1.5416207209477912</v>
          </cell>
          <cell r="M54">
            <v>1.5817028596924338</v>
          </cell>
          <cell r="P54">
            <v>34060</v>
          </cell>
          <cell r="Q54">
            <v>0.10699999999999998</v>
          </cell>
        </row>
        <row r="55">
          <cell r="A55">
            <v>34090</v>
          </cell>
          <cell r="B55">
            <v>1.0920000000000001</v>
          </cell>
          <cell r="G55">
            <v>1.0920000000000001</v>
          </cell>
          <cell r="H55">
            <v>1.1891880000000001</v>
          </cell>
          <cell r="I55">
            <v>1.2867014160000003</v>
          </cell>
          <cell r="J55">
            <v>1.3716237094560004</v>
          </cell>
          <cell r="K55">
            <v>1.4580360031517283</v>
          </cell>
          <cell r="L55">
            <v>1.5207315512872526</v>
          </cell>
          <cell r="M55">
            <v>1.5602705716207212</v>
          </cell>
          <cell r="P55">
            <v>34090</v>
          </cell>
          <cell r="Q55">
            <v>9.2000000000000082E-2</v>
          </cell>
        </row>
        <row r="56">
          <cell r="A56">
            <v>34121</v>
          </cell>
          <cell r="B56">
            <v>1.0760000000000001</v>
          </cell>
          <cell r="G56">
            <v>1.0760000000000001</v>
          </cell>
          <cell r="H56">
            <v>1.171764</v>
          </cell>
          <cell r="I56">
            <v>1.2678486480000002</v>
          </cell>
          <cell r="J56">
            <v>1.3515266587680004</v>
          </cell>
          <cell r="K56">
            <v>1.4366728382703844</v>
          </cell>
          <cell r="L56">
            <v>1.4984497703160109</v>
          </cell>
          <cell r="M56">
            <v>1.5374094643442273</v>
          </cell>
          <cell r="P56">
            <v>34121</v>
          </cell>
          <cell r="Q56">
            <v>7.6000000000000068E-2</v>
          </cell>
        </row>
        <row r="57">
          <cell r="A57">
            <v>34151</v>
          </cell>
          <cell r="B57">
            <v>1.071</v>
          </cell>
          <cell r="G57">
            <v>1.071</v>
          </cell>
          <cell r="H57">
            <v>1.1663189999999999</v>
          </cell>
          <cell r="I57">
            <v>1.261957158</v>
          </cell>
          <cell r="J57">
            <v>1.345246330428</v>
          </cell>
          <cell r="K57">
            <v>1.429996849244964</v>
          </cell>
          <cell r="L57">
            <v>1.4914867137624972</v>
          </cell>
          <cell r="M57">
            <v>1.5302653683203222</v>
          </cell>
          <cell r="P57">
            <v>34151</v>
          </cell>
          <cell r="Q57">
            <v>7.0999999999999952E-2</v>
          </cell>
        </row>
        <row r="58">
          <cell r="A58">
            <v>34182</v>
          </cell>
          <cell r="B58">
            <v>1.0609999999999999</v>
          </cell>
          <cell r="G58">
            <v>1.0609999999999999</v>
          </cell>
          <cell r="H58">
            <v>1.1554289999999998</v>
          </cell>
          <cell r="I58">
            <v>1.250174178</v>
          </cell>
          <cell r="J58">
            <v>1.332685673748</v>
          </cell>
          <cell r="K58">
            <v>1.416644871194124</v>
          </cell>
          <cell r="L58">
            <v>1.4775606006554711</v>
          </cell>
          <cell r="M58">
            <v>1.5159771762725134</v>
          </cell>
          <cell r="P58">
            <v>34182</v>
          </cell>
          <cell r="Q58">
            <v>6.0999999999999943E-2</v>
          </cell>
        </row>
        <row r="59">
          <cell r="A59">
            <v>34213</v>
          </cell>
          <cell r="B59">
            <v>1.0389999999999999</v>
          </cell>
          <cell r="G59">
            <v>1.0389999999999999</v>
          </cell>
          <cell r="H59">
            <v>1.1314709999999999</v>
          </cell>
          <cell r="I59">
            <v>1.2242516219999999</v>
          </cell>
          <cell r="J59">
            <v>1.3050522290519999</v>
          </cell>
          <cell r="K59">
            <v>1.3872705194822759</v>
          </cell>
          <cell r="L59">
            <v>1.4469231518200136</v>
          </cell>
          <cell r="M59">
            <v>1.4845431537673339</v>
          </cell>
          <cell r="P59">
            <v>34213</v>
          </cell>
          <cell r="Q59">
            <v>3.8999999999999924E-2</v>
          </cell>
        </row>
        <row r="60">
          <cell r="A60">
            <v>34243</v>
          </cell>
          <cell r="B60">
            <v>1.0269999999999999</v>
          </cell>
          <cell r="G60">
            <v>1.0269999999999999</v>
          </cell>
          <cell r="H60">
            <v>1.1184029999999998</v>
          </cell>
          <cell r="I60">
            <v>1.2101120459999999</v>
          </cell>
          <cell r="J60">
            <v>1.2899794410359999</v>
          </cell>
          <cell r="K60">
            <v>1.3712481458212677</v>
          </cell>
          <cell r="L60">
            <v>1.4302118160915822</v>
          </cell>
          <cell r="M60">
            <v>1.4673973233099633</v>
          </cell>
          <cell r="P60">
            <v>34243</v>
          </cell>
          <cell r="Q60">
            <v>2.6999999999999913E-2</v>
          </cell>
        </row>
        <row r="61">
          <cell r="A61">
            <v>34274</v>
          </cell>
          <cell r="B61">
            <v>1.0009999999999999</v>
          </cell>
          <cell r="G61">
            <v>1.0009999999999999</v>
          </cell>
          <cell r="H61">
            <v>1.0900889999999999</v>
          </cell>
          <cell r="I61">
            <v>1.179476298</v>
          </cell>
          <cell r="J61">
            <v>1.257321733668</v>
          </cell>
          <cell r="K61">
            <v>1.3365330028890841</v>
          </cell>
          <cell r="L61">
            <v>1.3940039220133145</v>
          </cell>
          <cell r="M61">
            <v>1.4302480239856608</v>
          </cell>
          <cell r="P61">
            <v>34274</v>
          </cell>
          <cell r="Q61">
            <v>9.9999999999988987E-4</v>
          </cell>
        </row>
        <row r="62">
          <cell r="A62">
            <v>34304</v>
          </cell>
          <cell r="B62">
            <v>1</v>
          </cell>
          <cell r="G62">
            <v>1</v>
          </cell>
          <cell r="H62">
            <v>1.089</v>
          </cell>
          <cell r="I62">
            <v>1.1782980000000001</v>
          </cell>
          <cell r="J62">
            <v>1.2560656680000002</v>
          </cell>
          <cell r="K62">
            <v>1.3351978050840001</v>
          </cell>
          <cell r="L62">
            <v>1.3926113107026119</v>
          </cell>
          <cell r="M62">
            <v>1.4288192047808799</v>
          </cell>
          <cell r="P62">
            <v>34304</v>
          </cell>
          <cell r="Q62">
            <v>0</v>
          </cell>
        </row>
        <row r="63">
          <cell r="A63">
            <v>34335</v>
          </cell>
          <cell r="B63">
            <v>1.0860000000000001</v>
          </cell>
          <cell r="G63">
            <v>0</v>
          </cell>
          <cell r="H63">
            <v>1.0860000000000001</v>
          </cell>
          <cell r="I63">
            <v>1.1750520000000002</v>
          </cell>
          <cell r="J63">
            <v>1.2526054320000002</v>
          </cell>
          <cell r="K63">
            <v>1.3315195742160002</v>
          </cell>
          <cell r="L63">
            <v>1.3887749159072882</v>
          </cell>
          <cell r="M63">
            <v>1.4248830637208778</v>
          </cell>
          <cell r="P63">
            <v>34335</v>
          </cell>
          <cell r="Q63">
            <v>8.6000000000000076E-2</v>
          </cell>
        </row>
        <row r="64">
          <cell r="A64">
            <v>34366</v>
          </cell>
          <cell r="B64">
            <v>1.075</v>
          </cell>
          <cell r="G64">
            <v>0</v>
          </cell>
          <cell r="H64">
            <v>1.075</v>
          </cell>
          <cell r="I64">
            <v>1.1631500000000001</v>
          </cell>
          <cell r="J64">
            <v>1.2399179000000002</v>
          </cell>
          <cell r="K64">
            <v>1.3180327277000001</v>
          </cell>
          <cell r="L64">
            <v>1.3747081349911001</v>
          </cell>
          <cell r="M64">
            <v>1.4104505465008688</v>
          </cell>
          <cell r="P64">
            <v>34366</v>
          </cell>
          <cell r="Q64">
            <v>7.4999999999999997E-2</v>
          </cell>
        </row>
        <row r="65">
          <cell r="A65">
            <v>34394</v>
          </cell>
          <cell r="B65">
            <v>1.0720000000000001</v>
          </cell>
          <cell r="G65">
            <v>0</v>
          </cell>
          <cell r="H65">
            <v>1.0720000000000001</v>
          </cell>
          <cell r="I65">
            <v>1.159904</v>
          </cell>
          <cell r="J65">
            <v>1.236457664</v>
          </cell>
          <cell r="K65">
            <v>1.314354496832</v>
          </cell>
          <cell r="L65">
            <v>1.370871740195776</v>
          </cell>
          <cell r="M65">
            <v>1.4065144054408663</v>
          </cell>
          <cell r="P65">
            <v>34394</v>
          </cell>
          <cell r="Q65">
            <v>7.2000000000000064E-2</v>
          </cell>
        </row>
        <row r="66">
          <cell r="A66">
            <v>34425</v>
          </cell>
          <cell r="B66">
            <v>1.06</v>
          </cell>
          <cell r="G66">
            <v>0</v>
          </cell>
          <cell r="H66">
            <v>1.06</v>
          </cell>
          <cell r="I66">
            <v>1.1469200000000002</v>
          </cell>
          <cell r="J66">
            <v>1.2226167200000002</v>
          </cell>
          <cell r="K66">
            <v>1.2996415733600002</v>
          </cell>
          <cell r="L66">
            <v>1.3555261610144802</v>
          </cell>
          <cell r="M66">
            <v>1.3907698412008567</v>
          </cell>
          <cell r="P66">
            <v>34425</v>
          </cell>
          <cell r="Q66">
            <v>6.0000000000000053E-2</v>
          </cell>
        </row>
        <row r="67">
          <cell r="A67">
            <v>34455</v>
          </cell>
          <cell r="B67">
            <v>1.0549999999999999</v>
          </cell>
          <cell r="G67">
            <v>0</v>
          </cell>
          <cell r="H67">
            <v>1.0549999999999999</v>
          </cell>
          <cell r="I67">
            <v>1.14151</v>
          </cell>
          <cell r="J67">
            <v>1.2168496600000001</v>
          </cell>
          <cell r="K67">
            <v>1.2935111885799999</v>
          </cell>
          <cell r="L67">
            <v>1.3491321696889398</v>
          </cell>
          <cell r="M67">
            <v>1.3842096061008522</v>
          </cell>
          <cell r="P67">
            <v>34455</v>
          </cell>
          <cell r="Q67">
            <v>5.4999999999999938E-2</v>
          </cell>
        </row>
        <row r="68">
          <cell r="A68">
            <v>34486</v>
          </cell>
          <cell r="B68">
            <v>1.04</v>
          </cell>
          <cell r="G68">
            <v>0</v>
          </cell>
          <cell r="H68">
            <v>1.04</v>
          </cell>
          <cell r="I68">
            <v>1.1252800000000001</v>
          </cell>
          <cell r="J68">
            <v>1.19954848</v>
          </cell>
          <cell r="K68">
            <v>1.27512003424</v>
          </cell>
          <cell r="L68">
            <v>1.3299501957123199</v>
          </cell>
          <cell r="M68">
            <v>1.3645289008008403</v>
          </cell>
          <cell r="P68">
            <v>34486</v>
          </cell>
          <cell r="Q68">
            <v>0.04</v>
          </cell>
        </row>
        <row r="69">
          <cell r="A69">
            <v>34516</v>
          </cell>
          <cell r="B69">
            <v>1.034</v>
          </cell>
          <cell r="G69">
            <v>0</v>
          </cell>
          <cell r="H69">
            <v>1.034</v>
          </cell>
          <cell r="I69">
            <v>1.1187880000000001</v>
          </cell>
          <cell r="J69">
            <v>1.1926280080000002</v>
          </cell>
          <cell r="K69">
            <v>1.2677635725040002</v>
          </cell>
          <cell r="L69">
            <v>1.322277406121672</v>
          </cell>
          <cell r="M69">
            <v>1.3566566186808355</v>
          </cell>
          <cell r="P69">
            <v>34516</v>
          </cell>
          <cell r="Q69">
            <v>3.400000000000003E-2</v>
          </cell>
        </row>
        <row r="70">
          <cell r="A70">
            <v>34547</v>
          </cell>
          <cell r="B70">
            <v>1.028</v>
          </cell>
          <cell r="G70">
            <v>0</v>
          </cell>
          <cell r="H70">
            <v>1.028</v>
          </cell>
          <cell r="I70">
            <v>1.1122960000000002</v>
          </cell>
          <cell r="J70">
            <v>1.1857075360000002</v>
          </cell>
          <cell r="K70">
            <v>1.2604071107680002</v>
          </cell>
          <cell r="L70">
            <v>1.3146046165310241</v>
          </cell>
          <cell r="M70">
            <v>1.3487843365608307</v>
          </cell>
          <cell r="P70">
            <v>34547</v>
          </cell>
          <cell r="Q70">
            <v>2.8000000000000025E-2</v>
          </cell>
        </row>
        <row r="71">
          <cell r="A71">
            <v>34578</v>
          </cell>
          <cell r="B71">
            <v>1.0169999999999999</v>
          </cell>
          <cell r="G71">
            <v>0</v>
          </cell>
          <cell r="H71">
            <v>1.0169999999999999</v>
          </cell>
          <cell r="I71">
            <v>1.1003939999999999</v>
          </cell>
          <cell r="J71">
            <v>1.1730200039999998</v>
          </cell>
          <cell r="K71">
            <v>1.2469202642519999</v>
          </cell>
          <cell r="L71">
            <v>1.3005378356148358</v>
          </cell>
          <cell r="M71">
            <v>1.3343518193408215</v>
          </cell>
          <cell r="P71">
            <v>34578</v>
          </cell>
          <cell r="Q71">
            <v>1.6999999999999904E-2</v>
          </cell>
        </row>
        <row r="72">
          <cell r="A72">
            <v>34608</v>
          </cell>
          <cell r="B72">
            <v>1.012</v>
          </cell>
          <cell r="G72">
            <v>0</v>
          </cell>
          <cell r="H72">
            <v>1.012</v>
          </cell>
          <cell r="I72">
            <v>1.0949840000000002</v>
          </cell>
          <cell r="J72">
            <v>1.1672529440000003</v>
          </cell>
          <cell r="K72">
            <v>1.2407898794720003</v>
          </cell>
          <cell r="L72">
            <v>1.2941438442892961</v>
          </cell>
          <cell r="M72">
            <v>1.3277915842408179</v>
          </cell>
          <cell r="P72">
            <v>34608</v>
          </cell>
          <cell r="Q72">
            <v>1.2000000000000011E-2</v>
          </cell>
        </row>
        <row r="73">
          <cell r="A73">
            <v>34639</v>
          </cell>
          <cell r="B73">
            <v>1.006</v>
          </cell>
          <cell r="G73">
            <v>0</v>
          </cell>
          <cell r="H73">
            <v>1.006</v>
          </cell>
          <cell r="I73">
            <v>1.088492</v>
          </cell>
          <cell r="J73">
            <v>1.1603324720000001</v>
          </cell>
          <cell r="K73">
            <v>1.233433417736</v>
          </cell>
          <cell r="L73">
            <v>1.286471054698648</v>
          </cell>
          <cell r="M73">
            <v>1.3199193021208129</v>
          </cell>
          <cell r="P73">
            <v>34639</v>
          </cell>
          <cell r="Q73">
            <v>6.0000000000000053E-3</v>
          </cell>
        </row>
        <row r="74">
          <cell r="A74">
            <v>34669</v>
          </cell>
          <cell r="B74">
            <v>1</v>
          </cell>
          <cell r="G74">
            <v>0</v>
          </cell>
          <cell r="H74">
            <v>1</v>
          </cell>
          <cell r="I74">
            <v>1.0820000000000001</v>
          </cell>
          <cell r="J74">
            <v>1.1534120000000001</v>
          </cell>
          <cell r="K74">
            <v>1.226076956</v>
          </cell>
          <cell r="L74">
            <v>1.2787982651079999</v>
          </cell>
          <cell r="M74">
            <v>1.3120470200008079</v>
          </cell>
          <cell r="P74">
            <v>34669</v>
          </cell>
          <cell r="Q74">
            <v>0</v>
          </cell>
        </row>
        <row r="75">
          <cell r="A75">
            <v>34700</v>
          </cell>
          <cell r="B75">
            <v>1.079</v>
          </cell>
          <cell r="G75">
            <v>0</v>
          </cell>
          <cell r="H75">
            <v>0</v>
          </cell>
          <cell r="I75">
            <v>1.079</v>
          </cell>
          <cell r="J75">
            <v>1.1502140000000001</v>
          </cell>
          <cell r="K75">
            <v>1.2226774819999999</v>
          </cell>
          <cell r="L75">
            <v>1.2752526137259999</v>
          </cell>
          <cell r="M75">
            <v>1.3084091816828758</v>
          </cell>
          <cell r="P75">
            <v>34700</v>
          </cell>
          <cell r="Q75">
            <v>7.8999999999999959E-2</v>
          </cell>
        </row>
        <row r="76">
          <cell r="A76">
            <v>34731</v>
          </cell>
          <cell r="B76">
            <v>1.0720000000000001</v>
          </cell>
          <cell r="G76">
            <v>0</v>
          </cell>
          <cell r="H76">
            <v>0</v>
          </cell>
          <cell r="I76">
            <v>1.0720000000000001</v>
          </cell>
          <cell r="J76">
            <v>1.1427520000000002</v>
          </cell>
          <cell r="K76">
            <v>1.2147453760000002</v>
          </cell>
          <cell r="L76">
            <v>1.2669794271680002</v>
          </cell>
          <cell r="M76">
            <v>1.2999208922743681</v>
          </cell>
          <cell r="P76">
            <v>34731</v>
          </cell>
          <cell r="Q76">
            <v>7.2000000000000064E-2</v>
          </cell>
        </row>
        <row r="77">
          <cell r="A77">
            <v>34759</v>
          </cell>
          <cell r="B77">
            <v>1.0669999999999999</v>
          </cell>
          <cell r="G77">
            <v>0</v>
          </cell>
          <cell r="H77">
            <v>0</v>
          </cell>
          <cell r="I77">
            <v>1.0669999999999999</v>
          </cell>
          <cell r="J77">
            <v>1.1374219999999999</v>
          </cell>
          <cell r="K77">
            <v>1.2090795859999999</v>
          </cell>
          <cell r="L77">
            <v>1.2610700081979997</v>
          </cell>
          <cell r="M77">
            <v>1.2938578284111477</v>
          </cell>
          <cell r="P77">
            <v>34759</v>
          </cell>
          <cell r="Q77">
            <v>6.6999999999999948E-2</v>
          </cell>
        </row>
        <row r="78">
          <cell r="A78">
            <v>34790</v>
          </cell>
          <cell r="B78">
            <v>1.06</v>
          </cell>
          <cell r="G78">
            <v>0</v>
          </cell>
          <cell r="H78">
            <v>0</v>
          </cell>
          <cell r="I78">
            <v>1.06</v>
          </cell>
          <cell r="J78">
            <v>1.1299600000000001</v>
          </cell>
          <cell r="K78">
            <v>1.2011474799999999</v>
          </cell>
          <cell r="L78">
            <v>1.2527968216399998</v>
          </cell>
          <cell r="M78">
            <v>1.2853695390026398</v>
          </cell>
          <cell r="P78">
            <v>34790</v>
          </cell>
          <cell r="Q78">
            <v>6.0000000000000053E-2</v>
          </cell>
        </row>
        <row r="79">
          <cell r="A79">
            <v>34820</v>
          </cell>
          <cell r="B79">
            <v>1.054</v>
          </cell>
          <cell r="G79">
            <v>0</v>
          </cell>
          <cell r="H79">
            <v>0</v>
          </cell>
          <cell r="I79">
            <v>1.054</v>
          </cell>
          <cell r="J79">
            <v>1.123564</v>
          </cell>
          <cell r="K79">
            <v>1.194348532</v>
          </cell>
          <cell r="L79">
            <v>1.245705518876</v>
          </cell>
          <cell r="M79">
            <v>1.2780938623667761</v>
          </cell>
          <cell r="P79">
            <v>34820</v>
          </cell>
          <cell r="Q79">
            <v>5.4000000000000048E-2</v>
          </cell>
        </row>
        <row r="80">
          <cell r="A80">
            <v>34851</v>
          </cell>
          <cell r="B80">
            <v>1.0469999999999999</v>
          </cell>
          <cell r="G80">
            <v>0</v>
          </cell>
          <cell r="H80">
            <v>0</v>
          </cell>
          <cell r="I80">
            <v>1.0469999999999999</v>
          </cell>
          <cell r="J80">
            <v>1.1161019999999999</v>
          </cell>
          <cell r="K80">
            <v>1.1864164259999999</v>
          </cell>
          <cell r="L80">
            <v>1.2374323323179999</v>
          </cell>
          <cell r="M80">
            <v>1.2696055729582678</v>
          </cell>
          <cell r="P80">
            <v>34851</v>
          </cell>
          <cell r="Q80">
            <v>4.6999999999999931E-2</v>
          </cell>
        </row>
        <row r="81">
          <cell r="A81">
            <v>34881</v>
          </cell>
          <cell r="B81">
            <v>1.04</v>
          </cell>
          <cell r="G81">
            <v>0</v>
          </cell>
          <cell r="H81">
            <v>0</v>
          </cell>
          <cell r="I81">
            <v>1.04</v>
          </cell>
          <cell r="J81">
            <v>1.1086400000000001</v>
          </cell>
          <cell r="K81">
            <v>1.1784843199999999</v>
          </cell>
          <cell r="L81">
            <v>1.2291591457599997</v>
          </cell>
          <cell r="M81">
            <v>1.2611172835497597</v>
          </cell>
          <cell r="P81">
            <v>34881</v>
          </cell>
          <cell r="Q81">
            <v>0.04</v>
          </cell>
        </row>
        <row r="82">
          <cell r="A82">
            <v>34912</v>
          </cell>
          <cell r="B82">
            <v>1.0309999999999999</v>
          </cell>
          <cell r="G82">
            <v>0</v>
          </cell>
          <cell r="H82">
            <v>0</v>
          </cell>
          <cell r="I82">
            <v>1.0309999999999999</v>
          </cell>
          <cell r="J82">
            <v>1.099046</v>
          </cell>
          <cell r="K82">
            <v>1.1682858979999999</v>
          </cell>
          <cell r="L82">
            <v>1.2185221916139999</v>
          </cell>
          <cell r="M82">
            <v>1.2502037685959639</v>
          </cell>
          <cell r="P82">
            <v>34912</v>
          </cell>
          <cell r="Q82">
            <v>3.0999999999999917E-2</v>
          </cell>
        </row>
        <row r="83">
          <cell r="A83">
            <v>34943</v>
          </cell>
          <cell r="B83">
            <v>1.014</v>
          </cell>
          <cell r="G83">
            <v>0</v>
          </cell>
          <cell r="H83">
            <v>0</v>
          </cell>
          <cell r="I83">
            <v>1.014</v>
          </cell>
          <cell r="J83">
            <v>1.080924</v>
          </cell>
          <cell r="K83">
            <v>1.149022212</v>
          </cell>
          <cell r="L83">
            <v>1.1984301671159998</v>
          </cell>
          <cell r="M83">
            <v>1.2295893514610159</v>
          </cell>
          <cell r="P83">
            <v>34943</v>
          </cell>
          <cell r="Q83">
            <v>1.4000000000000012E-2</v>
          </cell>
        </row>
        <row r="84">
          <cell r="A84">
            <v>34973</v>
          </cell>
          <cell r="B84">
            <v>1.008</v>
          </cell>
          <cell r="G84">
            <v>0</v>
          </cell>
          <cell r="H84">
            <v>0</v>
          </cell>
          <cell r="I84">
            <v>1.008</v>
          </cell>
          <cell r="J84">
            <v>1.0745280000000001</v>
          </cell>
          <cell r="K84">
            <v>1.1422232640000001</v>
          </cell>
          <cell r="L84">
            <v>1.191338864352</v>
          </cell>
          <cell r="M84">
            <v>1.222313674825152</v>
          </cell>
          <cell r="P84">
            <v>34973</v>
          </cell>
          <cell r="Q84">
            <v>8.0000000000000071E-3</v>
          </cell>
        </row>
        <row r="85">
          <cell r="A85">
            <v>35004</v>
          </cell>
          <cell r="B85">
            <v>1.0009999999999999</v>
          </cell>
          <cell r="G85">
            <v>0</v>
          </cell>
          <cell r="H85">
            <v>0</v>
          </cell>
          <cell r="I85">
            <v>1.0009999999999999</v>
          </cell>
          <cell r="J85">
            <v>1.0670659999999998</v>
          </cell>
          <cell r="K85">
            <v>1.1342911579999997</v>
          </cell>
          <cell r="L85">
            <v>1.1830656777939996</v>
          </cell>
          <cell r="M85">
            <v>1.2138253854166436</v>
          </cell>
          <cell r="P85">
            <v>35004</v>
          </cell>
          <cell r="Q85">
            <v>9.9999999999988987E-4</v>
          </cell>
        </row>
        <row r="86">
          <cell r="A86">
            <v>35034</v>
          </cell>
          <cell r="B86">
            <v>1</v>
          </cell>
          <cell r="G86">
            <v>0</v>
          </cell>
          <cell r="H86">
            <v>0</v>
          </cell>
          <cell r="I86">
            <v>1</v>
          </cell>
          <cell r="J86">
            <v>1.0660000000000001</v>
          </cell>
          <cell r="K86">
            <v>1.1331580000000001</v>
          </cell>
          <cell r="L86">
            <v>1.181883794</v>
          </cell>
          <cell r="M86">
            <v>1.2126127726439999</v>
          </cell>
          <cell r="P86">
            <v>35034</v>
          </cell>
          <cell r="Q86">
            <v>0</v>
          </cell>
        </row>
        <row r="87">
          <cell r="A87">
            <v>35065</v>
          </cell>
          <cell r="B87">
            <v>1.0620000000000001</v>
          </cell>
          <cell r="G87">
            <v>0</v>
          </cell>
          <cell r="H87">
            <v>0</v>
          </cell>
          <cell r="I87">
            <v>0</v>
          </cell>
          <cell r="J87">
            <v>1.0620000000000001</v>
          </cell>
          <cell r="K87">
            <v>1.128906</v>
          </cell>
          <cell r="L87">
            <v>1.1774489579999998</v>
          </cell>
          <cell r="M87">
            <v>1.2080626309079998</v>
          </cell>
          <cell r="P87">
            <v>35065</v>
          </cell>
          <cell r="Q87">
            <v>6.2000000000000055E-2</v>
          </cell>
        </row>
        <row r="88">
          <cell r="A88">
            <v>35096</v>
          </cell>
          <cell r="B88">
            <v>1.06</v>
          </cell>
          <cell r="G88">
            <v>0</v>
          </cell>
          <cell r="H88">
            <v>0</v>
          </cell>
          <cell r="I88">
            <v>0</v>
          </cell>
          <cell r="J88">
            <v>1.06</v>
          </cell>
          <cell r="K88">
            <v>1.1267799999999999</v>
          </cell>
          <cell r="L88">
            <v>1.1752315399999997</v>
          </cell>
          <cell r="M88">
            <v>1.2057875600399997</v>
          </cell>
          <cell r="P88">
            <v>35096</v>
          </cell>
          <cell r="Q88">
            <v>6.0000000000000053E-2</v>
          </cell>
        </row>
        <row r="89">
          <cell r="A89">
            <v>35125</v>
          </cell>
          <cell r="B89">
            <v>1.054</v>
          </cell>
          <cell r="G89">
            <v>0</v>
          </cell>
          <cell r="H89">
            <v>0</v>
          </cell>
          <cell r="I89">
            <v>0</v>
          </cell>
          <cell r="J89">
            <v>1.054</v>
          </cell>
          <cell r="K89">
            <v>1.1204019999999999</v>
          </cell>
          <cell r="L89">
            <v>1.1685792859999997</v>
          </cell>
          <cell r="M89">
            <v>1.1989623474359998</v>
          </cell>
          <cell r="P89">
            <v>35125</v>
          </cell>
          <cell r="Q89">
            <v>5.4000000000000048E-2</v>
          </cell>
        </row>
        <row r="90">
          <cell r="A90">
            <v>35156</v>
          </cell>
          <cell r="B90">
            <v>1.0469999999999999</v>
          </cell>
          <cell r="G90">
            <v>0</v>
          </cell>
          <cell r="H90">
            <v>0</v>
          </cell>
          <cell r="I90">
            <v>0</v>
          </cell>
          <cell r="J90">
            <v>1.0469999999999999</v>
          </cell>
          <cell r="K90">
            <v>1.1129609999999999</v>
          </cell>
          <cell r="L90">
            <v>1.1608183229999998</v>
          </cell>
          <cell r="M90">
            <v>1.1909995993979998</v>
          </cell>
          <cell r="P90">
            <v>35156</v>
          </cell>
          <cell r="Q90">
            <v>4.6999999999999931E-2</v>
          </cell>
        </row>
        <row r="91">
          <cell r="A91">
            <v>35186</v>
          </cell>
          <cell r="B91">
            <v>1.036</v>
          </cell>
          <cell r="G91">
            <v>0</v>
          </cell>
          <cell r="H91">
            <v>0</v>
          </cell>
          <cell r="I91">
            <v>0</v>
          </cell>
          <cell r="J91">
            <v>1.036</v>
          </cell>
          <cell r="K91">
            <v>1.1012679999999999</v>
          </cell>
          <cell r="L91">
            <v>1.1486225239999999</v>
          </cell>
          <cell r="M91">
            <v>1.1784867096239999</v>
          </cell>
          <cell r="P91">
            <v>35186</v>
          </cell>
          <cell r="Q91">
            <v>3.6000000000000032E-2</v>
          </cell>
        </row>
        <row r="92">
          <cell r="A92">
            <v>35217</v>
          </cell>
          <cell r="B92">
            <v>1.028</v>
          </cell>
          <cell r="G92">
            <v>0</v>
          </cell>
          <cell r="H92">
            <v>0</v>
          </cell>
          <cell r="I92">
            <v>0</v>
          </cell>
          <cell r="J92">
            <v>1.028</v>
          </cell>
          <cell r="K92">
            <v>1.0927640000000001</v>
          </cell>
          <cell r="L92">
            <v>1.139752852</v>
          </cell>
          <cell r="M92">
            <v>1.1693864261519999</v>
          </cell>
          <cell r="P92">
            <v>35217</v>
          </cell>
          <cell r="Q92">
            <v>2.8000000000000025E-2</v>
          </cell>
        </row>
        <row r="93">
          <cell r="A93">
            <v>35247</v>
          </cell>
          <cell r="B93">
            <v>1.0229999999999999</v>
          </cell>
          <cell r="G93">
            <v>0</v>
          </cell>
          <cell r="H93">
            <v>0</v>
          </cell>
          <cell r="I93">
            <v>0</v>
          </cell>
          <cell r="J93">
            <v>1.0229999999999999</v>
          </cell>
          <cell r="K93">
            <v>1.0874489999999999</v>
          </cell>
          <cell r="L93">
            <v>1.1342093069999999</v>
          </cell>
          <cell r="M93">
            <v>1.1636987489819999</v>
          </cell>
          <cell r="P93">
            <v>35247</v>
          </cell>
          <cell r="Q93">
            <v>2.2999999999999909E-2</v>
          </cell>
        </row>
        <row r="94">
          <cell r="A94">
            <v>35278</v>
          </cell>
          <cell r="B94">
            <v>1.02</v>
          </cell>
          <cell r="G94">
            <v>0</v>
          </cell>
          <cell r="H94">
            <v>0</v>
          </cell>
          <cell r="I94">
            <v>0</v>
          </cell>
          <cell r="J94">
            <v>1.02</v>
          </cell>
          <cell r="K94">
            <v>1.08426</v>
          </cell>
          <cell r="L94">
            <v>1.1308831799999999</v>
          </cell>
          <cell r="M94">
            <v>1.16028614268</v>
          </cell>
          <cell r="P94">
            <v>35278</v>
          </cell>
          <cell r="Q94">
            <v>0.02</v>
          </cell>
        </row>
        <row r="95">
          <cell r="A95">
            <v>35309</v>
          </cell>
          <cell r="B95">
            <v>1.016</v>
          </cell>
          <cell r="G95">
            <v>0</v>
          </cell>
          <cell r="H95">
            <v>0</v>
          </cell>
          <cell r="I95">
            <v>0</v>
          </cell>
          <cell r="J95">
            <v>1.016</v>
          </cell>
          <cell r="K95">
            <v>1.0800079999999999</v>
          </cell>
          <cell r="L95">
            <v>1.1264483439999997</v>
          </cell>
          <cell r="M95">
            <v>1.1557360009439996</v>
          </cell>
          <cell r="P95">
            <v>35309</v>
          </cell>
          <cell r="Q95">
            <v>1.6000000000000014E-2</v>
          </cell>
        </row>
        <row r="96">
          <cell r="A96">
            <v>35339</v>
          </cell>
          <cell r="B96">
            <v>1.0109999999999999</v>
          </cell>
          <cell r="G96">
            <v>0</v>
          </cell>
          <cell r="H96">
            <v>0</v>
          </cell>
          <cell r="I96">
            <v>0</v>
          </cell>
          <cell r="J96">
            <v>1.0109999999999999</v>
          </cell>
          <cell r="K96">
            <v>1.0746929999999999</v>
          </cell>
          <cell r="L96">
            <v>1.1209047989999998</v>
          </cell>
          <cell r="M96">
            <v>1.1500483237739998</v>
          </cell>
          <cell r="P96">
            <v>35339</v>
          </cell>
          <cell r="Q96">
            <v>1.0999999999999899E-2</v>
          </cell>
        </row>
        <row r="97">
          <cell r="A97">
            <v>35370</v>
          </cell>
          <cell r="B97">
            <v>1.004</v>
          </cell>
          <cell r="G97">
            <v>0</v>
          </cell>
          <cell r="H97">
            <v>0</v>
          </cell>
          <cell r="I97">
            <v>0</v>
          </cell>
          <cell r="J97">
            <v>1.004</v>
          </cell>
          <cell r="K97">
            <v>1.0672519999999999</v>
          </cell>
          <cell r="L97">
            <v>1.1131438359999999</v>
          </cell>
          <cell r="M97">
            <v>1.142085575736</v>
          </cell>
          <cell r="P97">
            <v>35370</v>
          </cell>
          <cell r="Q97">
            <v>4.0000000000000036E-3</v>
          </cell>
        </row>
        <row r="98">
          <cell r="A98">
            <v>35400</v>
          </cell>
          <cell r="B98">
            <v>1</v>
          </cell>
          <cell r="G98">
            <v>0</v>
          </cell>
          <cell r="H98">
            <v>0</v>
          </cell>
          <cell r="I98">
            <v>0</v>
          </cell>
          <cell r="J98">
            <v>1</v>
          </cell>
          <cell r="K98">
            <v>1.0629999999999999</v>
          </cell>
          <cell r="L98">
            <v>1.1087089999999999</v>
          </cell>
          <cell r="M98">
            <v>1.1375354339999999</v>
          </cell>
          <cell r="P98">
            <v>35400</v>
          </cell>
          <cell r="Q98">
            <v>0</v>
          </cell>
        </row>
        <row r="99">
          <cell r="A99">
            <v>35431</v>
          </cell>
          <cell r="B99">
            <v>1.0589999999999999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1.0589999999999999</v>
          </cell>
          <cell r="L99">
            <v>1.1045369999999999</v>
          </cell>
          <cell r="M99">
            <v>1.1332549619999999</v>
          </cell>
          <cell r="P99">
            <v>35431</v>
          </cell>
          <cell r="Q99">
            <v>5.8999999999999941E-2</v>
          </cell>
        </row>
        <row r="100">
          <cell r="A100">
            <v>35462</v>
          </cell>
          <cell r="B100">
            <v>1.054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1.054</v>
          </cell>
          <cell r="L100">
            <v>1.0993219999999999</v>
          </cell>
          <cell r="M100">
            <v>1.1279043719999999</v>
          </cell>
          <cell r="P100">
            <v>35462</v>
          </cell>
          <cell r="Q100">
            <v>5.4000000000000048E-2</v>
          </cell>
        </row>
        <row r="101">
          <cell r="A101">
            <v>35490</v>
          </cell>
          <cell r="B101">
            <v>1.0449999999999999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1.0449999999999999</v>
          </cell>
          <cell r="L101">
            <v>1.0899349999999999</v>
          </cell>
          <cell r="M101">
            <v>1.11827331</v>
          </cell>
          <cell r="P101">
            <v>35490</v>
          </cell>
          <cell r="Q101">
            <v>4.4999999999999929E-2</v>
          </cell>
        </row>
        <row r="102">
          <cell r="A102">
            <v>35521</v>
          </cell>
          <cell r="B102">
            <v>1.042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1.042</v>
          </cell>
          <cell r="L102">
            <v>1.0868059999999999</v>
          </cell>
          <cell r="M102">
            <v>1.115062956</v>
          </cell>
          <cell r="P102">
            <v>35521</v>
          </cell>
          <cell r="Q102">
            <v>4.2000000000000037E-2</v>
          </cell>
        </row>
        <row r="103">
          <cell r="A103">
            <v>35551</v>
          </cell>
          <cell r="B103">
            <v>1.038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1.038</v>
          </cell>
          <cell r="L103">
            <v>1.0826339999999999</v>
          </cell>
          <cell r="M103">
            <v>1.1107824839999998</v>
          </cell>
          <cell r="P103">
            <v>35551</v>
          </cell>
          <cell r="Q103">
            <v>3.8000000000000034E-2</v>
          </cell>
        </row>
        <row r="104">
          <cell r="A104">
            <v>35582</v>
          </cell>
          <cell r="B104">
            <v>1.036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1.036</v>
          </cell>
          <cell r="L104">
            <v>1.0805480000000001</v>
          </cell>
          <cell r="M104">
            <v>1.108642248</v>
          </cell>
          <cell r="P104">
            <v>35582</v>
          </cell>
          <cell r="Q104">
            <v>3.6000000000000032E-2</v>
          </cell>
        </row>
        <row r="105">
          <cell r="A105">
            <v>35612</v>
          </cell>
          <cell r="B105">
            <v>1.0329999999999999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1.0329999999999999</v>
          </cell>
          <cell r="L105">
            <v>1.0774189999999999</v>
          </cell>
          <cell r="M105">
            <v>1.1054318939999999</v>
          </cell>
          <cell r="P105">
            <v>35612</v>
          </cell>
          <cell r="Q105">
            <v>3.2999999999999918E-2</v>
          </cell>
        </row>
        <row r="106">
          <cell r="A106">
            <v>35643</v>
          </cell>
          <cell r="B106">
            <v>1.0269999999999999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1.0269999999999999</v>
          </cell>
          <cell r="L106">
            <v>1.0711609999999998</v>
          </cell>
          <cell r="M106">
            <v>1.0990111859999998</v>
          </cell>
          <cell r="P106">
            <v>35643</v>
          </cell>
          <cell r="Q106">
            <v>2.6999999999999913E-2</v>
          </cell>
        </row>
        <row r="107">
          <cell r="A107">
            <v>35674</v>
          </cell>
          <cell r="B107">
            <v>1.0229999999999999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1.0229999999999999</v>
          </cell>
          <cell r="L107">
            <v>1.0669889999999997</v>
          </cell>
          <cell r="M107">
            <v>1.0947307139999998</v>
          </cell>
          <cell r="P107">
            <v>35674</v>
          </cell>
          <cell r="Q107">
            <v>2.2999999999999909E-2</v>
          </cell>
        </row>
        <row r="108">
          <cell r="A108">
            <v>35704</v>
          </cell>
          <cell r="B108">
            <v>1.014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1.014</v>
          </cell>
          <cell r="L108">
            <v>1.0576019999999999</v>
          </cell>
          <cell r="M108">
            <v>1.085099652</v>
          </cell>
          <cell r="P108">
            <v>35704</v>
          </cell>
          <cell r="Q108">
            <v>1.4000000000000012E-2</v>
          </cell>
        </row>
        <row r="109">
          <cell r="A109">
            <v>35735</v>
          </cell>
          <cell r="B109">
            <v>1.0009999999999999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1.0009999999999999</v>
          </cell>
          <cell r="L109">
            <v>1.0440429999999998</v>
          </cell>
          <cell r="M109">
            <v>1.0711881179999998</v>
          </cell>
          <cell r="P109">
            <v>35735</v>
          </cell>
          <cell r="Q109">
            <v>9.9999999999988987E-4</v>
          </cell>
        </row>
        <row r="110">
          <cell r="A110">
            <v>35765</v>
          </cell>
          <cell r="B110">
            <v>1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1</v>
          </cell>
          <cell r="L110">
            <v>1.0429999999999999</v>
          </cell>
          <cell r="M110">
            <v>1.0701179999999999</v>
          </cell>
          <cell r="P110">
            <v>35765</v>
          </cell>
          <cell r="Q110">
            <v>0</v>
          </cell>
        </row>
        <row r="111">
          <cell r="A111">
            <v>35796</v>
          </cell>
          <cell r="B111">
            <v>1.0409999999999999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1.0409999999999999</v>
          </cell>
          <cell r="M111">
            <v>1.068066</v>
          </cell>
          <cell r="P111">
            <v>35796</v>
          </cell>
          <cell r="Q111">
            <v>4.0999999999999925E-2</v>
          </cell>
        </row>
        <row r="112">
          <cell r="A112">
            <v>35827</v>
          </cell>
          <cell r="B112">
            <v>1.034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1.034</v>
          </cell>
          <cell r="M112">
            <v>1.0608840000000002</v>
          </cell>
          <cell r="P112">
            <v>35827</v>
          </cell>
          <cell r="Q112">
            <v>3.400000000000003E-2</v>
          </cell>
        </row>
        <row r="113">
          <cell r="A113">
            <v>35855</v>
          </cell>
          <cell r="B113">
            <v>1.0349999999999999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1.0349999999999999</v>
          </cell>
          <cell r="M113">
            <v>1.0619099999999999</v>
          </cell>
          <cell r="P113">
            <v>35855</v>
          </cell>
          <cell r="Q113">
            <v>3.499999999999992E-2</v>
          </cell>
        </row>
        <row r="114">
          <cell r="A114">
            <v>35886</v>
          </cell>
          <cell r="B114">
            <v>1.0309999999999999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1.0309999999999999</v>
          </cell>
          <cell r="M114">
            <v>1.057806</v>
          </cell>
          <cell r="P114">
            <v>35886</v>
          </cell>
          <cell r="Q114">
            <v>3.0999999999999917E-2</v>
          </cell>
        </row>
        <row r="115">
          <cell r="A115">
            <v>35916</v>
          </cell>
          <cell r="B115">
            <v>1.0269999999999999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1.0269999999999999</v>
          </cell>
          <cell r="M115">
            <v>1.0537019999999999</v>
          </cell>
          <cell r="P115">
            <v>35916</v>
          </cell>
          <cell r="Q115">
            <v>2.6999999999999913E-2</v>
          </cell>
        </row>
        <row r="116">
          <cell r="A116">
            <v>35947</v>
          </cell>
          <cell r="B116">
            <v>1.0249999999999999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1.0249999999999999</v>
          </cell>
          <cell r="M116">
            <v>1.05165</v>
          </cell>
          <cell r="P116">
            <v>35947</v>
          </cell>
          <cell r="Q116">
            <v>2.4999999999999911E-2</v>
          </cell>
        </row>
        <row r="117">
          <cell r="A117">
            <v>35977</v>
          </cell>
          <cell r="B117">
            <v>1.022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1.022</v>
          </cell>
          <cell r="M117">
            <v>1.0485720000000001</v>
          </cell>
          <cell r="P117">
            <v>35977</v>
          </cell>
          <cell r="Q117">
            <v>2.200000000000002E-2</v>
          </cell>
        </row>
        <row r="118">
          <cell r="A118">
            <v>36008</v>
          </cell>
          <cell r="B118">
            <v>1.018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1.018</v>
          </cell>
          <cell r="M118">
            <v>1.044468</v>
          </cell>
          <cell r="P118">
            <v>36008</v>
          </cell>
          <cell r="Q118">
            <v>1.8000000000000016E-2</v>
          </cell>
        </row>
        <row r="119">
          <cell r="A119">
            <v>36039</v>
          </cell>
          <cell r="B119">
            <v>1.014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1.014</v>
          </cell>
          <cell r="M119">
            <v>1.0403640000000001</v>
          </cell>
          <cell r="P119">
            <v>36039</v>
          </cell>
          <cell r="Q119">
            <v>1.4000000000000012E-2</v>
          </cell>
        </row>
        <row r="120">
          <cell r="A120">
            <v>36069</v>
          </cell>
          <cell r="B120">
            <v>1.0089999999999999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1.0089999999999999</v>
          </cell>
          <cell r="M120">
            <v>1.035234</v>
          </cell>
          <cell r="P120">
            <v>36069</v>
          </cell>
          <cell r="Q120">
            <v>8.999999999999897E-3</v>
          </cell>
        </row>
        <row r="121">
          <cell r="A121">
            <v>36100</v>
          </cell>
          <cell r="B121">
            <v>1.0009999999999999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1.0009999999999999</v>
          </cell>
          <cell r="M121">
            <v>1.027026</v>
          </cell>
          <cell r="P121">
            <v>36100</v>
          </cell>
          <cell r="Q121">
            <v>9.9999999999988987E-4</v>
          </cell>
        </row>
        <row r="122">
          <cell r="A122">
            <v>36130</v>
          </cell>
          <cell r="B122">
            <v>1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1</v>
          </cell>
          <cell r="M122">
            <v>1.026</v>
          </cell>
          <cell r="P122">
            <v>36130</v>
          </cell>
          <cell r="Q122">
            <v>0</v>
          </cell>
        </row>
        <row r="123">
          <cell r="A123">
            <v>36161</v>
          </cell>
          <cell r="B123">
            <v>1.02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1.02</v>
          </cell>
          <cell r="P123">
            <v>36161</v>
          </cell>
          <cell r="Q123">
            <v>0.02</v>
          </cell>
        </row>
        <row r="124">
          <cell r="A124">
            <v>36192</v>
          </cell>
          <cell r="B124">
            <v>1.024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1.024</v>
          </cell>
          <cell r="P124">
            <v>36192</v>
          </cell>
          <cell r="Q124">
            <v>2.4000000000000021E-2</v>
          </cell>
        </row>
        <row r="125">
          <cell r="A125">
            <v>36220</v>
          </cell>
          <cell r="B125">
            <v>1.0229999999999999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1.0229999999999999</v>
          </cell>
          <cell r="P125">
            <v>36220</v>
          </cell>
          <cell r="Q125">
            <v>2.2999999999999909E-2</v>
          </cell>
        </row>
        <row r="126">
          <cell r="A126">
            <v>36251</v>
          </cell>
          <cell r="B126">
            <v>1.0169999999999999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1.0169999999999999</v>
          </cell>
          <cell r="P126">
            <v>36251</v>
          </cell>
          <cell r="Q126">
            <v>1.6999999999999904E-2</v>
          </cell>
        </row>
        <row r="127">
          <cell r="A127">
            <v>36281</v>
          </cell>
          <cell r="B127">
            <v>1.0129999999999999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1.0129999999999999</v>
          </cell>
          <cell r="P127">
            <v>36281</v>
          </cell>
          <cell r="Q127">
            <v>1.2999999999999901E-2</v>
          </cell>
        </row>
        <row r="128">
          <cell r="A128">
            <v>36312</v>
          </cell>
          <cell r="B128">
            <v>1.012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1.012</v>
          </cell>
          <cell r="P128">
            <v>36312</v>
          </cell>
          <cell r="Q128">
            <v>1.2000000000000011E-2</v>
          </cell>
        </row>
        <row r="129">
          <cell r="A129">
            <v>36342</v>
          </cell>
          <cell r="B129">
            <v>1.01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1.01</v>
          </cell>
          <cell r="P129">
            <v>36342</v>
          </cell>
          <cell r="Q129">
            <v>0.01</v>
          </cell>
        </row>
        <row r="130">
          <cell r="A130">
            <v>36373</v>
          </cell>
          <cell r="B130">
            <v>1.0089999999999999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1.0089999999999999</v>
          </cell>
          <cell r="P130">
            <v>36373</v>
          </cell>
          <cell r="Q130">
            <v>8.999999999999897E-3</v>
          </cell>
        </row>
        <row r="131">
          <cell r="A131">
            <v>36404</v>
          </cell>
          <cell r="B131">
            <v>1.008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1.008</v>
          </cell>
          <cell r="P131">
            <v>36404</v>
          </cell>
          <cell r="Q131">
            <v>8.0000000000000071E-3</v>
          </cell>
        </row>
        <row r="132">
          <cell r="A132">
            <v>36434</v>
          </cell>
          <cell r="B132">
            <v>1.0049999999999999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1.0049999999999999</v>
          </cell>
          <cell r="P132">
            <v>36434</v>
          </cell>
          <cell r="Q132">
            <v>4.9999999999998934E-3</v>
          </cell>
        </row>
        <row r="133">
          <cell r="A133">
            <v>36465</v>
          </cell>
          <cell r="B133">
            <v>1.002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1.002</v>
          </cell>
          <cell r="P133">
            <v>36465</v>
          </cell>
          <cell r="Q133">
            <v>2.0000000000000018E-3</v>
          </cell>
        </row>
        <row r="134">
          <cell r="A134">
            <v>36495</v>
          </cell>
          <cell r="B134">
            <v>1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1</v>
          </cell>
          <cell r="P134">
            <v>36495</v>
          </cell>
          <cell r="Q134">
            <v>0</v>
          </cell>
        </row>
        <row r="135">
          <cell r="P135">
            <v>36526</v>
          </cell>
          <cell r="Q135">
            <v>4.3999999999999997E-2</v>
          </cell>
        </row>
        <row r="136">
          <cell r="P136">
            <v>36557</v>
          </cell>
          <cell r="Q136">
            <v>4.2000000000000003E-2</v>
          </cell>
        </row>
        <row r="137">
          <cell r="P137">
            <v>36586</v>
          </cell>
          <cell r="Q137">
            <v>3.5999999999999997E-2</v>
          </cell>
        </row>
        <row r="138">
          <cell r="P138">
            <v>36617</v>
          </cell>
          <cell r="Q138">
            <v>2.9000000000000001E-2</v>
          </cell>
        </row>
        <row r="139">
          <cell r="P139">
            <v>36647</v>
          </cell>
          <cell r="Q139">
            <v>2.4E-2</v>
          </cell>
        </row>
        <row r="140">
          <cell r="P140">
            <v>36678</v>
          </cell>
          <cell r="Q140">
            <v>2.1999999999999999E-2</v>
          </cell>
        </row>
        <row r="141">
          <cell r="P141">
            <v>36708</v>
          </cell>
          <cell r="Q141">
            <v>0.02</v>
          </cell>
        </row>
        <row r="142">
          <cell r="P142">
            <v>36739</v>
          </cell>
          <cell r="Q142">
            <v>1.7999999999999999E-2</v>
          </cell>
        </row>
        <row r="143">
          <cell r="P143">
            <v>36770</v>
          </cell>
          <cell r="Q143">
            <v>1.6E-2</v>
          </cell>
        </row>
        <row r="144">
          <cell r="P144">
            <v>36800</v>
          </cell>
          <cell r="Q144">
            <v>8.9999999999999993E-3</v>
          </cell>
        </row>
        <row r="145">
          <cell r="P145">
            <v>36831</v>
          </cell>
          <cell r="Q145">
            <v>3.0000000000000001E-3</v>
          </cell>
        </row>
        <row r="146">
          <cell r="P146">
            <v>36861</v>
          </cell>
          <cell r="Q14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Registrar "/>
      <sheetName val="AnversoAud"/>
      <sheetName val="ReversoAud"/>
      <sheetName val="Hoja1"/>
      <sheetName val="RUT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 t="str">
            <v xml:space="preserve"> </v>
          </cell>
        </row>
        <row r="3">
          <cell r="A3">
            <v>2</v>
          </cell>
          <cell r="B3" t="str">
            <v xml:space="preserve"> </v>
          </cell>
        </row>
        <row r="4">
          <cell r="A4">
            <v>5</v>
          </cell>
          <cell r="B4" t="str">
            <v xml:space="preserve"> </v>
          </cell>
        </row>
        <row r="5">
          <cell r="A5">
            <v>6</v>
          </cell>
          <cell r="B5" t="str">
            <v xml:space="preserve"> </v>
          </cell>
        </row>
        <row r="6">
          <cell r="A6">
            <v>9</v>
          </cell>
          <cell r="B6" t="str">
            <v xml:space="preserve"> </v>
          </cell>
        </row>
        <row r="7">
          <cell r="A7">
            <v>8</v>
          </cell>
          <cell r="B7" t="str">
            <v xml:space="preserve"> </v>
          </cell>
        </row>
        <row r="8">
          <cell r="A8">
            <v>7</v>
          </cell>
          <cell r="B8" t="str">
            <v xml:space="preserve"> </v>
          </cell>
        </row>
        <row r="9">
          <cell r="A9">
            <v>3</v>
          </cell>
          <cell r="B9" t="str">
            <v xml:space="preserve"> </v>
          </cell>
        </row>
        <row r="10">
          <cell r="A10">
            <v>0</v>
          </cell>
          <cell r="B10" t="str">
            <v xml:space="preserve"> </v>
          </cell>
        </row>
        <row r="11">
          <cell r="A11">
            <v>0</v>
          </cell>
          <cell r="B11" t="str">
            <v xml:space="preserve"> 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Registrar "/>
      <sheetName val="AnversoAud"/>
      <sheetName val="ReversoAud"/>
      <sheetName val="Hoja1"/>
      <sheetName val="RUT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 t="str">
            <v xml:space="preserve"> </v>
          </cell>
        </row>
        <row r="3">
          <cell r="A3">
            <v>2</v>
          </cell>
          <cell r="B3" t="str">
            <v xml:space="preserve"> </v>
          </cell>
        </row>
        <row r="4">
          <cell r="A4">
            <v>5</v>
          </cell>
          <cell r="B4" t="str">
            <v xml:space="preserve"> </v>
          </cell>
        </row>
        <row r="5">
          <cell r="A5">
            <v>6</v>
          </cell>
          <cell r="B5" t="str">
            <v xml:space="preserve"> </v>
          </cell>
        </row>
        <row r="6">
          <cell r="A6">
            <v>9</v>
          </cell>
          <cell r="B6" t="str">
            <v xml:space="preserve"> </v>
          </cell>
        </row>
        <row r="7">
          <cell r="A7">
            <v>8</v>
          </cell>
          <cell r="B7" t="str">
            <v xml:space="preserve"> </v>
          </cell>
        </row>
        <row r="8">
          <cell r="A8">
            <v>7</v>
          </cell>
          <cell r="B8" t="str">
            <v xml:space="preserve"> </v>
          </cell>
        </row>
        <row r="9">
          <cell r="A9">
            <v>3</v>
          </cell>
          <cell r="B9" t="str">
            <v xml:space="preserve"> </v>
          </cell>
        </row>
        <row r="10">
          <cell r="A10">
            <v>0</v>
          </cell>
          <cell r="B10" t="str">
            <v xml:space="preserve"> </v>
          </cell>
        </row>
        <row r="11">
          <cell r="A11">
            <v>0</v>
          </cell>
          <cell r="B11" t="str">
            <v xml:space="preserve"> 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 at2021 observada"/>
      <sheetName val="R17 at2021 observada"/>
      <sheetName val="ddjj 1948 at2021 aceptada"/>
      <sheetName val="R21 at2021 observada"/>
      <sheetName val="R20 at2021 observada"/>
      <sheetName val="RREE at2021 determinada"/>
      <sheetName val="R18 at2021 observada"/>
      <sheetName val="R19 at2021 observada"/>
      <sheetName val="R17 at2021 a firme"/>
      <sheetName val="R19 at2021 a firme"/>
      <sheetName val="R18 at2021 a firme"/>
      <sheetName val="RREE at2021 correcta"/>
      <sheetName val="ddjj 1948 at2021 correcta"/>
      <sheetName val="R20 at2021 a firme"/>
      <sheetName val="R21 at2021 correcta"/>
      <sheetName val="Anverso at2021 a firme"/>
      <sheetName val="retiros at2021 "/>
    </sheetNames>
    <sheetDataSet>
      <sheetData sheetId="0" refreshError="1"/>
      <sheetData sheetId="1">
        <row r="42">
          <cell r="V42">
            <v>2453086</v>
          </cell>
        </row>
      </sheetData>
      <sheetData sheetId="2" refreshError="1"/>
      <sheetData sheetId="3" refreshError="1"/>
      <sheetData sheetId="4" refreshError="1"/>
      <sheetData sheetId="5" refreshError="1"/>
      <sheetData sheetId="6">
        <row r="13">
          <cell r="U13">
            <v>12045936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13">
          <cell r="J13">
            <v>0</v>
          </cell>
        </row>
        <row r="17">
          <cell r="J17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 at2021 observada"/>
      <sheetName val="R17 at2021 observada"/>
      <sheetName val="ddjj 1948 at2021 aceptada"/>
      <sheetName val="R21 at2021 observada"/>
      <sheetName val="R20 at2021 observada"/>
      <sheetName val="RREE at2021 determinada"/>
      <sheetName val="R18 at2021 observada"/>
      <sheetName val="R19 at2021 observada"/>
      <sheetName val="R17 at2021 corregida"/>
      <sheetName val="R19 at2021 corregido"/>
      <sheetName val="R18 at2021 a firme"/>
      <sheetName val="RREE at2021 correcta"/>
      <sheetName val="ddjj 1948 at2021 correcta"/>
      <sheetName val="R20 at2021 a firme"/>
      <sheetName val="R21 at2021 correcta"/>
      <sheetName val="Anverso at2021 corregida"/>
      <sheetName val="retiros at2021 "/>
    </sheetNames>
    <sheetDataSet>
      <sheetData sheetId="0"/>
      <sheetData sheetId="1"/>
      <sheetData sheetId="2"/>
      <sheetData sheetId="3"/>
      <sheetData sheetId="4"/>
      <sheetData sheetId="5"/>
      <sheetData sheetId="6">
        <row r="13">
          <cell r="U13">
            <v>12045936</v>
          </cell>
        </row>
      </sheetData>
      <sheetData sheetId="7"/>
      <sheetData sheetId="8">
        <row r="42">
          <cell r="V42">
            <v>3556586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/>
          <cell r="C10"/>
          <cell r="D10"/>
          <cell r="E10"/>
          <cell r="F10"/>
          <cell r="G10"/>
        </row>
        <row r="11">
          <cell r="B11"/>
          <cell r="C11"/>
          <cell r="D11"/>
          <cell r="E11"/>
          <cell r="F11"/>
          <cell r="G11"/>
        </row>
        <row r="12">
          <cell r="B12"/>
          <cell r="C12"/>
          <cell r="D12"/>
          <cell r="E12"/>
          <cell r="F12"/>
          <cell r="G12"/>
        </row>
        <row r="13">
          <cell r="B13"/>
          <cell r="C13"/>
          <cell r="D13"/>
          <cell r="E13"/>
          <cell r="F13"/>
          <cell r="G13"/>
        </row>
        <row r="14">
          <cell r="B14"/>
          <cell r="C14"/>
          <cell r="D14"/>
          <cell r="E14"/>
          <cell r="F14"/>
          <cell r="G14"/>
        </row>
        <row r="15">
          <cell r="B15"/>
          <cell r="C15"/>
          <cell r="D15"/>
          <cell r="E15"/>
          <cell r="F15"/>
          <cell r="G15"/>
        </row>
        <row r="16">
          <cell r="B16"/>
          <cell r="C16"/>
          <cell r="D16"/>
          <cell r="E16"/>
          <cell r="F16"/>
          <cell r="G16"/>
        </row>
        <row r="17">
          <cell r="B17"/>
          <cell r="C17"/>
          <cell r="D17"/>
          <cell r="E17"/>
          <cell r="F17"/>
          <cell r="G17"/>
        </row>
        <row r="18">
          <cell r="B18">
            <v>350000</v>
          </cell>
          <cell r="C18"/>
          <cell r="D18"/>
          <cell r="E18"/>
          <cell r="F18"/>
          <cell r="G18"/>
        </row>
        <row r="19">
          <cell r="B19">
            <v>300000.00000000006</v>
          </cell>
          <cell r="C19"/>
          <cell r="D19"/>
          <cell r="E19"/>
          <cell r="F19"/>
          <cell r="G19"/>
        </row>
        <row r="20">
          <cell r="B20">
            <v>775000</v>
          </cell>
          <cell r="C20"/>
          <cell r="D20"/>
          <cell r="E20"/>
          <cell r="F20"/>
          <cell r="G20"/>
        </row>
        <row r="21">
          <cell r="B21">
            <v>782000</v>
          </cell>
          <cell r="C21"/>
          <cell r="D21"/>
          <cell r="E21"/>
          <cell r="F21"/>
          <cell r="G21"/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D728"/>
  <sheetViews>
    <sheetView topLeftCell="A79" workbookViewId="0">
      <selection activeCell="E92" sqref="E92:O92"/>
    </sheetView>
  </sheetViews>
  <sheetFormatPr baseColWidth="10" defaultColWidth="3.85546875" defaultRowHeight="15"/>
  <cols>
    <col min="1" max="1" width="1.42578125" style="277" customWidth="1"/>
    <col min="2" max="15" width="4.140625" customWidth="1"/>
    <col min="18" max="18" width="2.85546875" bestFit="1" customWidth="1"/>
    <col min="19" max="19" width="4.42578125" customWidth="1"/>
    <col min="20" max="20" width="4.140625" customWidth="1"/>
    <col min="21" max="21" width="3.28515625" customWidth="1"/>
    <col min="22" max="22" width="9" customWidth="1"/>
    <col min="23" max="23" width="4.28515625" customWidth="1"/>
    <col min="25" max="25" width="9.7109375" customWidth="1"/>
    <col min="26" max="26" width="4.42578125" customWidth="1"/>
    <col min="27" max="27" width="4.7109375" bestFit="1" customWidth="1"/>
    <col min="28" max="28" width="6" customWidth="1"/>
    <col min="29" max="29" width="4.42578125" customWidth="1"/>
    <col min="31" max="31" width="7.28515625" customWidth="1"/>
    <col min="32" max="32" width="4.28515625" customWidth="1"/>
    <col min="33" max="33" width="20.42578125" customWidth="1"/>
    <col min="34" max="34" width="3.28515625" customWidth="1"/>
    <col min="35" max="35" width="4.7109375" customWidth="1"/>
    <col min="36" max="36" width="14.5703125" customWidth="1"/>
    <col min="37" max="37" width="4.7109375" customWidth="1"/>
    <col min="38" max="38" width="3.5703125" customWidth="1"/>
    <col min="39" max="39" width="3.85546875" style="362"/>
    <col min="40" max="40" width="4.7109375" style="362" customWidth="1"/>
    <col min="41" max="44" width="5.140625" style="362" customWidth="1"/>
    <col min="45" max="56" width="5.140625" customWidth="1"/>
    <col min="57" max="62" width="4.7109375" customWidth="1"/>
  </cols>
  <sheetData>
    <row r="1" spans="1:55" s="401" customFormat="1" ht="15" customHeight="1">
      <c r="B1" s="273"/>
      <c r="C1" s="273"/>
      <c r="H1" s="274"/>
      <c r="J1" s="274"/>
      <c r="K1" s="274"/>
      <c r="L1" s="274"/>
      <c r="AN1" s="537"/>
      <c r="AO1" s="537"/>
      <c r="AP1" s="537"/>
    </row>
    <row r="2" spans="1:55" s="401" customFormat="1" ht="20.25">
      <c r="B2" s="538"/>
      <c r="C2" s="538"/>
      <c r="D2" s="538"/>
      <c r="E2" s="538"/>
      <c r="F2" s="538"/>
      <c r="G2" s="538"/>
      <c r="H2" s="538"/>
      <c r="I2" s="538"/>
      <c r="J2" s="538"/>
      <c r="K2" s="538"/>
      <c r="L2" s="538"/>
      <c r="M2" s="538"/>
      <c r="N2" s="538"/>
      <c r="O2" s="538"/>
      <c r="AA2" s="275"/>
      <c r="AF2" s="539"/>
      <c r="AG2" s="539"/>
      <c r="AH2" s="539"/>
      <c r="AI2" s="539"/>
      <c r="AN2" s="537"/>
      <c r="AO2" s="537"/>
      <c r="AP2" s="537"/>
    </row>
    <row r="3" spans="1:55" s="401" customFormat="1">
      <c r="B3" s="276" t="s">
        <v>563</v>
      </c>
      <c r="C3" s="273"/>
      <c r="D3" s="273"/>
      <c r="E3" s="273"/>
      <c r="F3" s="275"/>
      <c r="G3" s="275"/>
      <c r="H3" s="274"/>
      <c r="I3" s="275"/>
      <c r="J3" s="274"/>
      <c r="K3" s="275"/>
      <c r="L3" s="275"/>
      <c r="M3" s="275"/>
      <c r="N3" s="275"/>
      <c r="O3" s="275"/>
      <c r="AA3" s="275"/>
    </row>
    <row r="4" spans="1:55" s="401" customFormat="1">
      <c r="B4" s="273"/>
      <c r="C4" s="273"/>
      <c r="D4" s="273"/>
      <c r="E4" s="273"/>
      <c r="H4" s="274"/>
      <c r="J4" s="274"/>
    </row>
    <row r="5" spans="1:55" s="44" customFormat="1" ht="15" customHeight="1">
      <c r="A5" s="277"/>
      <c r="B5" s="540"/>
      <c r="C5" s="540"/>
      <c r="D5" s="541" t="s">
        <v>0</v>
      </c>
      <c r="E5" s="541"/>
      <c r="F5" s="541"/>
      <c r="G5" s="541"/>
      <c r="H5" s="541"/>
      <c r="I5" s="541"/>
      <c r="J5" s="541"/>
      <c r="K5" s="541"/>
      <c r="L5" s="541"/>
      <c r="M5" s="541"/>
      <c r="N5" s="541"/>
      <c r="O5" s="541"/>
      <c r="P5" s="541"/>
      <c r="Q5" s="541"/>
      <c r="R5" s="541"/>
      <c r="S5" s="541"/>
      <c r="T5" s="542" t="s">
        <v>1</v>
      </c>
      <c r="U5" s="542"/>
      <c r="V5" s="542"/>
      <c r="W5" s="542"/>
      <c r="X5" s="542"/>
      <c r="Y5" s="542"/>
      <c r="Z5" s="542"/>
      <c r="AA5" s="542"/>
      <c r="AB5" s="542"/>
      <c r="AC5" s="542"/>
      <c r="AD5" s="542"/>
      <c r="AE5" s="542"/>
      <c r="AF5" s="543" t="s">
        <v>2</v>
      </c>
      <c r="AG5" s="543"/>
      <c r="AH5" s="543"/>
      <c r="AI5" s="543"/>
      <c r="AJ5" s="278"/>
      <c r="AK5" s="278"/>
      <c r="AL5" s="278"/>
      <c r="AM5" s="279"/>
      <c r="AN5" s="279"/>
      <c r="AO5" s="280"/>
      <c r="AP5" s="279"/>
      <c r="AQ5" s="279"/>
      <c r="AR5" s="279"/>
      <c r="AS5" s="279"/>
      <c r="AT5" s="279"/>
      <c r="AU5" s="279"/>
      <c r="AV5" s="279"/>
      <c r="AW5" s="279"/>
      <c r="AX5" s="279"/>
      <c r="AY5" s="279"/>
      <c r="AZ5" s="279"/>
      <c r="BA5" s="279"/>
      <c r="BB5" s="279"/>
      <c r="BC5" s="279"/>
    </row>
    <row r="6" spans="1:55" s="44" customFormat="1">
      <c r="A6" s="277"/>
      <c r="B6" s="540"/>
      <c r="C6" s="540"/>
      <c r="D6" s="541"/>
      <c r="E6" s="541"/>
      <c r="F6" s="541"/>
      <c r="G6" s="541"/>
      <c r="H6" s="541"/>
      <c r="I6" s="541"/>
      <c r="J6" s="541"/>
      <c r="K6" s="541"/>
      <c r="L6" s="541"/>
      <c r="M6" s="541"/>
      <c r="N6" s="541"/>
      <c r="O6" s="541"/>
      <c r="P6" s="541"/>
      <c r="Q6" s="541"/>
      <c r="R6" s="541"/>
      <c r="S6" s="541"/>
      <c r="T6" s="542" t="s">
        <v>3</v>
      </c>
      <c r="U6" s="542"/>
      <c r="V6" s="542"/>
      <c r="W6" s="542"/>
      <c r="X6" s="542"/>
      <c r="Y6" s="542"/>
      <c r="Z6" s="543" t="s">
        <v>4</v>
      </c>
      <c r="AA6" s="543"/>
      <c r="AB6" s="543"/>
      <c r="AC6" s="543"/>
      <c r="AD6" s="543"/>
      <c r="AE6" s="543"/>
      <c r="AF6" s="543"/>
      <c r="AG6" s="543"/>
      <c r="AH6" s="543"/>
      <c r="AI6" s="543"/>
      <c r="AJ6" s="278"/>
      <c r="AK6" s="278"/>
      <c r="AL6" s="278"/>
      <c r="AM6" s="279"/>
      <c r="AN6" s="279"/>
      <c r="AO6" s="280"/>
      <c r="AP6" s="279"/>
      <c r="AQ6" s="279"/>
      <c r="AR6" s="279"/>
      <c r="AS6" s="279"/>
      <c r="AT6" s="279"/>
      <c r="AU6" s="279"/>
      <c r="AV6" s="279"/>
      <c r="AW6" s="279"/>
      <c r="AX6" s="279"/>
      <c r="AY6" s="279"/>
      <c r="AZ6" s="279"/>
      <c r="BA6" s="279"/>
      <c r="BB6" s="279"/>
      <c r="BC6" s="279"/>
    </row>
    <row r="7" spans="1:55" s="44" customFormat="1" ht="19.7" customHeight="1">
      <c r="A7" s="277"/>
      <c r="B7" s="540"/>
      <c r="C7" s="540"/>
      <c r="D7" s="541"/>
      <c r="E7" s="541"/>
      <c r="F7" s="541"/>
      <c r="G7" s="541"/>
      <c r="H7" s="541"/>
      <c r="I7" s="541"/>
      <c r="J7" s="541"/>
      <c r="K7" s="541"/>
      <c r="L7" s="541"/>
      <c r="M7" s="541"/>
      <c r="N7" s="541"/>
      <c r="O7" s="541"/>
      <c r="P7" s="541"/>
      <c r="Q7" s="541"/>
      <c r="R7" s="541"/>
      <c r="S7" s="541"/>
      <c r="T7" s="532" t="s">
        <v>5</v>
      </c>
      <c r="U7" s="532"/>
      <c r="V7" s="532"/>
      <c r="W7" s="532" t="s">
        <v>6</v>
      </c>
      <c r="X7" s="532"/>
      <c r="Y7" s="532"/>
      <c r="Z7" s="532" t="s">
        <v>5</v>
      </c>
      <c r="AA7" s="532"/>
      <c r="AB7" s="532"/>
      <c r="AC7" s="532" t="s">
        <v>6</v>
      </c>
      <c r="AD7" s="532"/>
      <c r="AE7" s="532"/>
      <c r="AF7" s="543"/>
      <c r="AG7" s="543"/>
      <c r="AH7" s="543"/>
      <c r="AI7" s="543"/>
      <c r="AJ7" s="278"/>
      <c r="AK7" s="278"/>
      <c r="AL7" s="278"/>
      <c r="AM7" s="279"/>
      <c r="AN7" s="279"/>
      <c r="AO7" s="280"/>
      <c r="AP7" s="279"/>
      <c r="AQ7" s="279"/>
      <c r="AR7" s="279"/>
      <c r="AS7" s="279"/>
      <c r="AT7" s="279"/>
      <c r="AU7" s="279"/>
      <c r="AV7" s="279"/>
      <c r="AW7" s="279"/>
      <c r="AX7" s="279"/>
      <c r="AY7" s="279"/>
      <c r="AZ7" s="279"/>
      <c r="BA7" s="279"/>
      <c r="BB7" s="279"/>
      <c r="BC7" s="279"/>
    </row>
    <row r="8" spans="1:55" s="44" customFormat="1" ht="16.5" customHeight="1">
      <c r="A8" s="277"/>
      <c r="B8" s="533"/>
      <c r="C8" s="534" t="s">
        <v>7</v>
      </c>
      <c r="D8" s="405">
        <v>1</v>
      </c>
      <c r="E8" s="535" t="s">
        <v>8</v>
      </c>
      <c r="F8" s="535"/>
      <c r="G8" s="535"/>
      <c r="H8" s="535"/>
      <c r="I8" s="535"/>
      <c r="J8" s="535"/>
      <c r="K8" s="535"/>
      <c r="L8" s="535"/>
      <c r="M8" s="535"/>
      <c r="N8" s="535"/>
      <c r="O8" s="535"/>
      <c r="P8" s="535"/>
      <c r="Q8" s="535"/>
      <c r="R8" s="535"/>
      <c r="S8" s="535"/>
      <c r="T8" s="404">
        <v>1592</v>
      </c>
      <c r="U8" s="536"/>
      <c r="V8" s="536"/>
      <c r="W8" s="404">
        <v>1024</v>
      </c>
      <c r="X8" s="536"/>
      <c r="Y8" s="536"/>
      <c r="Z8" s="404">
        <v>1593</v>
      </c>
      <c r="AA8" s="536"/>
      <c r="AB8" s="536"/>
      <c r="AC8" s="404">
        <v>1025</v>
      </c>
      <c r="AD8" s="536"/>
      <c r="AE8" s="536"/>
      <c r="AF8" s="404">
        <v>104</v>
      </c>
      <c r="AG8" s="544"/>
      <c r="AH8" s="545"/>
      <c r="AI8" s="281" t="s">
        <v>9</v>
      </c>
      <c r="AJ8" s="282"/>
      <c r="AK8" s="282"/>
      <c r="AL8" s="283"/>
      <c r="AM8" s="279"/>
      <c r="AN8" s="279"/>
      <c r="AO8" s="279"/>
      <c r="AP8" s="279"/>
      <c r="AQ8" s="279"/>
      <c r="AR8" s="279"/>
      <c r="AS8" s="279"/>
      <c r="AT8" s="279"/>
      <c r="AU8" s="279"/>
      <c r="AV8" s="279"/>
      <c r="AW8" s="279"/>
      <c r="AX8" s="279"/>
      <c r="AY8" s="279"/>
      <c r="AZ8" s="279"/>
      <c r="BA8" s="279"/>
      <c r="BB8" s="279"/>
      <c r="BC8" s="279"/>
    </row>
    <row r="9" spans="1:55" s="44" customFormat="1" ht="16.5" customHeight="1">
      <c r="A9" s="277"/>
      <c r="B9" s="533"/>
      <c r="C9" s="534"/>
      <c r="D9" s="405">
        <v>2</v>
      </c>
      <c r="E9" s="535" t="s">
        <v>10</v>
      </c>
      <c r="F9" s="535"/>
      <c r="G9" s="535"/>
      <c r="H9" s="535"/>
      <c r="I9" s="535"/>
      <c r="J9" s="535"/>
      <c r="K9" s="535"/>
      <c r="L9" s="535"/>
      <c r="M9" s="535"/>
      <c r="N9" s="535"/>
      <c r="O9" s="535"/>
      <c r="P9" s="535"/>
      <c r="Q9" s="535"/>
      <c r="R9" s="535"/>
      <c r="S9" s="535"/>
      <c r="T9" s="404">
        <v>1594</v>
      </c>
      <c r="U9" s="536"/>
      <c r="V9" s="536"/>
      <c r="W9" s="404">
        <v>1026</v>
      </c>
      <c r="X9" s="536"/>
      <c r="Y9" s="536"/>
      <c r="Z9" s="404">
        <v>1595</v>
      </c>
      <c r="AA9" s="536"/>
      <c r="AB9" s="536"/>
      <c r="AC9" s="404">
        <v>1027</v>
      </c>
      <c r="AD9" s="536"/>
      <c r="AE9" s="536"/>
      <c r="AF9" s="404">
        <v>105</v>
      </c>
      <c r="AG9" s="544"/>
      <c r="AH9" s="545"/>
      <c r="AI9" s="281" t="s">
        <v>9</v>
      </c>
      <c r="AJ9" s="282"/>
      <c r="AK9" s="282"/>
      <c r="AL9" s="283"/>
      <c r="AM9" s="279"/>
      <c r="AN9" s="279"/>
      <c r="AO9" s="279"/>
      <c r="AP9" s="279"/>
      <c r="AQ9" s="279"/>
      <c r="AR9" s="279"/>
      <c r="AS9" s="279"/>
      <c r="AT9" s="279"/>
      <c r="AU9" s="279"/>
      <c r="AV9" s="279"/>
      <c r="AW9" s="279"/>
      <c r="AX9" s="279"/>
      <c r="AY9" s="279"/>
      <c r="AZ9" s="279"/>
      <c r="BA9" s="279"/>
      <c r="BB9" s="279"/>
      <c r="BC9" s="279"/>
    </row>
    <row r="10" spans="1:55" s="44" customFormat="1" ht="16.5" customHeight="1">
      <c r="A10" s="277"/>
      <c r="B10" s="533"/>
      <c r="C10" s="534"/>
      <c r="D10" s="405">
        <v>3</v>
      </c>
      <c r="E10" s="546" t="s">
        <v>11</v>
      </c>
      <c r="F10" s="547"/>
      <c r="G10" s="547"/>
      <c r="H10" s="547"/>
      <c r="I10" s="547"/>
      <c r="J10" s="547"/>
      <c r="K10" s="547"/>
      <c r="L10" s="547"/>
      <c r="M10" s="547"/>
      <c r="N10" s="547"/>
      <c r="O10" s="547"/>
      <c r="P10" s="547"/>
      <c r="Q10" s="547"/>
      <c r="R10" s="547"/>
      <c r="S10" s="547"/>
      <c r="T10" s="547"/>
      <c r="U10" s="547"/>
      <c r="V10" s="547"/>
      <c r="W10" s="547"/>
      <c r="X10" s="547"/>
      <c r="Y10" s="547"/>
      <c r="Z10" s="547"/>
      <c r="AA10" s="547"/>
      <c r="AB10" s="547"/>
      <c r="AC10" s="547"/>
      <c r="AD10" s="547"/>
      <c r="AE10" s="548"/>
      <c r="AF10" s="404">
        <v>106</v>
      </c>
      <c r="AG10" s="544"/>
      <c r="AH10" s="545"/>
      <c r="AI10" s="281" t="s">
        <v>9</v>
      </c>
      <c r="AJ10" s="282"/>
      <c r="AK10" s="282"/>
      <c r="AL10" s="283"/>
      <c r="AM10" s="279"/>
      <c r="AN10" s="279"/>
      <c r="AO10" s="279"/>
      <c r="AP10" s="279"/>
      <c r="AQ10" s="279"/>
      <c r="AR10" s="279"/>
      <c r="AS10" s="279"/>
      <c r="AT10" s="279"/>
      <c r="AU10" s="279"/>
      <c r="AV10" s="279"/>
      <c r="AW10" s="279"/>
      <c r="AX10" s="279"/>
      <c r="AY10" s="279"/>
      <c r="AZ10" s="279"/>
      <c r="BA10" s="279"/>
      <c r="BB10" s="279"/>
      <c r="BC10" s="279"/>
    </row>
    <row r="11" spans="1:55" s="44" customFormat="1" ht="16.5" customHeight="1">
      <c r="A11" s="277"/>
      <c r="B11" s="533"/>
      <c r="C11" s="534"/>
      <c r="D11" s="405">
        <v>4</v>
      </c>
      <c r="E11" s="546" t="s">
        <v>12</v>
      </c>
      <c r="F11" s="547"/>
      <c r="G11" s="547"/>
      <c r="H11" s="547"/>
      <c r="I11" s="547"/>
      <c r="J11" s="547"/>
      <c r="K11" s="547"/>
      <c r="L11" s="547"/>
      <c r="M11" s="547"/>
      <c r="N11" s="547"/>
      <c r="O11" s="547"/>
      <c r="P11" s="547"/>
      <c r="Q11" s="547"/>
      <c r="R11" s="547"/>
      <c r="S11" s="547"/>
      <c r="T11" s="547"/>
      <c r="U11" s="547"/>
      <c r="V11" s="547"/>
      <c r="W11" s="547"/>
      <c r="X11" s="547"/>
      <c r="Y11" s="548"/>
      <c r="Z11" s="404">
        <v>1781</v>
      </c>
      <c r="AA11" s="536"/>
      <c r="AB11" s="536"/>
      <c r="AC11" s="404">
        <v>603</v>
      </c>
      <c r="AD11" s="536"/>
      <c r="AE11" s="536"/>
      <c r="AF11" s="404">
        <v>108</v>
      </c>
      <c r="AG11" s="544"/>
      <c r="AH11" s="545"/>
      <c r="AI11" s="281" t="s">
        <v>9</v>
      </c>
      <c r="AJ11" s="282"/>
      <c r="AK11" s="282"/>
      <c r="AL11" s="283"/>
      <c r="AM11" s="279"/>
      <c r="AN11" s="279"/>
      <c r="AO11" s="279"/>
      <c r="AP11" s="279"/>
      <c r="AQ11" s="279"/>
      <c r="AR11" s="279"/>
      <c r="AS11" s="279"/>
      <c r="AT11" s="279"/>
      <c r="AU11" s="279"/>
      <c r="AV11" s="279"/>
      <c r="AW11" s="279"/>
      <c r="AX11" s="279"/>
      <c r="AY11" s="279"/>
      <c r="AZ11" s="279"/>
      <c r="BA11" s="279"/>
      <c r="BB11" s="279"/>
      <c r="BC11" s="279"/>
    </row>
    <row r="12" spans="1:55" s="44" customFormat="1" ht="16.5" customHeight="1">
      <c r="A12" s="277"/>
      <c r="B12" s="533"/>
      <c r="C12" s="534"/>
      <c r="D12" s="405">
        <v>5</v>
      </c>
      <c r="E12" s="535" t="s">
        <v>13</v>
      </c>
      <c r="F12" s="535"/>
      <c r="G12" s="535"/>
      <c r="H12" s="535"/>
      <c r="I12" s="535"/>
      <c r="J12" s="535"/>
      <c r="K12" s="535"/>
      <c r="L12" s="535"/>
      <c r="M12" s="535"/>
      <c r="N12" s="535"/>
      <c r="O12" s="535"/>
      <c r="P12" s="535"/>
      <c r="Q12" s="535"/>
      <c r="R12" s="535"/>
      <c r="S12" s="535"/>
      <c r="T12" s="404">
        <v>1721</v>
      </c>
      <c r="U12" s="536"/>
      <c r="V12" s="536"/>
      <c r="W12" s="404">
        <v>1722</v>
      </c>
      <c r="X12" s="536"/>
      <c r="Y12" s="536"/>
      <c r="Z12" s="404">
        <v>1596</v>
      </c>
      <c r="AA12" s="536"/>
      <c r="AB12" s="536"/>
      <c r="AC12" s="404">
        <v>954</v>
      </c>
      <c r="AD12" s="536"/>
      <c r="AE12" s="536"/>
      <c r="AF12" s="404">
        <v>955</v>
      </c>
      <c r="AG12" s="544"/>
      <c r="AH12" s="545"/>
      <c r="AI12" s="402" t="s">
        <v>9</v>
      </c>
      <c r="AJ12" s="282"/>
      <c r="AK12" s="282"/>
      <c r="AL12" s="403"/>
      <c r="AM12" s="279"/>
      <c r="AN12" s="279"/>
      <c r="AO12" s="279"/>
      <c r="AP12" s="279"/>
      <c r="AQ12" s="279"/>
      <c r="AR12" s="279"/>
      <c r="AS12" s="279"/>
      <c r="AT12" s="279"/>
      <c r="AU12" s="279"/>
      <c r="AV12" s="279"/>
      <c r="AW12" s="279"/>
      <c r="AX12" s="279"/>
      <c r="AY12" s="279"/>
      <c r="AZ12" s="279"/>
      <c r="BA12" s="279"/>
      <c r="BB12" s="279"/>
      <c r="BC12" s="279"/>
    </row>
    <row r="13" spans="1:55" s="44" customFormat="1" ht="8.25" customHeight="1">
      <c r="A13" s="277"/>
      <c r="B13" s="533"/>
      <c r="C13" s="534"/>
      <c r="D13" s="557">
        <v>6</v>
      </c>
      <c r="E13" s="558" t="s">
        <v>14</v>
      </c>
      <c r="F13" s="558"/>
      <c r="G13" s="558"/>
      <c r="H13" s="558"/>
      <c r="I13" s="558"/>
      <c r="J13" s="558"/>
      <c r="K13" s="558"/>
      <c r="L13" s="558"/>
      <c r="M13" s="558"/>
      <c r="N13" s="558"/>
      <c r="O13" s="558"/>
      <c r="P13" s="558"/>
      <c r="Q13" s="558"/>
      <c r="R13" s="558"/>
      <c r="S13" s="558"/>
      <c r="T13" s="551">
        <v>1597</v>
      </c>
      <c r="U13" s="552"/>
      <c r="V13" s="552"/>
      <c r="W13" s="551">
        <v>1598</v>
      </c>
      <c r="X13" s="552"/>
      <c r="Y13" s="552"/>
      <c r="Z13" s="551">
        <v>1599</v>
      </c>
      <c r="AA13" s="552"/>
      <c r="AB13" s="552"/>
      <c r="AC13" s="551">
        <v>1631</v>
      </c>
      <c r="AD13" s="552"/>
      <c r="AE13" s="552"/>
      <c r="AF13" s="551">
        <v>1632</v>
      </c>
      <c r="AG13" s="553"/>
      <c r="AH13" s="554"/>
      <c r="AI13" s="549" t="s">
        <v>9</v>
      </c>
      <c r="AJ13" s="282"/>
      <c r="AK13" s="282"/>
      <c r="AL13" s="550"/>
      <c r="AM13" s="279"/>
      <c r="AN13" s="279"/>
      <c r="AO13" s="279"/>
      <c r="AP13" s="279"/>
      <c r="AQ13" s="279"/>
      <c r="AR13" s="279"/>
      <c r="AS13" s="279"/>
      <c r="AT13" s="279"/>
      <c r="AU13" s="279"/>
      <c r="AV13" s="279"/>
      <c r="AW13" s="279"/>
      <c r="AX13" s="279"/>
      <c r="AY13" s="279"/>
      <c r="AZ13" s="279"/>
      <c r="BA13" s="279"/>
      <c r="BB13" s="279"/>
      <c r="BC13" s="279"/>
    </row>
    <row r="14" spans="1:55" s="44" customFormat="1" ht="8.25" customHeight="1">
      <c r="A14" s="277"/>
      <c r="B14" s="533"/>
      <c r="C14" s="534"/>
      <c r="D14" s="557"/>
      <c r="E14" s="558"/>
      <c r="F14" s="558"/>
      <c r="G14" s="558"/>
      <c r="H14" s="558"/>
      <c r="I14" s="558"/>
      <c r="J14" s="558"/>
      <c r="K14" s="558"/>
      <c r="L14" s="558"/>
      <c r="M14" s="558"/>
      <c r="N14" s="558"/>
      <c r="O14" s="558"/>
      <c r="P14" s="558"/>
      <c r="Q14" s="558"/>
      <c r="R14" s="558"/>
      <c r="S14" s="558"/>
      <c r="T14" s="551"/>
      <c r="U14" s="552"/>
      <c r="V14" s="552"/>
      <c r="W14" s="551"/>
      <c r="X14" s="552"/>
      <c r="Y14" s="552"/>
      <c r="Z14" s="551"/>
      <c r="AA14" s="552"/>
      <c r="AB14" s="552"/>
      <c r="AC14" s="551"/>
      <c r="AD14" s="552"/>
      <c r="AE14" s="552"/>
      <c r="AF14" s="551"/>
      <c r="AG14" s="555"/>
      <c r="AH14" s="556"/>
      <c r="AI14" s="549"/>
      <c r="AJ14" s="282"/>
      <c r="AK14" s="282"/>
      <c r="AL14" s="550"/>
      <c r="AM14" s="279"/>
      <c r="AN14" s="279"/>
      <c r="AO14" s="279"/>
      <c r="AP14" s="279"/>
      <c r="AQ14" s="279"/>
      <c r="AR14" s="279"/>
      <c r="AS14" s="279"/>
      <c r="AT14" s="279"/>
      <c r="AU14" s="279"/>
      <c r="AV14" s="279"/>
      <c r="AW14" s="279"/>
      <c r="AX14" s="279"/>
      <c r="AY14" s="279"/>
      <c r="AZ14" s="279"/>
      <c r="BA14" s="279"/>
      <c r="BB14" s="279"/>
      <c r="BC14" s="279"/>
    </row>
    <row r="15" spans="1:55" s="44" customFormat="1" ht="16.5" customHeight="1">
      <c r="A15" s="277"/>
      <c r="B15" s="533"/>
      <c r="C15" s="534"/>
      <c r="D15" s="405">
        <v>7</v>
      </c>
      <c r="E15" s="546" t="s">
        <v>15</v>
      </c>
      <c r="F15" s="547"/>
      <c r="G15" s="547"/>
      <c r="H15" s="547"/>
      <c r="I15" s="547"/>
      <c r="J15" s="547"/>
      <c r="K15" s="547"/>
      <c r="L15" s="547"/>
      <c r="M15" s="547"/>
      <c r="N15" s="547"/>
      <c r="O15" s="547"/>
      <c r="P15" s="547"/>
      <c r="Q15" s="547"/>
      <c r="R15" s="547"/>
      <c r="S15" s="547"/>
      <c r="T15" s="547"/>
      <c r="U15" s="547"/>
      <c r="V15" s="547"/>
      <c r="W15" s="547"/>
      <c r="X15" s="547"/>
      <c r="Y15" s="547"/>
      <c r="Z15" s="547"/>
      <c r="AA15" s="547"/>
      <c r="AB15" s="547"/>
      <c r="AC15" s="547"/>
      <c r="AD15" s="547"/>
      <c r="AE15" s="548"/>
      <c r="AF15" s="404">
        <v>110</v>
      </c>
      <c r="AG15" s="544"/>
      <c r="AH15" s="545"/>
      <c r="AI15" s="281" t="s">
        <v>9</v>
      </c>
      <c r="AJ15" s="282"/>
      <c r="AK15" s="282"/>
      <c r="AL15" s="283"/>
      <c r="AM15" s="279"/>
      <c r="AN15" s="279"/>
      <c r="AO15" s="279"/>
      <c r="AP15" s="279"/>
      <c r="AQ15" s="279"/>
      <c r="AR15" s="279"/>
      <c r="AS15" s="279"/>
      <c r="AT15" s="279"/>
      <c r="AU15" s="279"/>
      <c r="AV15" s="279"/>
      <c r="AW15" s="279"/>
      <c r="AX15" s="279"/>
      <c r="AY15" s="279"/>
      <c r="AZ15" s="279"/>
      <c r="BA15" s="279"/>
      <c r="BB15" s="279"/>
      <c r="BC15" s="279"/>
    </row>
    <row r="16" spans="1:55" s="44" customFormat="1" ht="16.5" customHeight="1">
      <c r="A16" s="277"/>
      <c r="B16" s="533"/>
      <c r="C16" s="534"/>
      <c r="D16" s="405">
        <v>8</v>
      </c>
      <c r="E16" s="546" t="s">
        <v>16</v>
      </c>
      <c r="F16" s="547"/>
      <c r="G16" s="547"/>
      <c r="H16" s="547"/>
      <c r="I16" s="547"/>
      <c r="J16" s="547"/>
      <c r="K16" s="547"/>
      <c r="L16" s="547"/>
      <c r="M16" s="547"/>
      <c r="N16" s="547"/>
      <c r="O16" s="547"/>
      <c r="P16" s="547"/>
      <c r="Q16" s="547"/>
      <c r="R16" s="547"/>
      <c r="S16" s="547"/>
      <c r="T16" s="547"/>
      <c r="U16" s="547"/>
      <c r="V16" s="547"/>
      <c r="W16" s="547"/>
      <c r="X16" s="547"/>
      <c r="Y16" s="547"/>
      <c r="Z16" s="547"/>
      <c r="AA16" s="547"/>
      <c r="AB16" s="548"/>
      <c r="AC16" s="404">
        <v>605</v>
      </c>
      <c r="AD16" s="536"/>
      <c r="AE16" s="536"/>
      <c r="AF16" s="404">
        <v>155</v>
      </c>
      <c r="AG16" s="544"/>
      <c r="AH16" s="545"/>
      <c r="AI16" s="281" t="s">
        <v>9</v>
      </c>
      <c r="AJ16" s="282"/>
      <c r="AK16" s="282"/>
      <c r="AL16" s="283"/>
      <c r="AM16" s="279"/>
      <c r="AN16" s="279"/>
      <c r="AO16" s="279"/>
      <c r="AP16" s="279"/>
      <c r="AQ16" s="279"/>
      <c r="AR16" s="279"/>
      <c r="AS16" s="279"/>
      <c r="AT16" s="279"/>
      <c r="AU16" s="279"/>
      <c r="AV16" s="279"/>
      <c r="AW16" s="279"/>
      <c r="AX16" s="279"/>
      <c r="AY16" s="279"/>
      <c r="AZ16" s="279"/>
      <c r="BA16" s="279"/>
      <c r="BB16" s="279"/>
      <c r="BC16" s="279"/>
    </row>
    <row r="17" spans="1:55" s="44" customFormat="1" ht="16.5" customHeight="1">
      <c r="A17" s="277"/>
      <c r="B17" s="533"/>
      <c r="C17" s="534"/>
      <c r="D17" s="405">
        <v>9</v>
      </c>
      <c r="E17" s="535" t="s">
        <v>17</v>
      </c>
      <c r="F17" s="535"/>
      <c r="G17" s="535"/>
      <c r="H17" s="535"/>
      <c r="I17" s="535"/>
      <c r="J17" s="535"/>
      <c r="K17" s="535"/>
      <c r="L17" s="535"/>
      <c r="M17" s="535"/>
      <c r="N17" s="535"/>
      <c r="O17" s="535"/>
      <c r="P17" s="535"/>
      <c r="Q17" s="535"/>
      <c r="R17" s="535"/>
      <c r="S17" s="535"/>
      <c r="T17" s="404">
        <v>1633</v>
      </c>
      <c r="U17" s="536"/>
      <c r="V17" s="536"/>
      <c r="W17" s="404">
        <v>1105</v>
      </c>
      <c r="X17" s="536"/>
      <c r="Y17" s="536"/>
      <c r="Z17" s="404">
        <v>1634</v>
      </c>
      <c r="AA17" s="536"/>
      <c r="AB17" s="536"/>
      <c r="AC17" s="404">
        <v>606</v>
      </c>
      <c r="AD17" s="536"/>
      <c r="AE17" s="536"/>
      <c r="AF17" s="404">
        <v>152</v>
      </c>
      <c r="AG17" s="544"/>
      <c r="AH17" s="545"/>
      <c r="AI17" s="281" t="s">
        <v>9</v>
      </c>
      <c r="AJ17" s="282"/>
      <c r="AK17" s="282"/>
      <c r="AL17" s="283"/>
      <c r="AM17" s="279"/>
      <c r="AN17" s="279"/>
      <c r="AO17" s="279"/>
      <c r="AP17" s="279"/>
      <c r="AQ17" s="279"/>
      <c r="AR17" s="279"/>
      <c r="AS17" s="279"/>
      <c r="AT17" s="279"/>
      <c r="AU17" s="279"/>
      <c r="AV17" s="279"/>
      <c r="AW17" s="279"/>
      <c r="AX17" s="279"/>
      <c r="AY17" s="279"/>
      <c r="AZ17" s="279"/>
      <c r="BA17" s="279"/>
      <c r="BB17" s="279"/>
      <c r="BC17" s="279"/>
    </row>
    <row r="18" spans="1:55" s="44" customFormat="1" ht="16.5" customHeight="1">
      <c r="A18" s="277"/>
      <c r="B18" s="533"/>
      <c r="C18" s="534"/>
      <c r="D18" s="405">
        <v>10</v>
      </c>
      <c r="E18" s="561" t="s">
        <v>18</v>
      </c>
      <c r="F18" s="562"/>
      <c r="G18" s="562"/>
      <c r="H18" s="562"/>
      <c r="I18" s="562"/>
      <c r="J18" s="562"/>
      <c r="K18" s="562"/>
      <c r="L18" s="562"/>
      <c r="M18" s="562"/>
      <c r="N18" s="562"/>
      <c r="O18" s="562"/>
      <c r="P18" s="562"/>
      <c r="Q18" s="562"/>
      <c r="R18" s="562"/>
      <c r="S18" s="563"/>
      <c r="T18" s="564"/>
      <c r="U18" s="564"/>
      <c r="V18" s="564"/>
      <c r="W18" s="564"/>
      <c r="X18" s="564"/>
      <c r="Y18" s="564"/>
      <c r="Z18" s="404">
        <v>1635</v>
      </c>
      <c r="AA18" s="536"/>
      <c r="AB18" s="536"/>
      <c r="AC18" s="404">
        <v>1031</v>
      </c>
      <c r="AD18" s="536"/>
      <c r="AE18" s="536"/>
      <c r="AF18" s="404">
        <v>1032</v>
      </c>
      <c r="AG18" s="544"/>
      <c r="AH18" s="545"/>
      <c r="AI18" s="281" t="s">
        <v>9</v>
      </c>
      <c r="AJ18" s="282"/>
      <c r="AK18" s="282"/>
      <c r="AL18" s="283"/>
      <c r="AM18" s="279"/>
      <c r="AN18" s="279"/>
      <c r="AO18" s="279"/>
      <c r="AP18" s="279"/>
      <c r="AQ18" s="279"/>
      <c r="AR18" s="279"/>
      <c r="AS18" s="279"/>
      <c r="AT18" s="279"/>
      <c r="AU18" s="279"/>
      <c r="AV18" s="279"/>
      <c r="AW18" s="279"/>
      <c r="AX18" s="279"/>
      <c r="AY18" s="279"/>
      <c r="AZ18" s="279"/>
      <c r="BA18" s="279"/>
      <c r="BB18" s="279"/>
      <c r="BC18" s="279"/>
    </row>
    <row r="19" spans="1:55" s="44" customFormat="1" ht="16.5" customHeight="1">
      <c r="A19" s="277"/>
      <c r="B19" s="533"/>
      <c r="C19" s="534"/>
      <c r="D19" s="405">
        <v>11</v>
      </c>
      <c r="E19" s="560" t="s">
        <v>19</v>
      </c>
      <c r="F19" s="560"/>
      <c r="G19" s="560"/>
      <c r="H19" s="560"/>
      <c r="I19" s="560"/>
      <c r="J19" s="560"/>
      <c r="K19" s="560"/>
      <c r="L19" s="560"/>
      <c r="M19" s="560"/>
      <c r="N19" s="560"/>
      <c r="O19" s="560"/>
      <c r="P19" s="560"/>
      <c r="Q19" s="560"/>
      <c r="R19" s="560"/>
      <c r="S19" s="560"/>
      <c r="T19" s="560"/>
      <c r="U19" s="560"/>
      <c r="V19" s="560"/>
      <c r="W19" s="560"/>
      <c r="X19" s="560"/>
      <c r="Y19" s="560"/>
      <c r="Z19" s="560"/>
      <c r="AA19" s="560"/>
      <c r="AB19" s="560"/>
      <c r="AC19" s="560"/>
      <c r="AD19" s="560"/>
      <c r="AE19" s="560"/>
      <c r="AF19" s="404">
        <v>1104</v>
      </c>
      <c r="AG19" s="544"/>
      <c r="AH19" s="545"/>
      <c r="AI19" s="281" t="s">
        <v>9</v>
      </c>
      <c r="AJ19" s="282"/>
      <c r="AK19" s="282"/>
      <c r="AL19" s="283"/>
      <c r="AM19" s="279"/>
      <c r="AN19" s="279"/>
      <c r="AO19" s="279"/>
      <c r="AP19" s="279"/>
      <c r="AQ19" s="279"/>
      <c r="AR19" s="279"/>
      <c r="AS19" s="279"/>
      <c r="AT19" s="279"/>
      <c r="AU19" s="279"/>
      <c r="AV19" s="279"/>
      <c r="AW19" s="279"/>
      <c r="AX19" s="279"/>
      <c r="AY19" s="279"/>
      <c r="AZ19" s="279"/>
      <c r="BA19" s="279"/>
      <c r="BB19" s="279"/>
      <c r="BC19" s="279"/>
    </row>
    <row r="20" spans="1:55" s="44" customFormat="1" ht="16.5" customHeight="1">
      <c r="A20" s="277"/>
      <c r="B20" s="533"/>
      <c r="C20" s="534"/>
      <c r="D20" s="405">
        <v>12</v>
      </c>
      <c r="E20" s="558" t="s">
        <v>20</v>
      </c>
      <c r="F20" s="558"/>
      <c r="G20" s="558"/>
      <c r="H20" s="558"/>
      <c r="I20" s="558"/>
      <c r="J20" s="558"/>
      <c r="K20" s="558"/>
      <c r="L20" s="558"/>
      <c r="M20" s="558"/>
      <c r="N20" s="404">
        <v>1098</v>
      </c>
      <c r="O20" s="536"/>
      <c r="P20" s="536"/>
      <c r="Q20" s="536"/>
      <c r="R20" s="536"/>
      <c r="S20" s="536"/>
      <c r="T20" s="558" t="s">
        <v>21</v>
      </c>
      <c r="U20" s="558"/>
      <c r="V20" s="558"/>
      <c r="W20" s="558"/>
      <c r="X20" s="558"/>
      <c r="Y20" s="558"/>
      <c r="Z20" s="404">
        <v>1030</v>
      </c>
      <c r="AA20" s="559"/>
      <c r="AB20" s="559"/>
      <c r="AC20" s="559"/>
      <c r="AD20" s="559"/>
      <c r="AE20" s="559"/>
      <c r="AF20" s="404">
        <v>161</v>
      </c>
      <c r="AG20" s="544"/>
      <c r="AH20" s="545"/>
      <c r="AI20" s="281" t="s">
        <v>9</v>
      </c>
      <c r="AJ20" s="282"/>
      <c r="AK20" s="282"/>
      <c r="AL20" s="283"/>
      <c r="AM20" s="279"/>
      <c r="AN20" s="279"/>
      <c r="AO20" s="279"/>
      <c r="AP20" s="279"/>
      <c r="AQ20" s="279"/>
      <c r="AR20" s="279"/>
      <c r="AS20" s="279"/>
      <c r="AT20" s="279"/>
      <c r="AU20" s="279"/>
      <c r="AV20" s="279"/>
      <c r="AW20" s="279"/>
      <c r="AX20" s="279"/>
      <c r="AY20" s="279"/>
      <c r="AZ20" s="279"/>
      <c r="BA20" s="279"/>
      <c r="BB20" s="279"/>
      <c r="BC20" s="279"/>
    </row>
    <row r="21" spans="1:55" s="44" customFormat="1" ht="16.5" customHeight="1">
      <c r="A21" s="277"/>
      <c r="B21" s="533"/>
      <c r="C21" s="534"/>
      <c r="D21" s="405">
        <v>13</v>
      </c>
      <c r="E21" s="560" t="s">
        <v>564</v>
      </c>
      <c r="F21" s="560"/>
      <c r="G21" s="560"/>
      <c r="H21" s="560"/>
      <c r="I21" s="560"/>
      <c r="J21" s="560"/>
      <c r="K21" s="560"/>
      <c r="L21" s="560"/>
      <c r="M21" s="560"/>
      <c r="N21" s="560"/>
      <c r="O21" s="560"/>
      <c r="P21" s="560"/>
      <c r="Q21" s="560"/>
      <c r="R21" s="560"/>
      <c r="S21" s="560"/>
      <c r="T21" s="560"/>
      <c r="U21" s="560"/>
      <c r="V21" s="560"/>
      <c r="W21" s="560"/>
      <c r="X21" s="560"/>
      <c r="Y21" s="560"/>
      <c r="Z21" s="560"/>
      <c r="AA21" s="560"/>
      <c r="AB21" s="560"/>
      <c r="AC21" s="560"/>
      <c r="AD21" s="560"/>
      <c r="AE21" s="560"/>
      <c r="AF21" s="404">
        <v>1774</v>
      </c>
      <c r="AG21" s="544"/>
      <c r="AH21" s="545"/>
      <c r="AI21" s="281" t="s">
        <v>9</v>
      </c>
      <c r="AJ21" s="282"/>
      <c r="AK21" s="282"/>
      <c r="AL21" s="283"/>
      <c r="AM21" s="279"/>
      <c r="AN21" s="279"/>
      <c r="AO21" s="279"/>
      <c r="AP21" s="279"/>
      <c r="AQ21" s="279"/>
      <c r="AR21" s="279"/>
      <c r="AS21" s="279"/>
      <c r="AT21" s="279"/>
      <c r="AU21" s="279"/>
      <c r="AV21" s="279"/>
      <c r="AW21" s="279"/>
      <c r="AX21" s="279"/>
      <c r="AY21" s="279"/>
      <c r="AZ21" s="279"/>
      <c r="BA21" s="279"/>
      <c r="BB21" s="279"/>
      <c r="BC21" s="279"/>
    </row>
    <row r="22" spans="1:55" s="44" customFormat="1" ht="16.5" customHeight="1">
      <c r="A22" s="277"/>
      <c r="B22" s="533"/>
      <c r="C22" s="534"/>
      <c r="D22" s="405">
        <v>14</v>
      </c>
      <c r="E22" s="558" t="s">
        <v>22</v>
      </c>
      <c r="F22" s="558"/>
      <c r="G22" s="558"/>
      <c r="H22" s="558"/>
      <c r="I22" s="558"/>
      <c r="J22" s="558"/>
      <c r="K22" s="558"/>
      <c r="L22" s="558"/>
      <c r="M22" s="558"/>
      <c r="N22" s="404">
        <v>159</v>
      </c>
      <c r="O22" s="536"/>
      <c r="P22" s="536"/>
      <c r="Q22" s="536"/>
      <c r="R22" s="536"/>
      <c r="S22" s="536"/>
      <c r="T22" s="558" t="s">
        <v>23</v>
      </c>
      <c r="U22" s="558"/>
      <c r="V22" s="558"/>
      <c r="W22" s="558"/>
      <c r="X22" s="558"/>
      <c r="Y22" s="558"/>
      <c r="Z22" s="404">
        <v>748</v>
      </c>
      <c r="AA22" s="559"/>
      <c r="AB22" s="559"/>
      <c r="AC22" s="559"/>
      <c r="AD22" s="559"/>
      <c r="AE22" s="559"/>
      <c r="AF22" s="404">
        <v>749</v>
      </c>
      <c r="AG22" s="544"/>
      <c r="AH22" s="545"/>
      <c r="AI22" s="281" t="s">
        <v>9</v>
      </c>
      <c r="AJ22" s="282"/>
      <c r="AK22" s="282"/>
      <c r="AL22" s="283"/>
      <c r="AM22" s="279"/>
      <c r="AN22" s="279"/>
      <c r="AO22" s="279"/>
      <c r="AP22" s="279"/>
      <c r="AQ22" s="279"/>
      <c r="AR22" s="279"/>
      <c r="AS22" s="279"/>
      <c r="AT22" s="279"/>
      <c r="AU22" s="279"/>
      <c r="AV22" s="279"/>
      <c r="AW22" s="279"/>
      <c r="AX22" s="279"/>
      <c r="AY22" s="279"/>
      <c r="AZ22" s="279"/>
      <c r="BA22" s="279"/>
      <c r="BB22" s="279"/>
      <c r="BC22" s="279"/>
    </row>
    <row r="23" spans="1:55" s="44" customFormat="1" ht="16.5" customHeight="1">
      <c r="A23" s="277"/>
      <c r="B23" s="533"/>
      <c r="C23" s="568" t="s">
        <v>24</v>
      </c>
      <c r="D23" s="405">
        <v>15</v>
      </c>
      <c r="E23" s="558" t="s">
        <v>565</v>
      </c>
      <c r="F23" s="558"/>
      <c r="G23" s="558"/>
      <c r="H23" s="558"/>
      <c r="I23" s="558"/>
      <c r="J23" s="558"/>
      <c r="K23" s="558"/>
      <c r="L23" s="558"/>
      <c r="M23" s="558"/>
      <c r="N23" s="404">
        <v>166</v>
      </c>
      <c r="O23" s="536"/>
      <c r="P23" s="536"/>
      <c r="Q23" s="536"/>
      <c r="R23" s="536"/>
      <c r="S23" s="536"/>
      <c r="T23" s="558" t="s">
        <v>25</v>
      </c>
      <c r="U23" s="558"/>
      <c r="V23" s="558"/>
      <c r="W23" s="558"/>
      <c r="X23" s="558"/>
      <c r="Y23" s="558"/>
      <c r="Z23" s="404">
        <v>907</v>
      </c>
      <c r="AA23" s="559"/>
      <c r="AB23" s="559"/>
      <c r="AC23" s="559"/>
      <c r="AD23" s="559"/>
      <c r="AE23" s="559"/>
      <c r="AF23" s="404">
        <v>764</v>
      </c>
      <c r="AG23" s="544"/>
      <c r="AH23" s="545"/>
      <c r="AI23" s="281" t="s">
        <v>26</v>
      </c>
      <c r="AJ23" s="282"/>
      <c r="AK23" s="282"/>
      <c r="AL23" s="283"/>
      <c r="AM23" s="279"/>
      <c r="AN23" s="279"/>
      <c r="AO23" s="279"/>
      <c r="AP23" s="279"/>
      <c r="AQ23" s="279"/>
      <c r="AR23" s="279"/>
      <c r="AS23" s="279"/>
      <c r="AT23" s="279"/>
      <c r="AU23" s="279"/>
      <c r="AV23" s="279"/>
      <c r="AW23" s="279"/>
      <c r="AX23" s="279"/>
      <c r="AY23" s="279"/>
      <c r="AZ23" s="279"/>
      <c r="BA23" s="279"/>
      <c r="BB23" s="279"/>
      <c r="BC23" s="279"/>
    </row>
    <row r="24" spans="1:55" s="44" customFormat="1" ht="16.5" customHeight="1">
      <c r="A24" s="277"/>
      <c r="B24" s="533"/>
      <c r="C24" s="568"/>
      <c r="D24" s="405">
        <v>16</v>
      </c>
      <c r="E24" s="558" t="s">
        <v>566</v>
      </c>
      <c r="F24" s="560"/>
      <c r="G24" s="560"/>
      <c r="H24" s="560"/>
      <c r="I24" s="560"/>
      <c r="J24" s="560"/>
      <c r="K24" s="560"/>
      <c r="L24" s="560"/>
      <c r="M24" s="560"/>
      <c r="N24" s="560"/>
      <c r="O24" s="560"/>
      <c r="P24" s="560"/>
      <c r="Q24" s="560"/>
      <c r="R24" s="560"/>
      <c r="S24" s="560"/>
      <c r="T24" s="560"/>
      <c r="U24" s="560"/>
      <c r="V24" s="560"/>
      <c r="W24" s="560"/>
      <c r="X24" s="560"/>
      <c r="Y24" s="560"/>
      <c r="Z24" s="560"/>
      <c r="AA24" s="560"/>
      <c r="AB24" s="560"/>
      <c r="AC24" s="560"/>
      <c r="AD24" s="560"/>
      <c r="AE24" s="560"/>
      <c r="AF24" s="404">
        <v>169</v>
      </c>
      <c r="AG24" s="544"/>
      <c r="AH24" s="545"/>
      <c r="AI24" s="281" t="s">
        <v>26</v>
      </c>
      <c r="AJ24" s="282"/>
      <c r="AK24" s="282"/>
      <c r="AL24" s="283"/>
      <c r="AM24" s="279"/>
      <c r="AN24" s="279"/>
      <c r="AO24" s="279"/>
      <c r="AP24" s="279"/>
      <c r="AQ24" s="279"/>
      <c r="AR24" s="279"/>
      <c r="AS24" s="279"/>
      <c r="AT24" s="279"/>
      <c r="AU24" s="279"/>
      <c r="AV24" s="279"/>
      <c r="AW24" s="279"/>
      <c r="AX24" s="279"/>
      <c r="AY24" s="279"/>
      <c r="AZ24" s="279"/>
      <c r="BA24" s="279"/>
      <c r="BB24" s="279"/>
      <c r="BC24" s="279"/>
    </row>
    <row r="25" spans="1:55" s="44" customFormat="1" ht="16.5" customHeight="1">
      <c r="A25" s="277"/>
      <c r="B25" s="533"/>
      <c r="C25" s="568"/>
      <c r="D25" s="405">
        <v>17</v>
      </c>
      <c r="E25" s="565" t="s">
        <v>567</v>
      </c>
      <c r="F25" s="565"/>
      <c r="G25" s="565"/>
      <c r="H25" s="565"/>
      <c r="I25" s="565"/>
      <c r="J25" s="565"/>
      <c r="K25" s="565"/>
      <c r="L25" s="565"/>
      <c r="M25" s="565"/>
      <c r="N25" s="565"/>
      <c r="O25" s="565"/>
      <c r="P25" s="565"/>
      <c r="Q25" s="565"/>
      <c r="R25" s="565"/>
      <c r="S25" s="565"/>
      <c r="T25" s="565"/>
      <c r="U25" s="565"/>
      <c r="V25" s="565"/>
      <c r="W25" s="565"/>
      <c r="X25" s="565"/>
      <c r="Y25" s="565"/>
      <c r="Z25" s="565"/>
      <c r="AA25" s="565"/>
      <c r="AB25" s="565"/>
      <c r="AC25" s="565"/>
      <c r="AD25" s="565"/>
      <c r="AE25" s="565"/>
      <c r="AF25" s="406">
        <v>158</v>
      </c>
      <c r="AG25" s="566">
        <f>+AG9+AG12+AG16+AG20+AG22-AG23-AG24</f>
        <v>0</v>
      </c>
      <c r="AH25" s="567"/>
      <c r="AI25" s="284" t="s">
        <v>27</v>
      </c>
      <c r="AJ25" s="282"/>
      <c r="AK25" s="282"/>
      <c r="AL25" s="285"/>
      <c r="AM25" s="279"/>
      <c r="AN25" s="279"/>
      <c r="AO25" s="279"/>
      <c r="AP25" s="279"/>
      <c r="AQ25" s="279"/>
      <c r="AR25" s="279"/>
      <c r="AS25" s="279"/>
      <c r="AT25" s="279"/>
      <c r="AU25" s="279"/>
      <c r="AV25" s="279"/>
      <c r="AW25" s="279"/>
      <c r="AX25" s="279"/>
      <c r="AY25" s="279"/>
      <c r="AZ25" s="279"/>
      <c r="BA25" s="279"/>
      <c r="BB25" s="279"/>
      <c r="BC25" s="279"/>
    </row>
    <row r="26" spans="1:55" s="44" customFormat="1" ht="16.5" customHeight="1">
      <c r="A26" s="277"/>
      <c r="B26" s="533"/>
      <c r="C26" s="568"/>
      <c r="D26" s="405">
        <v>18</v>
      </c>
      <c r="E26" s="560" t="s">
        <v>28</v>
      </c>
      <c r="F26" s="560"/>
      <c r="G26" s="560"/>
      <c r="H26" s="560"/>
      <c r="I26" s="560"/>
      <c r="J26" s="560"/>
      <c r="K26" s="560"/>
      <c r="L26" s="560"/>
      <c r="M26" s="560"/>
      <c r="N26" s="560"/>
      <c r="O26" s="560"/>
      <c r="P26" s="560"/>
      <c r="Q26" s="560"/>
      <c r="R26" s="560"/>
      <c r="S26" s="560"/>
      <c r="T26" s="560"/>
      <c r="U26" s="560"/>
      <c r="V26" s="560"/>
      <c r="W26" s="560"/>
      <c r="X26" s="560"/>
      <c r="Y26" s="560"/>
      <c r="Z26" s="560"/>
      <c r="AA26" s="560"/>
      <c r="AB26" s="560"/>
      <c r="AC26" s="560"/>
      <c r="AD26" s="560"/>
      <c r="AE26" s="560"/>
      <c r="AF26" s="404">
        <v>111</v>
      </c>
      <c r="AG26" s="544"/>
      <c r="AH26" s="545"/>
      <c r="AI26" s="402" t="s">
        <v>26</v>
      </c>
      <c r="AJ26" s="282"/>
      <c r="AK26" s="282"/>
      <c r="AL26" s="403"/>
      <c r="AM26" s="279"/>
      <c r="AN26" s="279"/>
      <c r="AO26" s="279"/>
      <c r="AP26" s="279"/>
      <c r="AQ26" s="279"/>
      <c r="AR26" s="279"/>
      <c r="AS26" s="279"/>
      <c r="AT26" s="279"/>
      <c r="AU26" s="279"/>
      <c r="AV26" s="279"/>
      <c r="AW26" s="279"/>
      <c r="AX26" s="279"/>
      <c r="AY26" s="279"/>
      <c r="AZ26" s="279"/>
      <c r="BA26" s="279"/>
      <c r="BB26" s="279"/>
      <c r="BC26" s="279"/>
    </row>
    <row r="27" spans="1:55" s="44" customFormat="1" ht="16.5" customHeight="1">
      <c r="A27" s="277"/>
      <c r="B27" s="533"/>
      <c r="C27" s="568"/>
      <c r="D27" s="405">
        <v>19</v>
      </c>
      <c r="E27" s="558" t="s">
        <v>29</v>
      </c>
      <c r="F27" s="558"/>
      <c r="G27" s="558"/>
      <c r="H27" s="558"/>
      <c r="I27" s="558"/>
      <c r="J27" s="558"/>
      <c r="K27" s="558"/>
      <c r="L27" s="558"/>
      <c r="M27" s="558"/>
      <c r="N27" s="404">
        <v>750</v>
      </c>
      <c r="O27" s="536"/>
      <c r="P27" s="536"/>
      <c r="Q27" s="536"/>
      <c r="R27" s="536"/>
      <c r="S27" s="536"/>
      <c r="T27" s="558" t="s">
        <v>30</v>
      </c>
      <c r="U27" s="558"/>
      <c r="V27" s="558"/>
      <c r="W27" s="558"/>
      <c r="X27" s="558"/>
      <c r="Y27" s="558"/>
      <c r="Z27" s="404">
        <v>740</v>
      </c>
      <c r="AA27" s="577"/>
      <c r="AB27" s="578"/>
      <c r="AC27" s="578"/>
      <c r="AD27" s="578"/>
      <c r="AE27" s="579"/>
      <c r="AF27" s="404">
        <v>751</v>
      </c>
      <c r="AG27" s="544"/>
      <c r="AH27" s="545"/>
      <c r="AI27" s="281" t="s">
        <v>26</v>
      </c>
      <c r="AJ27" s="282"/>
      <c r="AK27" s="282"/>
      <c r="AL27" s="283"/>
      <c r="AM27" s="279"/>
      <c r="AN27" s="279"/>
      <c r="AO27" s="279"/>
      <c r="AP27" s="279"/>
      <c r="AQ27" s="279"/>
      <c r="AR27" s="279"/>
      <c r="AS27" s="279"/>
      <c r="AT27" s="279"/>
      <c r="AU27" s="279"/>
      <c r="AV27" s="279"/>
      <c r="AW27" s="279"/>
      <c r="AX27" s="279"/>
      <c r="AY27" s="279"/>
      <c r="AZ27" s="279"/>
      <c r="BA27" s="279"/>
      <c r="BB27" s="279"/>
      <c r="BC27" s="279"/>
    </row>
    <row r="28" spans="1:55" s="44" customFormat="1" ht="16.5" customHeight="1">
      <c r="A28" s="277"/>
      <c r="B28" s="533"/>
      <c r="C28" s="568"/>
      <c r="D28" s="405">
        <v>20</v>
      </c>
      <c r="E28" s="558" t="s">
        <v>31</v>
      </c>
      <c r="F28" s="558"/>
      <c r="G28" s="558"/>
      <c r="H28" s="558"/>
      <c r="I28" s="558"/>
      <c r="J28" s="558"/>
      <c r="K28" s="558"/>
      <c r="L28" s="558"/>
      <c r="M28" s="558"/>
      <c r="N28" s="404">
        <v>822</v>
      </c>
      <c r="O28" s="536"/>
      <c r="P28" s="536"/>
      <c r="Q28" s="536"/>
      <c r="R28" s="536"/>
      <c r="S28" s="536"/>
      <c r="T28" s="558" t="s">
        <v>32</v>
      </c>
      <c r="U28" s="558"/>
      <c r="V28" s="558"/>
      <c r="W28" s="558"/>
      <c r="X28" s="558"/>
      <c r="Y28" s="558"/>
      <c r="Z28" s="404">
        <v>765</v>
      </c>
      <c r="AA28" s="577"/>
      <c r="AB28" s="578"/>
      <c r="AC28" s="578"/>
      <c r="AD28" s="578"/>
      <c r="AE28" s="579"/>
      <c r="AF28" s="404">
        <v>766</v>
      </c>
      <c r="AG28" s="544"/>
      <c r="AH28" s="545"/>
      <c r="AI28" s="281" t="s">
        <v>26</v>
      </c>
      <c r="AJ28" s="282"/>
      <c r="AK28" s="282"/>
      <c r="AL28" s="283"/>
      <c r="AM28" s="279"/>
      <c r="AN28" s="279"/>
      <c r="AO28" s="279"/>
      <c r="AP28" s="279"/>
      <c r="AQ28" s="279"/>
      <c r="AR28" s="279"/>
      <c r="AS28" s="279"/>
      <c r="AT28" s="279"/>
      <c r="AU28" s="279"/>
      <c r="AV28" s="279"/>
      <c r="AW28" s="279"/>
      <c r="AX28" s="279"/>
      <c r="AY28" s="279"/>
      <c r="AZ28" s="279"/>
      <c r="BA28" s="279"/>
      <c r="BB28" s="279"/>
      <c r="BC28" s="279"/>
    </row>
    <row r="29" spans="1:55" s="44" customFormat="1" ht="16.5" customHeight="1">
      <c r="A29" s="277"/>
      <c r="B29" s="533"/>
      <c r="C29" s="286"/>
      <c r="D29" s="405">
        <v>21</v>
      </c>
      <c r="E29" s="569" t="s">
        <v>568</v>
      </c>
      <c r="F29" s="569"/>
      <c r="G29" s="569"/>
      <c r="H29" s="569"/>
      <c r="I29" s="569"/>
      <c r="J29" s="569"/>
      <c r="K29" s="569"/>
      <c r="L29" s="569"/>
      <c r="M29" s="569"/>
      <c r="N29" s="569"/>
      <c r="O29" s="569"/>
      <c r="P29" s="569"/>
      <c r="Q29" s="569"/>
      <c r="R29" s="569"/>
      <c r="S29" s="569"/>
      <c r="T29" s="569"/>
      <c r="U29" s="569"/>
      <c r="V29" s="569"/>
      <c r="W29" s="569"/>
      <c r="X29" s="569"/>
      <c r="Y29" s="569"/>
      <c r="Z29" s="569"/>
      <c r="AA29" s="569"/>
      <c r="AB29" s="569"/>
      <c r="AC29" s="569"/>
      <c r="AD29" s="569"/>
      <c r="AE29" s="569"/>
      <c r="AF29" s="406">
        <v>170</v>
      </c>
      <c r="AG29" s="566">
        <f>+AG25</f>
        <v>0</v>
      </c>
      <c r="AH29" s="567"/>
      <c r="AI29" s="284" t="s">
        <v>27</v>
      </c>
      <c r="AJ29" s="282"/>
      <c r="AK29" s="282"/>
      <c r="AL29" s="285"/>
      <c r="AM29" s="279"/>
      <c r="AN29" s="279"/>
      <c r="AO29" s="279"/>
      <c r="AP29" s="279"/>
      <c r="AQ29" s="279"/>
      <c r="AR29" s="279"/>
      <c r="AS29" s="279"/>
      <c r="AT29" s="279"/>
      <c r="AU29" s="279"/>
      <c r="AV29" s="279"/>
      <c r="AW29" s="279"/>
      <c r="AX29" s="279"/>
      <c r="AY29" s="279"/>
      <c r="AZ29" s="279"/>
      <c r="BA29" s="279"/>
      <c r="BB29" s="279"/>
      <c r="BC29" s="279"/>
    </row>
    <row r="30" spans="1:55" s="44" customFormat="1">
      <c r="A30" s="277"/>
      <c r="B30" s="570" t="s">
        <v>33</v>
      </c>
      <c r="C30" s="571"/>
      <c r="D30" s="405">
        <v>22</v>
      </c>
      <c r="E30" s="560" t="s">
        <v>34</v>
      </c>
      <c r="F30" s="560"/>
      <c r="G30" s="560"/>
      <c r="H30" s="560"/>
      <c r="I30" s="560"/>
      <c r="J30" s="560"/>
      <c r="K30" s="560"/>
      <c r="L30" s="560"/>
      <c r="M30" s="560"/>
      <c r="N30" s="560"/>
      <c r="O30" s="560"/>
      <c r="P30" s="560"/>
      <c r="Q30" s="560"/>
      <c r="R30" s="560"/>
      <c r="S30" s="560"/>
      <c r="T30" s="560"/>
      <c r="U30" s="560"/>
      <c r="V30" s="560"/>
      <c r="W30" s="560"/>
      <c r="X30" s="560"/>
      <c r="Y30" s="560"/>
      <c r="Z30" s="560"/>
      <c r="AA30" s="560"/>
      <c r="AB30" s="560"/>
      <c r="AC30" s="560"/>
      <c r="AD30" s="560"/>
      <c r="AE30" s="560"/>
      <c r="AF30" s="404">
        <v>157</v>
      </c>
      <c r="AG30" s="574"/>
      <c r="AH30" s="574"/>
      <c r="AI30" s="281" t="s">
        <v>9</v>
      </c>
      <c r="AJ30" s="581"/>
      <c r="AK30" s="581"/>
      <c r="AL30" s="287"/>
      <c r="AM30" s="279"/>
      <c r="AN30" s="279"/>
      <c r="AO30" s="279"/>
      <c r="AP30" s="279"/>
      <c r="AQ30" s="279"/>
      <c r="AR30" s="279"/>
      <c r="AS30" s="279"/>
      <c r="AT30" s="279"/>
      <c r="AU30" s="279"/>
      <c r="AV30" s="279"/>
      <c r="AW30" s="279"/>
      <c r="AX30" s="279"/>
      <c r="AY30" s="279"/>
      <c r="AZ30" s="279"/>
      <c r="BA30" s="279"/>
      <c r="BB30" s="279"/>
      <c r="BC30" s="279"/>
    </row>
    <row r="31" spans="1:55" s="44" customFormat="1">
      <c r="A31" s="277"/>
      <c r="B31" s="570"/>
      <c r="C31" s="572"/>
      <c r="D31" s="405">
        <f>+D30+1</f>
        <v>23</v>
      </c>
      <c r="E31" s="560" t="s">
        <v>35</v>
      </c>
      <c r="F31" s="560"/>
      <c r="G31" s="560"/>
      <c r="H31" s="560"/>
      <c r="I31" s="560"/>
      <c r="J31" s="560"/>
      <c r="K31" s="560"/>
      <c r="L31" s="560"/>
      <c r="M31" s="560"/>
      <c r="N31" s="560"/>
      <c r="O31" s="560"/>
      <c r="P31" s="560"/>
      <c r="Q31" s="560"/>
      <c r="R31" s="560"/>
      <c r="S31" s="560"/>
      <c r="T31" s="560"/>
      <c r="U31" s="560"/>
      <c r="V31" s="560"/>
      <c r="W31" s="560"/>
      <c r="X31" s="560"/>
      <c r="Y31" s="560"/>
      <c r="Z31" s="560"/>
      <c r="AA31" s="560"/>
      <c r="AB31" s="560"/>
      <c r="AC31" s="560"/>
      <c r="AD31" s="560"/>
      <c r="AE31" s="560"/>
      <c r="AF31" s="404">
        <v>1017</v>
      </c>
      <c r="AG31" s="536"/>
      <c r="AH31" s="536"/>
      <c r="AI31" s="281" t="s">
        <v>9</v>
      </c>
      <c r="AJ31" s="288"/>
      <c r="AK31" s="287"/>
      <c r="AL31" s="287"/>
      <c r="AM31" s="279"/>
      <c r="AN31" s="279"/>
      <c r="AO31" s="279"/>
      <c r="AP31" s="279"/>
      <c r="AQ31" s="279"/>
      <c r="AR31" s="279"/>
      <c r="AS31" s="279"/>
      <c r="AT31" s="279"/>
      <c r="AU31" s="279"/>
      <c r="AV31" s="279"/>
      <c r="AW31" s="279"/>
      <c r="AX31" s="279"/>
      <c r="AY31" s="279"/>
      <c r="AZ31" s="279"/>
      <c r="BA31" s="279"/>
      <c r="BB31" s="279"/>
      <c r="BC31" s="279"/>
    </row>
    <row r="32" spans="1:55" s="44" customFormat="1">
      <c r="A32" s="277"/>
      <c r="B32" s="570"/>
      <c r="C32" s="572"/>
      <c r="D32" s="405">
        <f t="shared" ref="D32:D75" si="0">+D31+1</f>
        <v>24</v>
      </c>
      <c r="E32" s="560" t="s">
        <v>36</v>
      </c>
      <c r="F32" s="560"/>
      <c r="G32" s="560"/>
      <c r="H32" s="560"/>
      <c r="I32" s="560"/>
      <c r="J32" s="560"/>
      <c r="K32" s="560"/>
      <c r="L32" s="560"/>
      <c r="M32" s="560"/>
      <c r="N32" s="560"/>
      <c r="O32" s="560"/>
      <c r="P32" s="560"/>
      <c r="Q32" s="560"/>
      <c r="R32" s="560"/>
      <c r="S32" s="560"/>
      <c r="T32" s="560"/>
      <c r="U32" s="560"/>
      <c r="V32" s="560"/>
      <c r="W32" s="560"/>
      <c r="X32" s="560"/>
      <c r="Y32" s="560"/>
      <c r="Z32" s="560"/>
      <c r="AA32" s="560"/>
      <c r="AB32" s="560"/>
      <c r="AC32" s="560"/>
      <c r="AD32" s="560"/>
      <c r="AE32" s="560"/>
      <c r="AF32" s="404">
        <v>1033</v>
      </c>
      <c r="AG32" s="536"/>
      <c r="AH32" s="536"/>
      <c r="AI32" s="281" t="s">
        <v>9</v>
      </c>
      <c r="AJ32" s="288"/>
      <c r="AK32" s="287"/>
      <c r="AL32" s="287"/>
      <c r="AM32" s="279"/>
      <c r="AN32" s="279"/>
      <c r="AO32" s="279"/>
      <c r="AP32" s="279"/>
      <c r="AQ32" s="279"/>
      <c r="AR32" s="279"/>
      <c r="AS32" s="279"/>
      <c r="AT32" s="279"/>
      <c r="AU32" s="279"/>
      <c r="AV32" s="279"/>
      <c r="AW32" s="279"/>
      <c r="AX32" s="279"/>
      <c r="AY32" s="279"/>
      <c r="AZ32" s="279"/>
      <c r="BA32" s="279"/>
      <c r="BB32" s="279"/>
      <c r="BC32" s="279"/>
    </row>
    <row r="33" spans="1:55" s="44" customFormat="1">
      <c r="A33" s="277"/>
      <c r="B33" s="570"/>
      <c r="C33" s="572"/>
      <c r="D33" s="405">
        <f t="shared" si="0"/>
        <v>25</v>
      </c>
      <c r="E33" s="560" t="s">
        <v>37</v>
      </c>
      <c r="F33" s="560"/>
      <c r="G33" s="560"/>
      <c r="H33" s="560"/>
      <c r="I33" s="560"/>
      <c r="J33" s="560"/>
      <c r="K33" s="560"/>
      <c r="L33" s="560"/>
      <c r="M33" s="560"/>
      <c r="N33" s="560"/>
      <c r="O33" s="560"/>
      <c r="P33" s="560"/>
      <c r="Q33" s="560"/>
      <c r="R33" s="560"/>
      <c r="S33" s="560"/>
      <c r="T33" s="560"/>
      <c r="U33" s="560"/>
      <c r="V33" s="560"/>
      <c r="W33" s="560"/>
      <c r="X33" s="560"/>
      <c r="Y33" s="560"/>
      <c r="Z33" s="560"/>
      <c r="AA33" s="560"/>
      <c r="AB33" s="560"/>
      <c r="AC33" s="560"/>
      <c r="AD33" s="560"/>
      <c r="AE33" s="560"/>
      <c r="AF33" s="404">
        <v>201</v>
      </c>
      <c r="AG33" s="536"/>
      <c r="AH33" s="536"/>
      <c r="AI33" s="281" t="s">
        <v>9</v>
      </c>
      <c r="AJ33" s="288"/>
      <c r="AK33" s="287"/>
      <c r="AL33" s="287"/>
      <c r="AM33" s="279"/>
      <c r="AN33" s="279"/>
      <c r="AO33" s="279"/>
      <c r="AP33" s="279"/>
      <c r="AQ33" s="279"/>
      <c r="AR33" s="279"/>
      <c r="AS33" s="279"/>
      <c r="AT33" s="279"/>
      <c r="AU33" s="279"/>
      <c r="AV33" s="279"/>
      <c r="AW33" s="279"/>
      <c r="AX33" s="279"/>
      <c r="AY33" s="279"/>
      <c r="AZ33" s="279"/>
      <c r="BA33" s="279"/>
      <c r="BB33" s="279"/>
      <c r="BC33" s="279"/>
    </row>
    <row r="34" spans="1:55" s="44" customFormat="1">
      <c r="A34" s="277"/>
      <c r="B34" s="570"/>
      <c r="C34" s="572"/>
      <c r="D34" s="405">
        <f t="shared" si="0"/>
        <v>26</v>
      </c>
      <c r="E34" s="560" t="s">
        <v>38</v>
      </c>
      <c r="F34" s="560"/>
      <c r="G34" s="560"/>
      <c r="H34" s="560"/>
      <c r="I34" s="560"/>
      <c r="J34" s="560"/>
      <c r="K34" s="560"/>
      <c r="L34" s="560"/>
      <c r="M34" s="560"/>
      <c r="N34" s="560"/>
      <c r="O34" s="560"/>
      <c r="P34" s="560"/>
      <c r="Q34" s="560"/>
      <c r="R34" s="560"/>
      <c r="S34" s="560"/>
      <c r="T34" s="560"/>
      <c r="U34" s="560"/>
      <c r="V34" s="560"/>
      <c r="W34" s="560"/>
      <c r="X34" s="560"/>
      <c r="Y34" s="560"/>
      <c r="Z34" s="560"/>
      <c r="AA34" s="560"/>
      <c r="AB34" s="560"/>
      <c r="AC34" s="560"/>
      <c r="AD34" s="560"/>
      <c r="AE34" s="560"/>
      <c r="AF34" s="404">
        <v>1035</v>
      </c>
      <c r="AG34" s="536"/>
      <c r="AH34" s="536"/>
      <c r="AI34" s="281" t="s">
        <v>9</v>
      </c>
      <c r="AJ34" s="288"/>
      <c r="AK34" s="287"/>
      <c r="AL34" s="287"/>
      <c r="AM34" s="279"/>
      <c r="AN34" s="279"/>
      <c r="AO34" s="279"/>
      <c r="AP34" s="279"/>
      <c r="AQ34" s="279"/>
      <c r="AR34" s="279"/>
      <c r="AS34" s="279"/>
      <c r="AT34" s="279"/>
      <c r="AU34" s="279"/>
      <c r="AV34" s="279"/>
      <c r="AW34" s="279"/>
      <c r="AX34" s="279"/>
      <c r="AY34" s="279"/>
      <c r="AZ34" s="279"/>
      <c r="BA34" s="279"/>
      <c r="BB34" s="279"/>
      <c r="BC34" s="279"/>
    </row>
    <row r="35" spans="1:55" s="44" customFormat="1">
      <c r="A35" s="277"/>
      <c r="B35" s="570"/>
      <c r="C35" s="572"/>
      <c r="D35" s="405">
        <f t="shared" si="0"/>
        <v>27</v>
      </c>
      <c r="E35" s="558" t="s">
        <v>569</v>
      </c>
      <c r="F35" s="560"/>
      <c r="G35" s="560"/>
      <c r="H35" s="560"/>
      <c r="I35" s="560"/>
      <c r="J35" s="560"/>
      <c r="K35" s="560"/>
      <c r="L35" s="560"/>
      <c r="M35" s="560"/>
      <c r="N35" s="560"/>
      <c r="O35" s="560"/>
      <c r="P35" s="560"/>
      <c r="Q35" s="560"/>
      <c r="R35" s="560"/>
      <c r="S35" s="560"/>
      <c r="T35" s="560"/>
      <c r="U35" s="560"/>
      <c r="V35" s="560"/>
      <c r="W35" s="560"/>
      <c r="X35" s="560"/>
      <c r="Y35" s="560"/>
      <c r="Z35" s="560"/>
      <c r="AA35" s="560"/>
      <c r="AB35" s="560"/>
      <c r="AC35" s="560"/>
      <c r="AD35" s="560"/>
      <c r="AE35" s="560"/>
      <c r="AF35" s="404">
        <v>910</v>
      </c>
      <c r="AG35" s="575"/>
      <c r="AH35" s="576"/>
      <c r="AI35" s="281" t="s">
        <v>9</v>
      </c>
      <c r="AJ35" s="288"/>
      <c r="AK35" s="287"/>
      <c r="AL35" s="287"/>
      <c r="AM35" s="279"/>
      <c r="AN35" s="279"/>
      <c r="AO35" s="279"/>
      <c r="AP35" s="279"/>
      <c r="AQ35" s="279"/>
      <c r="AR35" s="279"/>
      <c r="AS35" s="279"/>
      <c r="AT35" s="279"/>
      <c r="AU35" s="279"/>
      <c r="AV35" s="279"/>
      <c r="AW35" s="279"/>
      <c r="AX35" s="279"/>
      <c r="AY35" s="279"/>
      <c r="AZ35" s="279"/>
      <c r="BA35" s="279"/>
      <c r="BB35" s="279"/>
      <c r="BC35" s="279"/>
    </row>
    <row r="36" spans="1:55" s="44" customFormat="1">
      <c r="A36" s="277"/>
      <c r="B36" s="570"/>
      <c r="C36" s="572"/>
      <c r="D36" s="405">
        <v>28</v>
      </c>
      <c r="E36" s="558" t="s">
        <v>570</v>
      </c>
      <c r="F36" s="560"/>
      <c r="G36" s="560"/>
      <c r="H36" s="560"/>
      <c r="I36" s="560"/>
      <c r="J36" s="560"/>
      <c r="K36" s="560"/>
      <c r="L36" s="560"/>
      <c r="M36" s="560"/>
      <c r="N36" s="560"/>
      <c r="O36" s="560"/>
      <c r="P36" s="560"/>
      <c r="Q36" s="560"/>
      <c r="R36" s="560"/>
      <c r="S36" s="560"/>
      <c r="T36" s="560"/>
      <c r="U36" s="560"/>
      <c r="V36" s="560"/>
      <c r="W36" s="560"/>
      <c r="X36" s="560"/>
      <c r="Y36" s="560"/>
      <c r="Z36" s="560"/>
      <c r="AA36" s="560"/>
      <c r="AB36" s="560"/>
      <c r="AC36" s="560"/>
      <c r="AD36" s="560"/>
      <c r="AE36" s="560"/>
      <c r="AF36" s="404">
        <v>1036</v>
      </c>
      <c r="AG36" s="575"/>
      <c r="AH36" s="576"/>
      <c r="AI36" s="281" t="s">
        <v>26</v>
      </c>
      <c r="AJ36" s="288"/>
      <c r="AK36" s="287"/>
      <c r="AL36" s="287"/>
      <c r="AM36" s="279"/>
      <c r="AN36" s="279"/>
      <c r="AO36" s="279"/>
      <c r="AP36" s="279"/>
      <c r="AQ36" s="279"/>
      <c r="AR36" s="279"/>
      <c r="AS36" s="279"/>
      <c r="AT36" s="279"/>
      <c r="AU36" s="279"/>
      <c r="AV36" s="279"/>
      <c r="AW36" s="279"/>
      <c r="AX36" s="279"/>
      <c r="AY36" s="279"/>
      <c r="AZ36" s="279"/>
      <c r="BA36" s="279"/>
      <c r="BB36" s="279"/>
      <c r="BC36" s="279"/>
    </row>
    <row r="37" spans="1:55" s="44" customFormat="1">
      <c r="A37" s="277"/>
      <c r="B37" s="570"/>
      <c r="C37" s="572"/>
      <c r="D37" s="405">
        <f>+D36+1</f>
        <v>29</v>
      </c>
      <c r="E37" s="580" t="s">
        <v>571</v>
      </c>
      <c r="F37" s="580"/>
      <c r="G37" s="580"/>
      <c r="H37" s="580"/>
      <c r="I37" s="580"/>
      <c r="J37" s="580"/>
      <c r="K37" s="580"/>
      <c r="L37" s="580"/>
      <c r="M37" s="580"/>
      <c r="N37" s="580"/>
      <c r="O37" s="580"/>
      <c r="P37" s="580"/>
      <c r="Q37" s="580"/>
      <c r="R37" s="580"/>
      <c r="S37" s="580"/>
      <c r="T37" s="580"/>
      <c r="U37" s="580"/>
      <c r="V37" s="580"/>
      <c r="W37" s="580"/>
      <c r="X37" s="580"/>
      <c r="Y37" s="580"/>
      <c r="Z37" s="580"/>
      <c r="AA37" s="580"/>
      <c r="AB37" s="580"/>
      <c r="AC37" s="580"/>
      <c r="AD37" s="580"/>
      <c r="AE37" s="580"/>
      <c r="AF37" s="404">
        <v>1101</v>
      </c>
      <c r="AG37" s="575"/>
      <c r="AH37" s="576"/>
      <c r="AI37" s="281" t="s">
        <v>26</v>
      </c>
      <c r="AJ37" s="288"/>
      <c r="AK37" s="287"/>
      <c r="AL37" s="287"/>
      <c r="AM37" s="279"/>
      <c r="AN37" s="279"/>
      <c r="AO37" s="279"/>
      <c r="AP37" s="279"/>
      <c r="AQ37" s="279"/>
      <c r="AR37" s="279"/>
      <c r="AS37" s="279"/>
      <c r="AT37" s="279"/>
      <c r="AU37" s="279"/>
      <c r="AV37" s="279"/>
      <c r="AW37" s="279"/>
      <c r="AX37" s="279"/>
      <c r="AY37" s="279"/>
      <c r="AZ37" s="279"/>
      <c r="BA37" s="279"/>
      <c r="BB37" s="279"/>
      <c r="BC37" s="279"/>
    </row>
    <row r="38" spans="1:55" s="44" customFormat="1">
      <c r="A38" s="277"/>
      <c r="B38" s="570"/>
      <c r="C38" s="572"/>
      <c r="D38" s="405">
        <f t="shared" si="0"/>
        <v>30</v>
      </c>
      <c r="E38" s="560" t="s">
        <v>39</v>
      </c>
      <c r="F38" s="560"/>
      <c r="G38" s="560"/>
      <c r="H38" s="560"/>
      <c r="I38" s="560"/>
      <c r="J38" s="560"/>
      <c r="K38" s="560"/>
      <c r="L38" s="560"/>
      <c r="M38" s="560"/>
      <c r="N38" s="560"/>
      <c r="O38" s="560"/>
      <c r="P38" s="560"/>
      <c r="Q38" s="560"/>
      <c r="R38" s="560"/>
      <c r="S38" s="560"/>
      <c r="T38" s="560"/>
      <c r="U38" s="560"/>
      <c r="V38" s="560"/>
      <c r="W38" s="560"/>
      <c r="X38" s="560"/>
      <c r="Y38" s="560"/>
      <c r="Z38" s="560"/>
      <c r="AA38" s="560"/>
      <c r="AB38" s="560"/>
      <c r="AC38" s="560"/>
      <c r="AD38" s="560"/>
      <c r="AE38" s="560"/>
      <c r="AF38" s="404">
        <v>135</v>
      </c>
      <c r="AG38" s="575"/>
      <c r="AH38" s="576"/>
      <c r="AI38" s="281" t="s">
        <v>26</v>
      </c>
      <c r="AJ38" s="288"/>
      <c r="AK38" s="287"/>
      <c r="AL38" s="287"/>
      <c r="AM38" s="279"/>
      <c r="AN38" s="279"/>
      <c r="AO38" s="279"/>
      <c r="AP38" s="279"/>
      <c r="AQ38" s="279"/>
      <c r="AR38" s="279"/>
      <c r="AS38" s="279"/>
      <c r="AT38" s="279"/>
      <c r="AU38" s="279"/>
      <c r="AV38" s="279"/>
      <c r="AW38" s="279"/>
      <c r="AX38" s="279"/>
      <c r="AY38" s="279"/>
      <c r="AZ38" s="279"/>
      <c r="BA38" s="279"/>
      <c r="BB38" s="279"/>
      <c r="BC38" s="279"/>
    </row>
    <row r="39" spans="1:55" s="44" customFormat="1">
      <c r="A39" s="277"/>
      <c r="B39" s="570"/>
      <c r="C39" s="572"/>
      <c r="D39" s="405">
        <f t="shared" si="0"/>
        <v>31</v>
      </c>
      <c r="E39" s="560" t="s">
        <v>572</v>
      </c>
      <c r="F39" s="560"/>
      <c r="G39" s="560"/>
      <c r="H39" s="560"/>
      <c r="I39" s="560"/>
      <c r="J39" s="560"/>
      <c r="K39" s="560"/>
      <c r="L39" s="560"/>
      <c r="M39" s="560"/>
      <c r="N39" s="560"/>
      <c r="O39" s="560"/>
      <c r="P39" s="560"/>
      <c r="Q39" s="560"/>
      <c r="R39" s="560"/>
      <c r="S39" s="560"/>
      <c r="T39" s="560"/>
      <c r="U39" s="560"/>
      <c r="V39" s="560"/>
      <c r="W39" s="560"/>
      <c r="X39" s="560"/>
      <c r="Y39" s="560"/>
      <c r="Z39" s="560"/>
      <c r="AA39" s="560"/>
      <c r="AB39" s="560"/>
      <c r="AC39" s="560"/>
      <c r="AD39" s="560"/>
      <c r="AE39" s="560"/>
      <c r="AF39" s="404">
        <v>136</v>
      </c>
      <c r="AG39" s="575"/>
      <c r="AH39" s="576"/>
      <c r="AI39" s="281" t="s">
        <v>26</v>
      </c>
      <c r="AJ39" s="288"/>
      <c r="AK39" s="287"/>
      <c r="AL39" s="287"/>
      <c r="AM39" s="279"/>
      <c r="AN39" s="279"/>
      <c r="AO39" s="279"/>
      <c r="AP39" s="279"/>
      <c r="AQ39" s="279"/>
      <c r="AR39" s="279"/>
      <c r="AS39" s="279"/>
      <c r="AT39" s="279"/>
      <c r="AU39" s="279"/>
      <c r="AV39" s="279"/>
      <c r="AW39" s="279"/>
      <c r="AX39" s="279"/>
      <c r="AY39" s="279"/>
      <c r="AZ39" s="279"/>
      <c r="BA39" s="279"/>
      <c r="BB39" s="279"/>
      <c r="BC39" s="279"/>
    </row>
    <row r="40" spans="1:55" s="44" customFormat="1">
      <c r="A40" s="277"/>
      <c r="B40" s="570"/>
      <c r="C40" s="572"/>
      <c r="D40" s="405">
        <f t="shared" si="0"/>
        <v>32</v>
      </c>
      <c r="E40" s="560" t="s">
        <v>40</v>
      </c>
      <c r="F40" s="560"/>
      <c r="G40" s="560"/>
      <c r="H40" s="560"/>
      <c r="I40" s="560"/>
      <c r="J40" s="560"/>
      <c r="K40" s="560"/>
      <c r="L40" s="560"/>
      <c r="M40" s="560"/>
      <c r="N40" s="560"/>
      <c r="O40" s="560"/>
      <c r="P40" s="560"/>
      <c r="Q40" s="560"/>
      <c r="R40" s="560"/>
      <c r="S40" s="560"/>
      <c r="T40" s="560"/>
      <c r="U40" s="560"/>
      <c r="V40" s="560"/>
      <c r="W40" s="560"/>
      <c r="X40" s="560"/>
      <c r="Y40" s="560"/>
      <c r="Z40" s="560"/>
      <c r="AA40" s="560"/>
      <c r="AB40" s="560"/>
      <c r="AC40" s="560"/>
      <c r="AD40" s="560"/>
      <c r="AE40" s="560"/>
      <c r="AF40" s="404">
        <v>176</v>
      </c>
      <c r="AG40" s="575"/>
      <c r="AH40" s="576"/>
      <c r="AI40" s="281" t="s">
        <v>26</v>
      </c>
      <c r="AJ40" s="288"/>
      <c r="AK40" s="287"/>
      <c r="AL40" s="287"/>
      <c r="AM40" s="279"/>
      <c r="AN40" s="279"/>
      <c r="AO40" s="279"/>
      <c r="AP40" s="279"/>
      <c r="AQ40" s="279"/>
      <c r="AR40" s="279"/>
      <c r="AS40" s="279"/>
      <c r="AT40" s="279"/>
      <c r="AU40" s="279"/>
      <c r="AV40" s="279"/>
      <c r="AW40" s="279"/>
      <c r="AX40" s="279"/>
      <c r="AY40" s="279"/>
      <c r="AZ40" s="279"/>
      <c r="BA40" s="279"/>
      <c r="BB40" s="279"/>
      <c r="BC40" s="279"/>
    </row>
    <row r="41" spans="1:55" s="44" customFormat="1">
      <c r="A41" s="277"/>
      <c r="B41" s="570"/>
      <c r="C41" s="572"/>
      <c r="D41" s="405">
        <f t="shared" si="0"/>
        <v>33</v>
      </c>
      <c r="E41" s="560" t="s">
        <v>41</v>
      </c>
      <c r="F41" s="560"/>
      <c r="G41" s="560"/>
      <c r="H41" s="560"/>
      <c r="I41" s="560"/>
      <c r="J41" s="560"/>
      <c r="K41" s="560"/>
      <c r="L41" s="560"/>
      <c r="M41" s="560"/>
      <c r="N41" s="560"/>
      <c r="O41" s="560"/>
      <c r="P41" s="560"/>
      <c r="Q41" s="560"/>
      <c r="R41" s="560"/>
      <c r="S41" s="560"/>
      <c r="T41" s="560"/>
      <c r="U41" s="560"/>
      <c r="V41" s="560"/>
      <c r="W41" s="560"/>
      <c r="X41" s="560"/>
      <c r="Y41" s="560"/>
      <c r="Z41" s="560"/>
      <c r="AA41" s="560"/>
      <c r="AB41" s="560"/>
      <c r="AC41" s="560"/>
      <c r="AD41" s="560"/>
      <c r="AE41" s="560"/>
      <c r="AF41" s="404">
        <v>752</v>
      </c>
      <c r="AG41" s="575"/>
      <c r="AH41" s="576"/>
      <c r="AI41" s="281" t="s">
        <v>26</v>
      </c>
      <c r="AJ41" s="288"/>
      <c r="AK41" s="287"/>
      <c r="AL41" s="287"/>
      <c r="AM41" s="279"/>
      <c r="AN41" s="279"/>
      <c r="AO41" s="279"/>
      <c r="AP41" s="279"/>
      <c r="AQ41" s="279"/>
      <c r="AR41" s="279"/>
      <c r="AS41" s="279"/>
      <c r="AT41" s="279"/>
      <c r="AU41" s="279"/>
      <c r="AV41" s="279"/>
      <c r="AW41" s="279"/>
      <c r="AX41" s="279"/>
      <c r="AY41" s="279"/>
      <c r="AZ41" s="279"/>
      <c r="BA41" s="279"/>
      <c r="BB41" s="279"/>
      <c r="BC41" s="279"/>
    </row>
    <row r="42" spans="1:55" s="44" customFormat="1">
      <c r="A42" s="277"/>
      <c r="B42" s="570"/>
      <c r="C42" s="572"/>
      <c r="D42" s="405">
        <f t="shared" si="0"/>
        <v>34</v>
      </c>
      <c r="E42" s="560" t="s">
        <v>42</v>
      </c>
      <c r="F42" s="560"/>
      <c r="G42" s="560"/>
      <c r="H42" s="560"/>
      <c r="I42" s="560"/>
      <c r="J42" s="560"/>
      <c r="K42" s="560"/>
      <c r="L42" s="560"/>
      <c r="M42" s="560"/>
      <c r="N42" s="560"/>
      <c r="O42" s="560"/>
      <c r="P42" s="560"/>
      <c r="Q42" s="560"/>
      <c r="R42" s="560"/>
      <c r="S42" s="560"/>
      <c r="T42" s="560"/>
      <c r="U42" s="560"/>
      <c r="V42" s="560"/>
      <c r="W42" s="560"/>
      <c r="X42" s="560"/>
      <c r="Y42" s="560"/>
      <c r="Z42" s="560"/>
      <c r="AA42" s="560"/>
      <c r="AB42" s="560"/>
      <c r="AC42" s="560"/>
      <c r="AD42" s="560"/>
      <c r="AE42" s="560"/>
      <c r="AF42" s="404">
        <v>608</v>
      </c>
      <c r="AG42" s="575"/>
      <c r="AH42" s="576"/>
      <c r="AI42" s="281" t="s">
        <v>26</v>
      </c>
      <c r="AJ42" s="288"/>
      <c r="AK42" s="287"/>
      <c r="AL42" s="287"/>
      <c r="AM42" s="279"/>
      <c r="AN42" s="279"/>
      <c r="AO42" s="279"/>
      <c r="AP42" s="279"/>
      <c r="AQ42" s="279"/>
      <c r="AR42" s="279"/>
      <c r="AS42" s="279"/>
      <c r="AT42" s="279"/>
      <c r="AU42" s="279"/>
      <c r="AV42" s="279"/>
      <c r="AW42" s="279"/>
      <c r="AX42" s="279"/>
      <c r="AY42" s="279"/>
      <c r="AZ42" s="279"/>
      <c r="BA42" s="279"/>
      <c r="BB42" s="279"/>
      <c r="BC42" s="279"/>
    </row>
    <row r="43" spans="1:55" s="44" customFormat="1" ht="16.350000000000001" customHeight="1">
      <c r="A43" s="277"/>
      <c r="B43" s="570"/>
      <c r="C43" s="572"/>
      <c r="D43" s="405">
        <f t="shared" si="0"/>
        <v>35</v>
      </c>
      <c r="E43" s="558" t="s">
        <v>43</v>
      </c>
      <c r="F43" s="558"/>
      <c r="G43" s="558"/>
      <c r="H43" s="558"/>
      <c r="I43" s="558"/>
      <c r="J43" s="558"/>
      <c r="K43" s="558"/>
      <c r="L43" s="558"/>
      <c r="M43" s="558"/>
      <c r="N43" s="558"/>
      <c r="O43" s="558"/>
      <c r="P43" s="558"/>
      <c r="Q43" s="558"/>
      <c r="R43" s="558"/>
      <c r="S43" s="558"/>
      <c r="T43" s="558"/>
      <c r="U43" s="558"/>
      <c r="V43" s="558"/>
      <c r="W43" s="558"/>
      <c r="X43" s="558"/>
      <c r="Y43" s="558"/>
      <c r="Z43" s="558"/>
      <c r="AA43" s="558"/>
      <c r="AB43" s="558"/>
      <c r="AC43" s="558"/>
      <c r="AD43" s="558"/>
      <c r="AE43" s="558"/>
      <c r="AF43" s="404">
        <v>1636</v>
      </c>
      <c r="AG43" s="575"/>
      <c r="AH43" s="576"/>
      <c r="AI43" s="289" t="s">
        <v>26</v>
      </c>
      <c r="AJ43" s="290"/>
      <c r="AK43" s="287"/>
      <c r="AL43" s="287"/>
      <c r="AM43" s="279"/>
      <c r="AN43" s="279"/>
      <c r="AO43" s="279"/>
      <c r="AP43" s="279"/>
      <c r="AQ43" s="279"/>
      <c r="AR43" s="279"/>
      <c r="AS43" s="279"/>
      <c r="AT43" s="279"/>
      <c r="AU43" s="279"/>
      <c r="AV43" s="279"/>
      <c r="AW43" s="279"/>
      <c r="AX43" s="279"/>
      <c r="AY43" s="279"/>
      <c r="AZ43" s="279"/>
      <c r="BA43" s="279"/>
      <c r="BB43" s="279"/>
      <c r="BC43" s="279"/>
    </row>
    <row r="44" spans="1:55" s="44" customFormat="1">
      <c r="A44" s="277"/>
      <c r="B44" s="570"/>
      <c r="C44" s="572"/>
      <c r="D44" s="405">
        <f t="shared" si="0"/>
        <v>36</v>
      </c>
      <c r="E44" s="560" t="s">
        <v>44</v>
      </c>
      <c r="F44" s="560"/>
      <c r="G44" s="560"/>
      <c r="H44" s="560"/>
      <c r="I44" s="560"/>
      <c r="J44" s="560"/>
      <c r="K44" s="560"/>
      <c r="L44" s="560"/>
      <c r="M44" s="560"/>
      <c r="N44" s="560"/>
      <c r="O44" s="560"/>
      <c r="P44" s="560"/>
      <c r="Q44" s="560"/>
      <c r="R44" s="560"/>
      <c r="S44" s="560"/>
      <c r="T44" s="560"/>
      <c r="U44" s="560"/>
      <c r="V44" s="560"/>
      <c r="W44" s="560"/>
      <c r="X44" s="560"/>
      <c r="Y44" s="560"/>
      <c r="Z44" s="560"/>
      <c r="AA44" s="560"/>
      <c r="AB44" s="560"/>
      <c r="AC44" s="560"/>
      <c r="AD44" s="560"/>
      <c r="AE44" s="560"/>
      <c r="AF44" s="404">
        <v>1637</v>
      </c>
      <c r="AG44" s="575"/>
      <c r="AH44" s="576"/>
      <c r="AI44" s="289" t="s">
        <v>26</v>
      </c>
      <c r="AJ44" s="290"/>
      <c r="AK44" s="287"/>
      <c r="AL44" s="287"/>
      <c r="AM44" s="279"/>
      <c r="AN44" s="279"/>
      <c r="AO44" s="279"/>
      <c r="AP44" s="279"/>
      <c r="AQ44" s="279"/>
      <c r="AR44" s="279"/>
      <c r="AS44" s="279"/>
      <c r="AT44" s="279"/>
      <c r="AU44" s="279"/>
      <c r="AV44" s="279"/>
      <c r="AW44" s="279"/>
      <c r="AX44" s="279"/>
      <c r="AY44" s="279"/>
      <c r="AZ44" s="279"/>
      <c r="BA44" s="279"/>
      <c r="BB44" s="279"/>
      <c r="BC44" s="279"/>
    </row>
    <row r="45" spans="1:55" s="44" customFormat="1">
      <c r="A45" s="277"/>
      <c r="B45" s="570"/>
      <c r="C45" s="572"/>
      <c r="D45" s="405">
        <f t="shared" si="0"/>
        <v>37</v>
      </c>
      <c r="E45" s="560" t="s">
        <v>45</v>
      </c>
      <c r="F45" s="560"/>
      <c r="G45" s="560"/>
      <c r="H45" s="560"/>
      <c r="I45" s="560"/>
      <c r="J45" s="560"/>
      <c r="K45" s="560"/>
      <c r="L45" s="560"/>
      <c r="M45" s="560"/>
      <c r="N45" s="560"/>
      <c r="O45" s="560"/>
      <c r="P45" s="560"/>
      <c r="Q45" s="560"/>
      <c r="R45" s="560"/>
      <c r="S45" s="560"/>
      <c r="T45" s="560"/>
      <c r="U45" s="560"/>
      <c r="V45" s="560"/>
      <c r="W45" s="560"/>
      <c r="X45" s="560"/>
      <c r="Y45" s="560"/>
      <c r="Z45" s="560"/>
      <c r="AA45" s="560"/>
      <c r="AB45" s="560"/>
      <c r="AC45" s="560"/>
      <c r="AD45" s="560"/>
      <c r="AE45" s="560"/>
      <c r="AF45" s="404">
        <v>1638</v>
      </c>
      <c r="AG45" s="575"/>
      <c r="AH45" s="576"/>
      <c r="AI45" s="289" t="s">
        <v>26</v>
      </c>
      <c r="AJ45" s="290"/>
      <c r="AK45" s="287"/>
      <c r="AL45" s="287"/>
      <c r="AM45" s="279"/>
      <c r="AN45" s="279"/>
      <c r="AO45" s="279"/>
      <c r="AP45" s="279"/>
      <c r="AQ45" s="279"/>
      <c r="AR45" s="279"/>
      <c r="AS45" s="279"/>
      <c r="AT45" s="279"/>
      <c r="AU45" s="279"/>
      <c r="AV45" s="279"/>
      <c r="AW45" s="279"/>
      <c r="AX45" s="279"/>
      <c r="AY45" s="279"/>
      <c r="AZ45" s="279"/>
      <c r="BA45" s="279"/>
      <c r="BB45" s="279"/>
      <c r="BC45" s="279"/>
    </row>
    <row r="46" spans="1:55" s="44" customFormat="1">
      <c r="A46" s="277"/>
      <c r="B46" s="570"/>
      <c r="C46" s="572"/>
      <c r="D46" s="405">
        <f t="shared" si="0"/>
        <v>38</v>
      </c>
      <c r="E46" s="560" t="s">
        <v>46</v>
      </c>
      <c r="F46" s="560"/>
      <c r="G46" s="560"/>
      <c r="H46" s="560"/>
      <c r="I46" s="560"/>
      <c r="J46" s="560"/>
      <c r="K46" s="560"/>
      <c r="L46" s="560"/>
      <c r="M46" s="560"/>
      <c r="N46" s="560"/>
      <c r="O46" s="560"/>
      <c r="P46" s="560"/>
      <c r="Q46" s="560"/>
      <c r="R46" s="560"/>
      <c r="S46" s="560"/>
      <c r="T46" s="560"/>
      <c r="U46" s="560"/>
      <c r="V46" s="560"/>
      <c r="W46" s="560"/>
      <c r="X46" s="560"/>
      <c r="Y46" s="560"/>
      <c r="Z46" s="560"/>
      <c r="AA46" s="560"/>
      <c r="AB46" s="560"/>
      <c r="AC46" s="560"/>
      <c r="AD46" s="560"/>
      <c r="AE46" s="560"/>
      <c r="AF46" s="404">
        <v>895</v>
      </c>
      <c r="AG46" s="575"/>
      <c r="AH46" s="576"/>
      <c r="AI46" s="281" t="s">
        <v>26</v>
      </c>
      <c r="AJ46" s="288"/>
      <c r="AK46" s="287"/>
      <c r="AL46" s="287"/>
      <c r="AM46" s="279"/>
      <c r="AN46" s="279"/>
      <c r="AO46" s="279"/>
      <c r="AP46" s="279"/>
      <c r="AQ46" s="279"/>
      <c r="AR46" s="279"/>
      <c r="AS46" s="279"/>
      <c r="AT46" s="279"/>
      <c r="AU46" s="279"/>
      <c r="AV46" s="279"/>
      <c r="AW46" s="279"/>
      <c r="AX46" s="279"/>
      <c r="AY46" s="279"/>
      <c r="AZ46" s="279"/>
      <c r="BA46" s="279"/>
      <c r="BB46" s="279"/>
      <c r="BC46" s="279"/>
    </row>
    <row r="47" spans="1:55" s="44" customFormat="1">
      <c r="A47" s="277"/>
      <c r="B47" s="570"/>
      <c r="C47" s="572"/>
      <c r="D47" s="405">
        <f t="shared" si="0"/>
        <v>39</v>
      </c>
      <c r="E47" s="560" t="s">
        <v>47</v>
      </c>
      <c r="F47" s="560"/>
      <c r="G47" s="560"/>
      <c r="H47" s="560"/>
      <c r="I47" s="560"/>
      <c r="J47" s="560"/>
      <c r="K47" s="560"/>
      <c r="L47" s="560"/>
      <c r="M47" s="560"/>
      <c r="N47" s="560"/>
      <c r="O47" s="560"/>
      <c r="P47" s="560"/>
      <c r="Q47" s="560"/>
      <c r="R47" s="560"/>
      <c r="S47" s="560"/>
      <c r="T47" s="560"/>
      <c r="U47" s="560"/>
      <c r="V47" s="560"/>
      <c r="W47" s="560"/>
      <c r="X47" s="560"/>
      <c r="Y47" s="560"/>
      <c r="Z47" s="560"/>
      <c r="AA47" s="560"/>
      <c r="AB47" s="560"/>
      <c r="AC47" s="560"/>
      <c r="AD47" s="560"/>
      <c r="AE47" s="560"/>
      <c r="AF47" s="404">
        <v>867</v>
      </c>
      <c r="AG47" s="575"/>
      <c r="AH47" s="576"/>
      <c r="AI47" s="281" t="s">
        <v>26</v>
      </c>
      <c r="AJ47" s="288"/>
      <c r="AK47" s="287"/>
      <c r="AL47" s="287"/>
      <c r="AM47" s="279"/>
      <c r="AN47" s="279"/>
      <c r="AO47" s="279"/>
      <c r="AP47" s="279"/>
      <c r="AQ47" s="279"/>
      <c r="AR47" s="279"/>
      <c r="AS47" s="279"/>
      <c r="AT47" s="279"/>
      <c r="AU47" s="279"/>
      <c r="AV47" s="279"/>
      <c r="AW47" s="279"/>
      <c r="AX47" s="279"/>
      <c r="AY47" s="279"/>
      <c r="AZ47" s="279"/>
      <c r="BA47" s="279"/>
      <c r="BB47" s="279"/>
      <c r="BC47" s="279"/>
    </row>
    <row r="48" spans="1:55" s="44" customFormat="1">
      <c r="A48" s="277"/>
      <c r="B48" s="570"/>
      <c r="C48" s="572"/>
      <c r="D48" s="405">
        <f t="shared" si="0"/>
        <v>40</v>
      </c>
      <c r="E48" s="560" t="s">
        <v>48</v>
      </c>
      <c r="F48" s="560"/>
      <c r="G48" s="560"/>
      <c r="H48" s="560"/>
      <c r="I48" s="560"/>
      <c r="J48" s="560"/>
      <c r="K48" s="560"/>
      <c r="L48" s="560"/>
      <c r="M48" s="560"/>
      <c r="N48" s="560"/>
      <c r="O48" s="560"/>
      <c r="P48" s="560"/>
      <c r="Q48" s="560"/>
      <c r="R48" s="560"/>
      <c r="S48" s="560"/>
      <c r="T48" s="560"/>
      <c r="U48" s="560"/>
      <c r="V48" s="560"/>
      <c r="W48" s="560"/>
      <c r="X48" s="560"/>
      <c r="Y48" s="560"/>
      <c r="Z48" s="560"/>
      <c r="AA48" s="560"/>
      <c r="AB48" s="560"/>
      <c r="AC48" s="560"/>
      <c r="AD48" s="560"/>
      <c r="AE48" s="560"/>
      <c r="AF48" s="404">
        <v>609</v>
      </c>
      <c r="AG48" s="575"/>
      <c r="AH48" s="576"/>
      <c r="AI48" s="281" t="s">
        <v>26</v>
      </c>
      <c r="AJ48" s="288"/>
      <c r="AK48" s="287"/>
      <c r="AL48" s="287"/>
      <c r="AM48" s="279"/>
      <c r="AN48" s="279"/>
      <c r="AO48" s="279"/>
      <c r="AP48" s="279"/>
      <c r="AQ48" s="279"/>
      <c r="AR48" s="279"/>
      <c r="AS48" s="279"/>
      <c r="AT48" s="279"/>
      <c r="AU48" s="279"/>
      <c r="AV48" s="279"/>
      <c r="AW48" s="279"/>
      <c r="AX48" s="279"/>
      <c r="AY48" s="279"/>
      <c r="AZ48" s="279"/>
      <c r="BA48" s="279"/>
      <c r="BB48" s="279"/>
      <c r="BC48" s="279"/>
    </row>
    <row r="49" spans="1:55" s="44" customFormat="1">
      <c r="A49" s="277"/>
      <c r="B49" s="570"/>
      <c r="C49" s="572"/>
      <c r="D49" s="405">
        <f t="shared" si="0"/>
        <v>41</v>
      </c>
      <c r="E49" s="560" t="s">
        <v>49</v>
      </c>
      <c r="F49" s="560"/>
      <c r="G49" s="560"/>
      <c r="H49" s="560"/>
      <c r="I49" s="560"/>
      <c r="J49" s="560"/>
      <c r="K49" s="560"/>
      <c r="L49" s="560"/>
      <c r="M49" s="560"/>
      <c r="N49" s="560"/>
      <c r="O49" s="560"/>
      <c r="P49" s="560"/>
      <c r="Q49" s="560"/>
      <c r="R49" s="560"/>
      <c r="S49" s="560"/>
      <c r="T49" s="560"/>
      <c r="U49" s="560"/>
      <c r="V49" s="560"/>
      <c r="W49" s="560"/>
      <c r="X49" s="560"/>
      <c r="Y49" s="560"/>
      <c r="Z49" s="560"/>
      <c r="AA49" s="560"/>
      <c r="AB49" s="560"/>
      <c r="AC49" s="560"/>
      <c r="AD49" s="560"/>
      <c r="AE49" s="560"/>
      <c r="AF49" s="404">
        <v>1639</v>
      </c>
      <c r="AG49" s="575"/>
      <c r="AH49" s="576"/>
      <c r="AI49" s="289" t="s">
        <v>26</v>
      </c>
      <c r="AJ49" s="288"/>
      <c r="AK49" s="287"/>
      <c r="AL49" s="287"/>
      <c r="AM49" s="279"/>
      <c r="AN49" s="279"/>
      <c r="AO49" s="279"/>
      <c r="AP49" s="279"/>
      <c r="AQ49" s="279"/>
      <c r="AR49" s="279"/>
      <c r="AS49" s="279"/>
      <c r="AT49" s="279"/>
      <c r="AU49" s="279"/>
      <c r="AV49" s="279"/>
      <c r="AW49" s="279"/>
      <c r="AX49" s="279"/>
      <c r="AY49" s="279"/>
      <c r="AZ49" s="279"/>
      <c r="BA49" s="279"/>
      <c r="BB49" s="279"/>
      <c r="BC49" s="279"/>
    </row>
    <row r="50" spans="1:55" s="44" customFormat="1">
      <c r="A50" s="277"/>
      <c r="B50" s="570"/>
      <c r="C50" s="572"/>
      <c r="D50" s="405">
        <f t="shared" si="0"/>
        <v>42</v>
      </c>
      <c r="E50" s="560" t="s">
        <v>50</v>
      </c>
      <c r="F50" s="560"/>
      <c r="G50" s="560"/>
      <c r="H50" s="560"/>
      <c r="I50" s="560"/>
      <c r="J50" s="560"/>
      <c r="K50" s="560"/>
      <c r="L50" s="560"/>
      <c r="M50" s="560"/>
      <c r="N50" s="560"/>
      <c r="O50" s="560"/>
      <c r="P50" s="560"/>
      <c r="Q50" s="560"/>
      <c r="R50" s="560"/>
      <c r="S50" s="560"/>
      <c r="T50" s="560"/>
      <c r="U50" s="560"/>
      <c r="V50" s="560"/>
      <c r="W50" s="560"/>
      <c r="X50" s="560"/>
      <c r="Y50" s="560"/>
      <c r="Z50" s="560"/>
      <c r="AA50" s="560"/>
      <c r="AB50" s="560"/>
      <c r="AC50" s="560"/>
      <c r="AD50" s="560"/>
      <c r="AE50" s="560"/>
      <c r="AF50" s="404">
        <v>1018</v>
      </c>
      <c r="AG50" s="575"/>
      <c r="AH50" s="576"/>
      <c r="AI50" s="281" t="s">
        <v>26</v>
      </c>
      <c r="AJ50" s="291"/>
      <c r="AK50" s="287"/>
      <c r="AL50" s="287"/>
      <c r="AM50" s="279"/>
      <c r="AN50" s="279"/>
      <c r="AO50" s="279"/>
      <c r="AP50" s="279"/>
      <c r="AQ50" s="279"/>
      <c r="AR50" s="279"/>
      <c r="AS50" s="279"/>
      <c r="AT50" s="279"/>
      <c r="AU50" s="279"/>
      <c r="AV50" s="279"/>
      <c r="AW50" s="279"/>
      <c r="AX50" s="279"/>
      <c r="AY50" s="279"/>
      <c r="AZ50" s="279"/>
      <c r="BA50" s="279"/>
      <c r="BB50" s="279"/>
      <c r="BC50" s="279"/>
    </row>
    <row r="51" spans="1:55" s="44" customFormat="1">
      <c r="A51" s="277"/>
      <c r="B51" s="570"/>
      <c r="C51" s="572"/>
      <c r="D51" s="405">
        <f t="shared" si="0"/>
        <v>43</v>
      </c>
      <c r="E51" s="560" t="s">
        <v>51</v>
      </c>
      <c r="F51" s="560"/>
      <c r="G51" s="560"/>
      <c r="H51" s="560"/>
      <c r="I51" s="560"/>
      <c r="J51" s="560"/>
      <c r="K51" s="560"/>
      <c r="L51" s="560"/>
      <c r="M51" s="560"/>
      <c r="N51" s="560"/>
      <c r="O51" s="560"/>
      <c r="P51" s="560"/>
      <c r="Q51" s="560"/>
      <c r="R51" s="560"/>
      <c r="S51" s="560"/>
      <c r="T51" s="560"/>
      <c r="U51" s="560"/>
      <c r="V51" s="560"/>
      <c r="W51" s="560"/>
      <c r="X51" s="560"/>
      <c r="Y51" s="560"/>
      <c r="Z51" s="560"/>
      <c r="AA51" s="560"/>
      <c r="AB51" s="560"/>
      <c r="AC51" s="560"/>
      <c r="AD51" s="560"/>
      <c r="AE51" s="560"/>
      <c r="AF51" s="404">
        <v>162</v>
      </c>
      <c r="AG51" s="575"/>
      <c r="AH51" s="576"/>
      <c r="AI51" s="281" t="s">
        <v>26</v>
      </c>
      <c r="AJ51" s="288"/>
      <c r="AK51" s="287"/>
      <c r="AL51" s="287"/>
      <c r="AM51" s="279"/>
      <c r="AN51" s="279"/>
      <c r="AO51" s="279"/>
      <c r="AP51" s="279"/>
      <c r="AQ51" s="279"/>
      <c r="AR51" s="279"/>
      <c r="AS51" s="279"/>
      <c r="AT51" s="279"/>
      <c r="AU51" s="279"/>
      <c r="AV51" s="279"/>
      <c r="AW51" s="279"/>
      <c r="AX51" s="279"/>
      <c r="AY51" s="279"/>
      <c r="AZ51" s="279"/>
      <c r="BA51" s="279"/>
      <c r="BB51" s="279"/>
      <c r="BC51" s="279"/>
    </row>
    <row r="52" spans="1:55" s="44" customFormat="1">
      <c r="A52" s="277"/>
      <c r="B52" s="570"/>
      <c r="C52" s="572"/>
      <c r="D52" s="405">
        <f t="shared" si="0"/>
        <v>44</v>
      </c>
      <c r="E52" s="560" t="s">
        <v>52</v>
      </c>
      <c r="F52" s="560"/>
      <c r="G52" s="560"/>
      <c r="H52" s="560"/>
      <c r="I52" s="560"/>
      <c r="J52" s="560"/>
      <c r="K52" s="560"/>
      <c r="L52" s="560"/>
      <c r="M52" s="560"/>
      <c r="N52" s="560"/>
      <c r="O52" s="560"/>
      <c r="P52" s="560"/>
      <c r="Q52" s="560"/>
      <c r="R52" s="560"/>
      <c r="S52" s="560"/>
      <c r="T52" s="560"/>
      <c r="U52" s="560"/>
      <c r="V52" s="560"/>
      <c r="W52" s="560"/>
      <c r="X52" s="560"/>
      <c r="Y52" s="560"/>
      <c r="Z52" s="560"/>
      <c r="AA52" s="560"/>
      <c r="AB52" s="560"/>
      <c r="AC52" s="560"/>
      <c r="AD52" s="560"/>
      <c r="AE52" s="560"/>
      <c r="AF52" s="404">
        <v>174</v>
      </c>
      <c r="AG52" s="575"/>
      <c r="AH52" s="576"/>
      <c r="AI52" s="281" t="s">
        <v>26</v>
      </c>
      <c r="AJ52" s="288"/>
      <c r="AK52" s="287"/>
      <c r="AL52" s="287"/>
      <c r="AM52" s="279"/>
      <c r="AN52" s="279"/>
      <c r="AO52" s="279"/>
      <c r="AP52" s="279"/>
      <c r="AQ52" s="279"/>
      <c r="AR52" s="279"/>
      <c r="AS52" s="279"/>
      <c r="AT52" s="279"/>
      <c r="AU52" s="279"/>
      <c r="AV52" s="279"/>
      <c r="AW52" s="279"/>
      <c r="AX52" s="279"/>
      <c r="AY52" s="279"/>
      <c r="AZ52" s="279"/>
      <c r="BA52" s="279"/>
      <c r="BB52" s="279"/>
      <c r="BC52" s="279"/>
    </row>
    <row r="53" spans="1:55" s="44" customFormat="1">
      <c r="A53" s="277"/>
      <c r="B53" s="570"/>
      <c r="C53" s="572"/>
      <c r="D53" s="405">
        <f t="shared" si="0"/>
        <v>45</v>
      </c>
      <c r="E53" s="560" t="s">
        <v>53</v>
      </c>
      <c r="F53" s="560"/>
      <c r="G53" s="560"/>
      <c r="H53" s="560"/>
      <c r="I53" s="560"/>
      <c r="J53" s="560"/>
      <c r="K53" s="560"/>
      <c r="L53" s="560"/>
      <c r="M53" s="560"/>
      <c r="N53" s="560"/>
      <c r="O53" s="560"/>
      <c r="P53" s="560"/>
      <c r="Q53" s="560"/>
      <c r="R53" s="560"/>
      <c r="S53" s="560"/>
      <c r="T53" s="560"/>
      <c r="U53" s="560"/>
      <c r="V53" s="560"/>
      <c r="W53" s="560"/>
      <c r="X53" s="560"/>
      <c r="Y53" s="560"/>
      <c r="Z53" s="560"/>
      <c r="AA53" s="560"/>
      <c r="AB53" s="560"/>
      <c r="AC53" s="560"/>
      <c r="AD53" s="560"/>
      <c r="AE53" s="560"/>
      <c r="AF53" s="404">
        <v>610</v>
      </c>
      <c r="AG53" s="575"/>
      <c r="AH53" s="576"/>
      <c r="AI53" s="281" t="s">
        <v>26</v>
      </c>
      <c r="AJ53" s="288"/>
      <c r="AK53" s="287"/>
      <c r="AL53" s="287"/>
      <c r="AM53" s="279"/>
      <c r="AN53" s="279"/>
      <c r="AO53" s="279"/>
      <c r="AP53" s="279"/>
      <c r="AQ53" s="279"/>
      <c r="AR53" s="279"/>
      <c r="AS53" s="279"/>
      <c r="AT53" s="279"/>
      <c r="AU53" s="279"/>
      <c r="AV53" s="279"/>
      <c r="AW53" s="279"/>
      <c r="AX53" s="279"/>
      <c r="AY53" s="279"/>
      <c r="AZ53" s="279"/>
      <c r="BA53" s="279"/>
      <c r="BB53" s="279"/>
      <c r="BC53" s="279"/>
    </row>
    <row r="54" spans="1:55" s="44" customFormat="1">
      <c r="A54" s="277"/>
      <c r="B54" s="570"/>
      <c r="C54" s="572"/>
      <c r="D54" s="405">
        <f t="shared" si="0"/>
        <v>46</v>
      </c>
      <c r="E54" s="560" t="s">
        <v>54</v>
      </c>
      <c r="F54" s="560"/>
      <c r="G54" s="560"/>
      <c r="H54" s="560"/>
      <c r="I54" s="560"/>
      <c r="J54" s="560"/>
      <c r="K54" s="560"/>
      <c r="L54" s="560"/>
      <c r="M54" s="560"/>
      <c r="N54" s="560"/>
      <c r="O54" s="560"/>
      <c r="P54" s="560"/>
      <c r="Q54" s="560"/>
      <c r="R54" s="560"/>
      <c r="S54" s="560"/>
      <c r="T54" s="560"/>
      <c r="U54" s="560"/>
      <c r="V54" s="560"/>
      <c r="W54" s="560"/>
      <c r="X54" s="560"/>
      <c r="Y54" s="560"/>
      <c r="Z54" s="560"/>
      <c r="AA54" s="560"/>
      <c r="AB54" s="560"/>
      <c r="AC54" s="560"/>
      <c r="AD54" s="560"/>
      <c r="AE54" s="560"/>
      <c r="AF54" s="404">
        <v>746</v>
      </c>
      <c r="AG54" s="536"/>
      <c r="AH54" s="536"/>
      <c r="AI54" s="281" t="s">
        <v>26</v>
      </c>
      <c r="AJ54" s="291"/>
      <c r="AK54" s="287"/>
      <c r="AL54" s="287"/>
      <c r="AM54" s="279"/>
      <c r="AN54" s="279"/>
      <c r="AO54" s="279"/>
      <c r="AP54" s="279"/>
      <c r="AQ54" s="279"/>
      <c r="AR54" s="279"/>
      <c r="AS54" s="279"/>
      <c r="AT54" s="279"/>
      <c r="AU54" s="279"/>
      <c r="AV54" s="279"/>
      <c r="AW54" s="279"/>
      <c r="AX54" s="279"/>
      <c r="AY54" s="279"/>
      <c r="AZ54" s="279"/>
      <c r="BA54" s="279"/>
      <c r="BB54" s="279"/>
      <c r="BC54" s="279"/>
    </row>
    <row r="55" spans="1:55" s="44" customFormat="1">
      <c r="A55" s="277"/>
      <c r="B55" s="570"/>
      <c r="C55" s="572"/>
      <c r="D55" s="405">
        <f t="shared" si="0"/>
        <v>47</v>
      </c>
      <c r="E55" s="560" t="s">
        <v>55</v>
      </c>
      <c r="F55" s="560"/>
      <c r="G55" s="560"/>
      <c r="H55" s="560"/>
      <c r="I55" s="560"/>
      <c r="J55" s="560"/>
      <c r="K55" s="560"/>
      <c r="L55" s="560"/>
      <c r="M55" s="560"/>
      <c r="N55" s="560"/>
      <c r="O55" s="560"/>
      <c r="P55" s="560"/>
      <c r="Q55" s="560"/>
      <c r="R55" s="560"/>
      <c r="S55" s="560"/>
      <c r="T55" s="560"/>
      <c r="U55" s="560"/>
      <c r="V55" s="560"/>
      <c r="W55" s="560"/>
      <c r="X55" s="560"/>
      <c r="Y55" s="560"/>
      <c r="Z55" s="560"/>
      <c r="AA55" s="560"/>
      <c r="AB55" s="560"/>
      <c r="AC55" s="560"/>
      <c r="AD55" s="560"/>
      <c r="AE55" s="560"/>
      <c r="AF55" s="404">
        <v>866</v>
      </c>
      <c r="AG55" s="536"/>
      <c r="AH55" s="536"/>
      <c r="AI55" s="281" t="s">
        <v>26</v>
      </c>
      <c r="AJ55" s="288"/>
      <c r="AK55" s="287"/>
      <c r="AL55" s="287"/>
      <c r="AM55" s="279"/>
      <c r="AN55" s="279"/>
      <c r="AO55" s="279"/>
      <c r="AP55" s="279"/>
      <c r="AQ55" s="279"/>
      <c r="AR55" s="279"/>
      <c r="AS55" s="279"/>
      <c r="AT55" s="279"/>
      <c r="AU55" s="279"/>
      <c r="AV55" s="279"/>
      <c r="AW55" s="279"/>
      <c r="AX55" s="279"/>
      <c r="AY55" s="279"/>
      <c r="AZ55" s="279"/>
      <c r="BA55" s="279"/>
      <c r="BB55" s="279"/>
      <c r="BC55" s="279"/>
    </row>
    <row r="56" spans="1:55" s="44" customFormat="1">
      <c r="A56" s="277"/>
      <c r="B56" s="570"/>
      <c r="C56" s="573"/>
      <c r="D56" s="405">
        <f t="shared" si="0"/>
        <v>48</v>
      </c>
      <c r="E56" s="560" t="s">
        <v>56</v>
      </c>
      <c r="F56" s="560"/>
      <c r="G56" s="560"/>
      <c r="H56" s="560"/>
      <c r="I56" s="560"/>
      <c r="J56" s="560"/>
      <c r="K56" s="560"/>
      <c r="L56" s="560"/>
      <c r="M56" s="560"/>
      <c r="N56" s="560"/>
      <c r="O56" s="560"/>
      <c r="P56" s="560"/>
      <c r="Q56" s="560"/>
      <c r="R56" s="560"/>
      <c r="S56" s="560"/>
      <c r="T56" s="560"/>
      <c r="U56" s="560"/>
      <c r="V56" s="560"/>
      <c r="W56" s="560"/>
      <c r="X56" s="560"/>
      <c r="Y56" s="560"/>
      <c r="Z56" s="560"/>
      <c r="AA56" s="560"/>
      <c r="AB56" s="560"/>
      <c r="AC56" s="560"/>
      <c r="AD56" s="560"/>
      <c r="AE56" s="560"/>
      <c r="AF56" s="404">
        <v>607</v>
      </c>
      <c r="AG56" s="536"/>
      <c r="AH56" s="536"/>
      <c r="AI56" s="281" t="s">
        <v>26</v>
      </c>
      <c r="AJ56" s="288"/>
      <c r="AK56" s="287"/>
      <c r="AL56" s="287"/>
      <c r="AM56" s="279"/>
      <c r="AN56" s="279"/>
      <c r="AO56" s="279"/>
      <c r="AP56" s="279"/>
      <c r="AQ56" s="279"/>
      <c r="AR56" s="279"/>
      <c r="AS56" s="279"/>
      <c r="AT56" s="279"/>
      <c r="AU56" s="279"/>
      <c r="AV56" s="279"/>
      <c r="AW56" s="279"/>
      <c r="AX56" s="279"/>
      <c r="AY56" s="279"/>
      <c r="AZ56" s="279"/>
      <c r="BA56" s="279"/>
      <c r="BB56" s="279"/>
      <c r="BC56" s="279"/>
    </row>
    <row r="57" spans="1:55" s="44" customFormat="1">
      <c r="A57" s="277"/>
      <c r="B57" s="570"/>
      <c r="C57" s="286"/>
      <c r="D57" s="405">
        <f t="shared" si="0"/>
        <v>49</v>
      </c>
      <c r="E57" s="569" t="s">
        <v>57</v>
      </c>
      <c r="F57" s="569"/>
      <c r="G57" s="569"/>
      <c r="H57" s="569"/>
      <c r="I57" s="569"/>
      <c r="J57" s="569"/>
      <c r="K57" s="569"/>
      <c r="L57" s="569"/>
      <c r="M57" s="569"/>
      <c r="N57" s="569"/>
      <c r="O57" s="569"/>
      <c r="P57" s="569"/>
      <c r="Q57" s="569"/>
      <c r="R57" s="569"/>
      <c r="S57" s="569"/>
      <c r="T57" s="569"/>
      <c r="U57" s="569"/>
      <c r="V57" s="569"/>
      <c r="W57" s="569"/>
      <c r="X57" s="569"/>
      <c r="Y57" s="569"/>
      <c r="Z57" s="569"/>
      <c r="AA57" s="569"/>
      <c r="AB57" s="569"/>
      <c r="AC57" s="569"/>
      <c r="AD57" s="569"/>
      <c r="AE57" s="569"/>
      <c r="AF57" s="406">
        <v>304</v>
      </c>
      <c r="AG57" s="582">
        <f>+AG30-AG53</f>
        <v>0</v>
      </c>
      <c r="AH57" s="582"/>
      <c r="AI57" s="292" t="s">
        <v>27</v>
      </c>
      <c r="AJ57" s="293"/>
      <c r="AK57" s="294"/>
      <c r="AL57" s="295"/>
      <c r="AM57" s="279"/>
      <c r="AN57" s="279"/>
      <c r="AO57" s="279"/>
      <c r="AP57" s="279"/>
      <c r="AQ57" s="279"/>
      <c r="AR57" s="279"/>
      <c r="AS57" s="279"/>
      <c r="AT57" s="279"/>
      <c r="AU57" s="279"/>
      <c r="AV57" s="279"/>
      <c r="AW57" s="279"/>
      <c r="AX57" s="279"/>
      <c r="AY57" s="279"/>
      <c r="AZ57" s="279"/>
      <c r="BA57" s="279"/>
      <c r="BB57" s="279"/>
      <c r="BC57" s="279"/>
    </row>
    <row r="58" spans="1:55" s="44" customFormat="1">
      <c r="A58" s="277"/>
      <c r="B58" s="570" t="s">
        <v>58</v>
      </c>
      <c r="C58" s="296"/>
      <c r="D58" s="405">
        <f t="shared" si="0"/>
        <v>50</v>
      </c>
      <c r="E58" s="583" t="s">
        <v>59</v>
      </c>
      <c r="F58" s="583"/>
      <c r="G58" s="583"/>
      <c r="H58" s="583"/>
      <c r="I58" s="583"/>
      <c r="J58" s="583"/>
      <c r="K58" s="583"/>
      <c r="L58" s="583"/>
      <c r="M58" s="583"/>
      <c r="N58" s="583"/>
      <c r="O58" s="583"/>
      <c r="P58" s="583"/>
      <c r="Q58" s="583"/>
      <c r="R58" s="583"/>
      <c r="S58" s="583"/>
      <c r="T58" s="583"/>
      <c r="U58" s="583"/>
      <c r="V58" s="583"/>
      <c r="W58" s="583"/>
      <c r="X58" s="583"/>
      <c r="Y58" s="583"/>
      <c r="Z58" s="583"/>
      <c r="AA58" s="406"/>
      <c r="AB58" s="583" t="s">
        <v>60</v>
      </c>
      <c r="AC58" s="583"/>
      <c r="AD58" s="583"/>
      <c r="AE58" s="583"/>
      <c r="AF58" s="406"/>
      <c r="AG58" s="532" t="s">
        <v>61</v>
      </c>
      <c r="AH58" s="532"/>
      <c r="AI58" s="297">
        <v>31</v>
      </c>
      <c r="AJ58" s="552"/>
      <c r="AK58" s="552"/>
      <c r="AL58" s="298" t="s">
        <v>9</v>
      </c>
      <c r="AM58" s="279"/>
      <c r="AN58" s="279"/>
      <c r="AO58" s="279"/>
      <c r="AP58" s="279"/>
      <c r="AQ58" s="279"/>
      <c r="AR58" s="279"/>
      <c r="AS58" s="279"/>
      <c r="AT58" s="279"/>
      <c r="AU58" s="279"/>
      <c r="AV58" s="279"/>
      <c r="AW58" s="279"/>
      <c r="AX58" s="279"/>
      <c r="AY58" s="279"/>
      <c r="AZ58" s="279"/>
      <c r="BA58" s="279"/>
      <c r="BB58" s="279"/>
      <c r="BC58" s="279"/>
    </row>
    <row r="59" spans="1:55" s="44" customFormat="1">
      <c r="A59" s="277"/>
      <c r="B59" s="570"/>
      <c r="C59" s="568" t="s">
        <v>62</v>
      </c>
      <c r="D59" s="405">
        <f t="shared" si="0"/>
        <v>51</v>
      </c>
      <c r="E59" s="558" t="s">
        <v>63</v>
      </c>
      <c r="F59" s="558"/>
      <c r="G59" s="558"/>
      <c r="H59" s="558"/>
      <c r="I59" s="558"/>
      <c r="J59" s="558"/>
      <c r="K59" s="558"/>
      <c r="L59" s="558"/>
      <c r="M59" s="558"/>
      <c r="N59" s="558"/>
      <c r="O59" s="558"/>
      <c r="P59" s="558"/>
      <c r="Q59" s="558"/>
      <c r="R59" s="558"/>
      <c r="S59" s="558"/>
      <c r="T59" s="558"/>
      <c r="U59" s="558"/>
      <c r="V59" s="558"/>
      <c r="W59" s="558"/>
      <c r="X59" s="558"/>
      <c r="Y59" s="558"/>
      <c r="Z59" s="558"/>
      <c r="AA59" s="404">
        <v>18</v>
      </c>
      <c r="AB59" s="536">
        <v>13970803</v>
      </c>
      <c r="AC59" s="536"/>
      <c r="AD59" s="536"/>
      <c r="AE59" s="536"/>
      <c r="AF59" s="404">
        <v>19</v>
      </c>
      <c r="AG59" s="536"/>
      <c r="AH59" s="536"/>
      <c r="AI59" s="297">
        <v>20</v>
      </c>
      <c r="AJ59" s="552">
        <f>+AB59*10%</f>
        <v>1397080.3</v>
      </c>
      <c r="AK59" s="552"/>
      <c r="AL59" s="298" t="s">
        <v>9</v>
      </c>
      <c r="AM59" s="279"/>
      <c r="AN59" s="279"/>
      <c r="AO59" s="279"/>
      <c r="AP59" s="279"/>
      <c r="AQ59" s="279"/>
      <c r="AR59" s="279"/>
      <c r="AS59" s="279"/>
      <c r="AT59" s="279"/>
      <c r="AU59" s="279"/>
      <c r="AV59" s="279"/>
      <c r="AW59" s="279"/>
      <c r="AX59" s="279"/>
      <c r="AY59" s="279"/>
      <c r="AZ59" s="279"/>
      <c r="BA59" s="279"/>
      <c r="BB59" s="279"/>
      <c r="BC59" s="279"/>
    </row>
    <row r="60" spans="1:55" s="44" customFormat="1">
      <c r="A60" s="277"/>
      <c r="B60" s="570"/>
      <c r="C60" s="568"/>
      <c r="D60" s="405">
        <f t="shared" si="0"/>
        <v>52</v>
      </c>
      <c r="E60" s="558" t="s">
        <v>64</v>
      </c>
      <c r="F60" s="558"/>
      <c r="G60" s="558"/>
      <c r="H60" s="558"/>
      <c r="I60" s="558"/>
      <c r="J60" s="558"/>
      <c r="K60" s="558"/>
      <c r="L60" s="558"/>
      <c r="M60" s="558"/>
      <c r="N60" s="558"/>
      <c r="O60" s="558"/>
      <c r="P60" s="558"/>
      <c r="Q60" s="558"/>
      <c r="R60" s="558"/>
      <c r="S60" s="558"/>
      <c r="T60" s="558"/>
      <c r="U60" s="558"/>
      <c r="V60" s="558"/>
      <c r="W60" s="558"/>
      <c r="X60" s="558"/>
      <c r="Y60" s="558"/>
      <c r="Z60" s="558"/>
      <c r="AA60" s="404">
        <v>1109</v>
      </c>
      <c r="AB60" s="536"/>
      <c r="AC60" s="536"/>
      <c r="AD60" s="536"/>
      <c r="AE60" s="536"/>
      <c r="AF60" s="404">
        <v>1111</v>
      </c>
      <c r="AG60" s="536"/>
      <c r="AH60" s="536"/>
      <c r="AI60" s="297">
        <v>1113</v>
      </c>
      <c r="AJ60" s="552"/>
      <c r="AK60" s="552"/>
      <c r="AL60" s="298" t="s">
        <v>9</v>
      </c>
      <c r="AM60" s="279"/>
      <c r="AN60" s="279"/>
      <c r="AO60" s="279"/>
      <c r="AP60" s="279"/>
      <c r="AQ60" s="279"/>
      <c r="AR60" s="279"/>
      <c r="AS60" s="279"/>
      <c r="AT60" s="279"/>
      <c r="AU60" s="279"/>
      <c r="AV60" s="279"/>
      <c r="AW60" s="279"/>
      <c r="AX60" s="279"/>
      <c r="AY60" s="279"/>
      <c r="AZ60" s="279"/>
      <c r="BA60" s="279"/>
      <c r="BB60" s="279"/>
      <c r="BC60" s="279"/>
    </row>
    <row r="61" spans="1:55" s="301" customFormat="1">
      <c r="A61" s="299"/>
      <c r="B61" s="570"/>
      <c r="C61" s="568"/>
      <c r="D61" s="405">
        <f t="shared" si="0"/>
        <v>53</v>
      </c>
      <c r="E61" s="558" t="s">
        <v>65</v>
      </c>
      <c r="F61" s="558"/>
      <c r="G61" s="558"/>
      <c r="H61" s="558"/>
      <c r="I61" s="558"/>
      <c r="J61" s="558"/>
      <c r="K61" s="558"/>
      <c r="L61" s="558"/>
      <c r="M61" s="558"/>
      <c r="N61" s="558"/>
      <c r="O61" s="558"/>
      <c r="P61" s="558"/>
      <c r="Q61" s="558"/>
      <c r="R61" s="558"/>
      <c r="S61" s="558"/>
      <c r="T61" s="558"/>
      <c r="U61" s="558"/>
      <c r="V61" s="558"/>
      <c r="W61" s="558"/>
      <c r="X61" s="558"/>
      <c r="Y61" s="558"/>
      <c r="Z61" s="558"/>
      <c r="AA61" s="404">
        <v>1640</v>
      </c>
      <c r="AB61" s="575"/>
      <c r="AC61" s="584"/>
      <c r="AD61" s="584"/>
      <c r="AE61" s="576"/>
      <c r="AF61" s="404">
        <v>1641</v>
      </c>
      <c r="AG61" s="536"/>
      <c r="AH61" s="536"/>
      <c r="AI61" s="297">
        <v>1642</v>
      </c>
      <c r="AJ61" s="552"/>
      <c r="AK61" s="552"/>
      <c r="AL61" s="298" t="s">
        <v>9</v>
      </c>
      <c r="AM61" s="279"/>
      <c r="AN61" s="279"/>
      <c r="AO61" s="279"/>
      <c r="AP61" s="300"/>
      <c r="AQ61" s="300"/>
      <c r="AR61" s="300"/>
      <c r="AS61" s="300"/>
      <c r="AT61" s="300"/>
      <c r="AU61" s="300"/>
      <c r="AV61" s="300"/>
      <c r="AW61" s="300"/>
      <c r="AX61" s="300"/>
      <c r="AY61" s="300"/>
      <c r="AZ61" s="300"/>
      <c r="BA61" s="300"/>
      <c r="BB61" s="300"/>
      <c r="BC61" s="300"/>
    </row>
    <row r="62" spans="1:55" s="44" customFormat="1">
      <c r="A62" s="277"/>
      <c r="B62" s="570"/>
      <c r="C62" s="568"/>
      <c r="D62" s="405">
        <f t="shared" si="0"/>
        <v>54</v>
      </c>
      <c r="E62" s="560" t="s">
        <v>66</v>
      </c>
      <c r="F62" s="560"/>
      <c r="G62" s="560"/>
      <c r="H62" s="560"/>
      <c r="I62" s="560"/>
      <c r="J62" s="560"/>
      <c r="K62" s="560"/>
      <c r="L62" s="560"/>
      <c r="M62" s="560"/>
      <c r="N62" s="560"/>
      <c r="O62" s="560"/>
      <c r="P62" s="560"/>
      <c r="Q62" s="560"/>
      <c r="R62" s="560"/>
      <c r="S62" s="560"/>
      <c r="T62" s="560"/>
      <c r="U62" s="560"/>
      <c r="V62" s="560"/>
      <c r="W62" s="560"/>
      <c r="X62" s="560"/>
      <c r="Y62" s="560"/>
      <c r="Z62" s="560"/>
      <c r="AA62" s="404">
        <v>187</v>
      </c>
      <c r="AB62" s="536"/>
      <c r="AC62" s="536"/>
      <c r="AD62" s="536"/>
      <c r="AE62" s="536"/>
      <c r="AF62" s="404">
        <v>188</v>
      </c>
      <c r="AG62" s="587"/>
      <c r="AH62" s="587"/>
      <c r="AI62" s="404">
        <v>189</v>
      </c>
      <c r="AJ62" s="552"/>
      <c r="AK62" s="552"/>
      <c r="AL62" s="298" t="s">
        <v>9</v>
      </c>
      <c r="AM62" s="279"/>
      <c r="AN62" s="279"/>
      <c r="AO62" s="279"/>
      <c r="AP62" s="279"/>
      <c r="AQ62" s="279"/>
      <c r="AR62" s="279"/>
      <c r="AS62" s="279"/>
      <c r="AT62" s="279"/>
      <c r="AU62" s="279"/>
      <c r="AV62" s="279"/>
      <c r="AW62" s="279"/>
      <c r="AX62" s="279"/>
      <c r="AY62" s="279"/>
      <c r="AZ62" s="279"/>
      <c r="BA62" s="279"/>
      <c r="BB62" s="279"/>
      <c r="BC62" s="279"/>
    </row>
    <row r="63" spans="1:55" s="44" customFormat="1" ht="17.45" customHeight="1">
      <c r="A63" s="277"/>
      <c r="B63" s="570"/>
      <c r="C63" s="568"/>
      <c r="D63" s="405">
        <f t="shared" si="0"/>
        <v>55</v>
      </c>
      <c r="E63" s="560" t="s">
        <v>67</v>
      </c>
      <c r="F63" s="560"/>
      <c r="G63" s="560"/>
      <c r="H63" s="560"/>
      <c r="I63" s="560"/>
      <c r="J63" s="560"/>
      <c r="K63" s="560"/>
      <c r="L63" s="560"/>
      <c r="M63" s="560"/>
      <c r="N63" s="560"/>
      <c r="O63" s="560"/>
      <c r="P63" s="560"/>
      <c r="Q63" s="560"/>
      <c r="R63" s="560"/>
      <c r="S63" s="560"/>
      <c r="T63" s="560"/>
      <c r="U63" s="560"/>
      <c r="V63" s="560"/>
      <c r="W63" s="560"/>
      <c r="X63" s="560"/>
      <c r="Y63" s="560"/>
      <c r="Z63" s="560"/>
      <c r="AA63" s="404">
        <v>1037</v>
      </c>
      <c r="AB63" s="536"/>
      <c r="AC63" s="536"/>
      <c r="AD63" s="536"/>
      <c r="AE63" s="536"/>
      <c r="AF63" s="297">
        <v>1038</v>
      </c>
      <c r="AG63" s="559"/>
      <c r="AH63" s="559"/>
      <c r="AI63" s="404">
        <v>1039</v>
      </c>
      <c r="AJ63" s="552"/>
      <c r="AK63" s="552"/>
      <c r="AL63" s="298" t="s">
        <v>9</v>
      </c>
      <c r="AM63" s="279"/>
      <c r="AN63" s="279"/>
      <c r="AO63" s="279"/>
      <c r="AP63" s="279"/>
      <c r="AQ63" s="279"/>
      <c r="AR63" s="279"/>
      <c r="AS63" s="279"/>
      <c r="AT63" s="279"/>
      <c r="AU63" s="279"/>
      <c r="AV63" s="279"/>
      <c r="AW63" s="279"/>
      <c r="AX63" s="279"/>
      <c r="AY63" s="279"/>
      <c r="AZ63" s="279"/>
      <c r="BA63" s="279"/>
      <c r="BB63" s="279"/>
      <c r="BC63" s="279"/>
    </row>
    <row r="64" spans="1:55" s="44" customFormat="1">
      <c r="A64" s="277"/>
      <c r="B64" s="570"/>
      <c r="C64" s="568"/>
      <c r="D64" s="405">
        <f t="shared" si="0"/>
        <v>56</v>
      </c>
      <c r="E64" s="558" t="s">
        <v>68</v>
      </c>
      <c r="F64" s="558"/>
      <c r="G64" s="558"/>
      <c r="H64" s="558"/>
      <c r="I64" s="558"/>
      <c r="J64" s="558"/>
      <c r="K64" s="558"/>
      <c r="L64" s="558"/>
      <c r="M64" s="558"/>
      <c r="N64" s="558"/>
      <c r="O64" s="558"/>
      <c r="P64" s="558"/>
      <c r="Q64" s="558"/>
      <c r="R64" s="558"/>
      <c r="S64" s="558"/>
      <c r="T64" s="558"/>
      <c r="U64" s="558"/>
      <c r="V64" s="558"/>
      <c r="W64" s="558"/>
      <c r="X64" s="558"/>
      <c r="Y64" s="558"/>
      <c r="Z64" s="558"/>
      <c r="AA64" s="404">
        <v>77</v>
      </c>
      <c r="AB64" s="536"/>
      <c r="AC64" s="536"/>
      <c r="AD64" s="536"/>
      <c r="AE64" s="536"/>
      <c r="AF64" s="404">
        <v>74</v>
      </c>
      <c r="AG64" s="587"/>
      <c r="AH64" s="587"/>
      <c r="AI64" s="404">
        <v>79</v>
      </c>
      <c r="AJ64" s="552"/>
      <c r="AK64" s="552"/>
      <c r="AL64" s="298" t="s">
        <v>9</v>
      </c>
      <c r="AM64" s="279"/>
      <c r="AN64" s="279"/>
      <c r="AO64" s="279"/>
      <c r="AP64" s="279"/>
      <c r="AQ64" s="279"/>
      <c r="AR64" s="279"/>
      <c r="AS64" s="279"/>
      <c r="AT64" s="279"/>
      <c r="AU64" s="279"/>
      <c r="AV64" s="279"/>
      <c r="AW64" s="279"/>
      <c r="AX64" s="279"/>
      <c r="AY64" s="279"/>
      <c r="AZ64" s="279"/>
      <c r="BA64" s="279"/>
      <c r="BB64" s="279"/>
      <c r="BC64" s="279"/>
    </row>
    <row r="65" spans="1:55" s="44" customFormat="1">
      <c r="A65" s="277"/>
      <c r="B65" s="570"/>
      <c r="C65" s="568"/>
      <c r="D65" s="405">
        <f t="shared" si="0"/>
        <v>57</v>
      </c>
      <c r="E65" s="558" t="s">
        <v>69</v>
      </c>
      <c r="F65" s="558"/>
      <c r="G65" s="558"/>
      <c r="H65" s="558"/>
      <c r="I65" s="558"/>
      <c r="J65" s="558"/>
      <c r="K65" s="558"/>
      <c r="L65" s="558"/>
      <c r="M65" s="558"/>
      <c r="N65" s="558"/>
      <c r="O65" s="558"/>
      <c r="P65" s="558"/>
      <c r="Q65" s="558"/>
      <c r="R65" s="558"/>
      <c r="S65" s="558"/>
      <c r="T65" s="558"/>
      <c r="U65" s="558"/>
      <c r="V65" s="558"/>
      <c r="W65" s="558"/>
      <c r="X65" s="558"/>
      <c r="Y65" s="558"/>
      <c r="Z65" s="558"/>
      <c r="AA65" s="404">
        <v>1040</v>
      </c>
      <c r="AB65" s="536"/>
      <c r="AC65" s="536"/>
      <c r="AD65" s="536"/>
      <c r="AE65" s="536"/>
      <c r="AF65" s="286"/>
      <c r="AG65" s="585"/>
      <c r="AH65" s="586"/>
      <c r="AI65" s="404">
        <v>1041</v>
      </c>
      <c r="AJ65" s="552"/>
      <c r="AK65" s="552"/>
      <c r="AL65" s="298" t="s">
        <v>9</v>
      </c>
      <c r="AM65" s="279"/>
      <c r="AN65" s="279"/>
      <c r="AO65" s="279"/>
      <c r="AP65" s="279"/>
      <c r="AQ65" s="279"/>
      <c r="AR65" s="279"/>
      <c r="AS65" s="279"/>
      <c r="AT65" s="279"/>
      <c r="AU65" s="279"/>
      <c r="AV65" s="279"/>
      <c r="AW65" s="279"/>
      <c r="AX65" s="279"/>
      <c r="AY65" s="279"/>
      <c r="AZ65" s="279"/>
      <c r="BA65" s="279"/>
      <c r="BB65" s="279"/>
      <c r="BC65" s="279"/>
    </row>
    <row r="66" spans="1:55" s="44" customFormat="1">
      <c r="A66" s="277"/>
      <c r="B66" s="570"/>
      <c r="C66" s="568"/>
      <c r="D66" s="405">
        <f t="shared" si="0"/>
        <v>58</v>
      </c>
      <c r="E66" s="558" t="s">
        <v>70</v>
      </c>
      <c r="F66" s="558"/>
      <c r="G66" s="558"/>
      <c r="H66" s="558"/>
      <c r="I66" s="558"/>
      <c r="J66" s="558"/>
      <c r="K66" s="558"/>
      <c r="L66" s="558"/>
      <c r="M66" s="558"/>
      <c r="N66" s="558"/>
      <c r="O66" s="558"/>
      <c r="P66" s="558"/>
      <c r="Q66" s="558"/>
      <c r="R66" s="558"/>
      <c r="S66" s="558"/>
      <c r="T66" s="558"/>
      <c r="U66" s="558"/>
      <c r="V66" s="558"/>
      <c r="W66" s="558"/>
      <c r="X66" s="558"/>
      <c r="Y66" s="558"/>
      <c r="Z66" s="558"/>
      <c r="AA66" s="286"/>
      <c r="AB66" s="585"/>
      <c r="AC66" s="588"/>
      <c r="AD66" s="588"/>
      <c r="AE66" s="586"/>
      <c r="AF66" s="286"/>
      <c r="AG66" s="585"/>
      <c r="AH66" s="586"/>
      <c r="AI66" s="404">
        <v>1042</v>
      </c>
      <c r="AJ66" s="552"/>
      <c r="AK66" s="552"/>
      <c r="AL66" s="298" t="s">
        <v>9</v>
      </c>
      <c r="AM66" s="279"/>
      <c r="AN66" s="279"/>
      <c r="AO66" s="279"/>
      <c r="AP66" s="279"/>
      <c r="AQ66" s="279"/>
      <c r="AR66" s="279"/>
      <c r="AS66" s="279"/>
      <c r="AT66" s="279"/>
      <c r="AU66" s="279"/>
      <c r="AV66" s="279"/>
      <c r="AW66" s="279"/>
      <c r="AX66" s="279"/>
      <c r="AY66" s="279"/>
      <c r="AZ66" s="279"/>
      <c r="BA66" s="279"/>
      <c r="BB66" s="279"/>
      <c r="BC66" s="279"/>
    </row>
    <row r="67" spans="1:55" s="44" customFormat="1">
      <c r="A67" s="277"/>
      <c r="B67" s="570"/>
      <c r="C67" s="568"/>
      <c r="D67" s="405">
        <f t="shared" si="0"/>
        <v>59</v>
      </c>
      <c r="E67" s="558" t="s">
        <v>71</v>
      </c>
      <c r="F67" s="558"/>
      <c r="G67" s="558"/>
      <c r="H67" s="558"/>
      <c r="I67" s="558"/>
      <c r="J67" s="558"/>
      <c r="K67" s="558"/>
      <c r="L67" s="558"/>
      <c r="M67" s="558"/>
      <c r="N67" s="558"/>
      <c r="O67" s="558"/>
      <c r="P67" s="558"/>
      <c r="Q67" s="558"/>
      <c r="R67" s="558"/>
      <c r="S67" s="558"/>
      <c r="T67" s="558"/>
      <c r="U67" s="558"/>
      <c r="V67" s="558"/>
      <c r="W67" s="558"/>
      <c r="X67" s="558"/>
      <c r="Y67" s="558"/>
      <c r="Z67" s="558"/>
      <c r="AA67" s="404">
        <v>824</v>
      </c>
      <c r="AB67" s="536"/>
      <c r="AC67" s="536"/>
      <c r="AD67" s="536"/>
      <c r="AE67" s="536"/>
      <c r="AF67" s="286"/>
      <c r="AG67" s="585"/>
      <c r="AH67" s="586"/>
      <c r="AI67" s="404">
        <v>825</v>
      </c>
      <c r="AJ67" s="552"/>
      <c r="AK67" s="552"/>
      <c r="AL67" s="298" t="s">
        <v>9</v>
      </c>
      <c r="AM67" s="279"/>
      <c r="AN67" s="279"/>
      <c r="AO67" s="279"/>
      <c r="AP67" s="279"/>
      <c r="AQ67" s="279"/>
      <c r="AR67" s="279"/>
      <c r="AS67" s="279"/>
      <c r="AT67" s="279"/>
      <c r="AU67" s="279"/>
      <c r="AV67" s="279"/>
      <c r="AW67" s="279"/>
      <c r="AX67" s="279"/>
      <c r="AY67" s="279"/>
      <c r="AZ67" s="279"/>
      <c r="BA67" s="279"/>
      <c r="BB67" s="279"/>
      <c r="BC67" s="279"/>
    </row>
    <row r="68" spans="1:55" s="44" customFormat="1">
      <c r="A68" s="277"/>
      <c r="B68" s="570"/>
      <c r="C68" s="568"/>
      <c r="D68" s="405">
        <f t="shared" si="0"/>
        <v>60</v>
      </c>
      <c r="E68" s="560" t="s">
        <v>72</v>
      </c>
      <c r="F68" s="560"/>
      <c r="G68" s="560"/>
      <c r="H68" s="560"/>
      <c r="I68" s="560"/>
      <c r="J68" s="560"/>
      <c r="K68" s="560"/>
      <c r="L68" s="560"/>
      <c r="M68" s="560"/>
      <c r="N68" s="560"/>
      <c r="O68" s="560"/>
      <c r="P68" s="560"/>
      <c r="Q68" s="560"/>
      <c r="R68" s="560"/>
      <c r="S68" s="560"/>
      <c r="T68" s="560"/>
      <c r="U68" s="560"/>
      <c r="V68" s="560"/>
      <c r="W68" s="560"/>
      <c r="X68" s="560"/>
      <c r="Y68" s="560"/>
      <c r="Z68" s="560"/>
      <c r="AA68" s="404">
        <v>1043</v>
      </c>
      <c r="AB68" s="536"/>
      <c r="AC68" s="536"/>
      <c r="AD68" s="536"/>
      <c r="AE68" s="536"/>
      <c r="AF68" s="297">
        <v>1102</v>
      </c>
      <c r="AG68" s="559"/>
      <c r="AH68" s="559"/>
      <c r="AI68" s="404">
        <v>1044</v>
      </c>
      <c r="AJ68" s="552"/>
      <c r="AK68" s="552"/>
      <c r="AL68" s="298" t="s">
        <v>9</v>
      </c>
      <c r="AM68" s="279"/>
      <c r="AN68" s="279"/>
      <c r="AO68" s="279"/>
      <c r="AP68" s="279"/>
      <c r="AQ68" s="279"/>
      <c r="AR68" s="279"/>
      <c r="AS68" s="279"/>
      <c r="AT68" s="279"/>
      <c r="AU68" s="279"/>
      <c r="AV68" s="279"/>
      <c r="AW68" s="279"/>
      <c r="AX68" s="279"/>
      <c r="AY68" s="279"/>
      <c r="AZ68" s="279"/>
      <c r="BA68" s="279"/>
      <c r="BB68" s="279"/>
      <c r="BC68" s="279"/>
    </row>
    <row r="69" spans="1:55" s="44" customFormat="1" ht="16.149999999999999" customHeight="1">
      <c r="A69" s="277"/>
      <c r="B69" s="570"/>
      <c r="C69" s="568"/>
      <c r="D69" s="405">
        <f t="shared" si="0"/>
        <v>61</v>
      </c>
      <c r="E69" s="558" t="s">
        <v>573</v>
      </c>
      <c r="F69" s="558"/>
      <c r="G69" s="558"/>
      <c r="H69" s="558"/>
      <c r="I69" s="558"/>
      <c r="J69" s="558"/>
      <c r="K69" s="558"/>
      <c r="L69" s="558"/>
      <c r="M69" s="558"/>
      <c r="N69" s="558"/>
      <c r="O69" s="558"/>
      <c r="P69" s="558"/>
      <c r="Q69" s="558"/>
      <c r="R69" s="558"/>
      <c r="S69" s="558"/>
      <c r="T69" s="558"/>
      <c r="U69" s="558"/>
      <c r="V69" s="558"/>
      <c r="W69" s="558"/>
      <c r="X69" s="558"/>
      <c r="Y69" s="558"/>
      <c r="Z69" s="558"/>
      <c r="AA69" s="404">
        <v>113</v>
      </c>
      <c r="AB69" s="559"/>
      <c r="AC69" s="559"/>
      <c r="AD69" s="559"/>
      <c r="AE69" s="559"/>
      <c r="AF69" s="404">
        <v>1007</v>
      </c>
      <c r="AG69" s="587"/>
      <c r="AH69" s="587"/>
      <c r="AI69" s="404">
        <v>114</v>
      </c>
      <c r="AJ69" s="552">
        <f>+AB69*40%</f>
        <v>0</v>
      </c>
      <c r="AK69" s="552"/>
      <c r="AL69" s="298" t="s">
        <v>9</v>
      </c>
      <c r="AM69" s="279"/>
      <c r="AN69" s="279"/>
      <c r="AO69" s="279"/>
      <c r="AP69" s="279"/>
      <c r="AQ69" s="279"/>
      <c r="AR69" s="279"/>
      <c r="AS69" s="279"/>
      <c r="AT69" s="279"/>
      <c r="AU69" s="279"/>
      <c r="AV69" s="279"/>
      <c r="AW69" s="279"/>
      <c r="AX69" s="279"/>
      <c r="AY69" s="279"/>
      <c r="AZ69" s="279"/>
      <c r="BA69" s="279"/>
      <c r="BB69" s="279"/>
      <c r="BC69" s="279"/>
    </row>
    <row r="70" spans="1:55" s="44" customFormat="1" ht="16.7" customHeight="1">
      <c r="A70" s="277"/>
      <c r="B70" s="570"/>
      <c r="C70" s="568"/>
      <c r="D70" s="405">
        <f t="shared" si="0"/>
        <v>62</v>
      </c>
      <c r="E70" s="558" t="s">
        <v>73</v>
      </c>
      <c r="F70" s="560"/>
      <c r="G70" s="560"/>
      <c r="H70" s="560"/>
      <c r="I70" s="560"/>
      <c r="J70" s="560"/>
      <c r="K70" s="560"/>
      <c r="L70" s="560"/>
      <c r="M70" s="560"/>
      <c r="N70" s="560"/>
      <c r="O70" s="560"/>
      <c r="P70" s="560"/>
      <c r="Q70" s="560"/>
      <c r="R70" s="560"/>
      <c r="S70" s="560"/>
      <c r="T70" s="560"/>
      <c r="U70" s="560"/>
      <c r="V70" s="560"/>
      <c r="W70" s="560"/>
      <c r="X70" s="560"/>
      <c r="Y70" s="560"/>
      <c r="Z70" s="560"/>
      <c r="AA70" s="404">
        <v>908</v>
      </c>
      <c r="AB70" s="536"/>
      <c r="AC70" s="536"/>
      <c r="AD70" s="536"/>
      <c r="AE70" s="536"/>
      <c r="AF70" s="286"/>
      <c r="AG70" s="585"/>
      <c r="AH70" s="586"/>
      <c r="AI70" s="404">
        <v>909</v>
      </c>
      <c r="AJ70" s="552"/>
      <c r="AK70" s="552"/>
      <c r="AL70" s="298" t="s">
        <v>9</v>
      </c>
      <c r="AM70" s="279"/>
      <c r="AN70" s="279"/>
      <c r="AO70" s="279"/>
      <c r="AP70" s="279"/>
      <c r="AQ70" s="279"/>
      <c r="AR70" s="279"/>
      <c r="AS70" s="279"/>
      <c r="AT70" s="279"/>
      <c r="AU70" s="279"/>
      <c r="AV70" s="279"/>
      <c r="AW70" s="279"/>
      <c r="AX70" s="279"/>
      <c r="AY70" s="279"/>
      <c r="AZ70" s="279"/>
      <c r="BA70" s="279"/>
      <c r="BB70" s="279"/>
      <c r="BC70" s="279"/>
    </row>
    <row r="71" spans="1:55" s="44" customFormat="1" ht="16.7" customHeight="1">
      <c r="A71" s="277"/>
      <c r="B71" s="570"/>
      <c r="C71" s="568"/>
      <c r="D71" s="405">
        <f t="shared" si="0"/>
        <v>63</v>
      </c>
      <c r="E71" s="558" t="s">
        <v>74</v>
      </c>
      <c r="F71" s="560"/>
      <c r="G71" s="560"/>
      <c r="H71" s="560"/>
      <c r="I71" s="560"/>
      <c r="J71" s="560"/>
      <c r="K71" s="560"/>
      <c r="L71" s="560"/>
      <c r="M71" s="560"/>
      <c r="N71" s="560"/>
      <c r="O71" s="560"/>
      <c r="P71" s="560"/>
      <c r="Q71" s="560"/>
      <c r="R71" s="560"/>
      <c r="S71" s="560"/>
      <c r="T71" s="560"/>
      <c r="U71" s="560"/>
      <c r="V71" s="560"/>
      <c r="W71" s="560"/>
      <c r="X71" s="560"/>
      <c r="Y71" s="560"/>
      <c r="Z71" s="560"/>
      <c r="AA71" s="404">
        <v>951</v>
      </c>
      <c r="AB71" s="536"/>
      <c r="AC71" s="536"/>
      <c r="AD71" s="536"/>
      <c r="AE71" s="536"/>
      <c r="AF71" s="286"/>
      <c r="AG71" s="585"/>
      <c r="AH71" s="586"/>
      <c r="AI71" s="404">
        <v>952</v>
      </c>
      <c r="AJ71" s="552"/>
      <c r="AK71" s="552"/>
      <c r="AL71" s="298" t="s">
        <v>9</v>
      </c>
      <c r="AM71" s="279"/>
      <c r="AN71" s="279"/>
      <c r="AO71" s="279"/>
      <c r="AP71" s="279"/>
      <c r="AQ71" s="279"/>
      <c r="AR71" s="279"/>
      <c r="AS71" s="279"/>
      <c r="AT71" s="279"/>
      <c r="AU71" s="279"/>
      <c r="AV71" s="279"/>
      <c r="AW71" s="279"/>
      <c r="AX71" s="279"/>
      <c r="AY71" s="279"/>
      <c r="AZ71" s="279"/>
      <c r="BA71" s="279"/>
      <c r="BB71" s="279"/>
      <c r="BC71" s="279"/>
    </row>
    <row r="72" spans="1:55" s="44" customFormat="1">
      <c r="A72" s="277"/>
      <c r="B72" s="570"/>
      <c r="C72" s="568"/>
      <c r="D72" s="405">
        <f t="shared" si="0"/>
        <v>64</v>
      </c>
      <c r="E72" s="558" t="s">
        <v>75</v>
      </c>
      <c r="F72" s="560"/>
      <c r="G72" s="560"/>
      <c r="H72" s="560"/>
      <c r="I72" s="560"/>
      <c r="J72" s="560"/>
      <c r="K72" s="560"/>
      <c r="L72" s="560"/>
      <c r="M72" s="560"/>
      <c r="N72" s="560"/>
      <c r="O72" s="560"/>
      <c r="P72" s="560"/>
      <c r="Q72" s="560"/>
      <c r="R72" s="560"/>
      <c r="S72" s="560"/>
      <c r="T72" s="560"/>
      <c r="U72" s="560"/>
      <c r="V72" s="560"/>
      <c r="W72" s="560"/>
      <c r="X72" s="560"/>
      <c r="Y72" s="560"/>
      <c r="Z72" s="560"/>
      <c r="AA72" s="404">
        <v>753</v>
      </c>
      <c r="AB72" s="536"/>
      <c r="AC72" s="536"/>
      <c r="AD72" s="536"/>
      <c r="AE72" s="536"/>
      <c r="AF72" s="404">
        <v>754</v>
      </c>
      <c r="AG72" s="587"/>
      <c r="AH72" s="587"/>
      <c r="AI72" s="404">
        <v>755</v>
      </c>
      <c r="AJ72" s="552"/>
      <c r="AK72" s="552"/>
      <c r="AL72" s="298" t="s">
        <v>9</v>
      </c>
      <c r="AM72" s="279"/>
      <c r="AN72" s="279"/>
      <c r="AO72" s="279"/>
      <c r="AP72" s="279"/>
      <c r="AQ72" s="279"/>
      <c r="AR72" s="279"/>
      <c r="AS72" s="279"/>
      <c r="AT72" s="279"/>
      <c r="AU72" s="279"/>
      <c r="AV72" s="279"/>
      <c r="AW72" s="279"/>
      <c r="AX72" s="279"/>
      <c r="AY72" s="279"/>
      <c r="AZ72" s="279"/>
      <c r="BA72" s="279"/>
      <c r="BB72" s="279"/>
      <c r="BC72" s="279"/>
    </row>
    <row r="73" spans="1:55" s="44" customFormat="1" ht="14.45" customHeight="1">
      <c r="A73" s="277"/>
      <c r="B73" s="570"/>
      <c r="C73" s="568"/>
      <c r="D73" s="405">
        <f t="shared" si="0"/>
        <v>65</v>
      </c>
      <c r="E73" s="560" t="s">
        <v>76</v>
      </c>
      <c r="F73" s="560"/>
      <c r="G73" s="560"/>
      <c r="H73" s="560"/>
      <c r="I73" s="560"/>
      <c r="J73" s="560"/>
      <c r="K73" s="560"/>
      <c r="L73" s="560"/>
      <c r="M73" s="560"/>
      <c r="N73" s="560"/>
      <c r="O73" s="560"/>
      <c r="P73" s="560"/>
      <c r="Q73" s="560"/>
      <c r="R73" s="560"/>
      <c r="S73" s="560"/>
      <c r="T73" s="560"/>
      <c r="U73" s="560"/>
      <c r="V73" s="560"/>
      <c r="W73" s="560"/>
      <c r="X73" s="560"/>
      <c r="Y73" s="560"/>
      <c r="Z73" s="560"/>
      <c r="AA73" s="404">
        <v>133</v>
      </c>
      <c r="AB73" s="536"/>
      <c r="AC73" s="536"/>
      <c r="AD73" s="536"/>
      <c r="AE73" s="536"/>
      <c r="AF73" s="404">
        <v>138</v>
      </c>
      <c r="AG73" s="559"/>
      <c r="AH73" s="559"/>
      <c r="AI73" s="404">
        <v>134</v>
      </c>
      <c r="AJ73" s="552"/>
      <c r="AK73" s="552"/>
      <c r="AL73" s="298" t="s">
        <v>9</v>
      </c>
      <c r="AM73" s="279"/>
      <c r="AN73" s="279"/>
      <c r="AO73" s="279"/>
      <c r="AP73" s="279"/>
      <c r="AQ73" s="279"/>
      <c r="AR73" s="279"/>
      <c r="AS73" s="279"/>
      <c r="AT73" s="279"/>
      <c r="AU73" s="279"/>
      <c r="AV73" s="279"/>
      <c r="AW73" s="279"/>
      <c r="AX73" s="279"/>
      <c r="AY73" s="279"/>
      <c r="AZ73" s="279"/>
      <c r="BA73" s="279"/>
      <c r="BB73" s="279"/>
      <c r="BC73" s="279"/>
    </row>
    <row r="74" spans="1:55" s="44" customFormat="1" ht="14.45" customHeight="1">
      <c r="A74" s="277"/>
      <c r="B74" s="570"/>
      <c r="C74" s="568"/>
      <c r="D74" s="405">
        <f t="shared" si="0"/>
        <v>66</v>
      </c>
      <c r="E74" s="560" t="s">
        <v>77</v>
      </c>
      <c r="F74" s="560"/>
      <c r="G74" s="560"/>
      <c r="H74" s="560"/>
      <c r="I74" s="560"/>
      <c r="J74" s="560"/>
      <c r="K74" s="560"/>
      <c r="L74" s="560"/>
      <c r="M74" s="560"/>
      <c r="N74" s="560"/>
      <c r="O74" s="560"/>
      <c r="P74" s="560"/>
      <c r="Q74" s="560"/>
      <c r="R74" s="560"/>
      <c r="S74" s="560"/>
      <c r="T74" s="560"/>
      <c r="U74" s="560"/>
      <c r="V74" s="560"/>
      <c r="W74" s="560"/>
      <c r="X74" s="560"/>
      <c r="Y74" s="560"/>
      <c r="Z74" s="560"/>
      <c r="AA74" s="404">
        <v>32</v>
      </c>
      <c r="AB74" s="536"/>
      <c r="AC74" s="536"/>
      <c r="AD74" s="536"/>
      <c r="AE74" s="536"/>
      <c r="AF74" s="404">
        <v>76</v>
      </c>
      <c r="AG74" s="587"/>
      <c r="AH74" s="587"/>
      <c r="AI74" s="404">
        <v>34</v>
      </c>
      <c r="AJ74" s="552"/>
      <c r="AK74" s="552"/>
      <c r="AL74" s="298" t="s">
        <v>9</v>
      </c>
      <c r="AM74" s="279"/>
      <c r="AN74" s="279"/>
      <c r="AO74" s="279"/>
      <c r="AP74" s="279"/>
      <c r="AQ74" s="279"/>
      <c r="AR74" s="279"/>
      <c r="AS74" s="279"/>
      <c r="AT74" s="279"/>
      <c r="AU74" s="279"/>
      <c r="AV74" s="279"/>
      <c r="AW74" s="279"/>
      <c r="AX74" s="279"/>
      <c r="AY74" s="279"/>
      <c r="AZ74" s="279"/>
      <c r="BA74" s="279"/>
      <c r="BB74" s="279"/>
      <c r="BC74" s="279"/>
    </row>
    <row r="75" spans="1:55" s="44" customFormat="1" ht="14.45" customHeight="1">
      <c r="A75" s="277"/>
      <c r="B75" s="570"/>
      <c r="C75" s="568"/>
      <c r="D75" s="405">
        <f t="shared" si="0"/>
        <v>67</v>
      </c>
      <c r="E75" s="560" t="s">
        <v>78</v>
      </c>
      <c r="F75" s="560"/>
      <c r="G75" s="560"/>
      <c r="H75" s="560"/>
      <c r="I75" s="560"/>
      <c r="J75" s="560"/>
      <c r="K75" s="560"/>
      <c r="L75" s="560"/>
      <c r="M75" s="560"/>
      <c r="N75" s="560"/>
      <c r="O75" s="560"/>
      <c r="P75" s="560"/>
      <c r="Q75" s="560"/>
      <c r="R75" s="560"/>
      <c r="S75" s="560"/>
      <c r="T75" s="560"/>
      <c r="U75" s="560"/>
      <c r="V75" s="560"/>
      <c r="W75" s="560"/>
      <c r="X75" s="560"/>
      <c r="Y75" s="560"/>
      <c r="Z75" s="560"/>
      <c r="AA75" s="404">
        <v>1643</v>
      </c>
      <c r="AB75" s="536"/>
      <c r="AC75" s="536"/>
      <c r="AD75" s="536"/>
      <c r="AE75" s="536"/>
      <c r="AF75" s="286"/>
      <c r="AG75" s="585"/>
      <c r="AH75" s="586"/>
      <c r="AI75" s="404">
        <v>1644</v>
      </c>
      <c r="AJ75" s="552"/>
      <c r="AK75" s="552"/>
      <c r="AL75" s="298" t="s">
        <v>9</v>
      </c>
      <c r="AM75" s="279"/>
      <c r="AN75" s="279"/>
      <c r="AO75" s="279"/>
      <c r="AP75" s="279"/>
      <c r="AQ75" s="279"/>
      <c r="AR75" s="279"/>
      <c r="AS75" s="279"/>
      <c r="AT75" s="279"/>
      <c r="AU75" s="279"/>
      <c r="AV75" s="279"/>
      <c r="AW75" s="279"/>
      <c r="AX75" s="279"/>
      <c r="AY75" s="279"/>
      <c r="AZ75" s="279"/>
      <c r="BA75" s="279"/>
      <c r="BB75" s="279"/>
      <c r="BC75" s="279"/>
    </row>
    <row r="76" spans="1:55" s="44" customFormat="1" ht="31.7" customHeight="1">
      <c r="A76" s="277"/>
      <c r="B76" s="570"/>
      <c r="C76" s="568"/>
      <c r="D76" s="405">
        <f>+D75+1</f>
        <v>68</v>
      </c>
      <c r="E76" s="558" t="s">
        <v>79</v>
      </c>
      <c r="F76" s="558"/>
      <c r="G76" s="558"/>
      <c r="H76" s="558"/>
      <c r="I76" s="558"/>
      <c r="J76" s="558"/>
      <c r="K76" s="558"/>
      <c r="L76" s="558"/>
      <c r="M76" s="558"/>
      <c r="N76" s="558"/>
      <c r="O76" s="558"/>
      <c r="P76" s="404">
        <v>911</v>
      </c>
      <c r="Q76" s="559"/>
      <c r="R76" s="559"/>
      <c r="S76" s="559"/>
      <c r="T76" s="559"/>
      <c r="U76" s="559"/>
      <c r="V76" s="558" t="s">
        <v>574</v>
      </c>
      <c r="W76" s="558"/>
      <c r="X76" s="558"/>
      <c r="Y76" s="558"/>
      <c r="Z76" s="558"/>
      <c r="AA76" s="558"/>
      <c r="AB76" s="558"/>
      <c r="AC76" s="558"/>
      <c r="AD76" s="558"/>
      <c r="AE76" s="558"/>
      <c r="AF76" s="302">
        <v>913</v>
      </c>
      <c r="AG76" s="587"/>
      <c r="AH76" s="587"/>
      <c r="AI76" s="404">
        <v>914</v>
      </c>
      <c r="AJ76" s="552"/>
      <c r="AK76" s="552"/>
      <c r="AL76" s="298" t="s">
        <v>9</v>
      </c>
      <c r="AM76" s="279"/>
      <c r="AN76" s="279"/>
      <c r="AO76" s="279"/>
      <c r="AP76" s="279"/>
      <c r="AQ76" s="279"/>
      <c r="AR76" s="279"/>
      <c r="AS76" s="279"/>
      <c r="AT76" s="279"/>
      <c r="AU76" s="279"/>
      <c r="AV76" s="279"/>
      <c r="AW76" s="279"/>
      <c r="AX76" s="279"/>
      <c r="AY76" s="279"/>
      <c r="AZ76" s="279"/>
      <c r="BA76" s="279"/>
      <c r="BB76" s="279"/>
      <c r="BC76" s="279"/>
    </row>
    <row r="77" spans="1:55" s="44" customFormat="1" ht="25.7" customHeight="1">
      <c r="A77" s="277"/>
      <c r="B77" s="570"/>
      <c r="C77" s="568"/>
      <c r="D77" s="405">
        <v>69</v>
      </c>
      <c r="E77" s="558" t="s">
        <v>80</v>
      </c>
      <c r="F77" s="558"/>
      <c r="G77" s="558"/>
      <c r="H77" s="558"/>
      <c r="I77" s="558"/>
      <c r="J77" s="558"/>
      <c r="K77" s="558"/>
      <c r="L77" s="558"/>
      <c r="M77" s="558"/>
      <c r="N77" s="558"/>
      <c r="O77" s="558"/>
      <c r="P77" s="404">
        <v>923</v>
      </c>
      <c r="Q77" s="536"/>
      <c r="R77" s="536"/>
      <c r="S77" s="536"/>
      <c r="T77" s="536"/>
      <c r="U77" s="536"/>
      <c r="V77" s="558" t="s">
        <v>81</v>
      </c>
      <c r="W77" s="558"/>
      <c r="X77" s="558"/>
      <c r="Y77" s="558"/>
      <c r="Z77" s="558"/>
      <c r="AA77" s="558"/>
      <c r="AB77" s="558"/>
      <c r="AC77" s="558"/>
      <c r="AD77" s="558"/>
      <c r="AE77" s="558"/>
      <c r="AF77" s="302">
        <v>924</v>
      </c>
      <c r="AG77" s="587"/>
      <c r="AH77" s="587"/>
      <c r="AI77" s="404">
        <v>925</v>
      </c>
      <c r="AJ77" s="552"/>
      <c r="AK77" s="552"/>
      <c r="AL77" s="303" t="s">
        <v>9</v>
      </c>
      <c r="AM77" s="279"/>
      <c r="AN77" s="279"/>
      <c r="AO77" s="279"/>
      <c r="AP77" s="279"/>
      <c r="AQ77" s="279"/>
      <c r="AR77" s="279"/>
      <c r="AS77" s="279"/>
      <c r="AT77" s="279"/>
      <c r="AU77" s="279"/>
      <c r="AV77" s="279"/>
      <c r="AW77" s="279"/>
      <c r="AX77" s="279"/>
      <c r="AY77" s="279"/>
      <c r="AZ77" s="279"/>
      <c r="BA77" s="279"/>
      <c r="BB77" s="279"/>
      <c r="BC77" s="279"/>
    </row>
    <row r="78" spans="1:55" s="44" customFormat="1" ht="18.600000000000001" customHeight="1">
      <c r="A78" s="277"/>
      <c r="B78" s="570"/>
      <c r="C78" s="568"/>
      <c r="D78" s="405">
        <v>70</v>
      </c>
      <c r="E78" s="558" t="s">
        <v>82</v>
      </c>
      <c r="F78" s="558"/>
      <c r="G78" s="558"/>
      <c r="H78" s="558"/>
      <c r="I78" s="558"/>
      <c r="J78" s="558"/>
      <c r="K78" s="558"/>
      <c r="L78" s="558"/>
      <c r="M78" s="558"/>
      <c r="N78" s="558"/>
      <c r="O78" s="558"/>
      <c r="P78" s="404">
        <v>1051</v>
      </c>
      <c r="Q78" s="559"/>
      <c r="R78" s="559"/>
      <c r="S78" s="559"/>
      <c r="T78" s="559"/>
      <c r="U78" s="559"/>
      <c r="V78" s="558" t="s">
        <v>83</v>
      </c>
      <c r="W78" s="558"/>
      <c r="X78" s="558"/>
      <c r="Y78" s="558"/>
      <c r="Z78" s="558"/>
      <c r="AA78" s="558"/>
      <c r="AB78" s="558"/>
      <c r="AC78" s="558"/>
      <c r="AD78" s="558"/>
      <c r="AE78" s="558"/>
      <c r="AF78" s="404">
        <v>1052</v>
      </c>
      <c r="AG78" s="587"/>
      <c r="AH78" s="587"/>
      <c r="AI78" s="404">
        <v>1053</v>
      </c>
      <c r="AJ78" s="552"/>
      <c r="AK78" s="552"/>
      <c r="AL78" s="303" t="s">
        <v>9</v>
      </c>
      <c r="AM78" s="279"/>
      <c r="AN78" s="279"/>
      <c r="AO78" s="279"/>
      <c r="AP78" s="279"/>
      <c r="AQ78" s="279"/>
      <c r="AR78" s="279"/>
      <c r="AS78" s="279"/>
      <c r="AT78" s="279"/>
      <c r="AU78" s="279"/>
      <c r="AV78" s="279"/>
      <c r="AW78" s="279"/>
      <c r="AX78" s="279"/>
      <c r="AY78" s="279"/>
      <c r="AZ78" s="279"/>
      <c r="BA78" s="279"/>
      <c r="BB78" s="279"/>
      <c r="BC78" s="279"/>
    </row>
    <row r="79" spans="1:55" s="44" customFormat="1" ht="16.149999999999999" customHeight="1">
      <c r="A79" s="277"/>
      <c r="B79" s="570"/>
      <c r="C79" s="568"/>
      <c r="D79" s="405">
        <f>+D78+1</f>
        <v>71</v>
      </c>
      <c r="E79" s="558" t="s">
        <v>84</v>
      </c>
      <c r="F79" s="558"/>
      <c r="G79" s="558"/>
      <c r="H79" s="558"/>
      <c r="I79" s="558"/>
      <c r="J79" s="558"/>
      <c r="K79" s="558"/>
      <c r="L79" s="558"/>
      <c r="M79" s="558"/>
      <c r="N79" s="558"/>
      <c r="O79" s="558"/>
      <c r="P79" s="404">
        <v>21</v>
      </c>
      <c r="Q79" s="559"/>
      <c r="R79" s="559"/>
      <c r="S79" s="559"/>
      <c r="T79" s="559"/>
      <c r="U79" s="559"/>
      <c r="V79" s="558" t="s">
        <v>85</v>
      </c>
      <c r="W79" s="558"/>
      <c r="X79" s="558"/>
      <c r="Y79" s="558"/>
      <c r="Z79" s="558"/>
      <c r="AA79" s="558"/>
      <c r="AB79" s="558"/>
      <c r="AC79" s="558"/>
      <c r="AD79" s="558"/>
      <c r="AE79" s="558"/>
      <c r="AF79" s="302">
        <v>43</v>
      </c>
      <c r="AG79" s="587"/>
      <c r="AH79" s="587"/>
      <c r="AI79" s="404">
        <v>756</v>
      </c>
      <c r="AJ79" s="552"/>
      <c r="AK79" s="552"/>
      <c r="AL79" s="303" t="s">
        <v>9</v>
      </c>
      <c r="AM79" s="279"/>
      <c r="AN79" s="279"/>
      <c r="AO79" s="279"/>
      <c r="AP79" s="279"/>
      <c r="AQ79" s="279"/>
      <c r="AR79" s="279"/>
      <c r="AS79" s="279"/>
      <c r="AT79" s="279"/>
      <c r="AU79" s="279"/>
      <c r="AV79" s="279"/>
      <c r="AW79" s="279"/>
      <c r="AX79" s="279"/>
      <c r="AY79" s="279"/>
      <c r="AZ79" s="279"/>
      <c r="BA79" s="279"/>
      <c r="BB79" s="279"/>
      <c r="BC79" s="279"/>
    </row>
    <row r="80" spans="1:55" s="44" customFormat="1" ht="21" customHeight="1">
      <c r="A80" s="277"/>
      <c r="B80" s="570"/>
      <c r="C80" s="568"/>
      <c r="D80" s="405">
        <f t="shared" ref="D80:D92" si="1">+D79+1</f>
        <v>72</v>
      </c>
      <c r="E80" s="558" t="s">
        <v>86</v>
      </c>
      <c r="F80" s="558"/>
      <c r="G80" s="558"/>
      <c r="H80" s="558"/>
      <c r="I80" s="558"/>
      <c r="J80" s="558"/>
      <c r="K80" s="558"/>
      <c r="L80" s="558"/>
      <c r="M80" s="558"/>
      <c r="N80" s="558"/>
      <c r="O80" s="558"/>
      <c r="P80" s="404">
        <v>767</v>
      </c>
      <c r="Q80" s="559"/>
      <c r="R80" s="559"/>
      <c r="S80" s="559"/>
      <c r="T80" s="559"/>
      <c r="U80" s="559"/>
      <c r="V80" s="558" t="s">
        <v>87</v>
      </c>
      <c r="W80" s="558"/>
      <c r="X80" s="558"/>
      <c r="Y80" s="558"/>
      <c r="Z80" s="558"/>
      <c r="AA80" s="558"/>
      <c r="AB80" s="558"/>
      <c r="AC80" s="558"/>
      <c r="AD80" s="558"/>
      <c r="AE80" s="558"/>
      <c r="AF80" s="404">
        <v>862</v>
      </c>
      <c r="AG80" s="587"/>
      <c r="AH80" s="587"/>
      <c r="AI80" s="404">
        <v>863</v>
      </c>
      <c r="AJ80" s="552"/>
      <c r="AK80" s="552"/>
      <c r="AL80" s="303" t="s">
        <v>9</v>
      </c>
      <c r="AM80" s="279"/>
      <c r="AN80" s="279"/>
      <c r="AO80" s="279"/>
      <c r="AP80" s="279"/>
      <c r="AQ80" s="279"/>
      <c r="AR80" s="279"/>
      <c r="AS80" s="279"/>
      <c r="AT80" s="279"/>
      <c r="AU80" s="279"/>
      <c r="AV80" s="279"/>
      <c r="AW80" s="279"/>
      <c r="AX80" s="279"/>
      <c r="AY80" s="279"/>
      <c r="AZ80" s="279"/>
      <c r="BA80" s="279"/>
      <c r="BB80" s="279"/>
      <c r="BC80" s="279"/>
    </row>
    <row r="81" spans="1:55" s="44" customFormat="1" ht="20.45" customHeight="1">
      <c r="A81" s="277"/>
      <c r="B81" s="570"/>
      <c r="C81" s="568" t="s">
        <v>88</v>
      </c>
      <c r="D81" s="405">
        <f t="shared" si="1"/>
        <v>73</v>
      </c>
      <c r="E81" s="558" t="s">
        <v>89</v>
      </c>
      <c r="F81" s="558"/>
      <c r="G81" s="558"/>
      <c r="H81" s="558"/>
      <c r="I81" s="558"/>
      <c r="J81" s="558"/>
      <c r="K81" s="558"/>
      <c r="L81" s="558"/>
      <c r="M81" s="558"/>
      <c r="N81" s="558"/>
      <c r="O81" s="558"/>
      <c r="P81" s="558"/>
      <c r="Q81" s="558"/>
      <c r="R81" s="558"/>
      <c r="S81" s="558"/>
      <c r="T81" s="558"/>
      <c r="U81" s="558"/>
      <c r="V81" s="558"/>
      <c r="W81" s="558"/>
      <c r="X81" s="558"/>
      <c r="Y81" s="558"/>
      <c r="Z81" s="558"/>
      <c r="AA81" s="404">
        <v>51</v>
      </c>
      <c r="AB81" s="559"/>
      <c r="AC81" s="559"/>
      <c r="AD81" s="559"/>
      <c r="AE81" s="559"/>
      <c r="AF81" s="404">
        <v>63</v>
      </c>
      <c r="AG81" s="587"/>
      <c r="AH81" s="587"/>
      <c r="AI81" s="404">
        <v>71</v>
      </c>
      <c r="AJ81" s="552"/>
      <c r="AK81" s="552"/>
      <c r="AL81" s="303" t="s">
        <v>9</v>
      </c>
      <c r="AM81" s="279"/>
      <c r="AN81" s="279"/>
      <c r="AO81" s="279"/>
      <c r="AP81" s="279"/>
      <c r="AQ81" s="279"/>
      <c r="AR81" s="279"/>
      <c r="AS81" s="279"/>
      <c r="AT81" s="279"/>
      <c r="AU81" s="279"/>
      <c r="AV81" s="279"/>
      <c r="AW81" s="279"/>
      <c r="AX81" s="279"/>
      <c r="AY81" s="279"/>
      <c r="AZ81" s="279"/>
      <c r="BA81" s="279"/>
      <c r="BB81" s="279"/>
      <c r="BC81" s="279"/>
    </row>
    <row r="82" spans="1:55" s="44" customFormat="1" ht="19.7" customHeight="1">
      <c r="A82" s="277"/>
      <c r="B82" s="570"/>
      <c r="C82" s="568"/>
      <c r="D82" s="405">
        <f t="shared" si="1"/>
        <v>74</v>
      </c>
      <c r="E82" s="558" t="s">
        <v>575</v>
      </c>
      <c r="F82" s="558"/>
      <c r="G82" s="558"/>
      <c r="H82" s="558"/>
      <c r="I82" s="558"/>
      <c r="J82" s="558"/>
      <c r="K82" s="558"/>
      <c r="L82" s="558"/>
      <c r="M82" s="558"/>
      <c r="N82" s="558"/>
      <c r="O82" s="558"/>
      <c r="P82" s="404">
        <v>36</v>
      </c>
      <c r="Q82" s="559">
        <v>838372</v>
      </c>
      <c r="R82" s="559"/>
      <c r="S82" s="559"/>
      <c r="T82" s="559"/>
      <c r="U82" s="559"/>
      <c r="V82" s="558" t="s">
        <v>90</v>
      </c>
      <c r="W82" s="558"/>
      <c r="X82" s="558"/>
      <c r="Y82" s="558"/>
      <c r="Z82" s="558"/>
      <c r="AA82" s="558"/>
      <c r="AB82" s="558"/>
      <c r="AC82" s="558"/>
      <c r="AD82" s="558"/>
      <c r="AE82" s="558"/>
      <c r="AF82" s="404">
        <v>848</v>
      </c>
      <c r="AG82" s="587"/>
      <c r="AH82" s="587"/>
      <c r="AI82" s="404">
        <v>849</v>
      </c>
      <c r="AJ82" s="552">
        <f>+Q82</f>
        <v>838372</v>
      </c>
      <c r="AK82" s="552"/>
      <c r="AL82" s="404" t="s">
        <v>26</v>
      </c>
      <c r="AM82" s="279"/>
      <c r="AN82" s="279"/>
      <c r="AO82" s="279"/>
      <c r="AP82" s="279"/>
      <c r="AQ82" s="279"/>
      <c r="AR82" s="279"/>
      <c r="AS82" s="279"/>
      <c r="AT82" s="279"/>
      <c r="AU82" s="279"/>
      <c r="AV82" s="279"/>
      <c r="AW82" s="279"/>
      <c r="AX82" s="279"/>
      <c r="AY82" s="279"/>
      <c r="AZ82" s="279"/>
      <c r="BA82" s="279"/>
      <c r="BB82" s="279"/>
      <c r="BC82" s="279"/>
    </row>
    <row r="83" spans="1:55" s="44" customFormat="1" ht="17.45" customHeight="1">
      <c r="A83" s="277"/>
      <c r="B83" s="570"/>
      <c r="C83" s="568"/>
      <c r="D83" s="405">
        <f t="shared" si="1"/>
        <v>75</v>
      </c>
      <c r="E83" s="558" t="s">
        <v>91</v>
      </c>
      <c r="F83" s="558"/>
      <c r="G83" s="558"/>
      <c r="H83" s="558"/>
      <c r="I83" s="558"/>
      <c r="J83" s="558"/>
      <c r="K83" s="558"/>
      <c r="L83" s="558"/>
      <c r="M83" s="558"/>
      <c r="N83" s="558"/>
      <c r="O83" s="558"/>
      <c r="P83" s="404">
        <v>82</v>
      </c>
      <c r="Q83" s="559"/>
      <c r="R83" s="559"/>
      <c r="S83" s="559"/>
      <c r="T83" s="559"/>
      <c r="U83" s="559"/>
      <c r="V83" s="558" t="s">
        <v>92</v>
      </c>
      <c r="W83" s="558"/>
      <c r="X83" s="558"/>
      <c r="Y83" s="558"/>
      <c r="Z83" s="558"/>
      <c r="AA83" s="558"/>
      <c r="AB83" s="558"/>
      <c r="AC83" s="558"/>
      <c r="AD83" s="558"/>
      <c r="AE83" s="558"/>
      <c r="AF83" s="404">
        <v>1123</v>
      </c>
      <c r="AG83" s="587"/>
      <c r="AH83" s="587"/>
      <c r="AI83" s="404">
        <v>1125</v>
      </c>
      <c r="AJ83" s="552"/>
      <c r="AK83" s="552"/>
      <c r="AL83" s="303" t="s">
        <v>26</v>
      </c>
      <c r="AM83" s="279"/>
      <c r="AN83" s="279"/>
      <c r="AO83" s="279"/>
      <c r="AP83" s="279"/>
      <c r="AQ83" s="279"/>
      <c r="AR83" s="279"/>
      <c r="AS83" s="279"/>
      <c r="AT83" s="279"/>
      <c r="AU83" s="279"/>
      <c r="AV83" s="279"/>
      <c r="AW83" s="279"/>
      <c r="AX83" s="279"/>
      <c r="AY83" s="279"/>
      <c r="AZ83" s="279"/>
      <c r="BA83" s="279"/>
      <c r="BB83" s="279"/>
      <c r="BC83" s="279"/>
    </row>
    <row r="84" spans="1:55" s="44" customFormat="1" ht="17.45" customHeight="1">
      <c r="A84" s="277"/>
      <c r="B84" s="570"/>
      <c r="C84" s="568"/>
      <c r="D84" s="405">
        <f t="shared" si="1"/>
        <v>76</v>
      </c>
      <c r="E84" s="558" t="s">
        <v>93</v>
      </c>
      <c r="F84" s="558"/>
      <c r="G84" s="558"/>
      <c r="H84" s="558"/>
      <c r="I84" s="558"/>
      <c r="J84" s="558"/>
      <c r="K84" s="558"/>
      <c r="L84" s="558"/>
      <c r="M84" s="558"/>
      <c r="N84" s="558"/>
      <c r="O84" s="558"/>
      <c r="P84" s="404">
        <v>83</v>
      </c>
      <c r="Q84" s="559"/>
      <c r="R84" s="559"/>
      <c r="S84" s="559"/>
      <c r="T84" s="559"/>
      <c r="U84" s="559"/>
      <c r="V84" s="558" t="s">
        <v>94</v>
      </c>
      <c r="W84" s="558"/>
      <c r="X84" s="558"/>
      <c r="Y84" s="558"/>
      <c r="Z84" s="558"/>
      <c r="AA84" s="558"/>
      <c r="AB84" s="558"/>
      <c r="AC84" s="558"/>
      <c r="AD84" s="558"/>
      <c r="AE84" s="558"/>
      <c r="AF84" s="404">
        <v>173</v>
      </c>
      <c r="AG84" s="587"/>
      <c r="AH84" s="587"/>
      <c r="AI84" s="404">
        <v>612</v>
      </c>
      <c r="AJ84" s="552"/>
      <c r="AK84" s="552"/>
      <c r="AL84" s="303" t="s">
        <v>26</v>
      </c>
      <c r="AM84" s="279"/>
      <c r="AN84" s="279"/>
      <c r="AO84" s="279"/>
      <c r="AP84" s="279"/>
      <c r="AQ84" s="279"/>
      <c r="AR84" s="279"/>
      <c r="AS84" s="279"/>
      <c r="AT84" s="279"/>
      <c r="AU84" s="279"/>
      <c r="AV84" s="279"/>
      <c r="AW84" s="279"/>
      <c r="AX84" s="279"/>
      <c r="AY84" s="279"/>
      <c r="AZ84" s="279"/>
      <c r="BA84" s="279"/>
      <c r="BB84" s="279"/>
      <c r="BC84" s="279"/>
    </row>
    <row r="85" spans="1:55" s="44" customFormat="1" ht="24" customHeight="1">
      <c r="A85" s="277"/>
      <c r="B85" s="570"/>
      <c r="C85" s="568"/>
      <c r="D85" s="405">
        <f t="shared" si="1"/>
        <v>77</v>
      </c>
      <c r="E85" s="558" t="s">
        <v>576</v>
      </c>
      <c r="F85" s="558"/>
      <c r="G85" s="558"/>
      <c r="H85" s="558"/>
      <c r="I85" s="558"/>
      <c r="J85" s="558"/>
      <c r="K85" s="558"/>
      <c r="L85" s="558"/>
      <c r="M85" s="558"/>
      <c r="N85" s="558"/>
      <c r="O85" s="558"/>
      <c r="P85" s="404">
        <v>198</v>
      </c>
      <c r="Q85" s="559"/>
      <c r="R85" s="559"/>
      <c r="S85" s="559"/>
      <c r="T85" s="559"/>
      <c r="U85" s="559"/>
      <c r="V85" s="558" t="s">
        <v>95</v>
      </c>
      <c r="W85" s="558"/>
      <c r="X85" s="558"/>
      <c r="Y85" s="558"/>
      <c r="Z85" s="558"/>
      <c r="AA85" s="558"/>
      <c r="AB85" s="558"/>
      <c r="AC85" s="558"/>
      <c r="AD85" s="558"/>
      <c r="AE85" s="558"/>
      <c r="AF85" s="404">
        <v>54</v>
      </c>
      <c r="AG85" s="587"/>
      <c r="AH85" s="587"/>
      <c r="AI85" s="404">
        <v>611</v>
      </c>
      <c r="AJ85" s="587"/>
      <c r="AK85" s="587"/>
      <c r="AL85" s="404" t="s">
        <v>26</v>
      </c>
      <c r="AM85" s="279"/>
      <c r="AN85" s="279"/>
      <c r="AO85" s="279"/>
      <c r="AP85" s="279"/>
      <c r="AQ85" s="279"/>
      <c r="AR85" s="279"/>
      <c r="AS85" s="279"/>
      <c r="AT85" s="279"/>
      <c r="AU85" s="279"/>
      <c r="AV85" s="279"/>
      <c r="AW85" s="279"/>
      <c r="AX85" s="279"/>
      <c r="AY85" s="279"/>
      <c r="AZ85" s="279"/>
      <c r="BA85" s="279"/>
      <c r="BB85" s="279"/>
      <c r="BC85" s="279"/>
    </row>
    <row r="86" spans="1:55" s="44" customFormat="1" ht="19.350000000000001" customHeight="1">
      <c r="A86" s="277"/>
      <c r="B86" s="570"/>
      <c r="C86" s="568"/>
      <c r="D86" s="405">
        <f t="shared" si="1"/>
        <v>78</v>
      </c>
      <c r="E86" s="558" t="s">
        <v>577</v>
      </c>
      <c r="F86" s="558"/>
      <c r="G86" s="558"/>
      <c r="H86" s="558"/>
      <c r="I86" s="558"/>
      <c r="J86" s="558"/>
      <c r="K86" s="558"/>
      <c r="L86" s="558"/>
      <c r="M86" s="558"/>
      <c r="N86" s="558"/>
      <c r="O86" s="558"/>
      <c r="P86" s="404">
        <v>832</v>
      </c>
      <c r="Q86" s="559"/>
      <c r="R86" s="559"/>
      <c r="S86" s="559"/>
      <c r="T86" s="559"/>
      <c r="U86" s="559"/>
      <c r="V86" s="558" t="s">
        <v>578</v>
      </c>
      <c r="W86" s="558"/>
      <c r="X86" s="558"/>
      <c r="Y86" s="558"/>
      <c r="Z86" s="558"/>
      <c r="AA86" s="558"/>
      <c r="AB86" s="558"/>
      <c r="AC86" s="558"/>
      <c r="AD86" s="558"/>
      <c r="AE86" s="558"/>
      <c r="AF86" s="404">
        <v>833</v>
      </c>
      <c r="AG86" s="587"/>
      <c r="AH86" s="587"/>
      <c r="AI86" s="404">
        <v>834</v>
      </c>
      <c r="AJ86" s="587"/>
      <c r="AK86" s="587"/>
      <c r="AL86" s="404" t="s">
        <v>26</v>
      </c>
      <c r="AM86" s="279"/>
      <c r="AN86" s="279"/>
      <c r="AO86" s="279"/>
      <c r="AP86" s="279"/>
      <c r="AQ86" s="279"/>
      <c r="AR86" s="279"/>
      <c r="AS86" s="279"/>
      <c r="AT86" s="279"/>
      <c r="AU86" s="279"/>
      <c r="AV86" s="279"/>
      <c r="AW86" s="279"/>
      <c r="AX86" s="279"/>
      <c r="AY86" s="279"/>
      <c r="AZ86" s="279"/>
      <c r="BA86" s="279"/>
      <c r="BB86" s="279"/>
      <c r="BC86" s="279"/>
    </row>
    <row r="87" spans="1:55" s="44" customFormat="1" ht="19.350000000000001" customHeight="1">
      <c r="A87" s="277"/>
      <c r="B87" s="570"/>
      <c r="C87" s="568"/>
      <c r="D87" s="405">
        <f t="shared" si="1"/>
        <v>79</v>
      </c>
      <c r="E87" s="558" t="s">
        <v>96</v>
      </c>
      <c r="F87" s="558"/>
      <c r="G87" s="558"/>
      <c r="H87" s="558"/>
      <c r="I87" s="558"/>
      <c r="J87" s="558"/>
      <c r="K87" s="558"/>
      <c r="L87" s="558"/>
      <c r="M87" s="558"/>
      <c r="N87" s="558"/>
      <c r="O87" s="558"/>
      <c r="P87" s="404">
        <v>912</v>
      </c>
      <c r="Q87" s="559"/>
      <c r="R87" s="559"/>
      <c r="S87" s="559"/>
      <c r="T87" s="559"/>
      <c r="U87" s="559"/>
      <c r="V87" s="558" t="s">
        <v>97</v>
      </c>
      <c r="W87" s="558"/>
      <c r="X87" s="558"/>
      <c r="Y87" s="558"/>
      <c r="Z87" s="558"/>
      <c r="AA87" s="558"/>
      <c r="AB87" s="558"/>
      <c r="AC87" s="558"/>
      <c r="AD87" s="558"/>
      <c r="AE87" s="558"/>
      <c r="AF87" s="404">
        <v>167</v>
      </c>
      <c r="AG87" s="587"/>
      <c r="AH87" s="587"/>
      <c r="AI87" s="404">
        <v>747</v>
      </c>
      <c r="AJ87" s="587"/>
      <c r="AK87" s="587"/>
      <c r="AL87" s="303" t="s">
        <v>26</v>
      </c>
      <c r="AM87" s="279"/>
      <c r="AN87" s="279"/>
      <c r="AO87" s="279"/>
      <c r="AP87" s="279"/>
      <c r="AQ87" s="279"/>
      <c r="AR87" s="279"/>
      <c r="AS87" s="279"/>
      <c r="AT87" s="279"/>
      <c r="AU87" s="279"/>
      <c r="AV87" s="279"/>
      <c r="AW87" s="279"/>
      <c r="AX87" s="279"/>
      <c r="AY87" s="279"/>
      <c r="AZ87" s="279"/>
      <c r="BA87" s="279"/>
      <c r="BB87" s="279"/>
      <c r="BC87" s="279"/>
    </row>
    <row r="88" spans="1:55" s="44" customFormat="1" ht="21.6" customHeight="1">
      <c r="A88" s="277"/>
      <c r="B88" s="570"/>
      <c r="C88" s="568"/>
      <c r="D88" s="405">
        <f t="shared" si="1"/>
        <v>80</v>
      </c>
      <c r="E88" s="558" t="s">
        <v>579</v>
      </c>
      <c r="F88" s="558"/>
      <c r="G88" s="558"/>
      <c r="H88" s="558"/>
      <c r="I88" s="558"/>
      <c r="J88" s="558"/>
      <c r="K88" s="558"/>
      <c r="L88" s="558"/>
      <c r="M88" s="558"/>
      <c r="N88" s="558"/>
      <c r="O88" s="558"/>
      <c r="P88" s="404">
        <v>119</v>
      </c>
      <c r="Q88" s="590"/>
      <c r="R88" s="590"/>
      <c r="S88" s="590"/>
      <c r="T88" s="590"/>
      <c r="U88" s="590"/>
      <c r="V88" s="558" t="s">
        <v>580</v>
      </c>
      <c r="W88" s="558"/>
      <c r="X88" s="558"/>
      <c r="Y88" s="558"/>
      <c r="Z88" s="558"/>
      <c r="AA88" s="558"/>
      <c r="AB88" s="558"/>
      <c r="AC88" s="558"/>
      <c r="AD88" s="558"/>
      <c r="AE88" s="558"/>
      <c r="AF88" s="404">
        <v>116</v>
      </c>
      <c r="AG88" s="587">
        <f>-AG57</f>
        <v>0</v>
      </c>
      <c r="AH88" s="587"/>
      <c r="AI88" s="404">
        <v>757</v>
      </c>
      <c r="AJ88" s="552">
        <f>+AG88</f>
        <v>0</v>
      </c>
      <c r="AK88" s="552"/>
      <c r="AL88" s="303" t="s">
        <v>26</v>
      </c>
      <c r="AM88" s="279"/>
      <c r="AN88" s="279"/>
      <c r="AO88" s="279"/>
      <c r="AP88" s="279"/>
      <c r="AQ88" s="279"/>
      <c r="AR88" s="279"/>
      <c r="AS88" s="279"/>
      <c r="AT88" s="279"/>
      <c r="AU88" s="279"/>
      <c r="AV88" s="279"/>
      <c r="AW88" s="279"/>
      <c r="AX88" s="279"/>
      <c r="AY88" s="279"/>
      <c r="AZ88" s="279"/>
      <c r="BA88" s="279"/>
      <c r="BB88" s="279"/>
      <c r="BC88" s="279"/>
    </row>
    <row r="89" spans="1:55" s="44" customFormat="1" ht="21" customHeight="1">
      <c r="A89" s="277"/>
      <c r="B89" s="570"/>
      <c r="C89" s="568"/>
      <c r="D89" s="405">
        <f t="shared" si="1"/>
        <v>81</v>
      </c>
      <c r="E89" s="558" t="s">
        <v>98</v>
      </c>
      <c r="F89" s="558"/>
      <c r="G89" s="558"/>
      <c r="H89" s="558"/>
      <c r="I89" s="558"/>
      <c r="J89" s="558"/>
      <c r="K89" s="558"/>
      <c r="L89" s="558"/>
      <c r="M89" s="558"/>
      <c r="N89" s="558"/>
      <c r="O89" s="558"/>
      <c r="P89" s="404">
        <v>58</v>
      </c>
      <c r="Q89" s="559"/>
      <c r="R89" s="559"/>
      <c r="S89" s="559"/>
      <c r="T89" s="559"/>
      <c r="U89" s="559"/>
      <c r="V89" s="558" t="s">
        <v>99</v>
      </c>
      <c r="W89" s="558"/>
      <c r="X89" s="558"/>
      <c r="Y89" s="558"/>
      <c r="Z89" s="558"/>
      <c r="AA89" s="558"/>
      <c r="AB89" s="558"/>
      <c r="AC89" s="558"/>
      <c r="AD89" s="558"/>
      <c r="AE89" s="558"/>
      <c r="AF89" s="404">
        <v>870</v>
      </c>
      <c r="AG89" s="587"/>
      <c r="AH89" s="587"/>
      <c r="AI89" s="404">
        <v>871</v>
      </c>
      <c r="AJ89" s="552"/>
      <c r="AK89" s="552"/>
      <c r="AL89" s="303" t="s">
        <v>26</v>
      </c>
      <c r="AM89" s="279"/>
      <c r="AN89" s="279"/>
      <c r="AO89" s="279"/>
      <c r="AP89" s="279"/>
      <c r="AQ89" s="279"/>
      <c r="AR89" s="279"/>
      <c r="AS89" s="279"/>
      <c r="AT89" s="279"/>
      <c r="AU89" s="279"/>
      <c r="AV89" s="279"/>
      <c r="AW89" s="279"/>
      <c r="AX89" s="279"/>
      <c r="AY89" s="279"/>
      <c r="AZ89" s="279"/>
      <c r="BA89" s="279"/>
      <c r="BB89" s="279"/>
      <c r="BC89" s="279"/>
    </row>
    <row r="90" spans="1:55" s="44" customFormat="1">
      <c r="A90" s="277"/>
      <c r="B90" s="570"/>
      <c r="C90" s="568"/>
      <c r="D90" s="405">
        <f t="shared" si="1"/>
        <v>82</v>
      </c>
      <c r="E90" s="558" t="s">
        <v>100</v>
      </c>
      <c r="F90" s="558"/>
      <c r="G90" s="558"/>
      <c r="H90" s="558"/>
      <c r="I90" s="558"/>
      <c r="J90" s="558"/>
      <c r="K90" s="558"/>
      <c r="L90" s="558"/>
      <c r="M90" s="558"/>
      <c r="N90" s="558"/>
      <c r="O90" s="558"/>
      <c r="P90" s="558"/>
      <c r="Q90" s="558"/>
      <c r="R90" s="558"/>
      <c r="S90" s="558"/>
      <c r="T90" s="558"/>
      <c r="U90" s="558"/>
      <c r="V90" s="558"/>
      <c r="W90" s="558"/>
      <c r="X90" s="558"/>
      <c r="Y90" s="558"/>
      <c r="Z90" s="558"/>
      <c r="AA90" s="558"/>
      <c r="AB90" s="558"/>
      <c r="AC90" s="558"/>
      <c r="AD90" s="558"/>
      <c r="AE90" s="558"/>
      <c r="AF90" s="558"/>
      <c r="AG90" s="558"/>
      <c r="AH90" s="558"/>
      <c r="AI90" s="404">
        <v>1645</v>
      </c>
      <c r="AJ90" s="552"/>
      <c r="AK90" s="552"/>
      <c r="AL90" s="303" t="s">
        <v>26</v>
      </c>
      <c r="AM90" s="279"/>
      <c r="AN90" s="279"/>
      <c r="AO90" s="279"/>
      <c r="AP90" s="279"/>
      <c r="AQ90" s="279"/>
      <c r="AR90" s="279"/>
      <c r="AS90" s="279"/>
      <c r="AT90" s="279"/>
      <c r="AU90" s="279"/>
      <c r="AV90" s="279"/>
      <c r="AW90" s="279"/>
      <c r="AX90" s="279"/>
      <c r="AY90" s="279"/>
      <c r="AZ90" s="279"/>
      <c r="BA90" s="279"/>
      <c r="BB90" s="279"/>
      <c r="BC90" s="279"/>
    </row>
    <row r="91" spans="1:55" s="44" customFormat="1" ht="20.45" customHeight="1">
      <c r="A91" s="277"/>
      <c r="B91" s="570"/>
      <c r="C91" s="568"/>
      <c r="D91" s="405">
        <f t="shared" si="1"/>
        <v>83</v>
      </c>
      <c r="E91" s="558" t="s">
        <v>101</v>
      </c>
      <c r="F91" s="558"/>
      <c r="G91" s="558"/>
      <c r="H91" s="558"/>
      <c r="I91" s="558"/>
      <c r="J91" s="558"/>
      <c r="K91" s="558"/>
      <c r="L91" s="558"/>
      <c r="M91" s="558"/>
      <c r="N91" s="558"/>
      <c r="O91" s="558"/>
      <c r="P91" s="404">
        <v>181</v>
      </c>
      <c r="Q91" s="559"/>
      <c r="R91" s="559"/>
      <c r="S91" s="559"/>
      <c r="T91" s="559"/>
      <c r="U91" s="559"/>
      <c r="V91" s="558" t="s">
        <v>102</v>
      </c>
      <c r="W91" s="558"/>
      <c r="X91" s="558"/>
      <c r="Y91" s="558"/>
      <c r="Z91" s="558"/>
      <c r="AA91" s="558"/>
      <c r="AB91" s="558"/>
      <c r="AC91" s="558"/>
      <c r="AD91" s="558"/>
      <c r="AE91" s="558"/>
      <c r="AF91" s="404">
        <v>881</v>
      </c>
      <c r="AG91" s="587"/>
      <c r="AH91" s="587"/>
      <c r="AI91" s="404">
        <v>882</v>
      </c>
      <c r="AJ91" s="552"/>
      <c r="AK91" s="552"/>
      <c r="AL91" s="303" t="s">
        <v>26</v>
      </c>
      <c r="AM91" s="279"/>
      <c r="AN91" s="279"/>
      <c r="AO91" s="279"/>
      <c r="AP91" s="279"/>
      <c r="AQ91" s="279"/>
      <c r="AR91" s="279"/>
      <c r="AS91" s="279"/>
      <c r="AT91" s="279"/>
      <c r="AU91" s="279"/>
      <c r="AV91" s="279"/>
      <c r="AW91" s="279"/>
      <c r="AX91" s="279"/>
      <c r="AY91" s="279"/>
      <c r="AZ91" s="279"/>
      <c r="BA91" s="279"/>
      <c r="BB91" s="279"/>
      <c r="BC91" s="279"/>
    </row>
    <row r="92" spans="1:55" s="306" customFormat="1" ht="20.45" customHeight="1">
      <c r="A92" s="304"/>
      <c r="B92" s="570"/>
      <c r="C92" s="568"/>
      <c r="D92" s="405">
        <f t="shared" si="1"/>
        <v>84</v>
      </c>
      <c r="E92" s="558" t="s">
        <v>103</v>
      </c>
      <c r="F92" s="558"/>
      <c r="G92" s="558"/>
      <c r="H92" s="558"/>
      <c r="I92" s="558"/>
      <c r="J92" s="558"/>
      <c r="K92" s="558"/>
      <c r="L92" s="558"/>
      <c r="M92" s="558"/>
      <c r="N92" s="558"/>
      <c r="O92" s="558"/>
      <c r="P92" s="404">
        <v>1646</v>
      </c>
      <c r="Q92" s="559"/>
      <c r="R92" s="559"/>
      <c r="S92" s="559"/>
      <c r="T92" s="559"/>
      <c r="U92" s="559"/>
      <c r="V92" s="558" t="s">
        <v>581</v>
      </c>
      <c r="W92" s="558"/>
      <c r="X92" s="558"/>
      <c r="Y92" s="558"/>
      <c r="Z92" s="558"/>
      <c r="AA92" s="558"/>
      <c r="AB92" s="558"/>
      <c r="AC92" s="558"/>
      <c r="AD92" s="558"/>
      <c r="AE92" s="558"/>
      <c r="AF92" s="404">
        <v>1647</v>
      </c>
      <c r="AG92" s="587"/>
      <c r="AH92" s="587"/>
      <c r="AI92" s="404">
        <v>1648</v>
      </c>
      <c r="AJ92" s="589"/>
      <c r="AK92" s="589"/>
      <c r="AL92" s="303" t="s">
        <v>26</v>
      </c>
      <c r="AM92" s="279"/>
      <c r="AN92" s="279"/>
      <c r="AO92" s="279"/>
      <c r="AP92" s="305"/>
      <c r="AQ92" s="305"/>
      <c r="AR92" s="305"/>
      <c r="AS92" s="305"/>
      <c r="AT92" s="305"/>
      <c r="AU92" s="305"/>
      <c r="AV92" s="305"/>
      <c r="AW92" s="305"/>
      <c r="AX92" s="305"/>
      <c r="AY92" s="305"/>
      <c r="AZ92" s="305"/>
      <c r="BA92" s="305"/>
      <c r="BB92" s="305"/>
      <c r="BC92" s="305"/>
    </row>
    <row r="93" spans="1:55" s="44" customFormat="1" ht="14.45" customHeight="1">
      <c r="A93" s="277"/>
      <c r="B93" s="570"/>
      <c r="C93" s="307"/>
      <c r="D93" s="405">
        <v>85</v>
      </c>
      <c r="E93" s="558" t="s">
        <v>104</v>
      </c>
      <c r="F93" s="558"/>
      <c r="G93" s="558"/>
      <c r="H93" s="558"/>
      <c r="I93" s="558"/>
      <c r="J93" s="558"/>
      <c r="K93" s="558"/>
      <c r="L93" s="558"/>
      <c r="M93" s="558"/>
      <c r="N93" s="558"/>
      <c r="O93" s="558"/>
      <c r="P93" s="558"/>
      <c r="Q93" s="558"/>
      <c r="R93" s="558"/>
      <c r="S93" s="558"/>
      <c r="T93" s="558"/>
      <c r="U93" s="558"/>
      <c r="V93" s="558"/>
      <c r="W93" s="558"/>
      <c r="X93" s="558"/>
      <c r="Y93" s="558"/>
      <c r="Z93" s="558"/>
      <c r="AA93" s="558"/>
      <c r="AB93" s="558"/>
      <c r="AC93" s="558"/>
      <c r="AD93" s="558"/>
      <c r="AE93" s="558"/>
      <c r="AF93" s="558"/>
      <c r="AG93" s="558"/>
      <c r="AH93" s="558"/>
      <c r="AI93" s="404">
        <v>900</v>
      </c>
      <c r="AJ93" s="552"/>
      <c r="AK93" s="552"/>
      <c r="AL93" s="303" t="s">
        <v>9</v>
      </c>
      <c r="AM93" s="279"/>
      <c r="AN93" s="279"/>
      <c r="AO93" s="279"/>
      <c r="AP93" s="279"/>
      <c r="AQ93" s="279"/>
      <c r="AR93" s="279"/>
      <c r="AS93" s="279"/>
      <c r="AT93" s="279"/>
      <c r="AU93" s="279"/>
      <c r="AV93" s="279"/>
      <c r="AW93" s="279"/>
      <c r="AX93" s="279"/>
      <c r="AY93" s="279"/>
      <c r="AZ93" s="279"/>
      <c r="BA93" s="279"/>
      <c r="BB93" s="279"/>
      <c r="BC93" s="279"/>
    </row>
    <row r="94" spans="1:55" s="44" customFormat="1" ht="14.45" customHeight="1">
      <c r="A94" s="277"/>
      <c r="B94" s="570"/>
      <c r="C94" s="307"/>
      <c r="D94" s="405">
        <v>86</v>
      </c>
      <c r="E94" s="558" t="s">
        <v>582</v>
      </c>
      <c r="F94" s="558"/>
      <c r="G94" s="558"/>
      <c r="H94" s="558"/>
      <c r="I94" s="558"/>
      <c r="J94" s="558"/>
      <c r="K94" s="558"/>
      <c r="L94" s="558"/>
      <c r="M94" s="558"/>
      <c r="N94" s="558"/>
      <c r="O94" s="558"/>
      <c r="P94" s="558"/>
      <c r="Q94" s="558"/>
      <c r="R94" s="558"/>
      <c r="S94" s="558"/>
      <c r="T94" s="558"/>
      <c r="U94" s="558"/>
      <c r="V94" s="558"/>
      <c r="W94" s="558"/>
      <c r="X94" s="558"/>
      <c r="Y94" s="558"/>
      <c r="Z94" s="558"/>
      <c r="AA94" s="558"/>
      <c r="AB94" s="558"/>
      <c r="AC94" s="558"/>
      <c r="AD94" s="558"/>
      <c r="AE94" s="558"/>
      <c r="AF94" s="558"/>
      <c r="AG94" s="558"/>
      <c r="AH94" s="558"/>
      <c r="AI94" s="404">
        <v>1796</v>
      </c>
      <c r="AJ94" s="552"/>
      <c r="AK94" s="552"/>
      <c r="AL94" s="303"/>
      <c r="AM94" s="279"/>
      <c r="AN94" s="279"/>
      <c r="AO94" s="279"/>
      <c r="AP94" s="279"/>
      <c r="AQ94" s="279"/>
      <c r="AR94" s="279"/>
      <c r="AS94" s="279"/>
      <c r="AT94" s="279"/>
      <c r="AU94" s="279"/>
      <c r="AV94" s="279"/>
      <c r="AW94" s="279"/>
      <c r="AX94" s="279"/>
      <c r="AY94" s="279"/>
      <c r="AZ94" s="279"/>
      <c r="BA94" s="279"/>
      <c r="BB94" s="279"/>
      <c r="BC94" s="279"/>
    </row>
    <row r="95" spans="1:55" s="44" customFormat="1">
      <c r="A95" s="277"/>
      <c r="B95" s="570"/>
      <c r="C95" s="307"/>
      <c r="D95" s="405">
        <v>87</v>
      </c>
      <c r="E95" s="569" t="s">
        <v>105</v>
      </c>
      <c r="F95" s="569"/>
      <c r="G95" s="569"/>
      <c r="H95" s="569"/>
      <c r="I95" s="569"/>
      <c r="J95" s="569"/>
      <c r="K95" s="569"/>
      <c r="L95" s="569"/>
      <c r="M95" s="569"/>
      <c r="N95" s="569"/>
      <c r="O95" s="569"/>
      <c r="P95" s="569"/>
      <c r="Q95" s="569"/>
      <c r="R95" s="569"/>
      <c r="S95" s="569"/>
      <c r="T95" s="569"/>
      <c r="U95" s="569"/>
      <c r="V95" s="569"/>
      <c r="W95" s="569"/>
      <c r="X95" s="569"/>
      <c r="Y95" s="569"/>
      <c r="Z95" s="569"/>
      <c r="AA95" s="569"/>
      <c r="AB95" s="569"/>
      <c r="AC95" s="569"/>
      <c r="AD95" s="569"/>
      <c r="AE95" s="569"/>
      <c r="AF95" s="569"/>
      <c r="AG95" s="569"/>
      <c r="AH95" s="569"/>
      <c r="AI95" s="406">
        <v>305</v>
      </c>
      <c r="AJ95" s="597">
        <f>+AJ59-AJ82-AJ88+AJ94</f>
        <v>558708.30000000005</v>
      </c>
      <c r="AK95" s="597"/>
      <c r="AL95" s="284" t="s">
        <v>27</v>
      </c>
      <c r="AM95" s="279"/>
      <c r="AN95" s="279"/>
      <c r="AO95" s="279"/>
      <c r="AP95" s="279"/>
      <c r="AQ95" s="279"/>
      <c r="AR95" s="279"/>
      <c r="AS95" s="279"/>
      <c r="AT95" s="279"/>
      <c r="AU95" s="279"/>
      <c r="AV95" s="279"/>
      <c r="AW95" s="279"/>
      <c r="AX95" s="279"/>
      <c r="AY95" s="279"/>
      <c r="AZ95" s="279"/>
      <c r="BA95" s="279"/>
      <c r="BB95" s="279"/>
      <c r="BC95" s="279"/>
    </row>
    <row r="96" spans="1:55" s="44" customFormat="1">
      <c r="A96" s="277"/>
      <c r="B96" s="308"/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279"/>
      <c r="W96" s="279"/>
      <c r="X96" s="279"/>
      <c r="Y96" s="279"/>
      <c r="Z96" s="279"/>
      <c r="AA96" s="279"/>
      <c r="AB96" s="279"/>
      <c r="AC96" s="279"/>
      <c r="AD96" s="279"/>
      <c r="AE96" s="279"/>
      <c r="AF96" s="279"/>
      <c r="AG96" s="279"/>
      <c r="AH96" s="279"/>
      <c r="AI96" s="279"/>
      <c r="AJ96" s="279"/>
      <c r="AK96" s="279"/>
      <c r="AL96" s="279"/>
      <c r="AM96" s="279"/>
      <c r="AN96" s="279"/>
      <c r="AO96" s="279"/>
      <c r="AP96" s="279"/>
      <c r="AQ96" s="279"/>
      <c r="AR96" s="279"/>
      <c r="AS96" s="279"/>
      <c r="AT96" s="279"/>
      <c r="AU96" s="279"/>
      <c r="AV96" s="279"/>
      <c r="AW96" s="279"/>
      <c r="AX96" s="279"/>
      <c r="AY96" s="279"/>
      <c r="AZ96" s="279"/>
      <c r="BA96" s="279"/>
      <c r="BB96" s="279"/>
      <c r="BC96" s="279"/>
    </row>
    <row r="97" spans="1:55" s="44" customFormat="1">
      <c r="A97" s="277"/>
      <c r="B97" s="598" t="s">
        <v>106</v>
      </c>
      <c r="C97" s="598"/>
      <c r="D97" s="598"/>
      <c r="E97" s="598"/>
      <c r="F97" s="598"/>
      <c r="G97" s="598"/>
      <c r="H97" s="598"/>
      <c r="I97" s="598"/>
      <c r="J97" s="598"/>
      <c r="K97" s="598"/>
      <c r="L97" s="598"/>
      <c r="M97" s="598"/>
      <c r="N97" s="598"/>
      <c r="O97" s="598"/>
      <c r="P97" s="598"/>
      <c r="Q97" s="599"/>
      <c r="R97" s="599"/>
      <c r="S97" s="599"/>
      <c r="T97" s="599"/>
      <c r="U97" s="284" t="s">
        <v>107</v>
      </c>
      <c r="V97" s="557" t="s">
        <v>108</v>
      </c>
      <c r="W97" s="557"/>
      <c r="X97" s="557"/>
      <c r="Y97" s="557"/>
      <c r="Z97" s="557"/>
      <c r="AA97" s="557"/>
      <c r="AB97" s="557"/>
      <c r="AC97" s="557"/>
      <c r="AD97" s="557"/>
      <c r="AE97" s="557"/>
      <c r="AF97" s="284" t="s">
        <v>109</v>
      </c>
      <c r="AG97" s="557" t="s">
        <v>110</v>
      </c>
      <c r="AH97" s="557"/>
      <c r="AI97" s="284" t="s">
        <v>111</v>
      </c>
      <c r="AJ97" s="557" t="s">
        <v>112</v>
      </c>
      <c r="AK97" s="557"/>
      <c r="AL97" s="296"/>
      <c r="AM97" s="279"/>
      <c r="AN97" s="279"/>
      <c r="AO97" s="279"/>
      <c r="AP97" s="279"/>
      <c r="AQ97" s="279"/>
      <c r="AR97" s="279"/>
      <c r="AS97" s="279"/>
      <c r="AT97" s="279"/>
      <c r="AU97" s="279"/>
      <c r="AV97" s="279"/>
      <c r="AW97" s="279"/>
      <c r="AX97" s="279"/>
      <c r="AY97" s="279"/>
      <c r="AZ97" s="279"/>
      <c r="BA97" s="279"/>
      <c r="BB97" s="279"/>
      <c r="BC97" s="279"/>
    </row>
    <row r="98" spans="1:55" s="44" customFormat="1">
      <c r="A98" s="277"/>
      <c r="B98" s="416" t="s">
        <v>113</v>
      </c>
      <c r="C98" s="309"/>
      <c r="D98" s="309"/>
      <c r="E98" s="309"/>
      <c r="F98" s="309"/>
      <c r="G98" s="309"/>
      <c r="H98" s="309"/>
      <c r="I98" s="309"/>
      <c r="J98" s="309"/>
      <c r="K98" s="309"/>
      <c r="L98" s="591"/>
      <c r="M98" s="591"/>
      <c r="N98" s="591"/>
      <c r="O98" s="591"/>
      <c r="P98" s="309"/>
      <c r="Q98" s="591"/>
      <c r="R98" s="591"/>
      <c r="S98" s="591"/>
      <c r="T98" s="591"/>
      <c r="U98" s="310"/>
      <c r="V98" s="591"/>
      <c r="W98" s="591"/>
      <c r="X98" s="591"/>
      <c r="Y98" s="591"/>
      <c r="Z98" s="591"/>
      <c r="AA98" s="591"/>
      <c r="AB98" s="591"/>
      <c r="AC98" s="591"/>
      <c r="AD98" s="591"/>
      <c r="AE98" s="591"/>
      <c r="AF98" s="310"/>
      <c r="AG98" s="591"/>
      <c r="AH98" s="591"/>
      <c r="AI98" s="310"/>
      <c r="AJ98" s="591"/>
      <c r="AK98" s="591"/>
      <c r="AL98" s="310"/>
      <c r="AM98" s="279"/>
      <c r="AN98" s="279"/>
      <c r="AO98" s="279"/>
      <c r="AP98" s="279"/>
      <c r="AQ98" s="279"/>
      <c r="AR98" s="279"/>
      <c r="AS98" s="279"/>
      <c r="AT98" s="279"/>
      <c r="AU98" s="279"/>
      <c r="AV98" s="279"/>
      <c r="AW98" s="279"/>
      <c r="AX98" s="279"/>
      <c r="AY98" s="279"/>
      <c r="AZ98" s="279"/>
      <c r="BA98" s="279"/>
      <c r="BB98" s="279"/>
      <c r="BC98" s="279"/>
    </row>
    <row r="99" spans="1:55" s="44" customFormat="1">
      <c r="A99" s="277"/>
      <c r="B99" s="308"/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8"/>
      <c r="AL99" s="308"/>
      <c r="AM99" s="279"/>
      <c r="AN99" s="279"/>
      <c r="AO99" s="279"/>
      <c r="AP99" s="279"/>
      <c r="AQ99" s="279"/>
      <c r="AR99" s="279"/>
      <c r="AS99" s="279"/>
      <c r="AT99" s="279"/>
      <c r="AU99" s="279"/>
      <c r="AV99" s="279"/>
      <c r="AW99" s="279"/>
      <c r="AX99" s="279"/>
      <c r="AY99" s="279"/>
      <c r="AZ99" s="279"/>
      <c r="BA99" s="279"/>
      <c r="BB99" s="279"/>
      <c r="BC99" s="279"/>
    </row>
    <row r="100" spans="1:55" s="44" customFormat="1" ht="15" customHeight="1">
      <c r="A100" s="277"/>
      <c r="B100" s="592" t="s">
        <v>114</v>
      </c>
      <c r="C100" s="311">
        <v>88</v>
      </c>
      <c r="D100" s="594" t="s">
        <v>115</v>
      </c>
      <c r="E100" s="594"/>
      <c r="F100" s="594"/>
      <c r="G100" s="594"/>
      <c r="H100" s="594"/>
      <c r="I100" s="594"/>
      <c r="J100" s="594"/>
      <c r="K100" s="594"/>
      <c r="L100" s="594"/>
      <c r="M100" s="594"/>
      <c r="N100" s="594"/>
      <c r="O100" s="594"/>
      <c r="P100" s="404">
        <v>85</v>
      </c>
      <c r="Q100" s="595"/>
      <c r="R100" s="595"/>
      <c r="S100" s="595"/>
      <c r="T100" s="595"/>
      <c r="U100" s="404" t="s">
        <v>9</v>
      </c>
      <c r="V100" s="596" t="s">
        <v>116</v>
      </c>
      <c r="W100" s="596"/>
      <c r="X100" s="596"/>
      <c r="Y100" s="596"/>
      <c r="Z100" s="596"/>
      <c r="AA100" s="596"/>
      <c r="AB100" s="596"/>
      <c r="AC100" s="596"/>
      <c r="AD100" s="596"/>
      <c r="AE100" s="596"/>
      <c r="AF100" s="407">
        <v>91</v>
      </c>
      <c r="AG100" s="560" t="s">
        <v>117</v>
      </c>
      <c r="AH100" s="560"/>
      <c r="AI100" s="404">
        <v>90</v>
      </c>
      <c r="AJ100" s="595">
        <f>+AJ95</f>
        <v>558708.30000000005</v>
      </c>
      <c r="AK100" s="595"/>
      <c r="AL100" s="303" t="s">
        <v>9</v>
      </c>
      <c r="AM100" s="312"/>
      <c r="AN100" s="279"/>
      <c r="AO100" s="279"/>
      <c r="AP100" s="279"/>
      <c r="AQ100" s="279"/>
      <c r="AR100" s="279"/>
      <c r="AS100" s="279"/>
      <c r="AT100" s="279"/>
      <c r="AU100" s="279"/>
      <c r="AV100" s="279"/>
      <c r="AW100" s="279"/>
      <c r="AX100" s="279"/>
      <c r="AY100" s="279"/>
      <c r="AZ100" s="279"/>
      <c r="BA100" s="279"/>
      <c r="BB100" s="279"/>
      <c r="BC100" s="279"/>
    </row>
    <row r="101" spans="1:55" s="44" customFormat="1" ht="15" customHeight="1">
      <c r="A101" s="277"/>
      <c r="B101" s="593"/>
      <c r="C101" s="311">
        <v>89</v>
      </c>
      <c r="D101" s="558" t="s">
        <v>118</v>
      </c>
      <c r="E101" s="558"/>
      <c r="F101" s="558"/>
      <c r="G101" s="558"/>
      <c r="H101" s="558"/>
      <c r="I101" s="558"/>
      <c r="J101" s="558"/>
      <c r="K101" s="558"/>
      <c r="L101" s="558"/>
      <c r="M101" s="558"/>
      <c r="N101" s="558"/>
      <c r="O101" s="558"/>
      <c r="P101" s="404">
        <v>86</v>
      </c>
      <c r="Q101" s="595"/>
      <c r="R101" s="595"/>
      <c r="S101" s="595"/>
      <c r="T101" s="595"/>
      <c r="U101" s="404" t="s">
        <v>26</v>
      </c>
      <c r="V101" s="596"/>
      <c r="W101" s="596"/>
      <c r="X101" s="596"/>
      <c r="Y101" s="596"/>
      <c r="Z101" s="596"/>
      <c r="AA101" s="596"/>
      <c r="AB101" s="596"/>
      <c r="AC101" s="596"/>
      <c r="AD101" s="596"/>
      <c r="AE101" s="596"/>
      <c r="AF101" s="407">
        <v>92</v>
      </c>
      <c r="AG101" s="560" t="s">
        <v>119</v>
      </c>
      <c r="AH101" s="560"/>
      <c r="AI101" s="404">
        <v>39</v>
      </c>
      <c r="AJ101" s="595">
        <v>23466</v>
      </c>
      <c r="AK101" s="595"/>
      <c r="AL101" s="303" t="s">
        <v>9</v>
      </c>
      <c r="AM101" s="312"/>
      <c r="AN101" s="279"/>
      <c r="AO101" s="279"/>
      <c r="AP101" s="279"/>
      <c r="AQ101" s="279"/>
      <c r="AR101" s="279"/>
      <c r="AS101" s="279"/>
      <c r="AT101" s="279"/>
      <c r="AU101" s="279"/>
      <c r="AV101" s="279"/>
      <c r="AW101" s="279"/>
      <c r="AX101" s="279"/>
      <c r="AY101" s="279"/>
      <c r="AZ101" s="279"/>
      <c r="BA101" s="279"/>
      <c r="BB101" s="279"/>
      <c r="BC101" s="279"/>
    </row>
    <row r="102" spans="1:55" s="44" customFormat="1" ht="18" customHeight="1">
      <c r="A102" s="277"/>
      <c r="B102" s="593"/>
      <c r="C102" s="602" t="s">
        <v>120</v>
      </c>
      <c r="D102" s="606"/>
      <c r="E102" s="606"/>
      <c r="F102" s="606"/>
      <c r="G102" s="606"/>
      <c r="H102" s="606"/>
      <c r="I102" s="606"/>
      <c r="J102" s="606"/>
      <c r="K102" s="606"/>
      <c r="L102" s="606"/>
      <c r="M102" s="606"/>
      <c r="N102" s="606"/>
      <c r="O102" s="606"/>
      <c r="P102" s="606"/>
      <c r="Q102" s="606"/>
      <c r="R102" s="606"/>
      <c r="S102" s="606"/>
      <c r="T102" s="606"/>
      <c r="U102" s="606"/>
      <c r="V102" s="596"/>
      <c r="W102" s="596"/>
      <c r="X102" s="596"/>
      <c r="Y102" s="596"/>
      <c r="Z102" s="596"/>
      <c r="AA102" s="596"/>
      <c r="AB102" s="596"/>
      <c r="AC102" s="596"/>
      <c r="AD102" s="596"/>
      <c r="AE102" s="596"/>
      <c r="AF102" s="406">
        <v>93</v>
      </c>
      <c r="AG102" s="565" t="s">
        <v>583</v>
      </c>
      <c r="AH102" s="565"/>
      <c r="AI102" s="406">
        <v>91</v>
      </c>
      <c r="AJ102" s="597">
        <f>+AJ100+AJ101</f>
        <v>582174.30000000005</v>
      </c>
      <c r="AK102" s="597"/>
      <c r="AL102" s="284" t="s">
        <v>27</v>
      </c>
      <c r="AM102" s="312"/>
      <c r="AN102" s="279"/>
      <c r="AO102" s="279"/>
      <c r="AP102" s="279"/>
      <c r="AQ102" s="279"/>
      <c r="AR102" s="279"/>
      <c r="AS102" s="279"/>
      <c r="AT102" s="279"/>
      <c r="AU102" s="279"/>
      <c r="AV102" s="279"/>
      <c r="AW102" s="279"/>
      <c r="AX102" s="279"/>
      <c r="AY102" s="279"/>
      <c r="AZ102" s="279"/>
      <c r="BA102" s="279"/>
      <c r="BB102" s="279"/>
      <c r="BC102" s="279"/>
    </row>
    <row r="103" spans="1:55" s="44" customFormat="1" ht="15.75" customHeight="1">
      <c r="A103" s="277"/>
      <c r="B103" s="593"/>
      <c r="C103" s="311">
        <f>+C101+1</f>
        <v>90</v>
      </c>
      <c r="D103" s="560" t="s">
        <v>121</v>
      </c>
      <c r="E103" s="560"/>
      <c r="F103" s="560"/>
      <c r="G103" s="560"/>
      <c r="H103" s="560"/>
      <c r="I103" s="560"/>
      <c r="J103" s="560"/>
      <c r="K103" s="560"/>
      <c r="L103" s="560"/>
      <c r="M103" s="560"/>
      <c r="N103" s="560"/>
      <c r="O103" s="560"/>
      <c r="P103" s="404">
        <v>87</v>
      </c>
      <c r="Q103" s="595">
        <f>+Q100</f>
        <v>0</v>
      </c>
      <c r="R103" s="595"/>
      <c r="S103" s="595"/>
      <c r="T103" s="595"/>
      <c r="U103" s="404" t="s">
        <v>27</v>
      </c>
      <c r="V103" s="600" t="s">
        <v>122</v>
      </c>
      <c r="W103" s="601"/>
      <c r="X103" s="601"/>
      <c r="Y103" s="601"/>
      <c r="Z103" s="601"/>
      <c r="AA103" s="601"/>
      <c r="AB103" s="601"/>
      <c r="AC103" s="601"/>
      <c r="AD103" s="601"/>
      <c r="AE103" s="601"/>
      <c r="AF103" s="601"/>
      <c r="AG103" s="601"/>
      <c r="AH103" s="601"/>
      <c r="AI103" s="601"/>
      <c r="AJ103" s="601"/>
      <c r="AK103" s="601"/>
      <c r="AL103" s="602"/>
      <c r="AM103" s="312"/>
      <c r="AN103" s="279"/>
      <c r="AO103" s="279"/>
      <c r="AP103" s="279"/>
      <c r="AQ103" s="279"/>
      <c r="AR103" s="279"/>
      <c r="AS103" s="279"/>
      <c r="AT103" s="279"/>
      <c r="AU103" s="279"/>
      <c r="AV103" s="279"/>
      <c r="AW103" s="279"/>
      <c r="AX103" s="279"/>
      <c r="AY103" s="279"/>
      <c r="AZ103" s="279"/>
      <c r="BA103" s="279"/>
      <c r="BB103" s="279"/>
      <c r="BC103" s="279"/>
    </row>
    <row r="104" spans="1:55" s="44" customFormat="1" ht="14.45" customHeight="1">
      <c r="A104" s="277"/>
      <c r="B104" s="593"/>
      <c r="C104" s="313"/>
      <c r="D104" s="603" t="s">
        <v>123</v>
      </c>
      <c r="E104" s="603"/>
      <c r="F104" s="603"/>
      <c r="G104" s="603"/>
      <c r="H104" s="603"/>
      <c r="I104" s="603"/>
      <c r="J104" s="603"/>
      <c r="K104" s="603"/>
      <c r="L104" s="603"/>
      <c r="M104" s="603"/>
      <c r="N104" s="603"/>
      <c r="O104" s="603"/>
      <c r="P104" s="603"/>
      <c r="Q104" s="603"/>
      <c r="R104" s="603"/>
      <c r="S104" s="603"/>
      <c r="T104" s="603"/>
      <c r="U104" s="603"/>
      <c r="V104" s="604" t="s">
        <v>124</v>
      </c>
      <c r="W104" s="604"/>
      <c r="X104" s="604"/>
      <c r="Y104" s="604"/>
      <c r="Z104" s="604"/>
      <c r="AA104" s="604"/>
      <c r="AB104" s="604"/>
      <c r="AC104" s="604"/>
      <c r="AD104" s="604"/>
      <c r="AE104" s="604"/>
      <c r="AF104" s="407">
        <f>+AF102+1</f>
        <v>94</v>
      </c>
      <c r="AG104" s="560" t="s">
        <v>125</v>
      </c>
      <c r="AH104" s="560"/>
      <c r="AI104" s="404">
        <v>92</v>
      </c>
      <c r="AJ104" s="595"/>
      <c r="AK104" s="595"/>
      <c r="AL104" s="303" t="s">
        <v>9</v>
      </c>
      <c r="AM104" s="312"/>
      <c r="AN104" s="279"/>
      <c r="AO104" s="279"/>
      <c r="AP104" s="279"/>
      <c r="AQ104" s="279"/>
      <c r="AR104" s="279"/>
      <c r="AS104" s="279"/>
      <c r="AT104" s="279"/>
      <c r="AU104" s="279"/>
      <c r="AV104" s="279"/>
      <c r="AW104" s="279"/>
      <c r="AX104" s="279"/>
      <c r="AY104" s="279"/>
      <c r="AZ104" s="279"/>
      <c r="BA104" s="279"/>
      <c r="BB104" s="279"/>
      <c r="BC104" s="279"/>
    </row>
    <row r="105" spans="1:55" s="44" customFormat="1" ht="14.45" customHeight="1">
      <c r="A105" s="277"/>
      <c r="B105" s="593"/>
      <c r="C105" s="314">
        <v>301</v>
      </c>
      <c r="D105" s="558" t="s">
        <v>126</v>
      </c>
      <c r="E105" s="558"/>
      <c r="F105" s="558"/>
      <c r="G105" s="558"/>
      <c r="H105" s="558"/>
      <c r="I105" s="558"/>
      <c r="J105" s="558"/>
      <c r="K105" s="558"/>
      <c r="L105" s="558"/>
      <c r="M105" s="558"/>
      <c r="N105" s="558"/>
      <c r="O105" s="558"/>
      <c r="P105" s="404">
        <v>306</v>
      </c>
      <c r="Q105" s="605"/>
      <c r="R105" s="605"/>
      <c r="S105" s="605"/>
      <c r="T105" s="605"/>
      <c r="U105" s="605"/>
      <c r="V105" s="604"/>
      <c r="W105" s="604"/>
      <c r="X105" s="604"/>
      <c r="Y105" s="604"/>
      <c r="Z105" s="604"/>
      <c r="AA105" s="604"/>
      <c r="AB105" s="604"/>
      <c r="AC105" s="604"/>
      <c r="AD105" s="604"/>
      <c r="AE105" s="604"/>
      <c r="AF105" s="407">
        <f>+AF104+1</f>
        <v>95</v>
      </c>
      <c r="AG105" s="560" t="s">
        <v>127</v>
      </c>
      <c r="AH105" s="560"/>
      <c r="AI105" s="404">
        <v>93</v>
      </c>
      <c r="AJ105" s="595"/>
      <c r="AK105" s="595"/>
      <c r="AL105" s="303" t="s">
        <v>9</v>
      </c>
      <c r="AM105" s="312"/>
      <c r="AN105" s="279"/>
      <c r="AO105" s="279"/>
      <c r="AP105" s="279"/>
      <c r="AQ105" s="279"/>
      <c r="AR105" s="279"/>
      <c r="AS105" s="279"/>
      <c r="AT105" s="279"/>
      <c r="AU105" s="279"/>
      <c r="AV105" s="279"/>
      <c r="AW105" s="279"/>
      <c r="AX105" s="279"/>
      <c r="AY105" s="279"/>
      <c r="AZ105" s="279"/>
      <c r="BA105" s="279"/>
      <c r="BB105" s="279"/>
      <c r="BC105" s="279"/>
    </row>
    <row r="106" spans="1:55" s="44" customFormat="1" ht="15" customHeight="1">
      <c r="A106" s="277"/>
      <c r="B106" s="593"/>
      <c r="C106" s="315"/>
      <c r="D106" s="609" t="s">
        <v>128</v>
      </c>
      <c r="E106" s="609"/>
      <c r="F106" s="609"/>
      <c r="G106" s="609"/>
      <c r="H106" s="609"/>
      <c r="I106" s="609"/>
      <c r="J106" s="609"/>
      <c r="K106" s="609"/>
      <c r="L106" s="609"/>
      <c r="M106" s="609"/>
      <c r="N106" s="609"/>
      <c r="O106" s="609"/>
      <c r="P106" s="316"/>
      <c r="Q106" s="610"/>
      <c r="R106" s="610"/>
      <c r="S106" s="610"/>
      <c r="T106" s="610"/>
      <c r="U106" s="316"/>
      <c r="V106" s="604"/>
      <c r="W106" s="604"/>
      <c r="X106" s="604"/>
      <c r="Y106" s="604"/>
      <c r="Z106" s="604"/>
      <c r="AA106" s="604"/>
      <c r="AB106" s="604"/>
      <c r="AC106" s="604"/>
      <c r="AD106" s="604"/>
      <c r="AE106" s="604"/>
      <c r="AF106" s="406">
        <f>+AF105+1</f>
        <v>96</v>
      </c>
      <c r="AG106" s="569" t="s">
        <v>584</v>
      </c>
      <c r="AH106" s="569"/>
      <c r="AI106" s="406">
        <v>94</v>
      </c>
      <c r="AJ106" s="597"/>
      <c r="AK106" s="597"/>
      <c r="AL106" s="284" t="s">
        <v>27</v>
      </c>
      <c r="AM106" s="312"/>
      <c r="AN106" s="279"/>
      <c r="AO106" s="279"/>
      <c r="AP106" s="279"/>
      <c r="AQ106" s="279"/>
      <c r="AR106" s="279"/>
      <c r="AS106" s="279"/>
      <c r="AT106" s="279"/>
      <c r="AU106" s="279"/>
      <c r="AV106" s="279"/>
      <c r="AW106" s="279"/>
      <c r="AX106" s="279"/>
      <c r="AY106" s="279"/>
      <c r="AZ106" s="279"/>
      <c r="BA106" s="279"/>
      <c r="BB106" s="279"/>
      <c r="BC106" s="279"/>
    </row>
    <row r="107" spans="1:55" s="44" customFormat="1">
      <c r="A107" s="277"/>
      <c r="B107" s="593"/>
      <c r="C107" s="611">
        <v>780</v>
      </c>
      <c r="D107" s="612" t="s">
        <v>129</v>
      </c>
      <c r="E107" s="612"/>
      <c r="F107" s="612"/>
      <c r="G107" s="612"/>
      <c r="H107" s="612"/>
      <c r="I107" s="612"/>
      <c r="J107" s="612"/>
      <c r="K107" s="612"/>
      <c r="L107" s="612"/>
      <c r="M107" s="612"/>
      <c r="N107" s="612"/>
      <c r="O107" s="612"/>
      <c r="P107" s="317"/>
      <c r="Q107" s="607" t="s">
        <v>130</v>
      </c>
      <c r="R107" s="607"/>
      <c r="S107" s="607"/>
      <c r="T107" s="607"/>
      <c r="U107" s="317"/>
      <c r="V107" s="312"/>
      <c r="W107" s="312"/>
      <c r="X107" s="312"/>
      <c r="Y107" s="312"/>
      <c r="Z107" s="312"/>
      <c r="AA107" s="312"/>
      <c r="AB107" s="312"/>
      <c r="AC107" s="312"/>
      <c r="AD107" s="312"/>
      <c r="AE107" s="312"/>
      <c r="AF107" s="312"/>
      <c r="AG107" s="312"/>
      <c r="AH107" s="312"/>
      <c r="AI107" s="312"/>
      <c r="AJ107" s="312"/>
      <c r="AK107" s="312"/>
      <c r="AL107" s="312"/>
      <c r="AM107" s="312"/>
      <c r="AN107" s="279"/>
      <c r="AO107" s="279"/>
      <c r="AP107" s="279"/>
      <c r="AQ107" s="279"/>
      <c r="AR107" s="279"/>
      <c r="AS107" s="279"/>
      <c r="AT107" s="279"/>
      <c r="AU107" s="279"/>
      <c r="AV107" s="279"/>
      <c r="AW107" s="279"/>
      <c r="AX107" s="279"/>
      <c r="AY107" s="279"/>
      <c r="AZ107" s="279"/>
      <c r="BA107" s="279"/>
      <c r="BB107" s="279"/>
      <c r="BC107" s="279"/>
    </row>
    <row r="108" spans="1:55" s="44" customFormat="1" ht="18.75" customHeight="1">
      <c r="A108" s="277"/>
      <c r="B108" s="593"/>
      <c r="C108" s="611"/>
      <c r="D108" s="612"/>
      <c r="E108" s="612"/>
      <c r="F108" s="612"/>
      <c r="G108" s="612"/>
      <c r="H108" s="612"/>
      <c r="I108" s="612"/>
      <c r="J108" s="612"/>
      <c r="K108" s="612"/>
      <c r="L108" s="612"/>
      <c r="M108" s="612"/>
      <c r="N108" s="612"/>
      <c r="O108" s="612"/>
      <c r="P108" s="317"/>
      <c r="Q108" s="607" t="s">
        <v>131</v>
      </c>
      <c r="R108" s="607"/>
      <c r="S108" s="607"/>
      <c r="T108" s="607"/>
      <c r="U108" s="317"/>
      <c r="V108" s="312"/>
      <c r="W108" s="613" t="s">
        <v>132</v>
      </c>
      <c r="X108" s="613"/>
      <c r="Y108" s="613"/>
      <c r="Z108" s="613"/>
      <c r="AA108" s="613"/>
      <c r="AB108" s="613"/>
      <c r="AC108" s="613"/>
      <c r="AD108" s="613"/>
      <c r="AE108" s="613"/>
      <c r="AF108" s="613"/>
      <c r="AG108" s="613"/>
      <c r="AH108" s="613"/>
      <c r="AI108" s="613"/>
      <c r="AJ108" s="312"/>
      <c r="AK108" s="312"/>
      <c r="AL108" s="312"/>
      <c r="AM108" s="312"/>
      <c r="AN108" s="279"/>
      <c r="AO108" s="279"/>
      <c r="AP108" s="279"/>
      <c r="AQ108" s="279"/>
      <c r="AR108" s="279"/>
      <c r="AS108" s="279"/>
      <c r="AT108" s="279"/>
      <c r="AU108" s="279"/>
      <c r="AV108" s="279"/>
      <c r="AW108" s="279"/>
      <c r="AX108" s="279"/>
      <c r="AY108" s="279"/>
      <c r="AZ108" s="279"/>
      <c r="BA108" s="279"/>
      <c r="BB108" s="279"/>
      <c r="BC108" s="279"/>
    </row>
    <row r="109" spans="1:55" s="44" customFormat="1">
      <c r="A109" s="277"/>
      <c r="B109" s="593"/>
      <c r="C109" s="611"/>
      <c r="D109" s="612"/>
      <c r="E109" s="612"/>
      <c r="F109" s="612"/>
      <c r="G109" s="612"/>
      <c r="H109" s="612"/>
      <c r="I109" s="612"/>
      <c r="J109" s="612"/>
      <c r="K109" s="612"/>
      <c r="L109" s="612"/>
      <c r="M109" s="612"/>
      <c r="N109" s="612"/>
      <c r="O109" s="612"/>
      <c r="P109" s="317"/>
      <c r="Q109" s="607" t="s">
        <v>133</v>
      </c>
      <c r="R109" s="607"/>
      <c r="S109" s="607"/>
      <c r="T109" s="607"/>
      <c r="U109" s="317"/>
      <c r="V109" s="312"/>
      <c r="W109" s="318" t="s">
        <v>134</v>
      </c>
      <c r="X109" s="312"/>
      <c r="Y109" s="312"/>
      <c r="Z109" s="312"/>
      <c r="AA109" s="312"/>
      <c r="AB109" s="312"/>
      <c r="AC109" s="312"/>
      <c r="AD109" s="312"/>
      <c r="AE109" s="312"/>
      <c r="AF109" s="312"/>
      <c r="AG109" s="312"/>
      <c r="AH109" s="312"/>
      <c r="AI109" s="312"/>
      <c r="AJ109" s="312"/>
      <c r="AK109" s="312"/>
      <c r="AL109" s="312"/>
      <c r="AM109" s="312"/>
      <c r="AN109" s="279"/>
      <c r="AO109" s="279"/>
      <c r="AP109" s="279"/>
      <c r="AQ109" s="279"/>
      <c r="AR109" s="279"/>
      <c r="AS109" s="279"/>
      <c r="AT109" s="279"/>
      <c r="AU109" s="279"/>
      <c r="AV109" s="279"/>
      <c r="AW109" s="279"/>
      <c r="AX109" s="279"/>
      <c r="AY109" s="279"/>
      <c r="AZ109" s="279"/>
      <c r="BA109" s="279"/>
      <c r="BB109" s="279"/>
      <c r="BC109" s="279"/>
    </row>
    <row r="110" spans="1:55" s="44" customFormat="1">
      <c r="A110" s="277"/>
      <c r="B110" s="279"/>
      <c r="C110" s="279"/>
      <c r="D110" s="279"/>
      <c r="E110" s="279"/>
      <c r="F110" s="279"/>
      <c r="G110" s="279"/>
      <c r="H110" s="279"/>
      <c r="I110" s="279"/>
      <c r="J110" s="279"/>
      <c r="K110" s="279"/>
      <c r="L110" s="279"/>
      <c r="M110" s="279"/>
      <c r="N110" s="279"/>
      <c r="O110" s="279"/>
      <c r="P110" s="279"/>
      <c r="Q110" s="279"/>
      <c r="R110" s="279"/>
      <c r="S110" s="279"/>
      <c r="T110" s="279"/>
      <c r="U110" s="279"/>
      <c r="V110" s="279"/>
      <c r="W110" s="279"/>
      <c r="X110" s="279"/>
      <c r="Y110" s="279"/>
      <c r="Z110" s="279"/>
      <c r="AA110" s="279"/>
      <c r="AB110" s="279"/>
      <c r="AC110" s="279"/>
      <c r="AD110" s="279"/>
      <c r="AE110" s="279"/>
      <c r="AF110" s="279"/>
      <c r="AG110" s="279"/>
      <c r="AH110" s="279"/>
      <c r="AI110" s="279"/>
      <c r="AJ110" s="279"/>
      <c r="AK110" s="279"/>
      <c r="AL110" s="279"/>
      <c r="AM110" s="279"/>
      <c r="AN110" s="279"/>
      <c r="AO110" s="279"/>
      <c r="AP110" s="279"/>
      <c r="AQ110" s="279"/>
      <c r="AR110" s="279"/>
      <c r="AS110" s="279"/>
      <c r="AT110" s="279"/>
      <c r="AU110" s="279"/>
      <c r="AV110" s="279"/>
      <c r="AW110" s="279"/>
      <c r="AX110" s="279"/>
      <c r="AY110" s="279"/>
      <c r="AZ110" s="279"/>
      <c r="BA110" s="279"/>
      <c r="BB110" s="279"/>
      <c r="BC110" s="279"/>
    </row>
    <row r="111" spans="1:55" s="44" customFormat="1">
      <c r="A111" s="277"/>
      <c r="B111" s="606" t="s">
        <v>135</v>
      </c>
      <c r="C111" s="606"/>
      <c r="D111" s="606"/>
      <c r="E111" s="606"/>
      <c r="F111" s="606"/>
      <c r="G111" s="606"/>
      <c r="H111" s="606"/>
      <c r="I111" s="606"/>
      <c r="J111" s="606"/>
      <c r="K111" s="606"/>
      <c r="L111" s="606"/>
      <c r="M111" s="606"/>
      <c r="N111" s="606"/>
      <c r="O111" s="606"/>
      <c r="P111" s="606"/>
      <c r="Q111" s="606"/>
      <c r="R111" s="606"/>
      <c r="S111" s="606"/>
      <c r="T111" s="606"/>
      <c r="U111" s="606"/>
      <c r="V111" s="606"/>
      <c r="W111" s="606"/>
      <c r="X111" s="606"/>
      <c r="Y111" s="606"/>
      <c r="Z111" s="606"/>
      <c r="AA111" s="279"/>
      <c r="AB111" s="279"/>
      <c r="AC111" s="279"/>
      <c r="AD111" s="279"/>
      <c r="AE111" s="279"/>
      <c r="AF111" s="279"/>
      <c r="AG111" s="279"/>
      <c r="AH111" s="279"/>
      <c r="AI111" s="279"/>
      <c r="AJ111" s="279"/>
      <c r="AK111" s="279"/>
      <c r="AL111" s="279"/>
      <c r="AM111" s="279"/>
      <c r="AN111" s="279"/>
      <c r="AO111" s="279"/>
      <c r="AP111" s="279"/>
      <c r="AQ111" s="279"/>
      <c r="AR111" s="279"/>
      <c r="AS111" s="279"/>
      <c r="AT111" s="279"/>
      <c r="AU111" s="279"/>
      <c r="AV111" s="279"/>
      <c r="AW111" s="279"/>
      <c r="AX111" s="279"/>
      <c r="AY111" s="279"/>
      <c r="AZ111" s="279"/>
      <c r="BA111" s="279"/>
      <c r="BB111" s="279"/>
      <c r="BC111" s="279"/>
    </row>
    <row r="112" spans="1:55" s="44" customFormat="1">
      <c r="A112" s="277"/>
      <c r="B112" s="606"/>
      <c r="C112" s="606"/>
      <c r="D112" s="606"/>
      <c r="E112" s="606"/>
      <c r="F112" s="606"/>
      <c r="G112" s="606"/>
      <c r="H112" s="606"/>
      <c r="I112" s="606"/>
      <c r="J112" s="606"/>
      <c r="K112" s="606"/>
      <c r="L112" s="606"/>
      <c r="M112" s="606"/>
      <c r="N112" s="606"/>
      <c r="O112" s="606"/>
      <c r="P112" s="606"/>
      <c r="Q112" s="606"/>
      <c r="R112" s="606"/>
      <c r="S112" s="606"/>
      <c r="T112" s="606"/>
      <c r="U112" s="606"/>
      <c r="V112" s="606"/>
      <c r="W112" s="606"/>
      <c r="X112" s="606"/>
      <c r="Y112" s="606"/>
      <c r="Z112" s="606"/>
      <c r="AA112" s="279"/>
      <c r="AB112" s="279"/>
      <c r="AC112" s="279"/>
      <c r="AD112" s="279"/>
      <c r="AE112" s="279"/>
      <c r="AF112" s="279"/>
      <c r="AG112" s="279"/>
      <c r="AH112" s="279"/>
      <c r="AI112" s="279"/>
      <c r="AJ112" s="279"/>
      <c r="AK112" s="279"/>
      <c r="AL112" s="279"/>
      <c r="AM112" s="279"/>
      <c r="AN112" s="279"/>
      <c r="AO112" s="279"/>
      <c r="AP112" s="279"/>
      <c r="AQ112" s="279"/>
      <c r="AR112" s="279"/>
      <c r="AS112" s="279"/>
      <c r="AT112" s="279"/>
      <c r="AU112" s="279"/>
      <c r="AV112" s="279"/>
      <c r="AW112" s="279"/>
      <c r="AX112" s="279"/>
      <c r="AY112" s="279"/>
      <c r="AZ112" s="279"/>
      <c r="BA112" s="279"/>
      <c r="BB112" s="279"/>
      <c r="BC112" s="279"/>
    </row>
    <row r="113" spans="1:55" s="44" customFormat="1">
      <c r="A113" s="277"/>
      <c r="B113" s="583" t="s">
        <v>136</v>
      </c>
      <c r="C113" s="583"/>
      <c r="D113" s="583"/>
      <c r="E113" s="583"/>
      <c r="F113" s="583"/>
      <c r="G113" s="583"/>
      <c r="H113" s="583"/>
      <c r="I113" s="583"/>
      <c r="J113" s="583"/>
      <c r="K113" s="583"/>
      <c r="L113" s="583"/>
      <c r="M113" s="532" t="s">
        <v>137</v>
      </c>
      <c r="N113" s="532"/>
      <c r="O113" s="532"/>
      <c r="P113" s="532"/>
      <c r="Q113" s="532"/>
      <c r="R113" s="532"/>
      <c r="S113" s="532" t="s">
        <v>138</v>
      </c>
      <c r="T113" s="532"/>
      <c r="U113" s="532"/>
      <c r="V113" s="532"/>
      <c r="W113" s="532"/>
      <c r="X113" s="532"/>
      <c r="Y113" s="532"/>
      <c r="Z113" s="319"/>
      <c r="AA113" s="279"/>
      <c r="AB113" s="279"/>
      <c r="AC113" s="279"/>
      <c r="AD113" s="279"/>
      <c r="AE113" s="279"/>
      <c r="AF113" s="279"/>
      <c r="AG113" s="279"/>
      <c r="AH113" s="279"/>
      <c r="AI113" s="279"/>
      <c r="AJ113" s="279"/>
      <c r="AK113" s="279"/>
      <c r="AL113" s="279"/>
      <c r="AM113" s="279"/>
      <c r="AN113" s="279"/>
      <c r="AO113" s="279"/>
      <c r="AP113" s="279"/>
      <c r="AQ113" s="279"/>
      <c r="AR113" s="279"/>
      <c r="AS113" s="279"/>
      <c r="AT113" s="279"/>
      <c r="AU113" s="279"/>
      <c r="AV113" s="279"/>
      <c r="AW113" s="279"/>
      <c r="AX113" s="279"/>
      <c r="AY113" s="279"/>
      <c r="AZ113" s="279"/>
      <c r="BA113" s="279"/>
      <c r="BB113" s="279"/>
      <c r="BC113" s="279"/>
    </row>
    <row r="114" spans="1:55" s="306" customFormat="1" ht="16.5" customHeight="1">
      <c r="A114" s="304"/>
      <c r="B114" s="560" t="s">
        <v>139</v>
      </c>
      <c r="C114" s="560"/>
      <c r="D114" s="560"/>
      <c r="E114" s="560"/>
      <c r="F114" s="560"/>
      <c r="G114" s="560"/>
      <c r="H114" s="560"/>
      <c r="I114" s="560"/>
      <c r="J114" s="560"/>
      <c r="K114" s="560"/>
      <c r="L114" s="560"/>
      <c r="M114" s="404">
        <v>461</v>
      </c>
      <c r="N114" s="608"/>
      <c r="O114" s="608"/>
      <c r="P114" s="608"/>
      <c r="Q114" s="608"/>
      <c r="R114" s="608"/>
      <c r="S114" s="551">
        <v>492</v>
      </c>
      <c r="T114" s="551"/>
      <c r="U114" s="608"/>
      <c r="V114" s="608"/>
      <c r="W114" s="608"/>
      <c r="X114" s="608"/>
      <c r="Y114" s="608"/>
      <c r="Z114" s="404" t="s">
        <v>9</v>
      </c>
      <c r="AA114" s="305"/>
      <c r="AB114" s="305"/>
      <c r="AC114" s="305"/>
      <c r="AD114" s="305"/>
      <c r="AE114" s="305"/>
      <c r="AF114" s="305"/>
      <c r="AG114" s="305"/>
      <c r="AH114" s="305"/>
      <c r="AI114" s="305"/>
      <c r="AJ114" s="305"/>
      <c r="AK114" s="305"/>
      <c r="AL114" s="305"/>
      <c r="AM114" s="305"/>
      <c r="AN114" s="305"/>
      <c r="AO114" s="305"/>
      <c r="AP114" s="305"/>
      <c r="AQ114" s="305"/>
      <c r="AR114" s="305"/>
      <c r="AS114" s="305"/>
      <c r="AT114" s="305"/>
      <c r="AU114" s="305"/>
      <c r="AV114" s="305"/>
      <c r="AW114" s="305"/>
      <c r="AX114" s="305"/>
      <c r="AY114" s="305"/>
      <c r="AZ114" s="305"/>
      <c r="BA114" s="305"/>
      <c r="BB114" s="305"/>
      <c r="BC114" s="305"/>
    </row>
    <row r="115" spans="1:55" s="306" customFormat="1" ht="16.5" customHeight="1">
      <c r="A115" s="304"/>
      <c r="B115" s="560" t="s">
        <v>140</v>
      </c>
      <c r="C115" s="560"/>
      <c r="D115" s="560"/>
      <c r="E115" s="560"/>
      <c r="F115" s="560"/>
      <c r="G115" s="560"/>
      <c r="H115" s="560"/>
      <c r="I115" s="560"/>
      <c r="J115" s="560"/>
      <c r="K115" s="560"/>
      <c r="L115" s="560"/>
      <c r="M115" s="404">
        <v>545</v>
      </c>
      <c r="N115" s="608"/>
      <c r="O115" s="608"/>
      <c r="P115" s="608"/>
      <c r="Q115" s="608"/>
      <c r="R115" s="608"/>
      <c r="S115" s="614"/>
      <c r="T115" s="614"/>
      <c r="U115" s="614"/>
      <c r="V115" s="614"/>
      <c r="W115" s="614"/>
      <c r="X115" s="614"/>
      <c r="Y115" s="614"/>
      <c r="Z115" s="404" t="s">
        <v>9</v>
      </c>
      <c r="AA115" s="305"/>
      <c r="AB115" s="305"/>
      <c r="AC115" s="305"/>
      <c r="AD115" s="305"/>
      <c r="AE115" s="305"/>
      <c r="AF115" s="305"/>
      <c r="AG115" s="305"/>
      <c r="AH115" s="305"/>
      <c r="AI115" s="305"/>
      <c r="AJ115" s="305"/>
      <c r="AK115" s="305"/>
      <c r="AL115" s="305"/>
      <c r="AM115" s="305"/>
      <c r="AN115" s="305"/>
      <c r="AO115" s="305"/>
      <c r="AP115" s="305"/>
      <c r="AQ115" s="305"/>
      <c r="AR115" s="305"/>
      <c r="AS115" s="305"/>
      <c r="AT115" s="305"/>
      <c r="AU115" s="305"/>
      <c r="AV115" s="305"/>
      <c r="AW115" s="305"/>
      <c r="AX115" s="305"/>
      <c r="AY115" s="305"/>
      <c r="AZ115" s="305"/>
      <c r="BA115" s="305"/>
      <c r="BB115" s="305"/>
      <c r="BC115" s="305"/>
    </row>
    <row r="116" spans="1:55" s="306" customFormat="1" ht="16.5" customHeight="1">
      <c r="A116" s="304"/>
      <c r="B116" s="560" t="s">
        <v>142</v>
      </c>
      <c r="C116" s="560"/>
      <c r="D116" s="560"/>
      <c r="E116" s="560"/>
      <c r="F116" s="560"/>
      <c r="G116" s="560"/>
      <c r="H116" s="560"/>
      <c r="I116" s="560"/>
      <c r="J116" s="560"/>
      <c r="K116" s="560"/>
      <c r="L116" s="560"/>
      <c r="M116" s="404">
        <v>1650</v>
      </c>
      <c r="N116" s="608"/>
      <c r="O116" s="608"/>
      <c r="P116" s="608"/>
      <c r="Q116" s="608"/>
      <c r="R116" s="608"/>
      <c r="S116" s="614"/>
      <c r="T116" s="614"/>
      <c r="U116" s="614"/>
      <c r="V116" s="614"/>
      <c r="W116" s="614"/>
      <c r="X116" s="614"/>
      <c r="Y116" s="614"/>
      <c r="Z116" s="404" t="s">
        <v>9</v>
      </c>
      <c r="AA116" s="305"/>
      <c r="AB116" s="305"/>
      <c r="AC116" s="305"/>
      <c r="AD116" s="305"/>
      <c r="AE116" s="305"/>
      <c r="AF116" s="305"/>
      <c r="AG116" s="305"/>
      <c r="AH116" s="305"/>
      <c r="AI116" s="305"/>
      <c r="AJ116" s="305"/>
      <c r="AK116" s="305"/>
      <c r="AL116" s="305"/>
      <c r="AM116" s="305"/>
      <c r="AN116" s="305"/>
      <c r="AO116" s="305"/>
      <c r="AP116" s="305"/>
      <c r="AQ116" s="305"/>
      <c r="AR116" s="305"/>
      <c r="AS116" s="305"/>
      <c r="AT116" s="305"/>
      <c r="AU116" s="305"/>
      <c r="AV116" s="305"/>
      <c r="AW116" s="305"/>
      <c r="AX116" s="305"/>
      <c r="AY116" s="305"/>
      <c r="AZ116" s="305"/>
      <c r="BA116" s="305"/>
      <c r="BB116" s="305"/>
      <c r="BC116" s="305"/>
    </row>
    <row r="117" spans="1:55" s="306" customFormat="1" ht="16.5" customHeight="1">
      <c r="A117" s="304"/>
      <c r="B117" s="560" t="s">
        <v>585</v>
      </c>
      <c r="C117" s="560"/>
      <c r="D117" s="560"/>
      <c r="E117" s="560"/>
      <c r="F117" s="560"/>
      <c r="G117" s="560"/>
      <c r="H117" s="560"/>
      <c r="I117" s="560"/>
      <c r="J117" s="560"/>
      <c r="K117" s="560"/>
      <c r="L117" s="560"/>
      <c r="M117" s="404">
        <v>856</v>
      </c>
      <c r="N117" s="608"/>
      <c r="O117" s="608"/>
      <c r="P117" s="608"/>
      <c r="Q117" s="608"/>
      <c r="R117" s="608"/>
      <c r="S117" s="614"/>
      <c r="T117" s="614"/>
      <c r="U117" s="614"/>
      <c r="V117" s="614"/>
      <c r="W117" s="614"/>
      <c r="X117" s="614"/>
      <c r="Y117" s="614"/>
      <c r="Z117" s="404" t="s">
        <v>9</v>
      </c>
      <c r="AA117" s="305"/>
      <c r="AB117" s="305"/>
      <c r="AC117" s="305"/>
      <c r="AD117" s="305"/>
      <c r="AE117" s="305"/>
      <c r="AF117" s="305"/>
      <c r="AG117" s="305"/>
      <c r="AH117" s="305"/>
      <c r="AI117" s="305"/>
      <c r="AJ117" s="305"/>
      <c r="AK117" s="305"/>
      <c r="AL117" s="305"/>
      <c r="AM117" s="305"/>
      <c r="AN117" s="305"/>
      <c r="AO117" s="305"/>
      <c r="AP117" s="305"/>
      <c r="AQ117" s="305"/>
      <c r="AR117" s="305"/>
      <c r="AS117" s="305"/>
      <c r="AT117" s="305"/>
      <c r="AU117" s="305"/>
      <c r="AV117" s="305"/>
      <c r="AW117" s="305"/>
      <c r="AX117" s="305"/>
      <c r="AY117" s="305"/>
      <c r="AZ117" s="305"/>
      <c r="BA117" s="305"/>
      <c r="BB117" s="305"/>
      <c r="BC117" s="305"/>
    </row>
    <row r="118" spans="1:55" s="306" customFormat="1" ht="16.5" customHeight="1">
      <c r="A118" s="304"/>
      <c r="B118" s="560" t="s">
        <v>143</v>
      </c>
      <c r="C118" s="560"/>
      <c r="D118" s="560"/>
      <c r="E118" s="560"/>
      <c r="F118" s="560"/>
      <c r="G118" s="560"/>
      <c r="H118" s="560"/>
      <c r="I118" s="560"/>
      <c r="J118" s="560"/>
      <c r="K118" s="560"/>
      <c r="L118" s="560"/>
      <c r="M118" s="404">
        <v>547</v>
      </c>
      <c r="N118" s="608"/>
      <c r="O118" s="608"/>
      <c r="P118" s="608"/>
      <c r="Q118" s="608"/>
      <c r="R118" s="608"/>
      <c r="S118" s="614"/>
      <c r="T118" s="614"/>
      <c r="U118" s="614"/>
      <c r="V118" s="614"/>
      <c r="W118" s="614"/>
      <c r="X118" s="614"/>
      <c r="Y118" s="614"/>
      <c r="Z118" s="320" t="s">
        <v>27</v>
      </c>
      <c r="AA118" s="305"/>
      <c r="AB118" s="305"/>
      <c r="AC118" s="305"/>
      <c r="AD118" s="305"/>
      <c r="AE118" s="305"/>
      <c r="AF118" s="305"/>
      <c r="AG118" s="305"/>
      <c r="AH118" s="305"/>
      <c r="AI118" s="305"/>
      <c r="AJ118" s="305"/>
      <c r="AK118" s="305"/>
      <c r="AL118" s="305"/>
      <c r="AM118" s="305"/>
      <c r="AN118" s="305"/>
      <c r="AO118" s="305"/>
      <c r="AP118" s="305"/>
      <c r="AQ118" s="305"/>
      <c r="AR118" s="305"/>
      <c r="AS118" s="305"/>
      <c r="AT118" s="305"/>
      <c r="AU118" s="305"/>
      <c r="AV118" s="305"/>
      <c r="AW118" s="305"/>
      <c r="AX118" s="305"/>
      <c r="AY118" s="305"/>
      <c r="AZ118" s="305"/>
      <c r="BA118" s="305"/>
      <c r="BB118" s="305"/>
      <c r="BC118" s="305"/>
    </row>
    <row r="119" spans="1:55" s="306" customFormat="1" ht="16.5" customHeight="1">
      <c r="A119" s="304"/>
      <c r="B119" s="560" t="s">
        <v>586</v>
      </c>
      <c r="C119" s="560"/>
      <c r="D119" s="560"/>
      <c r="E119" s="560"/>
      <c r="F119" s="560"/>
      <c r="G119" s="560"/>
      <c r="H119" s="560"/>
      <c r="I119" s="560"/>
      <c r="J119" s="560"/>
      <c r="K119" s="560"/>
      <c r="L119" s="560"/>
      <c r="M119" s="404">
        <v>617</v>
      </c>
      <c r="N119" s="608"/>
      <c r="O119" s="608"/>
      <c r="P119" s="608"/>
      <c r="Q119" s="608"/>
      <c r="R119" s="608"/>
      <c r="S119" s="614"/>
      <c r="T119" s="614"/>
      <c r="U119" s="614"/>
      <c r="V119" s="614"/>
      <c r="W119" s="614"/>
      <c r="X119" s="614"/>
      <c r="Y119" s="614"/>
      <c r="Z119" s="404" t="s">
        <v>9</v>
      </c>
      <c r="AA119" s="305"/>
      <c r="AB119" s="305"/>
      <c r="AC119" s="305"/>
      <c r="AD119" s="305"/>
      <c r="AE119" s="305"/>
      <c r="AF119" s="305"/>
      <c r="AG119" s="305"/>
      <c r="AH119" s="305"/>
      <c r="AI119" s="305"/>
      <c r="AJ119" s="305"/>
      <c r="AK119" s="305"/>
      <c r="AL119" s="305"/>
      <c r="AM119" s="305"/>
      <c r="AN119" s="305"/>
      <c r="AO119" s="305"/>
      <c r="AP119" s="305"/>
      <c r="AQ119" s="305"/>
      <c r="AR119" s="305"/>
      <c r="AS119" s="305"/>
      <c r="AT119" s="305"/>
      <c r="AU119" s="305"/>
      <c r="AV119" s="305"/>
      <c r="AW119" s="305"/>
      <c r="AX119" s="305"/>
      <c r="AY119" s="305"/>
      <c r="AZ119" s="305"/>
      <c r="BA119" s="305"/>
      <c r="BB119" s="305"/>
      <c r="BC119" s="305"/>
    </row>
    <row r="120" spans="1:55" s="306" customFormat="1" ht="16.5" customHeight="1">
      <c r="A120" s="304"/>
      <c r="B120" s="558" t="s">
        <v>144</v>
      </c>
      <c r="C120" s="558"/>
      <c r="D120" s="558"/>
      <c r="E120" s="558"/>
      <c r="F120" s="558"/>
      <c r="G120" s="558"/>
      <c r="H120" s="558"/>
      <c r="I120" s="558"/>
      <c r="J120" s="558"/>
      <c r="K120" s="558"/>
      <c r="L120" s="558"/>
      <c r="M120" s="404">
        <v>770</v>
      </c>
      <c r="N120" s="608"/>
      <c r="O120" s="608"/>
      <c r="P120" s="608"/>
      <c r="Q120" s="608"/>
      <c r="R120" s="608"/>
      <c r="S120" s="614"/>
      <c r="T120" s="614"/>
      <c r="U120" s="614"/>
      <c r="V120" s="614"/>
      <c r="W120" s="614"/>
      <c r="X120" s="614"/>
      <c r="Y120" s="614"/>
      <c r="Z120" s="404" t="s">
        <v>26</v>
      </c>
      <c r="AA120" s="305"/>
      <c r="AB120" s="305"/>
      <c r="AC120" s="305"/>
      <c r="AD120" s="305"/>
      <c r="AE120" s="305"/>
      <c r="AF120" s="305"/>
      <c r="AG120" s="305"/>
      <c r="AH120" s="305"/>
      <c r="AI120" s="305"/>
      <c r="AJ120" s="305"/>
      <c r="AK120" s="305"/>
      <c r="AL120" s="305"/>
      <c r="AM120" s="305"/>
      <c r="AN120" s="305"/>
      <c r="AO120" s="305"/>
      <c r="AP120" s="305"/>
      <c r="AQ120" s="305"/>
      <c r="AR120" s="305"/>
      <c r="AS120" s="305"/>
      <c r="AT120" s="305"/>
      <c r="AU120" s="305"/>
      <c r="AV120" s="305"/>
      <c r="AW120" s="305"/>
      <c r="AX120" s="305"/>
      <c r="AY120" s="305"/>
      <c r="AZ120" s="305"/>
      <c r="BA120" s="305"/>
      <c r="BB120" s="305"/>
      <c r="BC120" s="305"/>
    </row>
    <row r="121" spans="1:55" s="306" customFormat="1" ht="16.5" customHeight="1">
      <c r="A121" s="304"/>
      <c r="B121" s="558" t="s">
        <v>145</v>
      </c>
      <c r="C121" s="558"/>
      <c r="D121" s="558"/>
      <c r="E121" s="558"/>
      <c r="F121" s="558"/>
      <c r="G121" s="558"/>
      <c r="H121" s="558"/>
      <c r="I121" s="558"/>
      <c r="J121" s="558"/>
      <c r="K121" s="558"/>
      <c r="L121" s="558"/>
      <c r="M121" s="404">
        <v>872</v>
      </c>
      <c r="N121" s="608"/>
      <c r="O121" s="608"/>
      <c r="P121" s="608"/>
      <c r="Q121" s="608"/>
      <c r="R121" s="608"/>
      <c r="S121" s="614"/>
      <c r="T121" s="614"/>
      <c r="U121" s="614"/>
      <c r="V121" s="614"/>
      <c r="W121" s="614"/>
      <c r="X121" s="614"/>
      <c r="Y121" s="614"/>
      <c r="Z121" s="404" t="s">
        <v>26</v>
      </c>
      <c r="AA121" s="305"/>
      <c r="AB121" s="305"/>
      <c r="AC121" s="305"/>
      <c r="AD121" s="305"/>
      <c r="AE121" s="305"/>
      <c r="AF121" s="305"/>
      <c r="AG121" s="305"/>
      <c r="AH121" s="305"/>
      <c r="AI121" s="305"/>
      <c r="AJ121" s="305"/>
      <c r="AK121" s="305"/>
      <c r="AL121" s="305"/>
      <c r="AM121" s="305"/>
      <c r="AN121" s="305"/>
      <c r="AO121" s="305"/>
      <c r="AP121" s="305"/>
      <c r="AQ121" s="305"/>
      <c r="AR121" s="305"/>
      <c r="AS121" s="305"/>
      <c r="AT121" s="305"/>
      <c r="AU121" s="305"/>
      <c r="AV121" s="305"/>
      <c r="AW121" s="305"/>
      <c r="AX121" s="305"/>
      <c r="AY121" s="305"/>
      <c r="AZ121" s="305"/>
      <c r="BA121" s="305"/>
      <c r="BB121" s="305"/>
      <c r="BC121" s="305"/>
    </row>
    <row r="122" spans="1:55" s="306" customFormat="1" ht="16.5" customHeight="1">
      <c r="A122" s="304"/>
      <c r="B122" s="560" t="s">
        <v>146</v>
      </c>
      <c r="C122" s="560"/>
      <c r="D122" s="560"/>
      <c r="E122" s="560"/>
      <c r="F122" s="560"/>
      <c r="G122" s="560"/>
      <c r="H122" s="560"/>
      <c r="I122" s="560"/>
      <c r="J122" s="560"/>
      <c r="K122" s="560"/>
      <c r="L122" s="560"/>
      <c r="M122" s="404">
        <v>465</v>
      </c>
      <c r="N122" s="608"/>
      <c r="O122" s="608"/>
      <c r="P122" s="608"/>
      <c r="Q122" s="608"/>
      <c r="R122" s="608"/>
      <c r="S122" s="614"/>
      <c r="T122" s="614"/>
      <c r="U122" s="614"/>
      <c r="V122" s="614"/>
      <c r="W122" s="614"/>
      <c r="X122" s="614"/>
      <c r="Y122" s="614"/>
      <c r="Z122" s="404" t="s">
        <v>26</v>
      </c>
      <c r="AA122" s="305"/>
      <c r="AB122" s="305"/>
      <c r="AC122" s="305"/>
      <c r="AD122" s="305"/>
      <c r="AE122" s="305"/>
      <c r="AF122" s="305"/>
      <c r="AG122" s="305"/>
      <c r="AH122" s="305"/>
      <c r="AI122" s="305"/>
      <c r="AJ122" s="305"/>
      <c r="AK122" s="305"/>
      <c r="AL122" s="305"/>
      <c r="AM122" s="305"/>
      <c r="AN122" s="305"/>
      <c r="AO122" s="305"/>
      <c r="AP122" s="305"/>
      <c r="AQ122" s="305"/>
      <c r="AR122" s="305"/>
      <c r="AS122" s="305"/>
      <c r="AT122" s="305"/>
      <c r="AU122" s="305"/>
      <c r="AV122" s="305"/>
      <c r="AW122" s="305"/>
      <c r="AX122" s="305"/>
      <c r="AY122" s="305"/>
      <c r="AZ122" s="305"/>
      <c r="BA122" s="305"/>
      <c r="BB122" s="305"/>
      <c r="BC122" s="305"/>
    </row>
    <row r="123" spans="1:55" s="306" customFormat="1" ht="16.5" customHeight="1">
      <c r="A123" s="304"/>
      <c r="B123" s="558" t="s">
        <v>147</v>
      </c>
      <c r="C123" s="558"/>
      <c r="D123" s="558"/>
      <c r="E123" s="558"/>
      <c r="F123" s="558"/>
      <c r="G123" s="558"/>
      <c r="H123" s="558"/>
      <c r="I123" s="558"/>
      <c r="J123" s="558"/>
      <c r="K123" s="558"/>
      <c r="L123" s="558"/>
      <c r="M123" s="297">
        <v>494</v>
      </c>
      <c r="N123" s="608"/>
      <c r="O123" s="608"/>
      <c r="P123" s="608"/>
      <c r="Q123" s="608"/>
      <c r="R123" s="608"/>
      <c r="S123" s="614"/>
      <c r="T123" s="614"/>
      <c r="U123" s="614"/>
      <c r="V123" s="614"/>
      <c r="W123" s="614"/>
      <c r="X123" s="614"/>
      <c r="Y123" s="614"/>
      <c r="Z123" s="404" t="s">
        <v>26</v>
      </c>
      <c r="AA123" s="305"/>
      <c r="AB123" s="305"/>
      <c r="AC123" s="305"/>
      <c r="AD123" s="305"/>
      <c r="AE123" s="305"/>
      <c r="AF123" s="305"/>
      <c r="AG123" s="305"/>
      <c r="AH123" s="305"/>
      <c r="AI123" s="305"/>
      <c r="AJ123" s="305"/>
      <c r="AK123" s="305"/>
      <c r="AL123" s="305"/>
      <c r="AM123" s="305"/>
      <c r="AN123" s="305"/>
      <c r="AO123" s="305"/>
      <c r="AP123" s="305"/>
      <c r="AQ123" s="305"/>
      <c r="AR123" s="305"/>
      <c r="AS123" s="305"/>
      <c r="AT123" s="305"/>
      <c r="AU123" s="305"/>
      <c r="AV123" s="305"/>
      <c r="AW123" s="305"/>
      <c r="AX123" s="305"/>
      <c r="AY123" s="305"/>
      <c r="AZ123" s="305"/>
      <c r="BA123" s="305"/>
      <c r="BB123" s="305"/>
      <c r="BC123" s="305"/>
    </row>
    <row r="124" spans="1:55" s="306" customFormat="1" ht="16.5" customHeight="1">
      <c r="A124" s="304"/>
      <c r="B124" s="560" t="s">
        <v>148</v>
      </c>
      <c r="C124" s="560"/>
      <c r="D124" s="560"/>
      <c r="E124" s="560"/>
      <c r="F124" s="560"/>
      <c r="G124" s="560"/>
      <c r="H124" s="560"/>
      <c r="I124" s="560"/>
      <c r="J124" s="560"/>
      <c r="K124" s="560"/>
      <c r="L124" s="560"/>
      <c r="M124" s="404">
        <v>850</v>
      </c>
      <c r="N124" s="608" t="s">
        <v>141</v>
      </c>
      <c r="O124" s="608"/>
      <c r="P124" s="608"/>
      <c r="Q124" s="608"/>
      <c r="R124" s="608"/>
      <c r="S124" s="614"/>
      <c r="T124" s="614"/>
      <c r="U124" s="614"/>
      <c r="V124" s="614"/>
      <c r="W124" s="614"/>
      <c r="X124" s="614"/>
      <c r="Y124" s="614"/>
      <c r="Z124" s="404" t="s">
        <v>26</v>
      </c>
      <c r="AA124" s="305"/>
      <c r="AB124" s="305"/>
      <c r="AC124" s="305"/>
      <c r="AD124" s="305"/>
      <c r="AE124" s="305"/>
      <c r="AF124" s="305"/>
      <c r="AG124" s="305"/>
      <c r="AH124" s="305"/>
      <c r="AI124" s="305"/>
      <c r="AJ124" s="305"/>
      <c r="AK124" s="305"/>
      <c r="AL124" s="305"/>
      <c r="AM124" s="305"/>
      <c r="AN124" s="305"/>
      <c r="AO124" s="305"/>
      <c r="AP124" s="305"/>
      <c r="AQ124" s="305"/>
      <c r="AR124" s="305"/>
      <c r="AS124" s="305"/>
      <c r="AT124" s="305"/>
      <c r="AU124" s="305"/>
      <c r="AV124" s="305"/>
      <c r="AW124" s="305"/>
      <c r="AX124" s="305"/>
      <c r="AY124" s="305"/>
      <c r="AZ124" s="305"/>
      <c r="BA124" s="305"/>
      <c r="BB124" s="305"/>
      <c r="BC124" s="305"/>
    </row>
    <row r="125" spans="1:55" s="306" customFormat="1" ht="16.5" customHeight="1">
      <c r="A125" s="304"/>
      <c r="B125" s="560" t="s">
        <v>149</v>
      </c>
      <c r="C125" s="560"/>
      <c r="D125" s="560"/>
      <c r="E125" s="560"/>
      <c r="F125" s="560"/>
      <c r="G125" s="560"/>
      <c r="H125" s="560"/>
      <c r="I125" s="560"/>
      <c r="J125" s="560"/>
      <c r="K125" s="560"/>
      <c r="L125" s="560"/>
      <c r="M125" s="404">
        <v>467</v>
      </c>
      <c r="N125" s="608" t="s">
        <v>141</v>
      </c>
      <c r="O125" s="608"/>
      <c r="P125" s="608"/>
      <c r="Q125" s="608"/>
      <c r="R125" s="608"/>
      <c r="S125" s="614"/>
      <c r="T125" s="614"/>
      <c r="U125" s="614"/>
      <c r="V125" s="614"/>
      <c r="W125" s="614"/>
      <c r="X125" s="614"/>
      <c r="Y125" s="614"/>
      <c r="Z125" s="320" t="s">
        <v>27</v>
      </c>
      <c r="AA125" s="305"/>
      <c r="AB125" s="305"/>
      <c r="AC125" s="305"/>
      <c r="AD125" s="305"/>
      <c r="AE125" s="305"/>
      <c r="AF125" s="305"/>
      <c r="AG125" s="305"/>
      <c r="AH125" s="305"/>
      <c r="AI125" s="305"/>
      <c r="AJ125" s="305"/>
      <c r="AK125" s="305"/>
      <c r="AL125" s="305"/>
      <c r="AM125" s="305"/>
      <c r="AN125" s="305"/>
      <c r="AO125" s="305"/>
      <c r="AP125" s="305"/>
      <c r="AQ125" s="305"/>
      <c r="AR125" s="305"/>
      <c r="AS125" s="305"/>
      <c r="AT125" s="305"/>
      <c r="AU125" s="305"/>
      <c r="AV125" s="305"/>
      <c r="AW125" s="305"/>
      <c r="AX125" s="305"/>
      <c r="AY125" s="305"/>
      <c r="AZ125" s="305"/>
      <c r="BA125" s="305"/>
      <c r="BB125" s="305"/>
      <c r="BC125" s="305"/>
    </row>
    <row r="126" spans="1:55" s="306" customFormat="1" ht="16.5" customHeight="1">
      <c r="A126" s="304"/>
      <c r="B126" s="560" t="s">
        <v>150</v>
      </c>
      <c r="C126" s="560"/>
      <c r="D126" s="560"/>
      <c r="E126" s="560"/>
      <c r="F126" s="560"/>
      <c r="G126" s="560"/>
      <c r="H126" s="560"/>
      <c r="I126" s="560"/>
      <c r="J126" s="560"/>
      <c r="K126" s="560"/>
      <c r="L126" s="560"/>
      <c r="M126" s="404">
        <v>479</v>
      </c>
      <c r="N126" s="608"/>
      <c r="O126" s="608"/>
      <c r="P126" s="608"/>
      <c r="Q126" s="608"/>
      <c r="R126" s="608"/>
      <c r="S126" s="551">
        <v>491</v>
      </c>
      <c r="T126" s="551"/>
      <c r="U126" s="608"/>
      <c r="V126" s="608"/>
      <c r="W126" s="608"/>
      <c r="X126" s="608"/>
      <c r="Y126" s="608"/>
      <c r="Z126" s="404" t="s">
        <v>9</v>
      </c>
      <c r="AA126" s="305"/>
      <c r="AB126" s="305"/>
      <c r="AC126" s="305"/>
      <c r="AD126" s="305"/>
      <c r="AE126" s="305"/>
      <c r="AF126" s="305"/>
      <c r="AG126" s="305"/>
      <c r="AH126" s="305"/>
      <c r="AI126" s="305"/>
      <c r="AJ126" s="305"/>
      <c r="AK126" s="305"/>
      <c r="AL126" s="305"/>
      <c r="AM126" s="305"/>
      <c r="AN126" s="305"/>
      <c r="AO126" s="305"/>
      <c r="AP126" s="305"/>
      <c r="AQ126" s="305"/>
      <c r="AR126" s="305"/>
      <c r="AS126" s="305"/>
      <c r="AT126" s="305"/>
      <c r="AU126" s="305"/>
      <c r="AV126" s="305"/>
      <c r="AW126" s="305"/>
      <c r="AX126" s="305"/>
      <c r="AY126" s="305"/>
      <c r="AZ126" s="305"/>
      <c r="BA126" s="305"/>
      <c r="BB126" s="305"/>
      <c r="BC126" s="305"/>
    </row>
    <row r="127" spans="1:55" s="306" customFormat="1" ht="16.5" customHeight="1">
      <c r="A127" s="304"/>
      <c r="B127" s="532" t="s">
        <v>151</v>
      </c>
      <c r="C127" s="532"/>
      <c r="D127" s="532"/>
      <c r="E127" s="532"/>
      <c r="F127" s="532"/>
      <c r="G127" s="532"/>
      <c r="H127" s="532"/>
      <c r="I127" s="532"/>
      <c r="J127" s="532"/>
      <c r="K127" s="532"/>
      <c r="L127" s="532"/>
      <c r="M127" s="406">
        <v>618</v>
      </c>
      <c r="N127" s="616">
        <f>+SUM(N114:R126)</f>
        <v>0</v>
      </c>
      <c r="O127" s="616"/>
      <c r="P127" s="616"/>
      <c r="Q127" s="616"/>
      <c r="R127" s="616"/>
      <c r="S127" s="583">
        <v>619</v>
      </c>
      <c r="T127" s="583"/>
      <c r="U127" s="616">
        <f>+U114+U126</f>
        <v>0</v>
      </c>
      <c r="V127" s="616"/>
      <c r="W127" s="616"/>
      <c r="X127" s="616"/>
      <c r="Y127" s="616"/>
      <c r="Z127" s="321" t="s">
        <v>27</v>
      </c>
      <c r="AA127" s="305"/>
      <c r="AB127" s="305"/>
      <c r="AC127" s="305"/>
      <c r="AD127" s="305"/>
      <c r="AE127" s="305"/>
      <c r="AF127" s="305"/>
      <c r="AG127" s="305"/>
      <c r="AH127" s="305"/>
      <c r="AI127" s="305"/>
      <c r="AJ127" s="305"/>
      <c r="AK127" s="305"/>
      <c r="AL127" s="305"/>
      <c r="AM127" s="305"/>
      <c r="AN127" s="305"/>
      <c r="AO127" s="305"/>
      <c r="AP127" s="305"/>
      <c r="AQ127" s="305"/>
      <c r="AR127" s="305"/>
      <c r="AS127" s="305"/>
      <c r="AT127" s="305"/>
      <c r="AU127" s="305"/>
      <c r="AV127" s="305"/>
      <c r="AW127" s="305"/>
      <c r="AX127" s="305"/>
      <c r="AY127" s="305"/>
      <c r="AZ127" s="305"/>
      <c r="BA127" s="305"/>
      <c r="BB127" s="305"/>
      <c r="BC127" s="305"/>
    </row>
    <row r="128" spans="1:55" s="44" customFormat="1">
      <c r="A128" s="277"/>
      <c r="B128" s="611" t="s">
        <v>587</v>
      </c>
      <c r="C128" s="611"/>
      <c r="D128" s="611"/>
      <c r="E128" s="611"/>
      <c r="F128" s="611"/>
      <c r="G128" s="611"/>
      <c r="H128" s="611"/>
      <c r="I128" s="611"/>
      <c r="J128" s="611"/>
      <c r="K128" s="611"/>
      <c r="L128" s="611"/>
      <c r="M128" s="611"/>
      <c r="N128" s="617" t="s">
        <v>588</v>
      </c>
      <c r="O128" s="617"/>
      <c r="P128" s="617"/>
      <c r="Q128" s="617"/>
      <c r="R128" s="617"/>
      <c r="S128" s="617"/>
      <c r="T128" s="617" t="s">
        <v>589</v>
      </c>
      <c r="U128" s="617"/>
      <c r="V128" s="617"/>
      <c r="W128" s="617"/>
      <c r="X128" s="617"/>
      <c r="Y128" s="617"/>
      <c r="Z128" s="617"/>
      <c r="AA128" s="279"/>
      <c r="AB128" s="279"/>
      <c r="AC128" s="279"/>
      <c r="AD128" s="279"/>
      <c r="AE128" s="279"/>
      <c r="AF128" s="279"/>
      <c r="AG128" s="279"/>
      <c r="AH128" s="279"/>
      <c r="AI128" s="279"/>
      <c r="AJ128" s="279"/>
      <c r="AK128" s="279"/>
      <c r="AL128" s="279"/>
      <c r="AM128" s="279"/>
      <c r="AN128" s="279"/>
      <c r="AO128" s="279"/>
      <c r="AP128" s="279"/>
      <c r="AQ128" s="279"/>
      <c r="AR128" s="279"/>
      <c r="AS128" s="279"/>
      <c r="AT128" s="279"/>
      <c r="AU128" s="279"/>
      <c r="AV128" s="279"/>
      <c r="AW128" s="279"/>
      <c r="AX128" s="279"/>
      <c r="AY128" s="279"/>
      <c r="AZ128" s="279"/>
      <c r="BA128" s="279"/>
      <c r="BB128" s="279"/>
      <c r="BC128" s="279"/>
    </row>
    <row r="129" spans="1:55" s="44" customFormat="1">
      <c r="A129" s="277"/>
      <c r="B129" s="551">
        <v>896</v>
      </c>
      <c r="C129" s="551"/>
      <c r="D129" s="551"/>
      <c r="E129" s="618"/>
      <c r="F129" s="618"/>
      <c r="G129" s="618"/>
      <c r="H129" s="618"/>
      <c r="I129" s="618"/>
      <c r="J129" s="618"/>
      <c r="K129" s="618"/>
      <c r="L129" s="618"/>
      <c r="M129" s="618"/>
      <c r="N129" s="617"/>
      <c r="O129" s="617"/>
      <c r="P129" s="617"/>
      <c r="Q129" s="617"/>
      <c r="R129" s="617"/>
      <c r="S129" s="617"/>
      <c r="T129" s="617"/>
      <c r="U129" s="617"/>
      <c r="V129" s="617"/>
      <c r="W129" s="617"/>
      <c r="X129" s="617"/>
      <c r="Y129" s="617"/>
      <c r="Z129" s="617"/>
      <c r="AA129" s="279"/>
      <c r="AB129" s="279"/>
      <c r="AC129" s="279"/>
      <c r="AD129" s="279"/>
      <c r="AE129" s="279"/>
      <c r="AF129" s="279"/>
      <c r="AG129" s="279"/>
      <c r="AH129" s="279"/>
      <c r="AI129" s="279"/>
      <c r="AJ129" s="279"/>
      <c r="AK129" s="279"/>
      <c r="AL129" s="279"/>
      <c r="AM129" s="279"/>
      <c r="AN129" s="279"/>
      <c r="AO129" s="279"/>
      <c r="AP129" s="279"/>
      <c r="AQ129" s="279"/>
      <c r="AR129" s="279"/>
      <c r="AS129" s="279"/>
      <c r="AT129" s="279"/>
      <c r="AU129" s="279"/>
      <c r="AV129" s="279"/>
      <c r="AW129" s="279"/>
      <c r="AX129" s="279"/>
      <c r="AY129" s="279"/>
      <c r="AZ129" s="279"/>
      <c r="BA129" s="279"/>
      <c r="BB129" s="279"/>
      <c r="BC129" s="279"/>
    </row>
    <row r="130" spans="1:55" s="44" customFormat="1">
      <c r="A130" s="277"/>
      <c r="B130" s="279"/>
      <c r="C130" s="279"/>
      <c r="D130" s="279"/>
      <c r="E130" s="279"/>
      <c r="F130" s="279"/>
      <c r="G130" s="279"/>
      <c r="H130" s="279"/>
      <c r="I130" s="279"/>
      <c r="J130" s="279"/>
      <c r="K130" s="279"/>
      <c r="L130" s="279"/>
      <c r="M130" s="279"/>
      <c r="N130" s="279"/>
      <c r="O130" s="279"/>
      <c r="P130" s="279"/>
      <c r="Q130" s="279"/>
      <c r="R130" s="279"/>
      <c r="S130" s="279"/>
      <c r="T130" s="279"/>
      <c r="U130" s="279"/>
      <c r="V130" s="279"/>
      <c r="W130" s="279"/>
      <c r="X130" s="279"/>
      <c r="Y130" s="279"/>
      <c r="Z130" s="279"/>
      <c r="AA130" s="279"/>
      <c r="AB130" s="279"/>
      <c r="AC130" s="279"/>
      <c r="AD130" s="279"/>
      <c r="AE130" s="279"/>
      <c r="AF130" s="279"/>
      <c r="AG130" s="279"/>
      <c r="AH130" s="279"/>
      <c r="AI130" s="279"/>
      <c r="AJ130" s="279"/>
      <c r="AK130" s="279"/>
      <c r="AL130" s="279"/>
      <c r="AM130" s="279"/>
      <c r="AN130" s="279"/>
      <c r="AO130" s="279"/>
      <c r="AP130" s="279"/>
      <c r="AQ130" s="279"/>
      <c r="AR130" s="279"/>
      <c r="AS130" s="279"/>
      <c r="AT130" s="279"/>
      <c r="AU130" s="279"/>
      <c r="AV130" s="279"/>
      <c r="AW130" s="279"/>
      <c r="AX130" s="279"/>
      <c r="AY130" s="279"/>
      <c r="AZ130" s="279"/>
      <c r="BA130" s="279"/>
      <c r="BB130" s="279"/>
      <c r="BC130" s="279"/>
    </row>
    <row r="131" spans="1:55" s="44" customFormat="1">
      <c r="A131" s="277"/>
      <c r="B131" s="604" t="s">
        <v>152</v>
      </c>
      <c r="C131" s="604"/>
      <c r="D131" s="604"/>
      <c r="E131" s="604"/>
      <c r="F131" s="604"/>
      <c r="G131" s="604"/>
      <c r="H131" s="604"/>
      <c r="I131" s="604"/>
      <c r="J131" s="604"/>
      <c r="K131" s="604"/>
      <c r="L131" s="604"/>
      <c r="M131" s="604"/>
      <c r="N131" s="604"/>
      <c r="O131" s="604"/>
      <c r="P131" s="604"/>
      <c r="Q131" s="604"/>
      <c r="R131" s="604"/>
      <c r="S131" s="604"/>
      <c r="T131" s="604"/>
      <c r="U131" s="604"/>
      <c r="V131" s="279"/>
      <c r="W131" s="279"/>
      <c r="X131" s="279"/>
      <c r="Y131" s="279"/>
      <c r="Z131" s="279"/>
      <c r="AA131" s="279"/>
      <c r="AB131" s="279"/>
      <c r="AC131" s="279"/>
      <c r="AD131" s="279"/>
      <c r="AE131" s="279"/>
      <c r="AF131" s="279"/>
      <c r="AG131" s="279"/>
      <c r="AH131" s="279"/>
      <c r="AI131" s="279"/>
      <c r="AJ131" s="279"/>
      <c r="AK131" s="279"/>
      <c r="AL131" s="279"/>
      <c r="AM131" s="279"/>
      <c r="AN131" s="279"/>
      <c r="AO131" s="279"/>
      <c r="AP131" s="279"/>
      <c r="AQ131" s="279"/>
      <c r="AR131" s="279"/>
      <c r="AS131" s="279"/>
      <c r="AT131" s="279"/>
      <c r="AU131" s="279"/>
      <c r="AV131" s="279"/>
      <c r="AW131" s="279"/>
      <c r="AX131" s="279"/>
      <c r="AY131" s="279"/>
      <c r="AZ131" s="279"/>
      <c r="BA131" s="279"/>
      <c r="BB131" s="279"/>
      <c r="BC131" s="279"/>
    </row>
    <row r="132" spans="1:55" s="44" customFormat="1">
      <c r="A132" s="277"/>
      <c r="B132" s="604"/>
      <c r="C132" s="604"/>
      <c r="D132" s="604"/>
      <c r="E132" s="604"/>
      <c r="F132" s="604"/>
      <c r="G132" s="604"/>
      <c r="H132" s="604"/>
      <c r="I132" s="604"/>
      <c r="J132" s="604"/>
      <c r="K132" s="604"/>
      <c r="L132" s="604"/>
      <c r="M132" s="604"/>
      <c r="N132" s="604"/>
      <c r="O132" s="604"/>
      <c r="P132" s="604"/>
      <c r="Q132" s="604"/>
      <c r="R132" s="604"/>
      <c r="S132" s="604"/>
      <c r="T132" s="604"/>
      <c r="U132" s="604"/>
      <c r="V132" s="279"/>
      <c r="W132" s="279"/>
      <c r="X132" s="279"/>
      <c r="Y132" s="279"/>
      <c r="Z132" s="279"/>
      <c r="AA132" s="279"/>
      <c r="AB132" s="279"/>
      <c r="AC132" s="279"/>
      <c r="AD132" s="279"/>
      <c r="AE132" s="279"/>
      <c r="AF132" s="279"/>
      <c r="AG132" s="279"/>
      <c r="AH132" s="279"/>
      <c r="AI132" s="279"/>
      <c r="AJ132" s="279"/>
      <c r="AK132" s="279"/>
      <c r="AL132" s="279"/>
      <c r="AM132" s="279"/>
      <c r="AN132" s="279"/>
      <c r="AO132" s="279"/>
      <c r="AP132" s="279"/>
      <c r="AQ132" s="279"/>
      <c r="AR132" s="279"/>
      <c r="AS132" s="279"/>
      <c r="AT132" s="279"/>
      <c r="AU132" s="279"/>
      <c r="AV132" s="279"/>
      <c r="AW132" s="279"/>
      <c r="AX132" s="279"/>
      <c r="AY132" s="279"/>
      <c r="AZ132" s="279"/>
      <c r="BA132" s="279"/>
      <c r="BB132" s="279"/>
      <c r="BC132" s="279"/>
    </row>
    <row r="133" spans="1:55" s="44" customFormat="1">
      <c r="A133" s="277"/>
      <c r="B133" s="535" t="s">
        <v>153</v>
      </c>
      <c r="C133" s="535"/>
      <c r="D133" s="535"/>
      <c r="E133" s="535"/>
      <c r="F133" s="535"/>
      <c r="G133" s="535"/>
      <c r="H133" s="535"/>
      <c r="I133" s="535"/>
      <c r="J133" s="535"/>
      <c r="K133" s="535"/>
      <c r="L133" s="535"/>
      <c r="M133" s="535"/>
      <c r="N133" s="535"/>
      <c r="O133" s="404">
        <v>1055</v>
      </c>
      <c r="P133" s="615"/>
      <c r="Q133" s="615"/>
      <c r="R133" s="615"/>
      <c r="S133" s="615"/>
      <c r="T133" s="615"/>
      <c r="U133" s="404" t="s">
        <v>9</v>
      </c>
      <c r="V133" s="279"/>
      <c r="W133" s="279"/>
      <c r="X133" s="279"/>
      <c r="Y133" s="279"/>
      <c r="Z133" s="279"/>
      <c r="AA133" s="279"/>
      <c r="AB133" s="279"/>
      <c r="AC133" s="279"/>
      <c r="AD133" s="279"/>
      <c r="AE133" s="279"/>
      <c r="AF133" s="279"/>
      <c r="AG133" s="279"/>
      <c r="AH133" s="279"/>
      <c r="AI133" s="279"/>
      <c r="AJ133" s="279"/>
      <c r="AK133" s="279"/>
      <c r="AL133" s="279"/>
      <c r="AM133" s="279"/>
      <c r="AN133" s="279"/>
      <c r="AO133" s="279"/>
      <c r="AP133" s="279"/>
      <c r="AQ133" s="279"/>
      <c r="AR133" s="279"/>
      <c r="AS133" s="279"/>
      <c r="AT133" s="279"/>
      <c r="AU133" s="279"/>
      <c r="AV133" s="279"/>
      <c r="AW133" s="279"/>
      <c r="AX133" s="279"/>
      <c r="AY133" s="279"/>
      <c r="AZ133" s="279"/>
      <c r="BA133" s="279"/>
      <c r="BB133" s="279"/>
      <c r="BC133" s="279"/>
    </row>
    <row r="134" spans="1:55" s="44" customFormat="1">
      <c r="A134" s="277"/>
      <c r="B134" s="535" t="s">
        <v>590</v>
      </c>
      <c r="C134" s="535"/>
      <c r="D134" s="535"/>
      <c r="E134" s="535"/>
      <c r="F134" s="535"/>
      <c r="G134" s="535"/>
      <c r="H134" s="535"/>
      <c r="I134" s="535"/>
      <c r="J134" s="535"/>
      <c r="K134" s="535"/>
      <c r="L134" s="535"/>
      <c r="M134" s="535"/>
      <c r="N134" s="535"/>
      <c r="O134" s="404">
        <v>1056</v>
      </c>
      <c r="P134" s="615"/>
      <c r="Q134" s="615"/>
      <c r="R134" s="615"/>
      <c r="S134" s="615"/>
      <c r="T134" s="615"/>
      <c r="U134" s="404" t="s">
        <v>26</v>
      </c>
      <c r="V134" s="279"/>
      <c r="W134" s="279"/>
      <c r="X134" s="279"/>
      <c r="Y134" s="279"/>
      <c r="Z134" s="279"/>
      <c r="AA134" s="279"/>
      <c r="AB134" s="279"/>
      <c r="AC134" s="279"/>
      <c r="AD134" s="279"/>
      <c r="AE134" s="279"/>
      <c r="AF134" s="279"/>
      <c r="AG134" s="279"/>
      <c r="AH134" s="279"/>
      <c r="AI134" s="279"/>
      <c r="AJ134" s="279"/>
      <c r="AK134" s="279"/>
      <c r="AL134" s="279"/>
      <c r="AM134" s="279"/>
      <c r="AN134" s="279"/>
      <c r="AO134" s="279"/>
      <c r="AP134" s="279"/>
      <c r="AQ134" s="279"/>
      <c r="AR134" s="279"/>
      <c r="AS134" s="279"/>
      <c r="AT134" s="279"/>
      <c r="AU134" s="279"/>
      <c r="AV134" s="279"/>
      <c r="AW134" s="279"/>
      <c r="AX134" s="279"/>
      <c r="AY134" s="279"/>
      <c r="AZ134" s="279"/>
      <c r="BA134" s="279"/>
      <c r="BB134" s="279"/>
      <c r="BC134" s="279"/>
    </row>
    <row r="135" spans="1:55" s="44" customFormat="1">
      <c r="A135" s="277"/>
      <c r="B135" s="535" t="s">
        <v>591</v>
      </c>
      <c r="C135" s="535"/>
      <c r="D135" s="535"/>
      <c r="E135" s="535"/>
      <c r="F135" s="535"/>
      <c r="G135" s="535"/>
      <c r="H135" s="535"/>
      <c r="I135" s="535"/>
      <c r="J135" s="535"/>
      <c r="K135" s="535"/>
      <c r="L135" s="535"/>
      <c r="M135" s="535"/>
      <c r="N135" s="535"/>
      <c r="O135" s="404">
        <v>1057</v>
      </c>
      <c r="P135" s="615"/>
      <c r="Q135" s="615"/>
      <c r="R135" s="615"/>
      <c r="S135" s="615"/>
      <c r="T135" s="615"/>
      <c r="U135" s="404" t="s">
        <v>26</v>
      </c>
      <c r="V135" s="279"/>
      <c r="W135" s="279"/>
      <c r="X135" s="279"/>
      <c r="Y135" s="279"/>
      <c r="Z135" s="279"/>
      <c r="AA135" s="279"/>
      <c r="AB135" s="279"/>
      <c r="AC135" s="279"/>
      <c r="AD135" s="279"/>
      <c r="AE135" s="279"/>
      <c r="AF135" s="279"/>
      <c r="AG135" s="279"/>
      <c r="AH135" s="279"/>
      <c r="AI135" s="279"/>
      <c r="AJ135" s="279"/>
      <c r="AK135" s="279"/>
      <c r="AL135" s="279"/>
      <c r="AM135" s="279"/>
      <c r="AN135" s="279"/>
      <c r="AO135" s="279"/>
      <c r="AP135" s="279"/>
      <c r="AQ135" s="279"/>
      <c r="AR135" s="279"/>
      <c r="AS135" s="279"/>
      <c r="AT135" s="279"/>
      <c r="AU135" s="279"/>
      <c r="AV135" s="279"/>
      <c r="AW135" s="279"/>
      <c r="AX135" s="279"/>
      <c r="AY135" s="279"/>
      <c r="AZ135" s="279"/>
      <c r="BA135" s="279"/>
      <c r="BB135" s="279"/>
      <c r="BC135" s="279"/>
    </row>
    <row r="136" spans="1:55" s="44" customFormat="1">
      <c r="A136" s="277"/>
      <c r="B136" s="535" t="s">
        <v>154</v>
      </c>
      <c r="C136" s="535"/>
      <c r="D136" s="535"/>
      <c r="E136" s="535"/>
      <c r="F136" s="535"/>
      <c r="G136" s="535"/>
      <c r="H136" s="535"/>
      <c r="I136" s="535"/>
      <c r="J136" s="535"/>
      <c r="K136" s="535"/>
      <c r="L136" s="535"/>
      <c r="M136" s="535"/>
      <c r="N136" s="535"/>
      <c r="O136" s="404">
        <v>1058</v>
      </c>
      <c r="P136" s="615"/>
      <c r="Q136" s="615"/>
      <c r="R136" s="615"/>
      <c r="S136" s="615"/>
      <c r="T136" s="615"/>
      <c r="U136" s="303" t="s">
        <v>27</v>
      </c>
      <c r="V136" s="279"/>
      <c r="W136" s="279"/>
      <c r="X136" s="279"/>
      <c r="Y136" s="279"/>
      <c r="Z136" s="279"/>
      <c r="AA136" s="279"/>
      <c r="AB136" s="279"/>
      <c r="AC136" s="279"/>
      <c r="AD136" s="279"/>
      <c r="AE136" s="279"/>
      <c r="AF136" s="279"/>
      <c r="AG136" s="279"/>
      <c r="AH136" s="279"/>
      <c r="AI136" s="279"/>
      <c r="AJ136" s="279"/>
      <c r="AK136" s="279"/>
      <c r="AL136" s="279"/>
      <c r="AM136" s="279"/>
      <c r="AN136" s="279"/>
      <c r="AO136" s="279"/>
      <c r="AP136" s="279"/>
      <c r="AQ136" s="279"/>
      <c r="AR136" s="279"/>
      <c r="AS136" s="279"/>
      <c r="AT136" s="279"/>
      <c r="AU136" s="279"/>
      <c r="AV136" s="279"/>
      <c r="AW136" s="279"/>
      <c r="AX136" s="279"/>
      <c r="AY136" s="279"/>
      <c r="AZ136" s="279"/>
      <c r="BA136" s="279"/>
      <c r="BB136" s="279"/>
      <c r="BC136" s="279"/>
    </row>
    <row r="137" spans="1:55" s="44" customFormat="1">
      <c r="A137" s="277"/>
      <c r="B137" s="535" t="s">
        <v>592</v>
      </c>
      <c r="C137" s="535"/>
      <c r="D137" s="535"/>
      <c r="E137" s="535"/>
      <c r="F137" s="535"/>
      <c r="G137" s="535"/>
      <c r="H137" s="535"/>
      <c r="I137" s="535"/>
      <c r="J137" s="535"/>
      <c r="K137" s="535"/>
      <c r="L137" s="535"/>
      <c r="M137" s="535"/>
      <c r="N137" s="535"/>
      <c r="O137" s="404">
        <v>1060</v>
      </c>
      <c r="P137" s="615"/>
      <c r="Q137" s="615"/>
      <c r="R137" s="615"/>
      <c r="S137" s="615"/>
      <c r="T137" s="615"/>
      <c r="U137" s="303" t="s">
        <v>26</v>
      </c>
      <c r="V137" s="279"/>
      <c r="W137" s="279"/>
      <c r="X137" s="279"/>
      <c r="Y137" s="279"/>
      <c r="Z137" s="279"/>
      <c r="AA137" s="279"/>
      <c r="AB137" s="279"/>
      <c r="AC137" s="279"/>
      <c r="AD137" s="279"/>
      <c r="AE137" s="279"/>
      <c r="AF137" s="279"/>
      <c r="AG137" s="279"/>
      <c r="AH137" s="279"/>
      <c r="AI137" s="279"/>
      <c r="AJ137" s="279"/>
      <c r="AK137" s="279"/>
      <c r="AL137" s="279"/>
      <c r="AM137" s="279"/>
      <c r="AN137" s="279"/>
      <c r="AO137" s="279"/>
      <c r="AP137" s="279"/>
      <c r="AQ137" s="279"/>
      <c r="AR137" s="279"/>
      <c r="AS137" s="279"/>
      <c r="AT137" s="279"/>
      <c r="AU137" s="279"/>
      <c r="AV137" s="279"/>
      <c r="AW137" s="279"/>
      <c r="AX137" s="279"/>
      <c r="AY137" s="279"/>
      <c r="AZ137" s="279"/>
      <c r="BA137" s="279"/>
      <c r="BB137" s="279"/>
      <c r="BC137" s="279"/>
    </row>
    <row r="138" spans="1:55" s="44" customFormat="1">
      <c r="A138" s="277"/>
      <c r="B138" s="535" t="s">
        <v>155</v>
      </c>
      <c r="C138" s="535"/>
      <c r="D138" s="535"/>
      <c r="E138" s="535"/>
      <c r="F138" s="535"/>
      <c r="G138" s="535"/>
      <c r="H138" s="535"/>
      <c r="I138" s="535"/>
      <c r="J138" s="535"/>
      <c r="K138" s="535"/>
      <c r="L138" s="535"/>
      <c r="M138" s="535"/>
      <c r="N138" s="535"/>
      <c r="O138" s="404">
        <v>1061</v>
      </c>
      <c r="P138" s="615"/>
      <c r="Q138" s="615"/>
      <c r="R138" s="615"/>
      <c r="S138" s="615"/>
      <c r="T138" s="615"/>
      <c r="U138" s="404" t="s">
        <v>27</v>
      </c>
      <c r="V138" s="279"/>
      <c r="W138" s="279"/>
      <c r="X138" s="279"/>
      <c r="Y138" s="279"/>
      <c r="Z138" s="279"/>
      <c r="AA138" s="279"/>
      <c r="AB138" s="279"/>
      <c r="AC138" s="279"/>
      <c r="AD138" s="279"/>
      <c r="AE138" s="279"/>
      <c r="AF138" s="279"/>
      <c r="AG138" s="279"/>
      <c r="AH138" s="279"/>
      <c r="AI138" s="279"/>
      <c r="AJ138" s="279"/>
      <c r="AK138" s="279"/>
      <c r="AL138" s="279"/>
      <c r="AM138" s="279"/>
      <c r="AN138" s="279"/>
      <c r="AO138" s="279"/>
      <c r="AP138" s="279"/>
      <c r="AQ138" s="279"/>
      <c r="AR138" s="279"/>
      <c r="AS138" s="279"/>
      <c r="AT138" s="279"/>
      <c r="AU138" s="279"/>
      <c r="AV138" s="279"/>
      <c r="AW138" s="279"/>
      <c r="AX138" s="279"/>
      <c r="AY138" s="279"/>
      <c r="AZ138" s="279"/>
      <c r="BA138" s="279"/>
      <c r="BB138" s="279"/>
      <c r="BC138" s="279"/>
    </row>
    <row r="139" spans="1:55" s="44" customFormat="1">
      <c r="A139" s="277"/>
      <c r="B139" s="535" t="s">
        <v>156</v>
      </c>
      <c r="C139" s="535"/>
      <c r="D139" s="535"/>
      <c r="E139" s="535"/>
      <c r="F139" s="535"/>
      <c r="G139" s="535"/>
      <c r="H139" s="535"/>
      <c r="I139" s="535"/>
      <c r="J139" s="535"/>
      <c r="K139" s="535"/>
      <c r="L139" s="535"/>
      <c r="M139" s="535"/>
      <c r="N139" s="535"/>
      <c r="O139" s="404">
        <v>1062</v>
      </c>
      <c r="P139" s="615"/>
      <c r="Q139" s="615"/>
      <c r="R139" s="615"/>
      <c r="S139" s="615"/>
      <c r="T139" s="615"/>
      <c r="U139" s="404" t="s">
        <v>27</v>
      </c>
      <c r="V139" s="279"/>
      <c r="W139" s="279"/>
      <c r="X139" s="279"/>
      <c r="Y139" s="279"/>
      <c r="Z139" s="279"/>
      <c r="AA139" s="279"/>
      <c r="AB139" s="279"/>
      <c r="AC139" s="279"/>
      <c r="AD139" s="279"/>
      <c r="AE139" s="279"/>
      <c r="AF139" s="279"/>
      <c r="AG139" s="279"/>
      <c r="AH139" s="279"/>
      <c r="AI139" s="279"/>
      <c r="AJ139" s="279"/>
      <c r="AK139" s="279"/>
      <c r="AL139" s="279"/>
      <c r="AM139" s="279"/>
      <c r="AN139" s="279"/>
      <c r="AO139" s="279"/>
      <c r="AP139" s="279"/>
      <c r="AQ139" s="279"/>
      <c r="AR139" s="279"/>
      <c r="AS139" s="279"/>
      <c r="AT139" s="279"/>
      <c r="AU139" s="279"/>
      <c r="AV139" s="279"/>
      <c r="AW139" s="279"/>
      <c r="AX139" s="279"/>
      <c r="AY139" s="279"/>
      <c r="AZ139" s="279"/>
      <c r="BA139" s="279"/>
      <c r="BB139" s="279"/>
      <c r="BC139" s="279"/>
    </row>
    <row r="140" spans="1:55" s="44" customFormat="1">
      <c r="A140" s="277"/>
      <c r="B140" s="558" t="s">
        <v>593</v>
      </c>
      <c r="C140" s="558"/>
      <c r="D140" s="558"/>
      <c r="E140" s="558"/>
      <c r="F140" s="558"/>
      <c r="G140" s="558"/>
      <c r="H140" s="558"/>
      <c r="I140" s="558"/>
      <c r="J140" s="558"/>
      <c r="K140" s="558"/>
      <c r="L140" s="558"/>
      <c r="M140" s="558"/>
      <c r="N140" s="558"/>
      <c r="O140" s="404">
        <v>1099</v>
      </c>
      <c r="P140" s="615"/>
      <c r="Q140" s="615"/>
      <c r="R140" s="615"/>
      <c r="S140" s="615"/>
      <c r="T140" s="615"/>
      <c r="U140" s="322"/>
      <c r="V140" s="279"/>
      <c r="W140" s="279"/>
      <c r="X140" s="279"/>
      <c r="Y140" s="279"/>
      <c r="Z140" s="279"/>
      <c r="AA140" s="279"/>
      <c r="AB140" s="279"/>
      <c r="AC140" s="279"/>
      <c r="AD140" s="279"/>
      <c r="AE140" s="279"/>
      <c r="AF140" s="279"/>
      <c r="AG140" s="279"/>
      <c r="AH140" s="279"/>
      <c r="AI140" s="279"/>
      <c r="AJ140" s="279"/>
      <c r="AK140" s="279"/>
      <c r="AL140" s="279"/>
      <c r="AM140" s="279"/>
      <c r="AN140" s="279"/>
      <c r="AO140" s="279"/>
      <c r="AP140" s="279"/>
      <c r="AQ140" s="279"/>
      <c r="AR140" s="279"/>
      <c r="AS140" s="279"/>
      <c r="AT140" s="279"/>
      <c r="AU140" s="279"/>
      <c r="AV140" s="279"/>
      <c r="AW140" s="279"/>
      <c r="AX140" s="279"/>
      <c r="AY140" s="279"/>
      <c r="AZ140" s="279"/>
      <c r="BA140" s="279"/>
      <c r="BB140" s="279"/>
      <c r="BC140" s="279"/>
    </row>
    <row r="141" spans="1:55" s="44" customFormat="1">
      <c r="A141" s="277"/>
      <c r="B141" s="558" t="s">
        <v>594</v>
      </c>
      <c r="C141" s="558"/>
      <c r="D141" s="558"/>
      <c r="E141" s="558"/>
      <c r="F141" s="558"/>
      <c r="G141" s="558"/>
      <c r="H141" s="558"/>
      <c r="I141" s="558"/>
      <c r="J141" s="558"/>
      <c r="K141" s="558"/>
      <c r="L141" s="558"/>
      <c r="M141" s="558"/>
      <c r="N141" s="558"/>
      <c r="O141" s="404">
        <v>1100</v>
      </c>
      <c r="P141" s="615"/>
      <c r="Q141" s="615"/>
      <c r="R141" s="615"/>
      <c r="S141" s="615"/>
      <c r="T141" s="615"/>
      <c r="U141" s="322"/>
      <c r="V141" s="279"/>
      <c r="W141" s="279"/>
      <c r="X141" s="279"/>
      <c r="Y141" s="279"/>
      <c r="Z141" s="279"/>
      <c r="AA141" s="279"/>
      <c r="AB141" s="279"/>
      <c r="AC141" s="279"/>
      <c r="AD141" s="279"/>
      <c r="AE141" s="279"/>
      <c r="AF141" s="279"/>
      <c r="AG141" s="279"/>
      <c r="AH141" s="279"/>
      <c r="AI141" s="279"/>
      <c r="AJ141" s="279"/>
      <c r="AK141" s="279"/>
      <c r="AL141" s="279"/>
      <c r="AM141" s="279"/>
      <c r="AN141" s="279"/>
      <c r="AO141" s="279"/>
      <c r="AP141" s="279"/>
      <c r="AQ141" s="279"/>
      <c r="AR141" s="279"/>
      <c r="AS141" s="279"/>
      <c r="AT141" s="279"/>
      <c r="AU141" s="279"/>
      <c r="AV141" s="279"/>
      <c r="AW141" s="279"/>
      <c r="AX141" s="279"/>
      <c r="AY141" s="279"/>
      <c r="AZ141" s="279"/>
      <c r="BA141" s="279"/>
      <c r="BB141" s="279"/>
      <c r="BC141" s="279"/>
    </row>
    <row r="142" spans="1:55" s="44" customFormat="1" ht="17.25" customHeight="1">
      <c r="A142" s="277"/>
      <c r="B142" s="558" t="s">
        <v>595</v>
      </c>
      <c r="C142" s="558"/>
      <c r="D142" s="558"/>
      <c r="E142" s="558"/>
      <c r="F142" s="558"/>
      <c r="G142" s="558"/>
      <c r="H142" s="558"/>
      <c r="I142" s="558"/>
      <c r="J142" s="558"/>
      <c r="K142" s="558"/>
      <c r="L142" s="558"/>
      <c r="M142" s="558"/>
      <c r="N142" s="558"/>
      <c r="O142" s="404">
        <v>1114</v>
      </c>
      <c r="P142" s="615"/>
      <c r="Q142" s="615"/>
      <c r="R142" s="615"/>
      <c r="S142" s="615"/>
      <c r="T142" s="615"/>
      <c r="U142" s="322"/>
      <c r="V142" s="279"/>
      <c r="W142" s="279"/>
      <c r="X142" s="279"/>
      <c r="Y142" s="279"/>
      <c r="Z142" s="279"/>
      <c r="AA142" s="279"/>
      <c r="AB142" s="279"/>
      <c r="AC142" s="279"/>
      <c r="AD142" s="279"/>
      <c r="AE142" s="279"/>
      <c r="AF142" s="279"/>
      <c r="AG142" s="279"/>
      <c r="AH142" s="279"/>
      <c r="AI142" s="279"/>
      <c r="AJ142" s="279"/>
      <c r="AK142" s="279"/>
      <c r="AL142" s="279"/>
      <c r="AM142" s="279"/>
      <c r="AN142" s="279"/>
      <c r="AO142" s="279"/>
      <c r="AP142" s="279"/>
      <c r="AQ142" s="279"/>
      <c r="AR142" s="279"/>
      <c r="AS142" s="279"/>
      <c r="AT142" s="279"/>
      <c r="AU142" s="279"/>
      <c r="AV142" s="279"/>
      <c r="AW142" s="279"/>
      <c r="AX142" s="279"/>
      <c r="AY142" s="279"/>
      <c r="AZ142" s="279"/>
      <c r="BA142" s="279"/>
      <c r="BB142" s="279"/>
      <c r="BC142" s="279"/>
    </row>
    <row r="143" spans="1:55" s="44" customFormat="1">
      <c r="A143" s="277"/>
      <c r="B143" s="619" t="s">
        <v>157</v>
      </c>
      <c r="C143" s="619"/>
      <c r="D143" s="619"/>
      <c r="E143" s="619"/>
      <c r="F143" s="619"/>
      <c r="G143" s="619"/>
      <c r="H143" s="619"/>
      <c r="I143" s="619"/>
      <c r="J143" s="619"/>
      <c r="K143" s="619"/>
      <c r="L143" s="619"/>
      <c r="M143" s="619"/>
      <c r="N143" s="619"/>
      <c r="O143" s="323"/>
      <c r="P143" s="620"/>
      <c r="Q143" s="620"/>
      <c r="R143" s="620"/>
      <c r="S143" s="620"/>
      <c r="T143" s="620"/>
      <c r="U143" s="323"/>
      <c r="V143" s="279"/>
      <c r="W143" s="279"/>
      <c r="X143" s="279"/>
      <c r="Y143" s="279"/>
      <c r="Z143" s="279"/>
      <c r="AA143" s="279"/>
      <c r="AB143" s="279"/>
      <c r="AC143" s="279"/>
      <c r="AD143" s="279"/>
      <c r="AE143" s="279"/>
      <c r="AF143" s="279"/>
      <c r="AG143" s="279"/>
      <c r="AH143" s="279"/>
      <c r="AI143" s="279"/>
      <c r="AJ143" s="279"/>
      <c r="AK143" s="279"/>
      <c r="AL143" s="279"/>
      <c r="AM143" s="279"/>
      <c r="AN143" s="279"/>
      <c r="AO143" s="279"/>
      <c r="AP143" s="279"/>
      <c r="AQ143" s="279"/>
      <c r="AR143" s="279"/>
      <c r="AS143" s="279"/>
      <c r="AT143" s="279"/>
      <c r="AU143" s="279"/>
      <c r="AV143" s="279"/>
      <c r="AW143" s="279"/>
      <c r="AX143" s="279"/>
      <c r="AY143" s="279"/>
      <c r="AZ143" s="279"/>
      <c r="BA143" s="279"/>
      <c r="BB143" s="279"/>
      <c r="BC143" s="279"/>
    </row>
    <row r="144" spans="1:55" s="44" customFormat="1" ht="18.75" customHeight="1">
      <c r="A144" s="277"/>
      <c r="B144" s="535" t="s">
        <v>596</v>
      </c>
      <c r="C144" s="535"/>
      <c r="D144" s="535"/>
      <c r="E144" s="535"/>
      <c r="F144" s="535"/>
      <c r="G144" s="535"/>
      <c r="H144" s="535"/>
      <c r="I144" s="535"/>
      <c r="J144" s="535"/>
      <c r="K144" s="535"/>
      <c r="L144" s="535"/>
      <c r="M144" s="535"/>
      <c r="N144" s="535"/>
      <c r="O144" s="404">
        <v>1063</v>
      </c>
      <c r="P144" s="615"/>
      <c r="Q144" s="615"/>
      <c r="R144" s="615"/>
      <c r="S144" s="615"/>
      <c r="T144" s="615"/>
      <c r="U144" s="322"/>
      <c r="V144" s="279"/>
      <c r="W144" s="279"/>
      <c r="X144" s="279"/>
      <c r="Y144" s="279"/>
      <c r="Z144" s="279"/>
      <c r="AA144" s="279"/>
      <c r="AB144" s="279"/>
      <c r="AC144" s="279"/>
      <c r="AD144" s="279"/>
      <c r="AE144" s="279"/>
      <c r="AF144" s="279"/>
      <c r="AG144" s="279"/>
      <c r="AH144" s="279"/>
      <c r="AI144" s="279"/>
      <c r="AJ144" s="279"/>
      <c r="AK144" s="279"/>
      <c r="AL144" s="279"/>
      <c r="AM144" s="279"/>
      <c r="AN144" s="279"/>
      <c r="AO144" s="279"/>
      <c r="AP144" s="279"/>
      <c r="AQ144" s="279"/>
      <c r="AR144" s="279"/>
      <c r="AS144" s="279"/>
      <c r="AT144" s="279"/>
      <c r="AU144" s="279"/>
      <c r="AV144" s="279"/>
      <c r="AW144" s="279"/>
      <c r="AX144" s="279"/>
      <c r="AY144" s="279"/>
      <c r="AZ144" s="279"/>
      <c r="BA144" s="279"/>
      <c r="BB144" s="279"/>
      <c r="BC144" s="279"/>
    </row>
    <row r="145" spans="1:55" s="44" customFormat="1" ht="18.75" customHeight="1">
      <c r="A145" s="277"/>
      <c r="B145" s="535" t="s">
        <v>597</v>
      </c>
      <c r="C145" s="535"/>
      <c r="D145" s="535"/>
      <c r="E145" s="535"/>
      <c r="F145" s="535"/>
      <c r="G145" s="535"/>
      <c r="H145" s="535"/>
      <c r="I145" s="535"/>
      <c r="J145" s="535"/>
      <c r="K145" s="535"/>
      <c r="L145" s="535"/>
      <c r="M145" s="535"/>
      <c r="N145" s="535"/>
      <c r="O145" s="404">
        <v>1064</v>
      </c>
      <c r="P145" s="615"/>
      <c r="Q145" s="615"/>
      <c r="R145" s="615"/>
      <c r="S145" s="615"/>
      <c r="T145" s="615"/>
      <c r="U145" s="322"/>
      <c r="V145" s="279"/>
      <c r="W145" s="279"/>
      <c r="X145" s="279"/>
      <c r="Y145" s="279"/>
      <c r="Z145" s="279"/>
      <c r="AA145" s="279"/>
      <c r="AB145" s="279"/>
      <c r="AC145" s="279"/>
      <c r="AD145" s="279"/>
      <c r="AE145" s="279"/>
      <c r="AF145" s="279"/>
      <c r="AG145" s="279"/>
      <c r="AH145" s="279"/>
      <c r="AI145" s="279"/>
      <c r="AJ145" s="279"/>
      <c r="AK145" s="279"/>
      <c r="AL145" s="279"/>
      <c r="AM145" s="279"/>
      <c r="AN145" s="279"/>
      <c r="AO145" s="279"/>
      <c r="AP145" s="279"/>
      <c r="AQ145" s="279"/>
      <c r="AR145" s="279"/>
      <c r="AS145" s="279"/>
      <c r="AT145" s="279"/>
      <c r="AU145" s="279"/>
      <c r="AV145" s="279"/>
      <c r="AW145" s="279"/>
      <c r="AX145" s="279"/>
      <c r="AY145" s="279"/>
      <c r="AZ145" s="279"/>
      <c r="BA145" s="279"/>
      <c r="BB145" s="279"/>
      <c r="BC145" s="279"/>
    </row>
    <row r="146" spans="1:55" s="44" customFormat="1" ht="18.75" customHeight="1">
      <c r="A146" s="277"/>
      <c r="B146" s="535" t="s">
        <v>598</v>
      </c>
      <c r="C146" s="535"/>
      <c r="D146" s="535"/>
      <c r="E146" s="535"/>
      <c r="F146" s="535"/>
      <c r="G146" s="535"/>
      <c r="H146" s="535"/>
      <c r="I146" s="535"/>
      <c r="J146" s="535"/>
      <c r="K146" s="535"/>
      <c r="L146" s="535"/>
      <c r="M146" s="535"/>
      <c r="N146" s="535"/>
      <c r="O146" s="404">
        <v>1065</v>
      </c>
      <c r="P146" s="615"/>
      <c r="Q146" s="615"/>
      <c r="R146" s="615"/>
      <c r="S146" s="615"/>
      <c r="T146" s="615"/>
      <c r="U146" s="322"/>
      <c r="V146" s="279"/>
      <c r="W146" s="279"/>
      <c r="X146" s="279"/>
      <c r="Y146" s="279"/>
      <c r="Z146" s="279"/>
      <c r="AA146" s="279"/>
      <c r="AB146" s="279"/>
      <c r="AC146" s="279"/>
      <c r="AD146" s="279"/>
      <c r="AE146" s="279"/>
      <c r="AF146" s="279"/>
      <c r="AG146" s="279"/>
      <c r="AH146" s="279"/>
      <c r="AI146" s="279"/>
      <c r="AJ146" s="279"/>
      <c r="AK146" s="279"/>
      <c r="AL146" s="279"/>
      <c r="AM146" s="279"/>
      <c r="AN146" s="279"/>
      <c r="AO146" s="279"/>
      <c r="AP146" s="279"/>
      <c r="AQ146" s="279"/>
      <c r="AR146" s="279"/>
      <c r="AS146" s="279"/>
      <c r="AT146" s="279"/>
      <c r="AU146" s="279"/>
      <c r="AV146" s="279"/>
      <c r="AW146" s="279"/>
      <c r="AX146" s="279"/>
      <c r="AY146" s="279"/>
      <c r="AZ146" s="279"/>
      <c r="BA146" s="279"/>
      <c r="BB146" s="279"/>
      <c r="BC146" s="279"/>
    </row>
    <row r="147" spans="1:55" s="44" customFormat="1">
      <c r="A147" s="277"/>
      <c r="B147" s="279"/>
      <c r="C147" s="279"/>
      <c r="D147" s="279"/>
      <c r="E147" s="279"/>
      <c r="F147" s="279"/>
      <c r="G147" s="279"/>
      <c r="H147" s="279"/>
      <c r="I147" s="279"/>
      <c r="J147" s="279"/>
      <c r="K147" s="279"/>
      <c r="L147" s="279"/>
      <c r="M147" s="279"/>
      <c r="N147" s="279"/>
      <c r="O147" s="279"/>
      <c r="P147" s="279"/>
      <c r="Q147" s="279"/>
      <c r="R147" s="279"/>
      <c r="S147" s="279"/>
      <c r="T147" s="279"/>
      <c r="U147" s="279"/>
      <c r="V147" s="279"/>
      <c r="W147" s="279"/>
      <c r="X147" s="279"/>
      <c r="Y147" s="279"/>
      <c r="Z147" s="279"/>
      <c r="AA147" s="279"/>
      <c r="AB147" s="279"/>
      <c r="AC147" s="279"/>
      <c r="AD147" s="279"/>
      <c r="AE147" s="279"/>
      <c r="AF147" s="279"/>
      <c r="AG147" s="279"/>
      <c r="AH147" s="279"/>
      <c r="AI147" s="279"/>
      <c r="AJ147" s="279"/>
      <c r="AK147" s="279"/>
      <c r="AL147" s="279"/>
      <c r="AM147" s="279"/>
      <c r="AN147" s="279"/>
      <c r="AO147" s="279"/>
      <c r="AP147" s="279"/>
      <c r="AQ147" s="279"/>
      <c r="AR147" s="279"/>
      <c r="AS147" s="279"/>
      <c r="AT147" s="279"/>
      <c r="AU147" s="279"/>
      <c r="AV147" s="279"/>
      <c r="AW147" s="279"/>
      <c r="AX147" s="279"/>
      <c r="AY147" s="279"/>
      <c r="AZ147" s="279"/>
      <c r="BA147" s="279"/>
      <c r="BB147" s="279"/>
      <c r="BC147" s="279"/>
    </row>
    <row r="148" spans="1:55" s="44" customFormat="1">
      <c r="A148" s="277"/>
      <c r="B148" s="604" t="s">
        <v>158</v>
      </c>
      <c r="C148" s="604"/>
      <c r="D148" s="604"/>
      <c r="E148" s="604"/>
      <c r="F148" s="604"/>
      <c r="G148" s="604"/>
      <c r="H148" s="604"/>
      <c r="I148" s="604"/>
      <c r="J148" s="604"/>
      <c r="K148" s="604"/>
      <c r="L148" s="604"/>
      <c r="M148" s="604"/>
      <c r="N148" s="604"/>
      <c r="O148" s="604"/>
      <c r="P148" s="604"/>
      <c r="Q148" s="604"/>
      <c r="R148" s="604"/>
      <c r="S148" s="604"/>
      <c r="T148" s="279"/>
      <c r="U148" s="279"/>
      <c r="V148" s="279"/>
      <c r="W148" s="279"/>
      <c r="X148" s="279"/>
      <c r="Y148" s="279"/>
      <c r="Z148" s="279"/>
      <c r="AA148" s="279"/>
      <c r="AB148" s="279"/>
      <c r="AC148" s="279"/>
      <c r="AD148" s="279"/>
      <c r="AE148" s="279"/>
      <c r="AF148" s="279"/>
      <c r="AG148" s="279"/>
      <c r="AH148" s="279"/>
      <c r="AI148" s="279"/>
      <c r="AJ148" s="279"/>
      <c r="AK148" s="279"/>
      <c r="AL148" s="279"/>
      <c r="AM148" s="279"/>
      <c r="AN148" s="279"/>
      <c r="AO148" s="279"/>
      <c r="AP148" s="279"/>
      <c r="AQ148" s="279"/>
      <c r="AR148" s="279"/>
      <c r="AS148" s="279"/>
      <c r="AT148" s="279"/>
      <c r="AU148" s="279"/>
      <c r="AV148" s="279"/>
      <c r="AW148" s="279"/>
      <c r="AX148" s="279"/>
      <c r="AY148" s="279"/>
      <c r="AZ148" s="279"/>
      <c r="BA148" s="279"/>
      <c r="BB148" s="279"/>
      <c r="BC148" s="279"/>
    </row>
    <row r="149" spans="1:55" s="44" customFormat="1">
      <c r="A149" s="277"/>
      <c r="B149" s="604"/>
      <c r="C149" s="604"/>
      <c r="D149" s="604"/>
      <c r="E149" s="604"/>
      <c r="F149" s="604"/>
      <c r="G149" s="604"/>
      <c r="H149" s="604"/>
      <c r="I149" s="604"/>
      <c r="J149" s="604"/>
      <c r="K149" s="604"/>
      <c r="L149" s="604"/>
      <c r="M149" s="604"/>
      <c r="N149" s="604"/>
      <c r="O149" s="604"/>
      <c r="P149" s="604"/>
      <c r="Q149" s="604"/>
      <c r="R149" s="604"/>
      <c r="S149" s="604"/>
      <c r="T149" s="279"/>
      <c r="U149" s="279"/>
      <c r="V149" s="279"/>
      <c r="W149" s="279"/>
      <c r="X149" s="279"/>
      <c r="Y149" s="279"/>
      <c r="Z149" s="279"/>
      <c r="AA149" s="279"/>
      <c r="AB149" s="279"/>
      <c r="AC149" s="279"/>
      <c r="AD149" s="279"/>
      <c r="AE149" s="279"/>
      <c r="AF149" s="279"/>
      <c r="AG149" s="279"/>
      <c r="AH149" s="279"/>
      <c r="AI149" s="279"/>
      <c r="AJ149" s="279"/>
      <c r="AK149" s="279"/>
      <c r="AL149" s="279"/>
      <c r="AM149" s="279"/>
      <c r="AN149" s="279"/>
      <c r="AO149" s="279"/>
      <c r="AP149" s="279"/>
      <c r="AQ149" s="279"/>
      <c r="AR149" s="279"/>
      <c r="AS149" s="279"/>
      <c r="AT149" s="279"/>
      <c r="AU149" s="279"/>
      <c r="AV149" s="279"/>
      <c r="AW149" s="279"/>
      <c r="AX149" s="279"/>
      <c r="AY149" s="279"/>
      <c r="AZ149" s="279"/>
      <c r="BA149" s="279"/>
      <c r="BB149" s="279"/>
      <c r="BC149" s="279"/>
    </row>
    <row r="150" spans="1:55" s="44" customFormat="1">
      <c r="A150" s="277"/>
      <c r="B150" s="560" t="s">
        <v>159</v>
      </c>
      <c r="C150" s="560"/>
      <c r="D150" s="560"/>
      <c r="E150" s="560"/>
      <c r="F150" s="560"/>
      <c r="G150" s="560"/>
      <c r="H150" s="560"/>
      <c r="I150" s="560"/>
      <c r="J150" s="560"/>
      <c r="K150" s="560"/>
      <c r="L150" s="560"/>
      <c r="M150" s="404">
        <v>701</v>
      </c>
      <c r="N150" s="608"/>
      <c r="O150" s="608"/>
      <c r="P150" s="608"/>
      <c r="Q150" s="608"/>
      <c r="R150" s="608"/>
      <c r="S150" s="404" t="s">
        <v>9</v>
      </c>
      <c r="T150" s="279"/>
      <c r="U150" s="279"/>
      <c r="V150" s="279"/>
      <c r="W150" s="279"/>
      <c r="X150" s="279"/>
      <c r="Y150" s="279"/>
      <c r="Z150" s="279"/>
      <c r="AA150" s="279"/>
      <c r="AB150" s="279"/>
      <c r="AC150" s="279"/>
      <c r="AD150" s="279"/>
      <c r="AE150" s="279"/>
      <c r="AF150" s="279"/>
      <c r="AG150" s="279"/>
      <c r="AH150" s="279"/>
      <c r="AI150" s="279"/>
      <c r="AJ150" s="279"/>
      <c r="AK150" s="279"/>
      <c r="AL150" s="279"/>
      <c r="AM150" s="279"/>
      <c r="AN150" s="279"/>
      <c r="AO150" s="279"/>
      <c r="AP150" s="279"/>
      <c r="AQ150" s="279"/>
      <c r="AR150" s="279"/>
      <c r="AS150" s="279"/>
      <c r="AT150" s="279"/>
      <c r="AU150" s="279"/>
      <c r="AV150" s="279"/>
      <c r="AW150" s="279"/>
      <c r="AX150" s="279"/>
      <c r="AY150" s="279"/>
      <c r="AZ150" s="279"/>
      <c r="BA150" s="279"/>
      <c r="BB150" s="279"/>
      <c r="BC150" s="279"/>
    </row>
    <row r="151" spans="1:55" s="44" customFormat="1">
      <c r="A151" s="277"/>
      <c r="B151" s="560" t="s">
        <v>160</v>
      </c>
      <c r="C151" s="560"/>
      <c r="D151" s="560"/>
      <c r="E151" s="560"/>
      <c r="F151" s="560"/>
      <c r="G151" s="560"/>
      <c r="H151" s="560"/>
      <c r="I151" s="560"/>
      <c r="J151" s="560"/>
      <c r="K151" s="560"/>
      <c r="L151" s="560"/>
      <c r="M151" s="404">
        <v>702</v>
      </c>
      <c r="N151" s="608"/>
      <c r="O151" s="608"/>
      <c r="P151" s="608"/>
      <c r="Q151" s="608"/>
      <c r="R151" s="608"/>
      <c r="S151" s="404" t="s">
        <v>26</v>
      </c>
      <c r="T151" s="279"/>
      <c r="U151" s="279"/>
      <c r="V151" s="279"/>
      <c r="W151" s="279"/>
      <c r="X151" s="279"/>
      <c r="Y151" s="279"/>
      <c r="Z151" s="279"/>
      <c r="AA151" s="279"/>
      <c r="AB151" s="279"/>
      <c r="AC151" s="279"/>
      <c r="AD151" s="279"/>
      <c r="AE151" s="279"/>
      <c r="AF151" s="279"/>
      <c r="AG151" s="279"/>
      <c r="AH151" s="279"/>
      <c r="AI151" s="279"/>
      <c r="AJ151" s="279"/>
      <c r="AK151" s="279"/>
      <c r="AL151" s="279"/>
      <c r="AM151" s="279"/>
      <c r="AN151" s="279"/>
      <c r="AO151" s="279"/>
      <c r="AP151" s="279"/>
      <c r="AQ151" s="279"/>
      <c r="AR151" s="279"/>
      <c r="AS151" s="279"/>
      <c r="AT151" s="279"/>
      <c r="AU151" s="279"/>
      <c r="AV151" s="279"/>
      <c r="AW151" s="279"/>
      <c r="AX151" s="279"/>
      <c r="AY151" s="279"/>
      <c r="AZ151" s="279"/>
      <c r="BA151" s="279"/>
      <c r="BB151" s="279"/>
      <c r="BC151" s="279"/>
    </row>
    <row r="152" spans="1:55" s="44" customFormat="1">
      <c r="A152" s="277"/>
      <c r="B152" s="560" t="s">
        <v>161</v>
      </c>
      <c r="C152" s="560"/>
      <c r="D152" s="560"/>
      <c r="E152" s="560"/>
      <c r="F152" s="560"/>
      <c r="G152" s="560"/>
      <c r="H152" s="560"/>
      <c r="I152" s="560"/>
      <c r="J152" s="560"/>
      <c r="K152" s="560"/>
      <c r="L152" s="560"/>
      <c r="M152" s="404">
        <v>703</v>
      </c>
      <c r="N152" s="608"/>
      <c r="O152" s="608"/>
      <c r="P152" s="608"/>
      <c r="Q152" s="608"/>
      <c r="R152" s="608"/>
      <c r="S152" s="404" t="s">
        <v>27</v>
      </c>
      <c r="T152" s="279"/>
      <c r="U152" s="279"/>
      <c r="V152" s="279"/>
      <c r="W152" s="279"/>
      <c r="X152" s="279"/>
      <c r="Y152" s="279"/>
      <c r="Z152" s="279"/>
      <c r="AA152" s="279"/>
      <c r="AB152" s="279"/>
      <c r="AC152" s="279"/>
      <c r="AD152" s="279"/>
      <c r="AE152" s="279"/>
      <c r="AF152" s="279"/>
      <c r="AG152" s="279"/>
      <c r="AH152" s="279"/>
      <c r="AI152" s="279"/>
      <c r="AJ152" s="279"/>
      <c r="AK152" s="279"/>
      <c r="AL152" s="279"/>
      <c r="AM152" s="279"/>
      <c r="AN152" s="279"/>
      <c r="AO152" s="279"/>
      <c r="AP152" s="279"/>
      <c r="AQ152" s="279"/>
      <c r="AR152" s="279"/>
      <c r="AS152" s="279"/>
      <c r="AT152" s="279"/>
      <c r="AU152" s="279"/>
      <c r="AV152" s="279"/>
      <c r="AW152" s="279"/>
      <c r="AX152" s="279"/>
      <c r="AY152" s="279"/>
      <c r="AZ152" s="279"/>
      <c r="BA152" s="279"/>
      <c r="BB152" s="279"/>
      <c r="BC152" s="279"/>
    </row>
    <row r="153" spans="1:55" s="44" customFormat="1">
      <c r="A153" s="277"/>
      <c r="B153" s="560" t="s">
        <v>162</v>
      </c>
      <c r="C153" s="560"/>
      <c r="D153" s="560"/>
      <c r="E153" s="560"/>
      <c r="F153" s="560"/>
      <c r="G153" s="560"/>
      <c r="H153" s="560"/>
      <c r="I153" s="560"/>
      <c r="J153" s="560"/>
      <c r="K153" s="560"/>
      <c r="L153" s="560"/>
      <c r="M153" s="404">
        <v>704</v>
      </c>
      <c r="N153" s="608"/>
      <c r="O153" s="608"/>
      <c r="P153" s="608"/>
      <c r="Q153" s="608"/>
      <c r="R153" s="608"/>
      <c r="S153" s="404" t="s">
        <v>9</v>
      </c>
      <c r="T153" s="279"/>
      <c r="U153" s="279"/>
      <c r="V153" s="279"/>
      <c r="W153" s="279"/>
      <c r="X153" s="279"/>
      <c r="Y153" s="279"/>
      <c r="Z153" s="279"/>
      <c r="AA153" s="279"/>
      <c r="AB153" s="279"/>
      <c r="AC153" s="279"/>
      <c r="AD153" s="279"/>
      <c r="AE153" s="279"/>
      <c r="AF153" s="279"/>
      <c r="AG153" s="279"/>
      <c r="AH153" s="279"/>
      <c r="AI153" s="279"/>
      <c r="AJ153" s="279"/>
      <c r="AK153" s="279"/>
      <c r="AL153" s="279"/>
      <c r="AM153" s="279"/>
      <c r="AN153" s="279"/>
      <c r="AO153" s="279"/>
      <c r="AP153" s="279"/>
      <c r="AQ153" s="279"/>
      <c r="AR153" s="279"/>
      <c r="AS153" s="279"/>
      <c r="AT153" s="279"/>
      <c r="AU153" s="279"/>
      <c r="AV153" s="279"/>
      <c r="AW153" s="279"/>
      <c r="AX153" s="279"/>
      <c r="AY153" s="279"/>
      <c r="AZ153" s="279"/>
      <c r="BA153" s="279"/>
      <c r="BB153" s="279"/>
      <c r="BC153" s="279"/>
    </row>
    <row r="154" spans="1:55" s="44" customFormat="1">
      <c r="A154" s="277"/>
      <c r="B154" s="560" t="s">
        <v>163</v>
      </c>
      <c r="C154" s="560"/>
      <c r="D154" s="560"/>
      <c r="E154" s="560"/>
      <c r="F154" s="560"/>
      <c r="G154" s="560"/>
      <c r="H154" s="560"/>
      <c r="I154" s="560"/>
      <c r="J154" s="560"/>
      <c r="K154" s="560"/>
      <c r="L154" s="560"/>
      <c r="M154" s="404">
        <v>930</v>
      </c>
      <c r="N154" s="608"/>
      <c r="O154" s="608"/>
      <c r="P154" s="608"/>
      <c r="Q154" s="608"/>
      <c r="R154" s="608"/>
      <c r="S154" s="404" t="s">
        <v>26</v>
      </c>
      <c r="T154" s="279"/>
      <c r="U154" s="279"/>
      <c r="V154" s="279"/>
      <c r="W154" s="279"/>
      <c r="X154" s="279"/>
      <c r="Y154" s="279"/>
      <c r="Z154" s="279"/>
      <c r="AA154" s="279"/>
      <c r="AB154" s="279"/>
      <c r="AC154" s="279"/>
      <c r="AD154" s="279"/>
      <c r="AE154" s="279"/>
      <c r="AF154" s="279"/>
      <c r="AG154" s="279"/>
      <c r="AH154" s="279"/>
      <c r="AI154" s="279"/>
      <c r="AJ154" s="279"/>
      <c r="AK154" s="279"/>
      <c r="AL154" s="279"/>
      <c r="AM154" s="279"/>
      <c r="AN154" s="279"/>
      <c r="AO154" s="279"/>
      <c r="AP154" s="279"/>
      <c r="AQ154" s="279"/>
      <c r="AR154" s="279"/>
      <c r="AS154" s="279"/>
      <c r="AT154" s="279"/>
      <c r="AU154" s="279"/>
      <c r="AV154" s="279"/>
      <c r="AW154" s="279"/>
      <c r="AX154" s="279"/>
      <c r="AY154" s="279"/>
      <c r="AZ154" s="279"/>
      <c r="BA154" s="279"/>
      <c r="BB154" s="279"/>
      <c r="BC154" s="279"/>
    </row>
    <row r="155" spans="1:55" s="44" customFormat="1">
      <c r="A155" s="277"/>
      <c r="B155" s="560" t="s">
        <v>599</v>
      </c>
      <c r="C155" s="560"/>
      <c r="D155" s="560"/>
      <c r="E155" s="560"/>
      <c r="F155" s="560"/>
      <c r="G155" s="560"/>
      <c r="H155" s="560"/>
      <c r="I155" s="560"/>
      <c r="J155" s="560"/>
      <c r="K155" s="560"/>
      <c r="L155" s="560"/>
      <c r="M155" s="404">
        <v>705</v>
      </c>
      <c r="N155" s="608"/>
      <c r="O155" s="608"/>
      <c r="P155" s="608"/>
      <c r="Q155" s="608"/>
      <c r="R155" s="608"/>
      <c r="S155" s="404" t="s">
        <v>27</v>
      </c>
      <c r="T155" s="279"/>
      <c r="U155" s="279"/>
      <c r="V155" s="279"/>
      <c r="W155" s="279"/>
      <c r="X155" s="279"/>
      <c r="Y155" s="279"/>
      <c r="Z155" s="279"/>
      <c r="AA155" s="279"/>
      <c r="AB155" s="279"/>
      <c r="AC155" s="279"/>
      <c r="AD155" s="279"/>
      <c r="AE155" s="279"/>
      <c r="AF155" s="279"/>
      <c r="AG155" s="279"/>
      <c r="AH155" s="279"/>
      <c r="AI155" s="279"/>
      <c r="AJ155" s="279"/>
      <c r="AK155" s="279"/>
      <c r="AL155" s="279"/>
      <c r="AM155" s="279"/>
      <c r="AN155" s="279"/>
      <c r="AO155" s="279"/>
      <c r="AP155" s="279"/>
      <c r="AQ155" s="279"/>
      <c r="AR155" s="279"/>
      <c r="AS155" s="279"/>
      <c r="AT155" s="279"/>
      <c r="AU155" s="279"/>
      <c r="AV155" s="279"/>
      <c r="AW155" s="279"/>
      <c r="AX155" s="279"/>
      <c r="AY155" s="279"/>
      <c r="AZ155" s="279"/>
      <c r="BA155" s="279"/>
      <c r="BB155" s="279"/>
      <c r="BC155" s="279"/>
    </row>
    <row r="156" spans="1:55" s="44" customFormat="1">
      <c r="A156" s="277"/>
      <c r="B156" s="279"/>
      <c r="C156" s="279"/>
      <c r="D156" s="279"/>
      <c r="E156" s="279"/>
      <c r="F156" s="279"/>
      <c r="G156" s="279"/>
      <c r="H156" s="279"/>
      <c r="I156" s="279"/>
      <c r="J156" s="279"/>
      <c r="K156" s="279"/>
      <c r="L156" s="279"/>
      <c r="M156" s="279"/>
      <c r="N156" s="279"/>
      <c r="O156" s="279"/>
      <c r="P156" s="279"/>
      <c r="Q156" s="279"/>
      <c r="R156" s="279"/>
      <c r="S156" s="279"/>
      <c r="T156" s="279"/>
      <c r="U156" s="279"/>
      <c r="V156" s="279"/>
      <c r="W156" s="279"/>
      <c r="X156" s="279"/>
      <c r="Y156" s="279"/>
      <c r="Z156" s="279"/>
      <c r="AA156" s="279"/>
      <c r="AB156" s="279"/>
      <c r="AC156" s="279"/>
      <c r="AD156" s="279"/>
      <c r="AE156" s="279"/>
      <c r="AF156" s="279"/>
      <c r="AG156" s="279"/>
      <c r="AH156" s="279"/>
      <c r="AI156" s="279"/>
      <c r="AJ156" s="279"/>
      <c r="AK156" s="279"/>
      <c r="AL156" s="279"/>
      <c r="AM156" s="279"/>
      <c r="AN156" s="279"/>
      <c r="AO156" s="279"/>
      <c r="AP156" s="279"/>
      <c r="AQ156" s="279"/>
      <c r="AR156" s="279"/>
      <c r="AS156" s="279"/>
      <c r="AT156" s="279"/>
      <c r="AU156" s="279"/>
      <c r="AV156" s="279"/>
      <c r="AW156" s="279"/>
      <c r="AX156" s="279"/>
      <c r="AY156" s="279"/>
      <c r="AZ156" s="279"/>
      <c r="BA156" s="279"/>
      <c r="BB156" s="279"/>
      <c r="BC156" s="279"/>
    </row>
    <row r="157" spans="1:55" s="44" customFormat="1">
      <c r="A157" s="277"/>
      <c r="B157" s="604" t="s">
        <v>164</v>
      </c>
      <c r="C157" s="604"/>
      <c r="D157" s="604"/>
      <c r="E157" s="604"/>
      <c r="F157" s="604"/>
      <c r="G157" s="604"/>
      <c r="H157" s="604"/>
      <c r="I157" s="604"/>
      <c r="J157" s="604"/>
      <c r="K157" s="604"/>
      <c r="L157" s="604"/>
      <c r="M157" s="604"/>
      <c r="N157" s="604"/>
      <c r="O157" s="604"/>
      <c r="P157" s="604"/>
      <c r="Q157" s="604"/>
      <c r="R157" s="604"/>
      <c r="S157" s="604"/>
      <c r="T157" s="604"/>
      <c r="U157" s="604"/>
      <c r="V157" s="604"/>
      <c r="W157" s="604"/>
      <c r="X157" s="604"/>
      <c r="Y157" s="604"/>
      <c r="Z157" s="604"/>
      <c r="AA157" s="604"/>
      <c r="AB157" s="604"/>
      <c r="AC157" s="604"/>
      <c r="AD157" s="604"/>
      <c r="AE157" s="279"/>
      <c r="AF157" s="279"/>
      <c r="AG157" s="279"/>
      <c r="AH157" s="279"/>
      <c r="AI157" s="279"/>
      <c r="AJ157" s="279"/>
      <c r="AK157" s="279"/>
      <c r="AL157" s="279"/>
      <c r="AM157" s="279"/>
      <c r="AN157" s="279"/>
      <c r="AO157" s="279"/>
      <c r="AP157" s="279"/>
      <c r="AQ157" s="279"/>
      <c r="AR157" s="279"/>
      <c r="AS157" s="279"/>
      <c r="AT157" s="279"/>
      <c r="AU157" s="279"/>
      <c r="AV157" s="279"/>
      <c r="AW157" s="279"/>
      <c r="AX157" s="279"/>
      <c r="AY157" s="279"/>
      <c r="AZ157" s="279"/>
      <c r="BA157" s="279"/>
      <c r="BB157" s="279"/>
      <c r="BC157" s="279"/>
    </row>
    <row r="158" spans="1:55" s="44" customFormat="1">
      <c r="A158" s="277"/>
      <c r="B158" s="604"/>
      <c r="C158" s="604"/>
      <c r="D158" s="604"/>
      <c r="E158" s="604"/>
      <c r="F158" s="604"/>
      <c r="G158" s="604"/>
      <c r="H158" s="604"/>
      <c r="I158" s="604"/>
      <c r="J158" s="604"/>
      <c r="K158" s="604"/>
      <c r="L158" s="604"/>
      <c r="M158" s="604"/>
      <c r="N158" s="604"/>
      <c r="O158" s="604"/>
      <c r="P158" s="604"/>
      <c r="Q158" s="604"/>
      <c r="R158" s="604"/>
      <c r="S158" s="604"/>
      <c r="T158" s="604"/>
      <c r="U158" s="604"/>
      <c r="V158" s="604"/>
      <c r="W158" s="604"/>
      <c r="X158" s="604"/>
      <c r="Y158" s="604"/>
      <c r="Z158" s="604"/>
      <c r="AA158" s="604"/>
      <c r="AB158" s="604"/>
      <c r="AC158" s="604"/>
      <c r="AD158" s="604"/>
      <c r="AE158" s="279"/>
      <c r="AF158" s="279"/>
      <c r="AG158" s="279"/>
      <c r="AH158" s="279"/>
      <c r="AI158" s="279"/>
      <c r="AJ158" s="279"/>
      <c r="AK158" s="279"/>
      <c r="AL158" s="279"/>
      <c r="AM158" s="279"/>
      <c r="AN158" s="279"/>
      <c r="AO158" s="279"/>
      <c r="AP158" s="279"/>
      <c r="AQ158" s="279"/>
      <c r="AR158" s="279"/>
      <c r="AS158" s="279"/>
      <c r="AT158" s="279"/>
      <c r="AU158" s="279"/>
      <c r="AV158" s="279"/>
      <c r="AW158" s="279"/>
      <c r="AX158" s="279"/>
      <c r="AY158" s="279"/>
      <c r="AZ158" s="279"/>
      <c r="BA158" s="279"/>
      <c r="BB158" s="279"/>
      <c r="BC158" s="279"/>
    </row>
    <row r="159" spans="1:55" s="44" customFormat="1" ht="21" customHeight="1">
      <c r="A159" s="277"/>
      <c r="B159" s="592" t="s">
        <v>165</v>
      </c>
      <c r="C159" s="532" t="s">
        <v>166</v>
      </c>
      <c r="D159" s="532"/>
      <c r="E159" s="532"/>
      <c r="F159" s="532"/>
      <c r="G159" s="532" t="s">
        <v>167</v>
      </c>
      <c r="H159" s="532"/>
      <c r="I159" s="532"/>
      <c r="J159" s="532"/>
      <c r="K159" s="532"/>
      <c r="L159" s="532"/>
      <c r="M159" s="532" t="s">
        <v>168</v>
      </c>
      <c r="N159" s="532"/>
      <c r="O159" s="532"/>
      <c r="P159" s="532"/>
      <c r="Q159" s="532"/>
      <c r="R159" s="532"/>
      <c r="S159" s="532" t="s">
        <v>169</v>
      </c>
      <c r="T159" s="532"/>
      <c r="U159" s="532"/>
      <c r="V159" s="532"/>
      <c r="W159" s="532"/>
      <c r="X159" s="532"/>
      <c r="Y159" s="532" t="s">
        <v>170</v>
      </c>
      <c r="Z159" s="532"/>
      <c r="AA159" s="532"/>
      <c r="AB159" s="532"/>
      <c r="AC159" s="532"/>
      <c r="AD159" s="532"/>
      <c r="AE159" s="279"/>
      <c r="AF159" s="279"/>
      <c r="AG159" s="279"/>
      <c r="AH159" s="279"/>
      <c r="AI159" s="279"/>
      <c r="AJ159" s="279"/>
      <c r="AK159" s="279"/>
      <c r="AL159" s="279"/>
      <c r="AM159" s="279"/>
      <c r="AN159" s="279"/>
      <c r="AO159" s="279"/>
      <c r="AP159" s="279"/>
      <c r="AQ159" s="279"/>
      <c r="AR159" s="279"/>
      <c r="AS159" s="279"/>
      <c r="AT159" s="279"/>
      <c r="AU159" s="279"/>
      <c r="AV159" s="279"/>
      <c r="AW159" s="279"/>
      <c r="AX159" s="279"/>
      <c r="AY159" s="279"/>
      <c r="AZ159" s="279"/>
      <c r="BA159" s="279"/>
      <c r="BB159" s="279"/>
      <c r="BC159" s="279"/>
    </row>
    <row r="160" spans="1:55" s="44" customFormat="1" ht="13.5" customHeight="1">
      <c r="A160" s="277"/>
      <c r="B160" s="592"/>
      <c r="C160" s="558" t="s">
        <v>600</v>
      </c>
      <c r="D160" s="558"/>
      <c r="E160" s="558"/>
      <c r="F160" s="558"/>
      <c r="G160" s="404">
        <v>1067</v>
      </c>
      <c r="H160" s="608"/>
      <c r="I160" s="608"/>
      <c r="J160" s="608"/>
      <c r="K160" s="608"/>
      <c r="L160" s="608"/>
      <c r="M160" s="404">
        <v>1068</v>
      </c>
      <c r="N160" s="621"/>
      <c r="O160" s="621"/>
      <c r="P160" s="621"/>
      <c r="Q160" s="621"/>
      <c r="R160" s="621"/>
      <c r="S160" s="404">
        <v>1069</v>
      </c>
      <c r="T160" s="621"/>
      <c r="U160" s="621"/>
      <c r="V160" s="621"/>
      <c r="W160" s="621"/>
      <c r="X160" s="621"/>
      <c r="Y160" s="404">
        <v>1070</v>
      </c>
      <c r="Z160" s="608"/>
      <c r="AA160" s="608"/>
      <c r="AB160" s="608"/>
      <c r="AC160" s="608"/>
      <c r="AD160" s="608"/>
      <c r="AE160" s="279"/>
      <c r="AF160" s="279"/>
      <c r="AG160" s="279"/>
      <c r="AH160" s="279"/>
      <c r="AI160" s="279"/>
      <c r="AJ160" s="279"/>
      <c r="AK160" s="279"/>
      <c r="AL160" s="279"/>
      <c r="AM160" s="279"/>
      <c r="AN160" s="279"/>
      <c r="AO160" s="279"/>
      <c r="AP160" s="279"/>
      <c r="AQ160" s="279"/>
      <c r="AR160" s="279"/>
      <c r="AS160" s="279"/>
      <c r="AT160" s="279"/>
      <c r="AU160" s="279"/>
      <c r="AV160" s="279"/>
      <c r="AW160" s="279"/>
      <c r="AX160" s="279"/>
      <c r="AY160" s="279"/>
      <c r="AZ160" s="279"/>
      <c r="BA160" s="279"/>
      <c r="BB160" s="279"/>
      <c r="BC160" s="279"/>
    </row>
    <row r="161" spans="1:55" s="44" customFormat="1" ht="13.5" customHeight="1">
      <c r="A161" s="277"/>
      <c r="B161" s="592"/>
      <c r="C161" s="558" t="s">
        <v>601</v>
      </c>
      <c r="D161" s="558"/>
      <c r="E161" s="558"/>
      <c r="F161" s="558"/>
      <c r="G161" s="404">
        <v>1071</v>
      </c>
      <c r="H161" s="608"/>
      <c r="I161" s="608"/>
      <c r="J161" s="608"/>
      <c r="K161" s="608"/>
      <c r="L161" s="608"/>
      <c r="M161" s="404">
        <v>1072</v>
      </c>
      <c r="N161" s="621"/>
      <c r="O161" s="621"/>
      <c r="P161" s="621"/>
      <c r="Q161" s="621"/>
      <c r="R161" s="621"/>
      <c r="S161" s="404">
        <v>1073</v>
      </c>
      <c r="T161" s="621"/>
      <c r="U161" s="621"/>
      <c r="V161" s="621"/>
      <c r="W161" s="621"/>
      <c r="X161" s="621"/>
      <c r="Y161" s="404">
        <v>1074</v>
      </c>
      <c r="Z161" s="608"/>
      <c r="AA161" s="608"/>
      <c r="AB161" s="608"/>
      <c r="AC161" s="608"/>
      <c r="AD161" s="608"/>
      <c r="AE161" s="279"/>
      <c r="AF161" s="279"/>
      <c r="AG161" s="279"/>
      <c r="AH161" s="279"/>
      <c r="AI161" s="279"/>
      <c r="AJ161" s="279"/>
      <c r="AK161" s="279"/>
      <c r="AL161" s="279"/>
      <c r="AM161" s="279"/>
      <c r="AN161" s="279"/>
      <c r="AO161" s="279"/>
      <c r="AP161" s="279"/>
      <c r="AQ161" s="279"/>
      <c r="AR161" s="279"/>
      <c r="AS161" s="279"/>
      <c r="AT161" s="279"/>
      <c r="AU161" s="279"/>
      <c r="AV161" s="279"/>
      <c r="AW161" s="279"/>
      <c r="AX161" s="279"/>
      <c r="AY161" s="279"/>
      <c r="AZ161" s="279"/>
      <c r="BA161" s="279"/>
      <c r="BB161" s="279"/>
      <c r="BC161" s="279"/>
    </row>
    <row r="162" spans="1:55" s="44" customFormat="1" ht="13.5" customHeight="1">
      <c r="A162" s="277"/>
      <c r="B162" s="592"/>
      <c r="C162" s="558" t="s">
        <v>171</v>
      </c>
      <c r="D162" s="558"/>
      <c r="E162" s="558"/>
      <c r="F162" s="558"/>
      <c r="G162" s="404">
        <v>798</v>
      </c>
      <c r="H162" s="608"/>
      <c r="I162" s="608"/>
      <c r="J162" s="608"/>
      <c r="K162" s="608"/>
      <c r="L162" s="608"/>
      <c r="M162" s="404">
        <v>801</v>
      </c>
      <c r="N162" s="621"/>
      <c r="O162" s="621"/>
      <c r="P162" s="621"/>
      <c r="Q162" s="621"/>
      <c r="R162" s="621"/>
      <c r="S162" s="622"/>
      <c r="T162" s="623"/>
      <c r="U162" s="623"/>
      <c r="V162" s="623"/>
      <c r="W162" s="623"/>
      <c r="X162" s="623"/>
      <c r="Y162" s="623"/>
      <c r="Z162" s="623"/>
      <c r="AA162" s="623"/>
      <c r="AB162" s="623"/>
      <c r="AC162" s="623"/>
      <c r="AD162" s="624"/>
      <c r="AE162" s="279"/>
      <c r="AF162" s="279"/>
      <c r="AG162" s="279"/>
      <c r="AH162" s="279"/>
      <c r="AI162" s="279"/>
      <c r="AJ162" s="279"/>
      <c r="AK162" s="279"/>
      <c r="AL162" s="279"/>
      <c r="AM162" s="279"/>
      <c r="AN162" s="279"/>
      <c r="AO162" s="279"/>
      <c r="AP162" s="279"/>
      <c r="AQ162" s="279"/>
      <c r="AR162" s="279"/>
      <c r="AS162" s="279"/>
      <c r="AT162" s="279"/>
      <c r="AU162" s="279"/>
      <c r="AV162" s="279"/>
      <c r="AW162" s="279"/>
      <c r="AX162" s="279"/>
      <c r="AY162" s="279"/>
      <c r="AZ162" s="279"/>
      <c r="BA162" s="279"/>
      <c r="BB162" s="279"/>
      <c r="BC162" s="279"/>
    </row>
    <row r="163" spans="1:55" s="44" customFormat="1" ht="23.25" customHeight="1">
      <c r="A163" s="277"/>
      <c r="B163" s="592" t="s">
        <v>172</v>
      </c>
      <c r="C163" s="532" t="s">
        <v>166</v>
      </c>
      <c r="D163" s="532"/>
      <c r="E163" s="532"/>
      <c r="F163" s="532"/>
      <c r="G163" s="532" t="s">
        <v>173</v>
      </c>
      <c r="H163" s="532"/>
      <c r="I163" s="532"/>
      <c r="J163" s="532"/>
      <c r="K163" s="532"/>
      <c r="L163" s="532"/>
      <c r="M163" s="532" t="s">
        <v>168</v>
      </c>
      <c r="N163" s="532"/>
      <c r="O163" s="532"/>
      <c r="P163" s="532"/>
      <c r="Q163" s="532"/>
      <c r="R163" s="532"/>
      <c r="S163" s="532" t="s">
        <v>169</v>
      </c>
      <c r="T163" s="532"/>
      <c r="U163" s="532"/>
      <c r="V163" s="532"/>
      <c r="W163" s="532"/>
      <c r="X163" s="532"/>
      <c r="Y163" s="532" t="s">
        <v>170</v>
      </c>
      <c r="Z163" s="532"/>
      <c r="AA163" s="532"/>
      <c r="AB163" s="532"/>
      <c r="AC163" s="532"/>
      <c r="AD163" s="532"/>
      <c r="AE163" s="279"/>
      <c r="AF163" s="279"/>
      <c r="AG163" s="279"/>
      <c r="AH163" s="279"/>
      <c r="AI163" s="279"/>
      <c r="AJ163" s="279"/>
      <c r="AK163" s="279"/>
      <c r="AL163" s="279"/>
      <c r="AM163" s="279"/>
      <c r="AN163" s="279"/>
      <c r="AO163" s="279"/>
      <c r="AP163" s="279"/>
      <c r="AQ163" s="279"/>
      <c r="AR163" s="279"/>
      <c r="AS163" s="279"/>
      <c r="AT163" s="279"/>
      <c r="AU163" s="279"/>
      <c r="AV163" s="279"/>
      <c r="AW163" s="279"/>
      <c r="AX163" s="279"/>
      <c r="AY163" s="279"/>
      <c r="AZ163" s="279"/>
      <c r="BA163" s="279"/>
      <c r="BB163" s="279"/>
      <c r="BC163" s="279"/>
    </row>
    <row r="164" spans="1:55" s="44" customFormat="1" ht="15" customHeight="1">
      <c r="A164" s="277"/>
      <c r="B164" s="592"/>
      <c r="C164" s="558" t="s">
        <v>600</v>
      </c>
      <c r="D164" s="558"/>
      <c r="E164" s="558"/>
      <c r="F164" s="558"/>
      <c r="G164" s="404">
        <v>1076</v>
      </c>
      <c r="H164" s="608"/>
      <c r="I164" s="608"/>
      <c r="J164" s="608"/>
      <c r="K164" s="608"/>
      <c r="L164" s="608"/>
      <c r="M164" s="404">
        <v>1077</v>
      </c>
      <c r="N164" s="608"/>
      <c r="O164" s="608"/>
      <c r="P164" s="608"/>
      <c r="Q164" s="608"/>
      <c r="R164" s="608"/>
      <c r="S164" s="404">
        <v>1078</v>
      </c>
      <c r="T164" s="608"/>
      <c r="U164" s="608"/>
      <c r="V164" s="608"/>
      <c r="W164" s="608"/>
      <c r="X164" s="608"/>
      <c r="Y164" s="404">
        <v>1079</v>
      </c>
      <c r="Z164" s="608"/>
      <c r="AA164" s="608"/>
      <c r="AB164" s="608"/>
      <c r="AC164" s="608"/>
      <c r="AD164" s="608"/>
      <c r="AE164" s="279"/>
      <c r="AF164" s="279"/>
      <c r="AG164" s="279"/>
      <c r="AH164" s="279"/>
      <c r="AI164" s="279"/>
      <c r="AJ164" s="279"/>
      <c r="AK164" s="279"/>
      <c r="AL164" s="279"/>
      <c r="AM164" s="279"/>
      <c r="AN164" s="279"/>
      <c r="AO164" s="279"/>
      <c r="AP164" s="279"/>
      <c r="AQ164" s="279"/>
      <c r="AR164" s="279"/>
      <c r="AS164" s="279"/>
      <c r="AT164" s="279"/>
      <c r="AU164" s="279"/>
      <c r="AV164" s="279"/>
      <c r="AW164" s="279"/>
      <c r="AX164" s="279"/>
      <c r="AY164" s="279"/>
      <c r="AZ164" s="279"/>
      <c r="BA164" s="279"/>
      <c r="BB164" s="279"/>
      <c r="BC164" s="279"/>
    </row>
    <row r="165" spans="1:55" s="44" customFormat="1" ht="15" customHeight="1">
      <c r="A165" s="277"/>
      <c r="B165" s="592"/>
      <c r="C165" s="558" t="s">
        <v>602</v>
      </c>
      <c r="D165" s="558"/>
      <c r="E165" s="558"/>
      <c r="F165" s="558"/>
      <c r="G165" s="404">
        <v>1080</v>
      </c>
      <c r="H165" s="608"/>
      <c r="I165" s="608"/>
      <c r="J165" s="608"/>
      <c r="K165" s="608"/>
      <c r="L165" s="608"/>
      <c r="M165" s="404">
        <v>1081</v>
      </c>
      <c r="N165" s="608"/>
      <c r="O165" s="608"/>
      <c r="P165" s="608"/>
      <c r="Q165" s="608"/>
      <c r="R165" s="608"/>
      <c r="S165" s="404">
        <v>1082</v>
      </c>
      <c r="T165" s="608"/>
      <c r="U165" s="608"/>
      <c r="V165" s="608"/>
      <c r="W165" s="608"/>
      <c r="X165" s="608"/>
      <c r="Y165" s="404">
        <v>1083</v>
      </c>
      <c r="Z165" s="608"/>
      <c r="AA165" s="608"/>
      <c r="AB165" s="608"/>
      <c r="AC165" s="608"/>
      <c r="AD165" s="608"/>
      <c r="AE165" s="279"/>
      <c r="AF165" s="279"/>
      <c r="AG165" s="279"/>
      <c r="AH165" s="279"/>
      <c r="AI165" s="279"/>
      <c r="AJ165" s="279"/>
      <c r="AK165" s="279"/>
      <c r="AL165" s="279"/>
      <c r="AM165" s="279"/>
      <c r="AN165" s="279"/>
      <c r="AO165" s="279"/>
      <c r="AP165" s="279"/>
      <c r="AQ165" s="279"/>
      <c r="AR165" s="279"/>
      <c r="AS165" s="279"/>
      <c r="AT165" s="279"/>
      <c r="AU165" s="279"/>
      <c r="AV165" s="279"/>
      <c r="AW165" s="279"/>
      <c r="AX165" s="279"/>
      <c r="AY165" s="279"/>
      <c r="AZ165" s="279"/>
      <c r="BA165" s="279"/>
      <c r="BB165" s="279"/>
      <c r="BC165" s="279"/>
    </row>
    <row r="166" spans="1:55" s="44" customFormat="1" ht="28.5" customHeight="1">
      <c r="A166" s="277"/>
      <c r="B166" s="592" t="s">
        <v>174</v>
      </c>
      <c r="C166" s="532" t="s">
        <v>166</v>
      </c>
      <c r="D166" s="532"/>
      <c r="E166" s="532"/>
      <c r="F166" s="532"/>
      <c r="G166" s="532" t="s">
        <v>175</v>
      </c>
      <c r="H166" s="532"/>
      <c r="I166" s="532"/>
      <c r="J166" s="532"/>
      <c r="K166" s="532"/>
      <c r="L166" s="532"/>
      <c r="M166" s="532" t="s">
        <v>168</v>
      </c>
      <c r="N166" s="532"/>
      <c r="O166" s="532"/>
      <c r="P166" s="532"/>
      <c r="Q166" s="532"/>
      <c r="R166" s="532"/>
      <c r="S166" s="532" t="s">
        <v>169</v>
      </c>
      <c r="T166" s="532"/>
      <c r="U166" s="532"/>
      <c r="V166" s="532"/>
      <c r="W166" s="532"/>
      <c r="X166" s="532"/>
      <c r="Y166" s="532" t="s">
        <v>170</v>
      </c>
      <c r="Z166" s="532"/>
      <c r="AA166" s="532"/>
      <c r="AB166" s="532"/>
      <c r="AC166" s="532"/>
      <c r="AD166" s="532"/>
      <c r="AE166" s="279"/>
      <c r="AF166" s="279"/>
      <c r="AG166" s="279"/>
      <c r="AH166" s="279"/>
      <c r="AI166" s="279"/>
      <c r="AJ166" s="279"/>
      <c r="AK166" s="279"/>
      <c r="AL166" s="279"/>
      <c r="AM166" s="279"/>
      <c r="AN166" s="279"/>
      <c r="AO166" s="279"/>
      <c r="AP166" s="279"/>
      <c r="AQ166" s="279"/>
      <c r="AR166" s="279"/>
      <c r="AS166" s="279"/>
      <c r="AT166" s="279"/>
      <c r="AU166" s="279"/>
      <c r="AV166" s="279"/>
      <c r="AW166" s="279"/>
      <c r="AX166" s="279"/>
      <c r="AY166" s="279"/>
      <c r="AZ166" s="279"/>
      <c r="BA166" s="279"/>
      <c r="BB166" s="279"/>
      <c r="BC166" s="279"/>
    </row>
    <row r="167" spans="1:55" s="44" customFormat="1" ht="17.25" customHeight="1">
      <c r="A167" s="277"/>
      <c r="B167" s="592"/>
      <c r="C167" s="558" t="s">
        <v>603</v>
      </c>
      <c r="D167" s="558"/>
      <c r="E167" s="558"/>
      <c r="F167" s="558"/>
      <c r="G167" s="404">
        <v>1084</v>
      </c>
      <c r="H167" s="608"/>
      <c r="I167" s="608"/>
      <c r="J167" s="608"/>
      <c r="K167" s="608"/>
      <c r="L167" s="608"/>
      <c r="M167" s="404">
        <v>1085</v>
      </c>
      <c r="N167" s="608"/>
      <c r="O167" s="608"/>
      <c r="P167" s="608"/>
      <c r="Q167" s="608"/>
      <c r="R167" s="608"/>
      <c r="S167" s="404">
        <v>1086</v>
      </c>
      <c r="T167" s="608"/>
      <c r="U167" s="608"/>
      <c r="V167" s="608"/>
      <c r="W167" s="608"/>
      <c r="X167" s="608"/>
      <c r="Y167" s="404">
        <v>1087</v>
      </c>
      <c r="Z167" s="608"/>
      <c r="AA167" s="608"/>
      <c r="AB167" s="608"/>
      <c r="AC167" s="608"/>
      <c r="AD167" s="608"/>
      <c r="AE167" s="279"/>
      <c r="AF167" s="279"/>
      <c r="AG167" s="279"/>
      <c r="AH167" s="279"/>
      <c r="AI167" s="279"/>
      <c r="AJ167" s="279"/>
      <c r="AK167" s="279"/>
      <c r="AL167" s="279"/>
      <c r="AM167" s="279"/>
      <c r="AN167" s="279"/>
      <c r="AO167" s="279"/>
      <c r="AP167" s="279"/>
      <c r="AQ167" s="279"/>
      <c r="AR167" s="279"/>
      <c r="AS167" s="279"/>
      <c r="AT167" s="279"/>
      <c r="AU167" s="279"/>
      <c r="AV167" s="279"/>
      <c r="AW167" s="279"/>
      <c r="AX167" s="279"/>
      <c r="AY167" s="279"/>
      <c r="AZ167" s="279"/>
      <c r="BA167" s="279"/>
      <c r="BB167" s="279"/>
      <c r="BC167" s="279"/>
    </row>
    <row r="168" spans="1:55" s="44" customFormat="1" ht="17.25" customHeight="1">
      <c r="A168" s="277"/>
      <c r="B168" s="592"/>
      <c r="C168" s="558" t="s">
        <v>602</v>
      </c>
      <c r="D168" s="558"/>
      <c r="E168" s="558"/>
      <c r="F168" s="558"/>
      <c r="G168" s="404">
        <v>1128</v>
      </c>
      <c r="H168" s="608"/>
      <c r="I168" s="608"/>
      <c r="J168" s="608"/>
      <c r="K168" s="608"/>
      <c r="L168" s="608"/>
      <c r="M168" s="404">
        <v>1129</v>
      </c>
      <c r="N168" s="608"/>
      <c r="O168" s="608"/>
      <c r="P168" s="608"/>
      <c r="Q168" s="608"/>
      <c r="R168" s="608"/>
      <c r="S168" s="404">
        <v>1130</v>
      </c>
      <c r="T168" s="608"/>
      <c r="U168" s="608"/>
      <c r="V168" s="608"/>
      <c r="W168" s="608"/>
      <c r="X168" s="608"/>
      <c r="Y168" s="404">
        <v>1131</v>
      </c>
      <c r="Z168" s="608"/>
      <c r="AA168" s="608"/>
      <c r="AB168" s="608"/>
      <c r="AC168" s="608"/>
      <c r="AD168" s="608"/>
      <c r="AE168" s="279"/>
      <c r="AF168" s="279"/>
      <c r="AG168" s="279"/>
      <c r="AH168" s="279"/>
      <c r="AI168" s="279"/>
      <c r="AJ168" s="279"/>
      <c r="AK168" s="279"/>
      <c r="AL168" s="279"/>
      <c r="AM168" s="279"/>
      <c r="AN168" s="279"/>
      <c r="AO168" s="279"/>
      <c r="AP168" s="279"/>
      <c r="AQ168" s="279"/>
      <c r="AR168" s="279"/>
      <c r="AS168" s="279"/>
      <c r="AT168" s="279"/>
      <c r="AU168" s="279"/>
      <c r="AV168" s="279"/>
      <c r="AW168" s="279"/>
      <c r="AX168" s="279"/>
      <c r="AY168" s="279"/>
      <c r="AZ168" s="279"/>
      <c r="BA168" s="279"/>
      <c r="BB168" s="279"/>
      <c r="BC168" s="279"/>
    </row>
    <row r="169" spans="1:55" s="44" customFormat="1" ht="17.25" customHeight="1">
      <c r="A169" s="277"/>
      <c r="B169" s="592"/>
      <c r="C169" s="558" t="s">
        <v>171</v>
      </c>
      <c r="D169" s="558"/>
      <c r="E169" s="558"/>
      <c r="F169" s="558"/>
      <c r="G169" s="404">
        <v>1088</v>
      </c>
      <c r="H169" s="608"/>
      <c r="I169" s="608"/>
      <c r="J169" s="608"/>
      <c r="K169" s="608"/>
      <c r="L169" s="608"/>
      <c r="M169" s="404">
        <v>1089</v>
      </c>
      <c r="N169" s="608"/>
      <c r="O169" s="608"/>
      <c r="P169" s="608"/>
      <c r="Q169" s="608"/>
      <c r="R169" s="608"/>
      <c r="S169" s="622"/>
      <c r="T169" s="623"/>
      <c r="U169" s="623"/>
      <c r="V169" s="623"/>
      <c r="W169" s="623"/>
      <c r="X169" s="623"/>
      <c r="Y169" s="623"/>
      <c r="Z169" s="623"/>
      <c r="AA169" s="623"/>
      <c r="AB169" s="623"/>
      <c r="AC169" s="623"/>
      <c r="AD169" s="624"/>
      <c r="AE169" s="279"/>
      <c r="AF169" s="279"/>
      <c r="AG169" s="279"/>
      <c r="AH169" s="279"/>
      <c r="AI169" s="279"/>
      <c r="AJ169" s="279"/>
      <c r="AK169" s="279"/>
      <c r="AL169" s="279"/>
      <c r="AM169" s="279"/>
      <c r="AN169" s="279"/>
      <c r="AO169" s="279"/>
      <c r="AP169" s="279"/>
      <c r="AQ169" s="279"/>
      <c r="AR169" s="279"/>
      <c r="AS169" s="279"/>
      <c r="AT169" s="279"/>
      <c r="AU169" s="279"/>
      <c r="AV169" s="279"/>
      <c r="AW169" s="279"/>
      <c r="AX169" s="279"/>
      <c r="AY169" s="279"/>
      <c r="AZ169" s="279"/>
      <c r="BA169" s="279"/>
      <c r="BB169" s="279"/>
      <c r="BC169" s="279"/>
    </row>
    <row r="170" spans="1:55" s="44" customFormat="1">
      <c r="A170" s="277"/>
      <c r="B170" s="279"/>
      <c r="C170" s="279"/>
      <c r="D170" s="279"/>
      <c r="E170" s="279"/>
      <c r="F170" s="279"/>
      <c r="G170" s="279"/>
      <c r="H170" s="279"/>
      <c r="I170" s="279"/>
      <c r="J170" s="279"/>
      <c r="K170" s="279"/>
      <c r="L170" s="279"/>
      <c r="M170" s="279"/>
      <c r="N170" s="279"/>
      <c r="O170" s="279"/>
      <c r="P170" s="279"/>
      <c r="Q170" s="279"/>
      <c r="R170" s="279"/>
      <c r="S170" s="279"/>
      <c r="T170" s="279"/>
      <c r="U170" s="279"/>
      <c r="V170" s="279"/>
      <c r="W170" s="279"/>
      <c r="X170" s="279"/>
      <c r="Y170" s="279"/>
      <c r="Z170" s="279"/>
      <c r="AA170" s="279"/>
      <c r="AB170" s="279"/>
      <c r="AC170" s="279"/>
      <c r="AD170" s="279"/>
      <c r="AE170" s="279"/>
      <c r="AF170" s="279"/>
      <c r="AG170" s="279"/>
      <c r="AH170" s="279"/>
      <c r="AI170" s="279"/>
      <c r="AJ170" s="279"/>
      <c r="AK170" s="279"/>
      <c r="AL170" s="279"/>
      <c r="AM170" s="279"/>
      <c r="AN170" s="279"/>
      <c r="AO170" s="279"/>
      <c r="AP170" s="279"/>
      <c r="AQ170" s="279"/>
      <c r="AR170" s="279"/>
      <c r="AS170" s="279"/>
      <c r="AT170" s="279"/>
      <c r="AU170" s="279"/>
      <c r="AV170" s="279"/>
      <c r="AW170" s="279"/>
      <c r="AX170" s="279"/>
      <c r="AY170" s="279"/>
      <c r="AZ170" s="279"/>
      <c r="BA170" s="279"/>
      <c r="BB170" s="279"/>
      <c r="BC170" s="279"/>
    </row>
    <row r="171" spans="1:55" s="44" customFormat="1">
      <c r="A171" s="277"/>
      <c r="B171" s="604" t="s">
        <v>176</v>
      </c>
      <c r="C171" s="604"/>
      <c r="D171" s="604"/>
      <c r="E171" s="604"/>
      <c r="F171" s="604"/>
      <c r="G171" s="604"/>
      <c r="H171" s="604"/>
      <c r="I171" s="604"/>
      <c r="J171" s="604"/>
      <c r="K171" s="604"/>
      <c r="L171" s="604"/>
      <c r="M171" s="604"/>
      <c r="N171" s="604"/>
      <c r="O171" s="279"/>
      <c r="P171" s="279"/>
      <c r="Q171" s="279"/>
      <c r="R171" s="279"/>
      <c r="S171" s="279"/>
      <c r="T171" s="279"/>
      <c r="U171" s="279"/>
      <c r="V171" s="279"/>
      <c r="W171" s="279"/>
      <c r="X171" s="279"/>
      <c r="Y171" s="279"/>
      <c r="Z171" s="279"/>
      <c r="AA171" s="279"/>
      <c r="AB171" s="279"/>
      <c r="AC171" s="279"/>
      <c r="AD171" s="279"/>
      <c r="AE171" s="279"/>
      <c r="AF171" s="279"/>
      <c r="AG171" s="279"/>
      <c r="AH171" s="279"/>
      <c r="AI171" s="279"/>
      <c r="AJ171" s="279"/>
      <c r="AK171" s="279"/>
      <c r="AL171" s="279"/>
      <c r="AM171" s="279"/>
      <c r="AN171" s="279"/>
      <c r="AO171" s="279"/>
      <c r="AP171" s="279"/>
      <c r="AQ171" s="279"/>
      <c r="AR171" s="279"/>
      <c r="AS171" s="279"/>
      <c r="AT171" s="279"/>
      <c r="AU171" s="279"/>
      <c r="AV171" s="279"/>
      <c r="AW171" s="279"/>
      <c r="AX171" s="279"/>
      <c r="AY171" s="279"/>
      <c r="AZ171" s="279"/>
      <c r="BA171" s="279"/>
      <c r="BB171" s="279"/>
      <c r="BC171" s="279"/>
    </row>
    <row r="172" spans="1:55" s="44" customFormat="1">
      <c r="A172" s="277"/>
      <c r="B172" s="604"/>
      <c r="C172" s="604"/>
      <c r="D172" s="604"/>
      <c r="E172" s="604"/>
      <c r="F172" s="604"/>
      <c r="G172" s="604"/>
      <c r="H172" s="604"/>
      <c r="I172" s="604"/>
      <c r="J172" s="604"/>
      <c r="K172" s="604"/>
      <c r="L172" s="604"/>
      <c r="M172" s="604"/>
      <c r="N172" s="604"/>
      <c r="O172" s="279"/>
      <c r="P172" s="279"/>
      <c r="Q172" s="279"/>
      <c r="R172" s="279"/>
      <c r="S172" s="279"/>
      <c r="T172" s="279"/>
      <c r="U172" s="279"/>
      <c r="V172" s="279"/>
      <c r="W172" s="279"/>
      <c r="X172" s="279"/>
      <c r="Y172" s="279"/>
      <c r="Z172" s="279"/>
      <c r="AA172" s="279"/>
      <c r="AB172" s="279"/>
      <c r="AC172" s="279"/>
      <c r="AD172" s="279"/>
      <c r="AE172" s="279"/>
      <c r="AF172" s="279"/>
      <c r="AG172" s="279"/>
      <c r="AH172" s="279"/>
      <c r="AI172" s="279"/>
      <c r="AJ172" s="279"/>
      <c r="AK172" s="279"/>
      <c r="AL172" s="279"/>
      <c r="AM172" s="279"/>
      <c r="AN172" s="279"/>
      <c r="AO172" s="279"/>
      <c r="AP172" s="279"/>
      <c r="AQ172" s="279"/>
      <c r="AR172" s="279"/>
      <c r="AS172" s="279"/>
      <c r="AT172" s="279"/>
      <c r="AU172" s="279"/>
      <c r="AV172" s="279"/>
      <c r="AW172" s="279"/>
      <c r="AX172" s="279"/>
      <c r="AY172" s="279"/>
      <c r="AZ172" s="279"/>
      <c r="BA172" s="279"/>
      <c r="BB172" s="279"/>
      <c r="BC172" s="279"/>
    </row>
    <row r="173" spans="1:55" s="44" customFormat="1">
      <c r="A173" s="277"/>
      <c r="B173" s="625" t="s">
        <v>177</v>
      </c>
      <c r="C173" s="625"/>
      <c r="D173" s="625"/>
      <c r="E173" s="625"/>
      <c r="F173" s="625"/>
      <c r="G173" s="625"/>
      <c r="H173" s="324">
        <v>1651</v>
      </c>
      <c r="I173" s="536"/>
      <c r="J173" s="536"/>
      <c r="K173" s="536"/>
      <c r="L173" s="536"/>
      <c r="M173" s="536"/>
      <c r="N173" s="325" t="s">
        <v>9</v>
      </c>
      <c r="O173" s="279"/>
      <c r="P173" s="279"/>
      <c r="Q173" s="279"/>
      <c r="R173" s="279"/>
      <c r="S173" s="279"/>
      <c r="T173" s="279"/>
      <c r="U173" s="279"/>
      <c r="V173" s="279"/>
      <c r="W173" s="279"/>
      <c r="X173" s="279"/>
      <c r="Y173" s="279"/>
      <c r="Z173" s="279"/>
      <c r="AA173" s="279"/>
      <c r="AB173" s="279"/>
      <c r="AC173" s="279"/>
      <c r="AD173" s="279"/>
      <c r="AE173" s="279"/>
      <c r="AF173" s="279"/>
      <c r="AG173" s="279"/>
      <c r="AH173" s="279"/>
      <c r="AI173" s="279"/>
      <c r="AJ173" s="279"/>
      <c r="AK173" s="279"/>
      <c r="AL173" s="279"/>
      <c r="AM173" s="279"/>
      <c r="AN173" s="279"/>
      <c r="AO173" s="279"/>
      <c r="AP173" s="279"/>
      <c r="AQ173" s="279"/>
      <c r="AR173" s="279"/>
      <c r="AS173" s="279"/>
      <c r="AT173" s="279"/>
      <c r="AU173" s="279"/>
      <c r="AV173" s="279"/>
      <c r="AW173" s="279"/>
      <c r="AX173" s="279"/>
      <c r="AY173" s="279"/>
      <c r="AZ173" s="279"/>
      <c r="BA173" s="279"/>
      <c r="BB173" s="279"/>
      <c r="BC173" s="279"/>
    </row>
    <row r="174" spans="1:55" s="44" customFormat="1">
      <c r="A174" s="277"/>
      <c r="B174" s="625" t="s">
        <v>178</v>
      </c>
      <c r="C174" s="625"/>
      <c r="D174" s="625"/>
      <c r="E174" s="625"/>
      <c r="F174" s="625"/>
      <c r="G174" s="625"/>
      <c r="H174" s="324">
        <v>1652</v>
      </c>
      <c r="I174" s="626"/>
      <c r="J174" s="626"/>
      <c r="K174" s="626"/>
      <c r="L174" s="626"/>
      <c r="M174" s="626"/>
      <c r="N174" s="325" t="s">
        <v>9</v>
      </c>
      <c r="O174" s="279"/>
      <c r="P174" s="279"/>
      <c r="Q174" s="279"/>
      <c r="R174" s="279"/>
      <c r="S174" s="279"/>
      <c r="T174" s="279"/>
      <c r="U174" s="279"/>
      <c r="V174" s="279"/>
      <c r="W174" s="279"/>
      <c r="X174" s="279"/>
      <c r="Y174" s="279"/>
      <c r="Z174" s="279"/>
      <c r="AA174" s="279"/>
      <c r="AB174" s="279"/>
      <c r="AC174" s="279"/>
      <c r="AD174" s="279"/>
      <c r="AE174" s="279"/>
      <c r="AF174" s="279"/>
      <c r="AG174" s="279"/>
      <c r="AH174" s="279"/>
      <c r="AI174" s="279"/>
      <c r="AJ174" s="279"/>
      <c r="AK174" s="279"/>
      <c r="AL174" s="279"/>
      <c r="AM174" s="279"/>
      <c r="AN174" s="279"/>
      <c r="AO174" s="279"/>
      <c r="AP174" s="279"/>
      <c r="AQ174" s="279"/>
      <c r="AR174" s="279"/>
      <c r="AS174" s="279"/>
      <c r="AT174" s="279"/>
      <c r="AU174" s="279"/>
      <c r="AV174" s="279"/>
      <c r="AW174" s="279"/>
      <c r="AX174" s="279"/>
      <c r="AY174" s="279"/>
      <c r="AZ174" s="279"/>
      <c r="BA174" s="279"/>
      <c r="BB174" s="279"/>
      <c r="BC174" s="279"/>
    </row>
    <row r="175" spans="1:55" s="44" customFormat="1">
      <c r="A175" s="277"/>
      <c r="B175" s="625" t="s">
        <v>179</v>
      </c>
      <c r="C175" s="625"/>
      <c r="D175" s="625"/>
      <c r="E175" s="625"/>
      <c r="F175" s="625"/>
      <c r="G175" s="625"/>
      <c r="H175" s="324">
        <v>1653</v>
      </c>
      <c r="I175" s="626"/>
      <c r="J175" s="626"/>
      <c r="K175" s="626"/>
      <c r="L175" s="626"/>
      <c r="M175" s="626"/>
      <c r="N175" s="325" t="s">
        <v>26</v>
      </c>
      <c r="O175" s="279"/>
      <c r="P175" s="279"/>
      <c r="Q175" s="279"/>
      <c r="R175" s="279"/>
      <c r="S175" s="279"/>
      <c r="T175" s="279"/>
      <c r="U175" s="279"/>
      <c r="V175" s="279"/>
      <c r="W175" s="279"/>
      <c r="X175" s="279"/>
      <c r="Y175" s="279"/>
      <c r="Z175" s="279"/>
      <c r="AA175" s="279"/>
      <c r="AB175" s="279"/>
      <c r="AC175" s="279"/>
      <c r="AD175" s="279"/>
      <c r="AE175" s="279"/>
      <c r="AF175" s="279"/>
      <c r="AG175" s="279"/>
      <c r="AH175" s="279"/>
      <c r="AI175" s="279"/>
      <c r="AJ175" s="279"/>
      <c r="AK175" s="279"/>
      <c r="AL175" s="279"/>
      <c r="AM175" s="279"/>
      <c r="AN175" s="279"/>
      <c r="AO175" s="279"/>
      <c r="AP175" s="279"/>
      <c r="AQ175" s="279"/>
      <c r="AR175" s="279"/>
      <c r="AS175" s="279"/>
      <c r="AT175" s="279"/>
      <c r="AU175" s="279"/>
      <c r="AV175" s="279"/>
      <c r="AW175" s="279"/>
      <c r="AX175" s="279"/>
      <c r="AY175" s="279"/>
      <c r="AZ175" s="279"/>
      <c r="BA175" s="279"/>
      <c r="BB175" s="279"/>
      <c r="BC175" s="279"/>
    </row>
    <row r="176" spans="1:55" s="44" customFormat="1">
      <c r="A176" s="277"/>
      <c r="B176" s="625" t="s">
        <v>180</v>
      </c>
      <c r="C176" s="625"/>
      <c r="D176" s="625"/>
      <c r="E176" s="625"/>
      <c r="F176" s="625"/>
      <c r="G176" s="625"/>
      <c r="H176" s="324">
        <v>1654</v>
      </c>
      <c r="I176" s="626"/>
      <c r="J176" s="626"/>
      <c r="K176" s="626"/>
      <c r="L176" s="626"/>
      <c r="M176" s="626"/>
      <c r="N176" s="325" t="s">
        <v>27</v>
      </c>
      <c r="O176" s="279"/>
      <c r="P176" s="279"/>
      <c r="Q176" s="279"/>
      <c r="R176" s="279"/>
      <c r="S176" s="279"/>
      <c r="T176" s="279"/>
      <c r="U176" s="279"/>
      <c r="V176" s="279"/>
      <c r="W176" s="279"/>
      <c r="X176" s="279"/>
      <c r="Y176" s="279"/>
      <c r="Z176" s="279"/>
      <c r="AA176" s="279"/>
      <c r="AB176" s="279"/>
      <c r="AC176" s="279"/>
      <c r="AD176" s="279"/>
      <c r="AE176" s="279"/>
      <c r="AF176" s="279"/>
      <c r="AG176" s="279"/>
      <c r="AH176" s="279"/>
      <c r="AI176" s="279"/>
      <c r="AJ176" s="279"/>
      <c r="AK176" s="279"/>
      <c r="AL176" s="279"/>
      <c r="AM176" s="279"/>
      <c r="AN176" s="279"/>
      <c r="AO176" s="279"/>
      <c r="AP176" s="279"/>
      <c r="AQ176" s="279"/>
      <c r="AR176" s="279"/>
      <c r="AS176" s="279"/>
      <c r="AT176" s="279"/>
      <c r="AU176" s="279"/>
      <c r="AV176" s="279"/>
      <c r="AW176" s="279"/>
      <c r="AX176" s="279"/>
      <c r="AY176" s="279"/>
      <c r="AZ176" s="279"/>
      <c r="BA176" s="279"/>
      <c r="BB176" s="279"/>
      <c r="BC176" s="279"/>
    </row>
    <row r="177" spans="1:55" s="44" customFormat="1">
      <c r="A177" s="277"/>
      <c r="B177" s="279"/>
      <c r="C177" s="279"/>
      <c r="D177" s="279"/>
      <c r="E177" s="279"/>
      <c r="F177" s="279"/>
      <c r="G177" s="279"/>
      <c r="H177" s="279"/>
      <c r="I177" s="279"/>
      <c r="J177" s="279"/>
      <c r="K177" s="279"/>
      <c r="L177" s="279"/>
      <c r="M177" s="279"/>
      <c r="N177" s="279"/>
      <c r="O177" s="279"/>
      <c r="P177" s="279"/>
      <c r="Q177" s="279"/>
      <c r="R177" s="279"/>
      <c r="S177" s="279"/>
      <c r="T177" s="279"/>
      <c r="U177" s="279"/>
      <c r="V177" s="279"/>
      <c r="W177" s="279"/>
      <c r="X177" s="279"/>
      <c r="Y177" s="279"/>
      <c r="Z177" s="279"/>
      <c r="AA177" s="279"/>
      <c r="AB177" s="279"/>
      <c r="AC177" s="279"/>
      <c r="AD177" s="279"/>
      <c r="AE177" s="279"/>
      <c r="AF177" s="279"/>
      <c r="AG177" s="279"/>
      <c r="AH177" s="279"/>
      <c r="AI177" s="279"/>
      <c r="AJ177" s="279"/>
      <c r="AK177" s="279"/>
      <c r="AL177" s="279"/>
      <c r="AM177" s="279"/>
      <c r="AN177" s="279"/>
      <c r="AO177" s="279"/>
      <c r="AP177" s="279"/>
      <c r="AQ177" s="279"/>
      <c r="AR177" s="279"/>
      <c r="AS177" s="279"/>
      <c r="AT177" s="279"/>
      <c r="AU177" s="279"/>
      <c r="AV177" s="279"/>
      <c r="AW177" s="279"/>
      <c r="AX177" s="279"/>
      <c r="AY177" s="279"/>
      <c r="AZ177" s="279"/>
      <c r="BA177" s="279"/>
      <c r="BB177" s="279"/>
      <c r="BC177" s="279"/>
    </row>
    <row r="178" spans="1:55" s="44" customFormat="1">
      <c r="A178" s="277"/>
      <c r="B178" s="606" t="s">
        <v>181</v>
      </c>
      <c r="C178" s="606"/>
      <c r="D178" s="606"/>
      <c r="E178" s="606"/>
      <c r="F178" s="606"/>
      <c r="G178" s="606"/>
      <c r="H178" s="606"/>
      <c r="I178" s="606"/>
      <c r="J178" s="606"/>
      <c r="K178" s="606"/>
      <c r="L178" s="606"/>
      <c r="M178" s="606"/>
      <c r="N178" s="606"/>
      <c r="O178" s="606"/>
      <c r="P178" s="606"/>
      <c r="Q178" s="606"/>
      <c r="R178" s="279"/>
      <c r="S178" s="279"/>
      <c r="T178" s="279"/>
      <c r="U178" s="279"/>
      <c r="V178" s="279"/>
      <c r="W178" s="279"/>
      <c r="X178" s="279"/>
      <c r="Y178" s="279"/>
      <c r="Z178" s="279"/>
      <c r="AA178" s="279"/>
      <c r="AB178" s="279"/>
      <c r="AC178" s="279"/>
      <c r="AD178" s="279"/>
      <c r="AE178" s="279"/>
      <c r="AF178" s="279"/>
      <c r="AG178" s="279"/>
      <c r="AH178" s="279"/>
      <c r="AI178" s="279"/>
      <c r="AJ178" s="279"/>
      <c r="AK178" s="279"/>
      <c r="AL178" s="279"/>
      <c r="AM178" s="279"/>
      <c r="AN178" s="279"/>
      <c r="AO178" s="279"/>
      <c r="AP178" s="279"/>
      <c r="AQ178" s="279"/>
      <c r="AR178" s="279"/>
      <c r="AS178" s="279"/>
      <c r="AT178" s="279"/>
      <c r="AU178" s="279"/>
      <c r="AV178" s="279"/>
      <c r="AW178" s="279"/>
      <c r="AX178" s="279"/>
      <c r="AY178" s="279"/>
      <c r="AZ178" s="279"/>
      <c r="BA178" s="279"/>
      <c r="BB178" s="279"/>
      <c r="BC178" s="279"/>
    </row>
    <row r="179" spans="1:55" s="44" customFormat="1">
      <c r="A179" s="277"/>
      <c r="B179" s="606"/>
      <c r="C179" s="606"/>
      <c r="D179" s="606"/>
      <c r="E179" s="606"/>
      <c r="F179" s="606"/>
      <c r="G179" s="606"/>
      <c r="H179" s="606"/>
      <c r="I179" s="606"/>
      <c r="J179" s="606"/>
      <c r="K179" s="606"/>
      <c r="L179" s="606"/>
      <c r="M179" s="606"/>
      <c r="N179" s="606"/>
      <c r="O179" s="606"/>
      <c r="P179" s="606"/>
      <c r="Q179" s="606"/>
      <c r="R179" s="279"/>
      <c r="S179" s="279"/>
      <c r="T179" s="279"/>
      <c r="U179" s="279"/>
      <c r="V179" s="279"/>
      <c r="W179" s="279"/>
      <c r="X179" s="279"/>
      <c r="Y179" s="279"/>
      <c r="Z179" s="279"/>
      <c r="AA179" s="279"/>
      <c r="AB179" s="279"/>
      <c r="AC179" s="279"/>
      <c r="AD179" s="279"/>
      <c r="AE179" s="279"/>
      <c r="AF179" s="279"/>
      <c r="AG179" s="279"/>
      <c r="AH179" s="279"/>
      <c r="AI179" s="279"/>
      <c r="AJ179" s="279"/>
      <c r="AK179" s="279"/>
      <c r="AL179" s="279"/>
      <c r="AM179" s="279"/>
      <c r="AN179" s="279"/>
      <c r="AO179" s="279"/>
      <c r="AP179" s="279"/>
      <c r="AQ179" s="279"/>
      <c r="AR179" s="279"/>
      <c r="AS179" s="279"/>
      <c r="AT179" s="279"/>
      <c r="AU179" s="279"/>
      <c r="AV179" s="279"/>
      <c r="AW179" s="279"/>
      <c r="AX179" s="279"/>
      <c r="AY179" s="279"/>
      <c r="AZ179" s="279"/>
      <c r="BA179" s="279"/>
      <c r="BB179" s="279"/>
      <c r="BC179" s="279"/>
    </row>
    <row r="180" spans="1:55" s="44" customFormat="1" ht="14.25" customHeight="1">
      <c r="A180" s="277"/>
      <c r="B180" s="568" t="s">
        <v>182</v>
      </c>
      <c r="C180" s="625" t="s">
        <v>604</v>
      </c>
      <c r="D180" s="625"/>
      <c r="E180" s="625"/>
      <c r="F180" s="625"/>
      <c r="G180" s="625"/>
      <c r="H180" s="625"/>
      <c r="I180" s="625"/>
      <c r="J180" s="625"/>
      <c r="K180" s="324">
        <v>783</v>
      </c>
      <c r="L180" s="627"/>
      <c r="M180" s="627"/>
      <c r="N180" s="627"/>
      <c r="O180" s="627"/>
      <c r="P180" s="627"/>
      <c r="Q180" s="326"/>
      <c r="R180" s="279"/>
      <c r="S180" s="279"/>
      <c r="T180" s="279"/>
      <c r="U180" s="279"/>
      <c r="V180" s="279"/>
      <c r="W180" s="279"/>
      <c r="X180" s="279"/>
      <c r="Y180" s="279"/>
      <c r="Z180" s="279"/>
      <c r="AA180" s="279"/>
      <c r="AB180" s="279"/>
      <c r="AC180" s="279"/>
      <c r="AD180" s="279"/>
      <c r="AE180" s="279"/>
      <c r="AF180" s="279"/>
      <c r="AG180" s="279"/>
      <c r="AH180" s="279"/>
      <c r="AI180" s="279"/>
      <c r="AJ180" s="279"/>
      <c r="AK180" s="279"/>
      <c r="AL180" s="279"/>
      <c r="AM180" s="279"/>
      <c r="AN180" s="279"/>
      <c r="AO180" s="279"/>
      <c r="AP180" s="279"/>
      <c r="AQ180" s="279"/>
      <c r="AR180" s="279"/>
      <c r="AS180" s="279"/>
      <c r="AT180" s="279"/>
      <c r="AU180" s="279"/>
      <c r="AV180" s="279"/>
      <c r="AW180" s="279"/>
      <c r="AX180" s="279"/>
      <c r="AY180" s="279"/>
      <c r="AZ180" s="279"/>
      <c r="BA180" s="279"/>
      <c r="BB180" s="279"/>
      <c r="BC180" s="279"/>
    </row>
    <row r="181" spans="1:55" s="44" customFormat="1" ht="14.25" customHeight="1">
      <c r="A181" s="277"/>
      <c r="B181" s="568"/>
      <c r="C181" s="625" t="s">
        <v>183</v>
      </c>
      <c r="D181" s="625"/>
      <c r="E181" s="625"/>
      <c r="F181" s="625"/>
      <c r="G181" s="625"/>
      <c r="H181" s="625"/>
      <c r="I181" s="625"/>
      <c r="J181" s="625"/>
      <c r="K181" s="324">
        <v>976</v>
      </c>
      <c r="L181" s="627"/>
      <c r="M181" s="627"/>
      <c r="N181" s="627"/>
      <c r="O181" s="627"/>
      <c r="P181" s="627"/>
      <c r="Q181" s="326"/>
      <c r="R181" s="279"/>
      <c r="S181" s="279"/>
      <c r="T181" s="279"/>
      <c r="U181" s="279"/>
      <c r="V181" s="279"/>
      <c r="W181" s="279"/>
      <c r="X181" s="279"/>
      <c r="Y181" s="279"/>
      <c r="Z181" s="279"/>
      <c r="AA181" s="279"/>
      <c r="AB181" s="279"/>
      <c r="AC181" s="279"/>
      <c r="AD181" s="279"/>
      <c r="AE181" s="279"/>
      <c r="AF181" s="279"/>
      <c r="AG181" s="279"/>
      <c r="AH181" s="279"/>
      <c r="AI181" s="279"/>
      <c r="AJ181" s="279"/>
      <c r="AK181" s="279"/>
      <c r="AL181" s="279"/>
      <c r="AM181" s="279"/>
      <c r="AN181" s="279"/>
      <c r="AO181" s="279"/>
      <c r="AP181" s="279"/>
      <c r="AQ181" s="279"/>
      <c r="AR181" s="279"/>
      <c r="AS181" s="279"/>
      <c r="AT181" s="279"/>
      <c r="AU181" s="279"/>
      <c r="AV181" s="279"/>
      <c r="AW181" s="279"/>
      <c r="AX181" s="279"/>
      <c r="AY181" s="279"/>
      <c r="AZ181" s="279"/>
      <c r="BA181" s="279"/>
      <c r="BB181" s="279"/>
      <c r="BC181" s="279"/>
    </row>
    <row r="182" spans="1:55" s="44" customFormat="1" ht="14.25" customHeight="1">
      <c r="A182" s="277"/>
      <c r="B182" s="568"/>
      <c r="C182" s="625" t="s">
        <v>184</v>
      </c>
      <c r="D182" s="625"/>
      <c r="E182" s="625"/>
      <c r="F182" s="625"/>
      <c r="G182" s="625"/>
      <c r="H182" s="625"/>
      <c r="I182" s="625"/>
      <c r="J182" s="625"/>
      <c r="K182" s="324">
        <v>978</v>
      </c>
      <c r="L182" s="627"/>
      <c r="M182" s="627"/>
      <c r="N182" s="627"/>
      <c r="O182" s="627"/>
      <c r="P182" s="627"/>
      <c r="Q182" s="326"/>
      <c r="R182" s="279"/>
      <c r="S182" s="279"/>
      <c r="T182" s="279"/>
      <c r="U182" s="279"/>
      <c r="V182" s="279"/>
      <c r="W182" s="279"/>
      <c r="X182" s="279"/>
      <c r="Y182" s="279"/>
      <c r="Z182" s="279"/>
      <c r="AA182" s="279"/>
      <c r="AB182" s="279"/>
      <c r="AC182" s="279"/>
      <c r="AD182" s="279"/>
      <c r="AE182" s="279"/>
      <c r="AF182" s="279"/>
      <c r="AG182" s="279"/>
      <c r="AH182" s="279"/>
      <c r="AI182" s="279"/>
      <c r="AJ182" s="279"/>
      <c r="AK182" s="279"/>
      <c r="AL182" s="279"/>
      <c r="AM182" s="279"/>
      <c r="AN182" s="279"/>
      <c r="AO182" s="279"/>
      <c r="AP182" s="279"/>
      <c r="AQ182" s="279"/>
      <c r="AR182" s="279"/>
      <c r="AS182" s="279"/>
      <c r="AT182" s="279"/>
      <c r="AU182" s="279"/>
      <c r="AV182" s="279"/>
      <c r="AW182" s="279"/>
      <c r="AX182" s="279"/>
      <c r="AY182" s="279"/>
      <c r="AZ182" s="279"/>
      <c r="BA182" s="279"/>
      <c r="BB182" s="279"/>
      <c r="BC182" s="279"/>
    </row>
    <row r="183" spans="1:55" s="44" customFormat="1" ht="14.25" customHeight="1">
      <c r="A183" s="277"/>
      <c r="B183" s="568"/>
      <c r="C183" s="625" t="s">
        <v>185</v>
      </c>
      <c r="D183" s="625"/>
      <c r="E183" s="625"/>
      <c r="F183" s="625"/>
      <c r="G183" s="625"/>
      <c r="H183" s="625"/>
      <c r="I183" s="625"/>
      <c r="J183" s="625"/>
      <c r="K183" s="324">
        <v>1020</v>
      </c>
      <c r="L183" s="627"/>
      <c r="M183" s="627"/>
      <c r="N183" s="627"/>
      <c r="O183" s="627"/>
      <c r="P183" s="627"/>
      <c r="Q183" s="326"/>
      <c r="R183" s="279"/>
      <c r="S183" s="279"/>
      <c r="T183" s="279"/>
      <c r="U183" s="279"/>
      <c r="V183" s="279"/>
      <c r="W183" s="279"/>
      <c r="X183" s="279"/>
      <c r="Y183" s="279"/>
      <c r="Z183" s="279"/>
      <c r="AA183" s="279"/>
      <c r="AB183" s="279"/>
      <c r="AC183" s="279"/>
      <c r="AD183" s="279"/>
      <c r="AE183" s="279"/>
      <c r="AF183" s="279"/>
      <c r="AG183" s="279"/>
      <c r="AH183" s="279"/>
      <c r="AI183" s="279"/>
      <c r="AJ183" s="279"/>
      <c r="AK183" s="279"/>
      <c r="AL183" s="279"/>
      <c r="AM183" s="279"/>
      <c r="AN183" s="279"/>
      <c r="AO183" s="279"/>
      <c r="AP183" s="279"/>
      <c r="AQ183" s="279"/>
      <c r="AR183" s="279"/>
      <c r="AS183" s="279"/>
      <c r="AT183" s="279"/>
      <c r="AU183" s="279"/>
      <c r="AV183" s="279"/>
      <c r="AW183" s="279"/>
      <c r="AX183" s="279"/>
      <c r="AY183" s="279"/>
      <c r="AZ183" s="279"/>
      <c r="BA183" s="279"/>
      <c r="BB183" s="279"/>
      <c r="BC183" s="279"/>
    </row>
    <row r="184" spans="1:55" s="44" customFormat="1" ht="14.25" customHeight="1">
      <c r="A184" s="277"/>
      <c r="B184" s="568"/>
      <c r="C184" s="625" t="s">
        <v>186</v>
      </c>
      <c r="D184" s="625"/>
      <c r="E184" s="625"/>
      <c r="F184" s="625"/>
      <c r="G184" s="625"/>
      <c r="H184" s="625"/>
      <c r="I184" s="625"/>
      <c r="J184" s="625"/>
      <c r="K184" s="324">
        <v>1019</v>
      </c>
      <c r="L184" s="627"/>
      <c r="M184" s="627"/>
      <c r="N184" s="627"/>
      <c r="O184" s="627"/>
      <c r="P184" s="627"/>
      <c r="Q184" s="326"/>
      <c r="R184" s="279"/>
      <c r="S184" s="279"/>
      <c r="T184" s="279"/>
      <c r="U184" s="279"/>
      <c r="V184" s="279"/>
      <c r="W184" s="279"/>
      <c r="X184" s="279"/>
      <c r="Y184" s="279"/>
      <c r="Z184" s="279"/>
      <c r="AA184" s="279"/>
      <c r="AB184" s="279"/>
      <c r="AC184" s="279"/>
      <c r="AD184" s="279"/>
      <c r="AE184" s="279"/>
      <c r="AF184" s="279"/>
      <c r="AG184" s="279"/>
      <c r="AH184" s="279"/>
      <c r="AI184" s="279"/>
      <c r="AJ184" s="279"/>
      <c r="AK184" s="279"/>
      <c r="AL184" s="279"/>
      <c r="AM184" s="279"/>
      <c r="AN184" s="279"/>
      <c r="AO184" s="279"/>
      <c r="AP184" s="279"/>
      <c r="AQ184" s="279"/>
      <c r="AR184" s="279"/>
      <c r="AS184" s="279"/>
      <c r="AT184" s="279"/>
      <c r="AU184" s="279"/>
      <c r="AV184" s="279"/>
      <c r="AW184" s="279"/>
      <c r="AX184" s="279"/>
      <c r="AY184" s="279"/>
      <c r="AZ184" s="279"/>
      <c r="BA184" s="279"/>
      <c r="BB184" s="279"/>
      <c r="BC184" s="279"/>
    </row>
    <row r="185" spans="1:55" s="44" customFormat="1" ht="14.25" customHeight="1">
      <c r="A185" s="277"/>
      <c r="B185" s="568"/>
      <c r="C185" s="625" t="s">
        <v>605</v>
      </c>
      <c r="D185" s="625"/>
      <c r="E185" s="625"/>
      <c r="F185" s="625"/>
      <c r="G185" s="625"/>
      <c r="H185" s="625"/>
      <c r="I185" s="625"/>
      <c r="J185" s="625"/>
      <c r="K185" s="324">
        <v>974</v>
      </c>
      <c r="L185" s="627"/>
      <c r="M185" s="627"/>
      <c r="N185" s="627"/>
      <c r="O185" s="627"/>
      <c r="P185" s="627"/>
      <c r="Q185" s="326"/>
      <c r="R185" s="279"/>
      <c r="S185" s="279"/>
      <c r="T185" s="279"/>
      <c r="U185" s="279"/>
      <c r="V185" s="279"/>
      <c r="W185" s="279"/>
      <c r="X185" s="279"/>
      <c r="Y185" s="279"/>
      <c r="Z185" s="279"/>
      <c r="AA185" s="279"/>
      <c r="AB185" s="279"/>
      <c r="AC185" s="279"/>
      <c r="AD185" s="279"/>
      <c r="AE185" s="279"/>
      <c r="AF185" s="279"/>
      <c r="AG185" s="279"/>
      <c r="AH185" s="279"/>
      <c r="AI185" s="279"/>
      <c r="AJ185" s="279"/>
      <c r="AK185" s="279"/>
      <c r="AL185" s="279"/>
      <c r="AM185" s="279"/>
      <c r="AN185" s="279"/>
      <c r="AO185" s="279"/>
      <c r="AP185" s="279"/>
      <c r="AQ185" s="279"/>
      <c r="AR185" s="279"/>
      <c r="AS185" s="279"/>
      <c r="AT185" s="279"/>
      <c r="AU185" s="279"/>
      <c r="AV185" s="279"/>
      <c r="AW185" s="279"/>
      <c r="AX185" s="279"/>
      <c r="AY185" s="279"/>
      <c r="AZ185" s="279"/>
      <c r="BA185" s="279"/>
      <c r="BB185" s="279"/>
      <c r="BC185" s="279"/>
    </row>
    <row r="186" spans="1:55" s="44" customFormat="1" ht="14.25" customHeight="1">
      <c r="A186" s="277"/>
      <c r="B186" s="568" t="s">
        <v>187</v>
      </c>
      <c r="C186" s="625" t="s">
        <v>188</v>
      </c>
      <c r="D186" s="625"/>
      <c r="E186" s="625"/>
      <c r="F186" s="625"/>
      <c r="G186" s="625"/>
      <c r="H186" s="625"/>
      <c r="I186" s="625"/>
      <c r="J186" s="625"/>
      <c r="K186" s="324">
        <v>122</v>
      </c>
      <c r="L186" s="627"/>
      <c r="M186" s="627"/>
      <c r="N186" s="627"/>
      <c r="O186" s="627"/>
      <c r="P186" s="627"/>
      <c r="Q186" s="326"/>
      <c r="R186" s="279"/>
      <c r="S186" s="279"/>
      <c r="T186" s="279"/>
      <c r="U186" s="279"/>
      <c r="V186" s="279"/>
      <c r="W186" s="279"/>
      <c r="X186" s="279"/>
      <c r="Y186" s="279"/>
      <c r="Z186" s="279"/>
      <c r="AA186" s="279"/>
      <c r="AB186" s="279"/>
      <c r="AC186" s="279"/>
      <c r="AD186" s="279"/>
      <c r="AE186" s="279"/>
      <c r="AF186" s="279"/>
      <c r="AG186" s="279"/>
      <c r="AH186" s="279"/>
      <c r="AI186" s="279"/>
      <c r="AJ186" s="279"/>
      <c r="AK186" s="279"/>
      <c r="AL186" s="279"/>
      <c r="AM186" s="279"/>
      <c r="AN186" s="279"/>
      <c r="AO186" s="279"/>
      <c r="AP186" s="279"/>
      <c r="AQ186" s="279"/>
      <c r="AR186" s="279"/>
      <c r="AS186" s="279"/>
      <c r="AT186" s="279"/>
      <c r="AU186" s="279"/>
      <c r="AV186" s="279"/>
      <c r="AW186" s="279"/>
      <c r="AX186" s="279"/>
      <c r="AY186" s="279"/>
      <c r="AZ186" s="279"/>
      <c r="BA186" s="279"/>
      <c r="BB186" s="279"/>
      <c r="BC186" s="279"/>
    </row>
    <row r="187" spans="1:55" s="44" customFormat="1" ht="14.25" customHeight="1">
      <c r="A187" s="277"/>
      <c r="B187" s="568"/>
      <c r="C187" s="625" t="s">
        <v>189</v>
      </c>
      <c r="D187" s="625"/>
      <c r="E187" s="625"/>
      <c r="F187" s="625"/>
      <c r="G187" s="625"/>
      <c r="H187" s="625"/>
      <c r="I187" s="625"/>
      <c r="J187" s="625"/>
      <c r="K187" s="324">
        <v>123</v>
      </c>
      <c r="L187" s="627"/>
      <c r="M187" s="627"/>
      <c r="N187" s="627"/>
      <c r="O187" s="627"/>
      <c r="P187" s="627"/>
      <c r="Q187" s="326"/>
      <c r="R187" s="279"/>
      <c r="S187" s="279"/>
      <c r="T187" s="279"/>
      <c r="U187" s="279"/>
      <c r="V187" s="279"/>
      <c r="W187" s="279"/>
      <c r="X187" s="279"/>
      <c r="Y187" s="279"/>
      <c r="Z187" s="279"/>
      <c r="AA187" s="279"/>
      <c r="AB187" s="279"/>
      <c r="AC187" s="279"/>
      <c r="AD187" s="279"/>
      <c r="AE187" s="279"/>
      <c r="AF187" s="279"/>
      <c r="AG187" s="279"/>
      <c r="AH187" s="279"/>
      <c r="AI187" s="279"/>
      <c r="AJ187" s="279"/>
      <c r="AK187" s="279"/>
      <c r="AL187" s="279"/>
      <c r="AM187" s="279"/>
      <c r="AN187" s="279"/>
      <c r="AO187" s="279"/>
      <c r="AP187" s="279"/>
      <c r="AQ187" s="279"/>
      <c r="AR187" s="279"/>
      <c r="AS187" s="279"/>
      <c r="AT187" s="279"/>
      <c r="AU187" s="279"/>
      <c r="AV187" s="279"/>
      <c r="AW187" s="279"/>
      <c r="AX187" s="279"/>
      <c r="AY187" s="279"/>
      <c r="AZ187" s="279"/>
      <c r="BA187" s="279"/>
      <c r="BB187" s="279"/>
      <c r="BC187" s="279"/>
    </row>
    <row r="188" spans="1:55" s="44" customFormat="1" ht="14.25" customHeight="1">
      <c r="A188" s="277"/>
      <c r="B188" s="568"/>
      <c r="C188" s="625" t="s">
        <v>190</v>
      </c>
      <c r="D188" s="625"/>
      <c r="E188" s="625"/>
      <c r="F188" s="625"/>
      <c r="G188" s="625"/>
      <c r="H188" s="625"/>
      <c r="I188" s="625"/>
      <c r="J188" s="625"/>
      <c r="K188" s="324">
        <v>101</v>
      </c>
      <c r="L188" s="627"/>
      <c r="M188" s="627"/>
      <c r="N188" s="627"/>
      <c r="O188" s="627"/>
      <c r="P188" s="627"/>
      <c r="Q188" s="326"/>
      <c r="R188" s="279"/>
      <c r="S188" s="279"/>
      <c r="T188" s="279"/>
      <c r="U188" s="279"/>
      <c r="V188" s="279"/>
      <c r="W188" s="279"/>
      <c r="X188" s="279"/>
      <c r="Y188" s="279"/>
      <c r="Z188" s="279"/>
      <c r="AA188" s="279"/>
      <c r="AB188" s="279"/>
      <c r="AC188" s="279"/>
      <c r="AD188" s="279"/>
      <c r="AE188" s="279"/>
      <c r="AF188" s="279"/>
      <c r="AG188" s="279"/>
      <c r="AH188" s="279"/>
      <c r="AI188" s="279"/>
      <c r="AJ188" s="279"/>
      <c r="AK188" s="279"/>
      <c r="AL188" s="279"/>
      <c r="AM188" s="279"/>
      <c r="AN188" s="279"/>
      <c r="AO188" s="279"/>
      <c r="AP188" s="279"/>
      <c r="AQ188" s="279"/>
      <c r="AR188" s="279"/>
      <c r="AS188" s="279"/>
      <c r="AT188" s="279"/>
      <c r="AU188" s="279"/>
      <c r="AV188" s="279"/>
      <c r="AW188" s="279"/>
      <c r="AX188" s="279"/>
      <c r="AY188" s="279"/>
      <c r="AZ188" s="279"/>
      <c r="BA188" s="279"/>
      <c r="BB188" s="279"/>
      <c r="BC188" s="279"/>
    </row>
    <row r="189" spans="1:55" s="44" customFormat="1" ht="14.25" customHeight="1">
      <c r="A189" s="277"/>
      <c r="B189" s="568"/>
      <c r="C189" s="625" t="s">
        <v>191</v>
      </c>
      <c r="D189" s="625"/>
      <c r="E189" s="625"/>
      <c r="F189" s="625"/>
      <c r="G189" s="625"/>
      <c r="H189" s="625"/>
      <c r="I189" s="625"/>
      <c r="J189" s="625"/>
      <c r="K189" s="324">
        <v>102</v>
      </c>
      <c r="L189" s="627"/>
      <c r="M189" s="627"/>
      <c r="N189" s="627"/>
      <c r="O189" s="627"/>
      <c r="P189" s="627"/>
      <c r="Q189" s="326"/>
      <c r="R189" s="279"/>
      <c r="S189" s="279"/>
      <c r="T189" s="279"/>
      <c r="U189" s="279"/>
      <c r="V189" s="279"/>
      <c r="W189" s="279"/>
      <c r="X189" s="279"/>
      <c r="Y189" s="279"/>
      <c r="Z189" s="279"/>
      <c r="AA189" s="279"/>
      <c r="AB189" s="279"/>
      <c r="AC189" s="279"/>
      <c r="AD189" s="279"/>
      <c r="AE189" s="279"/>
      <c r="AF189" s="279"/>
      <c r="AG189" s="279"/>
      <c r="AH189" s="279"/>
      <c r="AI189" s="279"/>
      <c r="AJ189" s="279"/>
      <c r="AK189" s="279"/>
      <c r="AL189" s="279"/>
      <c r="AM189" s="279"/>
      <c r="AN189" s="279"/>
      <c r="AO189" s="279"/>
      <c r="AP189" s="279"/>
      <c r="AQ189" s="279"/>
      <c r="AR189" s="279"/>
      <c r="AS189" s="279"/>
      <c r="AT189" s="279"/>
      <c r="AU189" s="279"/>
      <c r="AV189" s="279"/>
      <c r="AW189" s="279"/>
      <c r="AX189" s="279"/>
      <c r="AY189" s="279"/>
      <c r="AZ189" s="279"/>
      <c r="BA189" s="279"/>
      <c r="BB189" s="279"/>
      <c r="BC189" s="279"/>
    </row>
    <row r="190" spans="1:55" s="44" customFormat="1" ht="14.25" customHeight="1">
      <c r="A190" s="277"/>
      <c r="B190" s="568"/>
      <c r="C190" s="625" t="s">
        <v>192</v>
      </c>
      <c r="D190" s="625"/>
      <c r="E190" s="625"/>
      <c r="F190" s="625"/>
      <c r="G190" s="625"/>
      <c r="H190" s="625"/>
      <c r="I190" s="625"/>
      <c r="J190" s="625"/>
      <c r="K190" s="324">
        <v>784</v>
      </c>
      <c r="L190" s="627"/>
      <c r="M190" s="627"/>
      <c r="N190" s="627"/>
      <c r="O190" s="627"/>
      <c r="P190" s="627"/>
      <c r="Q190" s="326"/>
      <c r="R190" s="279"/>
      <c r="S190" s="279"/>
      <c r="T190" s="279"/>
      <c r="U190" s="279"/>
      <c r="V190" s="279"/>
      <c r="W190" s="279"/>
      <c r="X190" s="279"/>
      <c r="Y190" s="279"/>
      <c r="Z190" s="279"/>
      <c r="AA190" s="279"/>
      <c r="AB190" s="279"/>
      <c r="AC190" s="279"/>
      <c r="AD190" s="279"/>
      <c r="AE190" s="279"/>
      <c r="AF190" s="279"/>
      <c r="AG190" s="279"/>
      <c r="AH190" s="279"/>
      <c r="AI190" s="279"/>
      <c r="AJ190" s="279"/>
      <c r="AK190" s="279"/>
      <c r="AL190" s="279"/>
      <c r="AM190" s="279"/>
      <c r="AN190" s="279"/>
      <c r="AO190" s="279"/>
      <c r="AP190" s="279"/>
      <c r="AQ190" s="279"/>
      <c r="AR190" s="279"/>
      <c r="AS190" s="279"/>
      <c r="AT190" s="279"/>
      <c r="AU190" s="279"/>
      <c r="AV190" s="279"/>
      <c r="AW190" s="279"/>
      <c r="AX190" s="279"/>
      <c r="AY190" s="279"/>
      <c r="AZ190" s="279"/>
      <c r="BA190" s="279"/>
      <c r="BB190" s="279"/>
      <c r="BC190" s="279"/>
    </row>
    <row r="191" spans="1:55" s="44" customFormat="1" ht="14.25" customHeight="1">
      <c r="A191" s="277"/>
      <c r="B191" s="568"/>
      <c r="C191" s="625" t="s">
        <v>193</v>
      </c>
      <c r="D191" s="625"/>
      <c r="E191" s="625"/>
      <c r="F191" s="625"/>
      <c r="G191" s="625"/>
      <c r="H191" s="625"/>
      <c r="I191" s="625"/>
      <c r="J191" s="625"/>
      <c r="K191" s="324">
        <v>129</v>
      </c>
      <c r="L191" s="627"/>
      <c r="M191" s="627"/>
      <c r="N191" s="627"/>
      <c r="O191" s="627"/>
      <c r="P191" s="627"/>
      <c r="Q191" s="326"/>
      <c r="R191" s="279"/>
      <c r="S191" s="279"/>
      <c r="T191" s="279"/>
      <c r="U191" s="279"/>
      <c r="V191" s="279"/>
      <c r="W191" s="279"/>
      <c r="X191" s="279"/>
      <c r="Y191" s="279"/>
      <c r="Z191" s="279"/>
      <c r="AA191" s="279"/>
      <c r="AB191" s="279"/>
      <c r="AC191" s="279"/>
      <c r="AD191" s="279"/>
      <c r="AE191" s="279"/>
      <c r="AF191" s="279"/>
      <c r="AG191" s="279"/>
      <c r="AH191" s="279"/>
      <c r="AI191" s="279"/>
      <c r="AJ191" s="279"/>
      <c r="AK191" s="279"/>
      <c r="AL191" s="279"/>
      <c r="AM191" s="279"/>
      <c r="AN191" s="279"/>
      <c r="AO191" s="279"/>
      <c r="AP191" s="279"/>
      <c r="AQ191" s="279"/>
      <c r="AR191" s="279"/>
      <c r="AS191" s="279"/>
      <c r="AT191" s="279"/>
      <c r="AU191" s="279"/>
      <c r="AV191" s="279"/>
      <c r="AW191" s="279"/>
      <c r="AX191" s="279"/>
      <c r="AY191" s="279"/>
      <c r="AZ191" s="279"/>
      <c r="BA191" s="279"/>
      <c r="BB191" s="279"/>
      <c r="BC191" s="279"/>
    </row>
    <row r="192" spans="1:55" s="44" customFormat="1" ht="14.25" customHeight="1">
      <c r="A192" s="277"/>
      <c r="B192" s="568"/>
      <c r="C192" s="625" t="s">
        <v>194</v>
      </c>
      <c r="D192" s="625"/>
      <c r="E192" s="625"/>
      <c r="F192" s="625"/>
      <c r="G192" s="625"/>
      <c r="H192" s="625"/>
      <c r="I192" s="625"/>
      <c r="J192" s="625"/>
      <c r="K192" s="324">
        <v>648</v>
      </c>
      <c r="L192" s="627"/>
      <c r="M192" s="627"/>
      <c r="N192" s="627"/>
      <c r="O192" s="627"/>
      <c r="P192" s="627"/>
      <c r="Q192" s="326"/>
      <c r="R192" s="279"/>
      <c r="S192" s="279"/>
      <c r="T192" s="279"/>
      <c r="U192" s="279"/>
      <c r="V192" s="279"/>
      <c r="W192" s="279"/>
      <c r="X192" s="279"/>
      <c r="Y192" s="279"/>
      <c r="Z192" s="279"/>
      <c r="AA192" s="279"/>
      <c r="AB192" s="279"/>
      <c r="AC192" s="279"/>
      <c r="AD192" s="279"/>
      <c r="AE192" s="279"/>
      <c r="AF192" s="279"/>
      <c r="AG192" s="279"/>
      <c r="AH192" s="279"/>
      <c r="AI192" s="279"/>
      <c r="AJ192" s="279"/>
      <c r="AK192" s="279"/>
      <c r="AL192" s="279"/>
      <c r="AM192" s="279"/>
      <c r="AN192" s="279"/>
      <c r="AO192" s="279"/>
      <c r="AP192" s="279"/>
      <c r="AQ192" s="279"/>
      <c r="AR192" s="279"/>
      <c r="AS192" s="279"/>
      <c r="AT192" s="279"/>
      <c r="AU192" s="279"/>
      <c r="AV192" s="279"/>
      <c r="AW192" s="279"/>
      <c r="AX192" s="279"/>
      <c r="AY192" s="279"/>
      <c r="AZ192" s="279"/>
      <c r="BA192" s="279"/>
      <c r="BB192" s="279"/>
      <c r="BC192" s="279"/>
    </row>
    <row r="193" spans="1:55" s="44" customFormat="1" ht="14.25" customHeight="1">
      <c r="A193" s="277"/>
      <c r="B193" s="568"/>
      <c r="C193" s="625" t="s">
        <v>195</v>
      </c>
      <c r="D193" s="625"/>
      <c r="E193" s="625"/>
      <c r="F193" s="625"/>
      <c r="G193" s="625"/>
      <c r="H193" s="625"/>
      <c r="I193" s="625"/>
      <c r="J193" s="625"/>
      <c r="K193" s="324">
        <v>647</v>
      </c>
      <c r="L193" s="627"/>
      <c r="M193" s="627"/>
      <c r="N193" s="627"/>
      <c r="O193" s="627"/>
      <c r="P193" s="627"/>
      <c r="Q193" s="326"/>
      <c r="R193" s="279"/>
      <c r="S193" s="279"/>
      <c r="T193" s="279"/>
      <c r="U193" s="279"/>
      <c r="V193" s="279"/>
      <c r="W193" s="279"/>
      <c r="X193" s="279"/>
      <c r="Y193" s="279"/>
      <c r="Z193" s="279"/>
      <c r="AA193" s="279"/>
      <c r="AB193" s="279"/>
      <c r="AC193" s="279"/>
      <c r="AD193" s="279"/>
      <c r="AE193" s="279"/>
      <c r="AF193" s="279"/>
      <c r="AG193" s="279"/>
      <c r="AH193" s="279"/>
      <c r="AI193" s="279"/>
      <c r="AJ193" s="279"/>
      <c r="AK193" s="279"/>
      <c r="AL193" s="279"/>
      <c r="AM193" s="279"/>
      <c r="AN193" s="279"/>
      <c r="AO193" s="279"/>
      <c r="AP193" s="279"/>
      <c r="AQ193" s="279"/>
      <c r="AR193" s="279"/>
      <c r="AS193" s="279"/>
      <c r="AT193" s="279"/>
      <c r="AU193" s="279"/>
      <c r="AV193" s="279"/>
      <c r="AW193" s="279"/>
      <c r="AX193" s="279"/>
      <c r="AY193" s="279"/>
      <c r="AZ193" s="279"/>
      <c r="BA193" s="279"/>
      <c r="BB193" s="279"/>
      <c r="BC193" s="279"/>
    </row>
    <row r="194" spans="1:55" s="44" customFormat="1" ht="14.25" customHeight="1">
      <c r="A194" s="277"/>
      <c r="B194" s="568"/>
      <c r="C194" s="625" t="s">
        <v>196</v>
      </c>
      <c r="D194" s="625"/>
      <c r="E194" s="625"/>
      <c r="F194" s="625"/>
      <c r="G194" s="625"/>
      <c r="H194" s="625"/>
      <c r="I194" s="625"/>
      <c r="J194" s="625"/>
      <c r="K194" s="324">
        <v>1003</v>
      </c>
      <c r="L194" s="627"/>
      <c r="M194" s="627"/>
      <c r="N194" s="627"/>
      <c r="O194" s="627"/>
      <c r="P194" s="627"/>
      <c r="Q194" s="326"/>
      <c r="R194" s="279"/>
      <c r="S194" s="279"/>
      <c r="T194" s="279"/>
      <c r="U194" s="279"/>
      <c r="V194" s="279"/>
      <c r="W194" s="279"/>
      <c r="X194" s="279"/>
      <c r="Y194" s="279"/>
      <c r="Z194" s="279"/>
      <c r="AA194" s="279"/>
      <c r="AB194" s="279"/>
      <c r="AC194" s="279"/>
      <c r="AD194" s="279"/>
      <c r="AE194" s="279"/>
      <c r="AF194" s="279"/>
      <c r="AG194" s="279"/>
      <c r="AH194" s="279"/>
      <c r="AI194" s="279"/>
      <c r="AJ194" s="279"/>
      <c r="AK194" s="279"/>
      <c r="AL194" s="279"/>
      <c r="AM194" s="279"/>
      <c r="AN194" s="279"/>
      <c r="AO194" s="279"/>
      <c r="AP194" s="279"/>
      <c r="AQ194" s="279"/>
      <c r="AR194" s="279"/>
      <c r="AS194" s="279"/>
      <c r="AT194" s="279"/>
      <c r="AU194" s="279"/>
      <c r="AV194" s="279"/>
      <c r="AW194" s="279"/>
      <c r="AX194" s="279"/>
      <c r="AY194" s="279"/>
      <c r="AZ194" s="279"/>
      <c r="BA194" s="279"/>
      <c r="BB194" s="279"/>
      <c r="BC194" s="279"/>
    </row>
    <row r="195" spans="1:55" s="44" customFormat="1" ht="14.25" customHeight="1">
      <c r="A195" s="277"/>
      <c r="B195" s="568"/>
      <c r="C195" s="625" t="s">
        <v>197</v>
      </c>
      <c r="D195" s="625"/>
      <c r="E195" s="625"/>
      <c r="F195" s="625"/>
      <c r="G195" s="625"/>
      <c r="H195" s="625"/>
      <c r="I195" s="625"/>
      <c r="J195" s="625"/>
      <c r="K195" s="324">
        <v>1004</v>
      </c>
      <c r="L195" s="627"/>
      <c r="M195" s="627"/>
      <c r="N195" s="627"/>
      <c r="O195" s="627"/>
      <c r="P195" s="627"/>
      <c r="Q195" s="326"/>
      <c r="R195" s="279"/>
      <c r="S195" s="279"/>
      <c r="T195" s="279"/>
      <c r="U195" s="279"/>
      <c r="V195" s="279"/>
      <c r="W195" s="279"/>
      <c r="X195" s="279"/>
      <c r="Y195" s="279"/>
      <c r="Z195" s="279"/>
      <c r="AA195" s="279"/>
      <c r="AB195" s="279"/>
      <c r="AC195" s="279"/>
      <c r="AD195" s="279"/>
      <c r="AE195" s="279"/>
      <c r="AF195" s="279"/>
      <c r="AG195" s="279"/>
      <c r="AH195" s="279"/>
      <c r="AI195" s="279"/>
      <c r="AJ195" s="279"/>
      <c r="AK195" s="279"/>
      <c r="AL195" s="279"/>
      <c r="AM195" s="279"/>
      <c r="AN195" s="279"/>
      <c r="AO195" s="279"/>
      <c r="AP195" s="279"/>
      <c r="AQ195" s="279"/>
      <c r="AR195" s="279"/>
      <c r="AS195" s="279"/>
      <c r="AT195" s="279"/>
      <c r="AU195" s="279"/>
      <c r="AV195" s="279"/>
      <c r="AW195" s="279"/>
      <c r="AX195" s="279"/>
      <c r="AY195" s="279"/>
      <c r="AZ195" s="279"/>
      <c r="BA195" s="279"/>
      <c r="BB195" s="279"/>
      <c r="BC195" s="279"/>
    </row>
    <row r="196" spans="1:55" s="44" customFormat="1" ht="14.25" customHeight="1">
      <c r="A196" s="277"/>
      <c r="B196" s="568"/>
      <c r="C196" s="625" t="s">
        <v>198</v>
      </c>
      <c r="D196" s="625"/>
      <c r="E196" s="625"/>
      <c r="F196" s="625"/>
      <c r="G196" s="625"/>
      <c r="H196" s="625"/>
      <c r="I196" s="625"/>
      <c r="J196" s="625"/>
      <c r="K196" s="324">
        <v>843</v>
      </c>
      <c r="L196" s="627"/>
      <c r="M196" s="627"/>
      <c r="N196" s="627"/>
      <c r="O196" s="627"/>
      <c r="P196" s="627"/>
      <c r="Q196" s="326"/>
      <c r="R196" s="279"/>
      <c r="S196" s="279"/>
      <c r="T196" s="279"/>
      <c r="U196" s="279"/>
      <c r="V196" s="279"/>
      <c r="W196" s="279"/>
      <c r="X196" s="279"/>
      <c r="Y196" s="279"/>
      <c r="Z196" s="279"/>
      <c r="AA196" s="279"/>
      <c r="AB196" s="279"/>
      <c r="AC196" s="279"/>
      <c r="AD196" s="279"/>
      <c r="AE196" s="279"/>
      <c r="AF196" s="279"/>
      <c r="AG196" s="279"/>
      <c r="AH196" s="279"/>
      <c r="AI196" s="279"/>
      <c r="AJ196" s="279"/>
      <c r="AK196" s="279"/>
      <c r="AL196" s="279"/>
      <c r="AM196" s="279"/>
      <c r="AN196" s="279"/>
      <c r="AO196" s="279"/>
      <c r="AP196" s="279"/>
      <c r="AQ196" s="279"/>
      <c r="AR196" s="279"/>
      <c r="AS196" s="279"/>
      <c r="AT196" s="279"/>
      <c r="AU196" s="279"/>
      <c r="AV196" s="279"/>
      <c r="AW196" s="279"/>
      <c r="AX196" s="279"/>
      <c r="AY196" s="279"/>
      <c r="AZ196" s="279"/>
      <c r="BA196" s="279"/>
      <c r="BB196" s="279"/>
      <c r="BC196" s="279"/>
    </row>
    <row r="197" spans="1:55" s="44" customFormat="1" ht="14.25" customHeight="1">
      <c r="A197" s="277"/>
      <c r="B197" s="568" t="s">
        <v>199</v>
      </c>
      <c r="C197" s="625" t="s">
        <v>200</v>
      </c>
      <c r="D197" s="625"/>
      <c r="E197" s="625"/>
      <c r="F197" s="625"/>
      <c r="G197" s="625"/>
      <c r="H197" s="625"/>
      <c r="I197" s="625"/>
      <c r="J197" s="625"/>
      <c r="K197" s="324">
        <v>1005</v>
      </c>
      <c r="L197" s="627"/>
      <c r="M197" s="627"/>
      <c r="N197" s="627"/>
      <c r="O197" s="627"/>
      <c r="P197" s="627"/>
      <c r="Q197" s="327"/>
      <c r="R197" s="279"/>
      <c r="S197" s="279"/>
      <c r="T197" s="279"/>
      <c r="U197" s="279"/>
      <c r="V197" s="279"/>
      <c r="W197" s="279"/>
      <c r="X197" s="279"/>
      <c r="Y197" s="279"/>
      <c r="Z197" s="279"/>
      <c r="AA197" s="279"/>
      <c r="AB197" s="279"/>
      <c r="AC197" s="279"/>
      <c r="AD197" s="279"/>
      <c r="AE197" s="279"/>
      <c r="AF197" s="279"/>
      <c r="AG197" s="279"/>
      <c r="AH197" s="279"/>
      <c r="AI197" s="279"/>
      <c r="AJ197" s="279"/>
      <c r="AK197" s="279"/>
      <c r="AL197" s="279"/>
      <c r="AM197" s="279"/>
      <c r="AN197" s="279"/>
      <c r="AO197" s="279"/>
      <c r="AP197" s="279"/>
      <c r="AQ197" s="279"/>
      <c r="AR197" s="279"/>
      <c r="AS197" s="279"/>
      <c r="AT197" s="279"/>
      <c r="AU197" s="279"/>
      <c r="AV197" s="279"/>
      <c r="AW197" s="279"/>
      <c r="AX197" s="279"/>
      <c r="AY197" s="279"/>
      <c r="AZ197" s="279"/>
      <c r="BA197" s="279"/>
      <c r="BB197" s="279"/>
      <c r="BC197" s="279"/>
    </row>
    <row r="198" spans="1:55" s="44" customFormat="1" ht="14.25" customHeight="1">
      <c r="A198" s="277"/>
      <c r="B198" s="568"/>
      <c r="C198" s="625" t="s">
        <v>201</v>
      </c>
      <c r="D198" s="625"/>
      <c r="E198" s="625"/>
      <c r="F198" s="625"/>
      <c r="G198" s="625"/>
      <c r="H198" s="625"/>
      <c r="I198" s="625"/>
      <c r="J198" s="625"/>
      <c r="K198" s="324">
        <v>975</v>
      </c>
      <c r="L198" s="627"/>
      <c r="M198" s="627"/>
      <c r="N198" s="627"/>
      <c r="O198" s="627"/>
      <c r="P198" s="627"/>
      <c r="Q198" s="327"/>
      <c r="R198" s="279"/>
      <c r="S198" s="279"/>
      <c r="T198" s="279"/>
      <c r="U198" s="279"/>
      <c r="V198" s="279"/>
      <c r="W198" s="279"/>
      <c r="X198" s="279"/>
      <c r="Y198" s="279"/>
      <c r="Z198" s="279"/>
      <c r="AA198" s="279"/>
      <c r="AB198" s="279"/>
      <c r="AC198" s="279"/>
      <c r="AD198" s="279"/>
      <c r="AE198" s="279"/>
      <c r="AF198" s="279"/>
      <c r="AG198" s="279"/>
      <c r="AH198" s="279"/>
      <c r="AI198" s="279"/>
      <c r="AJ198" s="279"/>
      <c r="AK198" s="279"/>
      <c r="AL198" s="279"/>
      <c r="AM198" s="279"/>
      <c r="AN198" s="279"/>
      <c r="AO198" s="279"/>
      <c r="AP198" s="279"/>
      <c r="AQ198" s="279"/>
      <c r="AR198" s="279"/>
      <c r="AS198" s="279"/>
      <c r="AT198" s="279"/>
      <c r="AU198" s="279"/>
      <c r="AV198" s="279"/>
      <c r="AW198" s="279"/>
      <c r="AX198" s="279"/>
      <c r="AY198" s="279"/>
      <c r="AZ198" s="279"/>
      <c r="BA198" s="279"/>
      <c r="BB198" s="279"/>
      <c r="BC198" s="279"/>
    </row>
    <row r="199" spans="1:55" s="44" customFormat="1" ht="14.25" customHeight="1">
      <c r="A199" s="277"/>
      <c r="B199" s="568"/>
      <c r="C199" s="625" t="s">
        <v>202</v>
      </c>
      <c r="D199" s="625"/>
      <c r="E199" s="625"/>
      <c r="F199" s="625"/>
      <c r="G199" s="625"/>
      <c r="H199" s="625"/>
      <c r="I199" s="625"/>
      <c r="J199" s="625"/>
      <c r="K199" s="324">
        <v>1021</v>
      </c>
      <c r="L199" s="627"/>
      <c r="M199" s="627"/>
      <c r="N199" s="627"/>
      <c r="O199" s="627"/>
      <c r="P199" s="627"/>
      <c r="Q199" s="327"/>
      <c r="R199" s="279"/>
      <c r="S199" s="279"/>
      <c r="T199" s="279"/>
      <c r="U199" s="279"/>
      <c r="V199" s="279"/>
      <c r="W199" s="279"/>
      <c r="X199" s="279"/>
      <c r="Y199" s="279"/>
      <c r="Z199" s="279"/>
      <c r="AA199" s="279"/>
      <c r="AB199" s="279"/>
      <c r="AC199" s="279"/>
      <c r="AD199" s="279"/>
      <c r="AE199" s="279"/>
      <c r="AF199" s="279"/>
      <c r="AG199" s="279"/>
      <c r="AH199" s="279"/>
      <c r="AI199" s="279"/>
      <c r="AJ199" s="279"/>
      <c r="AK199" s="279"/>
      <c r="AL199" s="279"/>
      <c r="AM199" s="279"/>
      <c r="AN199" s="279"/>
      <c r="AO199" s="279"/>
      <c r="AP199" s="279"/>
      <c r="AQ199" s="279"/>
      <c r="AR199" s="279"/>
      <c r="AS199" s="279"/>
      <c r="AT199" s="279"/>
      <c r="AU199" s="279"/>
      <c r="AV199" s="279"/>
      <c r="AW199" s="279"/>
      <c r="AX199" s="279"/>
      <c r="AY199" s="279"/>
      <c r="AZ199" s="279"/>
      <c r="BA199" s="279"/>
      <c r="BB199" s="279"/>
      <c r="BC199" s="279"/>
    </row>
    <row r="200" spans="1:55" s="44" customFormat="1" ht="14.25" customHeight="1">
      <c r="A200" s="277"/>
      <c r="B200" s="568"/>
      <c r="C200" s="625" t="s">
        <v>203</v>
      </c>
      <c r="D200" s="625"/>
      <c r="E200" s="625"/>
      <c r="F200" s="625"/>
      <c r="G200" s="625"/>
      <c r="H200" s="625"/>
      <c r="I200" s="625"/>
      <c r="J200" s="625"/>
      <c r="K200" s="324">
        <v>1191</v>
      </c>
      <c r="L200" s="627"/>
      <c r="M200" s="627"/>
      <c r="N200" s="627"/>
      <c r="O200" s="627"/>
      <c r="P200" s="627"/>
      <c r="Q200" s="326"/>
      <c r="R200" s="279"/>
      <c r="S200" s="279"/>
      <c r="T200" s="279"/>
      <c r="U200" s="279"/>
      <c r="V200" s="279"/>
      <c r="W200" s="279"/>
      <c r="X200" s="279"/>
      <c r="Y200" s="279"/>
      <c r="Z200" s="279"/>
      <c r="AA200" s="279"/>
      <c r="AB200" s="279"/>
      <c r="AC200" s="279"/>
      <c r="AD200" s="279"/>
      <c r="AE200" s="279"/>
      <c r="AF200" s="279"/>
      <c r="AG200" s="279"/>
      <c r="AH200" s="279"/>
      <c r="AI200" s="279"/>
      <c r="AJ200" s="279"/>
      <c r="AK200" s="279"/>
      <c r="AL200" s="279"/>
      <c r="AM200" s="279"/>
      <c r="AN200" s="279"/>
      <c r="AO200" s="279"/>
      <c r="AP200" s="279"/>
      <c r="AQ200" s="279"/>
      <c r="AR200" s="279"/>
      <c r="AS200" s="279"/>
      <c r="AT200" s="279"/>
      <c r="AU200" s="279"/>
      <c r="AV200" s="279"/>
      <c r="AW200" s="279"/>
      <c r="AX200" s="279"/>
      <c r="AY200" s="279"/>
      <c r="AZ200" s="279"/>
      <c r="BA200" s="279"/>
      <c r="BB200" s="279"/>
      <c r="BC200" s="279"/>
    </row>
    <row r="201" spans="1:55" s="44" customFormat="1" ht="14.25" customHeight="1">
      <c r="A201" s="277"/>
      <c r="B201" s="568"/>
      <c r="C201" s="625" t="s">
        <v>204</v>
      </c>
      <c r="D201" s="625"/>
      <c r="E201" s="625"/>
      <c r="F201" s="625"/>
      <c r="G201" s="625"/>
      <c r="H201" s="625"/>
      <c r="I201" s="625"/>
      <c r="J201" s="625"/>
      <c r="K201" s="324">
        <v>1192</v>
      </c>
      <c r="L201" s="627"/>
      <c r="M201" s="627"/>
      <c r="N201" s="627"/>
      <c r="O201" s="627"/>
      <c r="P201" s="627"/>
      <c r="Q201" s="326"/>
      <c r="R201" s="279"/>
      <c r="S201" s="279"/>
      <c r="T201" s="279"/>
      <c r="U201" s="279"/>
      <c r="V201" s="279"/>
      <c r="W201" s="279"/>
      <c r="X201" s="279"/>
      <c r="Y201" s="279"/>
      <c r="Z201" s="279"/>
      <c r="AA201" s="279"/>
      <c r="AB201" s="279"/>
      <c r="AC201" s="279"/>
      <c r="AD201" s="279"/>
      <c r="AE201" s="279"/>
      <c r="AF201" s="279"/>
      <c r="AG201" s="279"/>
      <c r="AH201" s="279"/>
      <c r="AI201" s="279"/>
      <c r="AJ201" s="279"/>
      <c r="AK201" s="279"/>
      <c r="AL201" s="279"/>
      <c r="AM201" s="279"/>
      <c r="AN201" s="279"/>
      <c r="AO201" s="279"/>
      <c r="AP201" s="279"/>
      <c r="AQ201" s="279"/>
      <c r="AR201" s="279"/>
      <c r="AS201" s="279"/>
      <c r="AT201" s="279"/>
      <c r="AU201" s="279"/>
      <c r="AV201" s="279"/>
      <c r="AW201" s="279"/>
      <c r="AX201" s="279"/>
      <c r="AY201" s="279"/>
      <c r="AZ201" s="279"/>
      <c r="BA201" s="279"/>
      <c r="BB201" s="279"/>
      <c r="BC201" s="279"/>
    </row>
    <row r="202" spans="1:55" s="44" customFormat="1" ht="14.25" customHeight="1">
      <c r="A202" s="277"/>
      <c r="B202" s="568"/>
      <c r="C202" s="625" t="s">
        <v>205</v>
      </c>
      <c r="D202" s="625"/>
      <c r="E202" s="625"/>
      <c r="F202" s="625"/>
      <c r="G202" s="625"/>
      <c r="H202" s="625"/>
      <c r="I202" s="625"/>
      <c r="J202" s="625"/>
      <c r="K202" s="324">
        <v>1193</v>
      </c>
      <c r="L202" s="627"/>
      <c r="M202" s="627"/>
      <c r="N202" s="627"/>
      <c r="O202" s="627"/>
      <c r="P202" s="627"/>
      <c r="Q202" s="326"/>
      <c r="R202" s="279"/>
      <c r="S202" s="279"/>
      <c r="T202" s="279"/>
      <c r="U202" s="279"/>
      <c r="V202" s="279"/>
      <c r="W202" s="279"/>
      <c r="X202" s="279"/>
      <c r="Y202" s="279"/>
      <c r="Z202" s="279"/>
      <c r="AA202" s="279"/>
      <c r="AB202" s="279"/>
      <c r="AC202" s="279"/>
      <c r="AD202" s="279"/>
      <c r="AE202" s="279"/>
      <c r="AF202" s="279"/>
      <c r="AG202" s="279"/>
      <c r="AH202" s="279"/>
      <c r="AI202" s="279"/>
      <c r="AJ202" s="279"/>
      <c r="AK202" s="279"/>
      <c r="AL202" s="279"/>
      <c r="AM202" s="279"/>
      <c r="AN202" s="279"/>
      <c r="AO202" s="279"/>
      <c r="AP202" s="279"/>
      <c r="AQ202" s="279"/>
      <c r="AR202" s="279"/>
      <c r="AS202" s="279"/>
      <c r="AT202" s="279"/>
      <c r="AU202" s="279"/>
      <c r="AV202" s="279"/>
      <c r="AW202" s="279"/>
      <c r="AX202" s="279"/>
      <c r="AY202" s="279"/>
      <c r="AZ202" s="279"/>
      <c r="BA202" s="279"/>
      <c r="BB202" s="279"/>
      <c r="BC202" s="279"/>
    </row>
    <row r="203" spans="1:55" s="44" customFormat="1" ht="14.25" customHeight="1">
      <c r="A203" s="277"/>
      <c r="B203" s="568"/>
      <c r="C203" s="625" t="s">
        <v>206</v>
      </c>
      <c r="D203" s="625"/>
      <c r="E203" s="625"/>
      <c r="F203" s="625"/>
      <c r="G203" s="625"/>
      <c r="H203" s="625"/>
      <c r="I203" s="625"/>
      <c r="J203" s="625"/>
      <c r="K203" s="324">
        <v>1194</v>
      </c>
      <c r="L203" s="627"/>
      <c r="M203" s="627"/>
      <c r="N203" s="627"/>
      <c r="O203" s="627"/>
      <c r="P203" s="627"/>
      <c r="Q203" s="326"/>
      <c r="R203" s="279"/>
      <c r="S203" s="279"/>
      <c r="T203" s="279"/>
      <c r="U203" s="279"/>
      <c r="V203" s="279"/>
      <c r="W203" s="279"/>
      <c r="X203" s="279"/>
      <c r="Y203" s="279"/>
      <c r="Z203" s="279"/>
      <c r="AA203" s="279"/>
      <c r="AB203" s="279"/>
      <c r="AC203" s="279"/>
      <c r="AD203" s="279"/>
      <c r="AE203" s="279"/>
      <c r="AF203" s="279"/>
      <c r="AG203" s="279"/>
      <c r="AH203" s="279"/>
      <c r="AI203" s="279"/>
      <c r="AJ203" s="279"/>
      <c r="AK203" s="279"/>
      <c r="AL203" s="279"/>
      <c r="AM203" s="279"/>
      <c r="AN203" s="279"/>
      <c r="AO203" s="279"/>
      <c r="AP203" s="279"/>
      <c r="AQ203" s="279"/>
      <c r="AR203" s="279"/>
      <c r="AS203" s="279"/>
      <c r="AT203" s="279"/>
      <c r="AU203" s="279"/>
      <c r="AV203" s="279"/>
      <c r="AW203" s="279"/>
      <c r="AX203" s="279"/>
      <c r="AY203" s="279"/>
      <c r="AZ203" s="279"/>
      <c r="BA203" s="279"/>
      <c r="BB203" s="279"/>
      <c r="BC203" s="279"/>
    </row>
    <row r="204" spans="1:55" s="44" customFormat="1" ht="14.25" customHeight="1">
      <c r="A204" s="277"/>
      <c r="B204" s="568"/>
      <c r="C204" s="625" t="s">
        <v>606</v>
      </c>
      <c r="D204" s="625"/>
      <c r="E204" s="625"/>
      <c r="F204" s="625"/>
      <c r="G204" s="625"/>
      <c r="H204" s="625"/>
      <c r="I204" s="625"/>
      <c r="J204" s="625"/>
      <c r="K204" s="324">
        <v>1782</v>
      </c>
      <c r="L204" s="627"/>
      <c r="M204" s="627"/>
      <c r="N204" s="627"/>
      <c r="O204" s="627"/>
      <c r="P204" s="627"/>
      <c r="Q204" s="326"/>
      <c r="R204" s="279"/>
      <c r="S204" s="279"/>
      <c r="T204" s="279"/>
      <c r="U204" s="279"/>
      <c r="V204" s="279"/>
      <c r="W204" s="279"/>
      <c r="X204" s="279"/>
      <c r="Y204" s="279"/>
      <c r="Z204" s="279"/>
      <c r="AA204" s="279"/>
      <c r="AB204" s="279"/>
      <c r="AC204" s="279"/>
      <c r="AD204" s="279"/>
      <c r="AE204" s="279"/>
      <c r="AF204" s="279"/>
      <c r="AG204" s="279"/>
      <c r="AH204" s="279"/>
      <c r="AI204" s="279"/>
      <c r="AJ204" s="279"/>
      <c r="AK204" s="279"/>
      <c r="AL204" s="279"/>
      <c r="AM204" s="279"/>
      <c r="AN204" s="279"/>
      <c r="AO204" s="279"/>
      <c r="AP204" s="279"/>
      <c r="AQ204" s="279"/>
      <c r="AR204" s="279"/>
      <c r="AS204" s="279"/>
      <c r="AT204" s="279"/>
      <c r="AU204" s="279"/>
      <c r="AV204" s="279"/>
      <c r="AW204" s="279"/>
      <c r="AX204" s="279"/>
      <c r="AY204" s="279"/>
      <c r="AZ204" s="279"/>
      <c r="BA204" s="279"/>
      <c r="BB204" s="279"/>
      <c r="BC204" s="279"/>
    </row>
    <row r="205" spans="1:55" s="44" customFormat="1" ht="14.25" customHeight="1">
      <c r="A205" s="277"/>
      <c r="B205" s="568"/>
      <c r="C205" s="625" t="s">
        <v>607</v>
      </c>
      <c r="D205" s="625"/>
      <c r="E205" s="625"/>
      <c r="F205" s="625"/>
      <c r="G205" s="625"/>
      <c r="H205" s="625"/>
      <c r="I205" s="625"/>
      <c r="J205" s="625"/>
      <c r="K205" s="324">
        <v>1783</v>
      </c>
      <c r="L205" s="627"/>
      <c r="M205" s="627"/>
      <c r="N205" s="627"/>
      <c r="O205" s="627"/>
      <c r="P205" s="627"/>
      <c r="Q205" s="326"/>
      <c r="R205" s="279"/>
      <c r="S205" s="279"/>
      <c r="T205" s="279"/>
      <c r="U205" s="279"/>
      <c r="V205" s="279"/>
      <c r="W205" s="279"/>
      <c r="X205" s="279"/>
      <c r="Y205" s="279"/>
      <c r="Z205" s="279"/>
      <c r="AA205" s="279"/>
      <c r="AB205" s="279"/>
      <c r="AC205" s="279"/>
      <c r="AD205" s="279"/>
      <c r="AE205" s="279"/>
      <c r="AF205" s="279"/>
      <c r="AG205" s="279"/>
      <c r="AH205" s="279"/>
      <c r="AI205" s="279"/>
      <c r="AJ205" s="279"/>
      <c r="AK205" s="279"/>
      <c r="AL205" s="279"/>
      <c r="AM205" s="279"/>
      <c r="AN205" s="279"/>
      <c r="AO205" s="279"/>
      <c r="AP205" s="279"/>
      <c r="AQ205" s="279"/>
      <c r="AR205" s="279"/>
      <c r="AS205" s="279"/>
      <c r="AT205" s="279"/>
      <c r="AU205" s="279"/>
      <c r="AV205" s="279"/>
      <c r="AW205" s="279"/>
      <c r="AX205" s="279"/>
      <c r="AY205" s="279"/>
      <c r="AZ205" s="279"/>
      <c r="BA205" s="279"/>
      <c r="BB205" s="279"/>
      <c r="BC205" s="279"/>
    </row>
    <row r="206" spans="1:55" s="44" customFormat="1" ht="14.25" customHeight="1">
      <c r="A206" s="277"/>
      <c r="B206" s="568" t="s">
        <v>207</v>
      </c>
      <c r="C206" s="625" t="s">
        <v>208</v>
      </c>
      <c r="D206" s="625"/>
      <c r="E206" s="625"/>
      <c r="F206" s="625"/>
      <c r="G206" s="625"/>
      <c r="H206" s="625"/>
      <c r="I206" s="625"/>
      <c r="J206" s="625"/>
      <c r="K206" s="324">
        <v>1195</v>
      </c>
      <c r="L206" s="627"/>
      <c r="M206" s="627"/>
      <c r="N206" s="627"/>
      <c r="O206" s="627"/>
      <c r="P206" s="627"/>
      <c r="Q206" s="326"/>
      <c r="R206" s="279"/>
      <c r="S206" s="279"/>
      <c r="T206" s="279"/>
      <c r="U206" s="279"/>
      <c r="V206" s="279"/>
      <c r="W206" s="279"/>
      <c r="X206" s="279"/>
      <c r="Y206" s="279"/>
      <c r="Z206" s="279"/>
      <c r="AA206" s="279"/>
      <c r="AB206" s="279"/>
      <c r="AC206" s="279"/>
      <c r="AD206" s="279"/>
      <c r="AE206" s="279"/>
      <c r="AF206" s="279"/>
      <c r="AG206" s="279"/>
      <c r="AH206" s="279"/>
      <c r="AI206" s="279"/>
      <c r="AJ206" s="279"/>
      <c r="AK206" s="279"/>
      <c r="AL206" s="279"/>
      <c r="AM206" s="279"/>
      <c r="AN206" s="279"/>
      <c r="AO206" s="279"/>
      <c r="AP206" s="279"/>
      <c r="AQ206" s="279"/>
      <c r="AR206" s="279"/>
      <c r="AS206" s="279"/>
      <c r="AT206" s="279"/>
      <c r="AU206" s="279"/>
      <c r="AV206" s="279"/>
      <c r="AW206" s="279"/>
      <c r="AX206" s="279"/>
      <c r="AY206" s="279"/>
      <c r="AZ206" s="279"/>
      <c r="BA206" s="279"/>
      <c r="BB206" s="279"/>
      <c r="BC206" s="279"/>
    </row>
    <row r="207" spans="1:55" s="44" customFormat="1" ht="14.25" customHeight="1">
      <c r="A207" s="277"/>
      <c r="B207" s="568"/>
      <c r="C207" s="625" t="s">
        <v>209</v>
      </c>
      <c r="D207" s="625"/>
      <c r="E207" s="625"/>
      <c r="F207" s="625"/>
      <c r="G207" s="625"/>
      <c r="H207" s="625"/>
      <c r="I207" s="625"/>
      <c r="J207" s="625"/>
      <c r="K207" s="324">
        <v>1691</v>
      </c>
      <c r="L207" s="627"/>
      <c r="M207" s="627"/>
      <c r="N207" s="627"/>
      <c r="O207" s="627"/>
      <c r="P207" s="627"/>
      <c r="Q207" s="326"/>
      <c r="R207" s="279"/>
      <c r="S207" s="279"/>
      <c r="T207" s="279"/>
      <c r="U207" s="279"/>
      <c r="V207" s="279"/>
      <c r="W207" s="279"/>
      <c r="X207" s="279"/>
      <c r="Y207" s="279"/>
      <c r="Z207" s="279"/>
      <c r="AA207" s="279"/>
      <c r="AB207" s="279"/>
      <c r="AC207" s="279"/>
      <c r="AD207" s="279"/>
      <c r="AE207" s="279"/>
      <c r="AF207" s="279"/>
      <c r="AG207" s="279"/>
      <c r="AH207" s="279"/>
      <c r="AI207" s="279"/>
      <c r="AJ207" s="279"/>
      <c r="AK207" s="279"/>
      <c r="AL207" s="279"/>
      <c r="AM207" s="279"/>
      <c r="AN207" s="279"/>
      <c r="AO207" s="279"/>
      <c r="AP207" s="279"/>
      <c r="AQ207" s="279"/>
      <c r="AR207" s="279"/>
      <c r="AS207" s="279"/>
      <c r="AT207" s="279"/>
      <c r="AU207" s="279"/>
      <c r="AV207" s="279"/>
      <c r="AW207" s="279"/>
      <c r="AX207" s="279"/>
      <c r="AY207" s="279"/>
      <c r="AZ207" s="279"/>
      <c r="BA207" s="279"/>
      <c r="BB207" s="279"/>
      <c r="BC207" s="279"/>
    </row>
    <row r="208" spans="1:55" s="44" customFormat="1" ht="14.25" customHeight="1">
      <c r="A208" s="277"/>
      <c r="B208" s="568"/>
      <c r="C208" s="625" t="s">
        <v>210</v>
      </c>
      <c r="D208" s="625"/>
      <c r="E208" s="625"/>
      <c r="F208" s="625"/>
      <c r="G208" s="625"/>
      <c r="H208" s="625"/>
      <c r="I208" s="625"/>
      <c r="J208" s="625"/>
      <c r="K208" s="324">
        <v>1196</v>
      </c>
      <c r="L208" s="627"/>
      <c r="M208" s="627"/>
      <c r="N208" s="627"/>
      <c r="O208" s="627"/>
      <c r="P208" s="627"/>
      <c r="Q208" s="326"/>
      <c r="R208" s="279"/>
      <c r="S208" s="279"/>
      <c r="T208" s="279"/>
      <c r="U208" s="279"/>
      <c r="V208" s="279"/>
      <c r="W208" s="279"/>
      <c r="X208" s="279"/>
      <c r="Y208" s="279"/>
      <c r="Z208" s="279"/>
      <c r="AA208" s="279"/>
      <c r="AB208" s="279"/>
      <c r="AC208" s="279"/>
      <c r="AD208" s="279"/>
      <c r="AE208" s="279"/>
      <c r="AF208" s="279"/>
      <c r="AG208" s="279"/>
      <c r="AH208" s="279"/>
      <c r="AI208" s="279"/>
      <c r="AJ208" s="279"/>
      <c r="AK208" s="279"/>
      <c r="AL208" s="279"/>
      <c r="AM208" s="279"/>
      <c r="AN208" s="279"/>
      <c r="AO208" s="279"/>
      <c r="AP208" s="279"/>
      <c r="AQ208" s="279"/>
      <c r="AR208" s="279"/>
      <c r="AS208" s="279"/>
      <c r="AT208" s="279"/>
      <c r="AU208" s="279"/>
      <c r="AV208" s="279"/>
      <c r="AW208" s="279"/>
      <c r="AX208" s="279"/>
      <c r="AY208" s="279"/>
      <c r="AZ208" s="279"/>
      <c r="BA208" s="279"/>
      <c r="BB208" s="279"/>
      <c r="BC208" s="279"/>
    </row>
    <row r="209" spans="1:55" s="44" customFormat="1" ht="14.25" customHeight="1">
      <c r="A209" s="277"/>
      <c r="B209" s="568"/>
      <c r="C209" s="625" t="s">
        <v>211</v>
      </c>
      <c r="D209" s="625"/>
      <c r="E209" s="625"/>
      <c r="F209" s="625"/>
      <c r="G209" s="625"/>
      <c r="H209" s="625"/>
      <c r="I209" s="625"/>
      <c r="J209" s="625"/>
      <c r="K209" s="324">
        <v>1197</v>
      </c>
      <c r="L209" s="627"/>
      <c r="M209" s="627"/>
      <c r="N209" s="627"/>
      <c r="O209" s="627"/>
      <c r="P209" s="627"/>
      <c r="Q209" s="326"/>
      <c r="R209" s="279"/>
      <c r="S209" s="279"/>
      <c r="T209" s="279"/>
      <c r="U209" s="279"/>
      <c r="V209" s="279"/>
      <c r="W209" s="279"/>
      <c r="X209" s="279"/>
      <c r="Y209" s="279"/>
      <c r="Z209" s="279"/>
      <c r="AA209" s="279"/>
      <c r="AB209" s="279"/>
      <c r="AC209" s="279"/>
      <c r="AD209" s="279"/>
      <c r="AE209" s="279"/>
      <c r="AF209" s="279"/>
      <c r="AG209" s="279"/>
      <c r="AH209" s="279"/>
      <c r="AI209" s="279"/>
      <c r="AJ209" s="279"/>
      <c r="AK209" s="279"/>
      <c r="AL209" s="279"/>
      <c r="AM209" s="279"/>
      <c r="AN209" s="279"/>
      <c r="AO209" s="279"/>
      <c r="AP209" s="279"/>
      <c r="AQ209" s="279"/>
      <c r="AR209" s="279"/>
      <c r="AS209" s="279"/>
      <c r="AT209" s="279"/>
      <c r="AU209" s="279"/>
      <c r="AV209" s="279"/>
      <c r="AW209" s="279"/>
      <c r="AX209" s="279"/>
      <c r="AY209" s="279"/>
      <c r="AZ209" s="279"/>
      <c r="BA209" s="279"/>
      <c r="BB209" s="279"/>
      <c r="BC209" s="279"/>
    </row>
    <row r="210" spans="1:55" s="44" customFormat="1" ht="14.25" customHeight="1">
      <c r="A210" s="277"/>
      <c r="B210" s="568"/>
      <c r="C210" s="625" t="s">
        <v>212</v>
      </c>
      <c r="D210" s="625"/>
      <c r="E210" s="625"/>
      <c r="F210" s="625"/>
      <c r="G210" s="625"/>
      <c r="H210" s="625"/>
      <c r="I210" s="625"/>
      <c r="J210" s="625"/>
      <c r="K210" s="324">
        <v>1137</v>
      </c>
      <c r="L210" s="627"/>
      <c r="M210" s="627"/>
      <c r="N210" s="627"/>
      <c r="O210" s="627"/>
      <c r="P210" s="627"/>
      <c r="Q210" s="326"/>
      <c r="R210" s="279"/>
      <c r="S210" s="279"/>
      <c r="T210" s="279"/>
      <c r="U210" s="279"/>
      <c r="V210" s="279"/>
      <c r="W210" s="279"/>
      <c r="X210" s="279"/>
      <c r="Y210" s="279"/>
      <c r="Z210" s="279"/>
      <c r="AA210" s="279"/>
      <c r="AB210" s="279"/>
      <c r="AC210" s="279"/>
      <c r="AD210" s="279"/>
      <c r="AE210" s="279"/>
      <c r="AF210" s="279"/>
      <c r="AG210" s="279"/>
      <c r="AH210" s="279"/>
      <c r="AI210" s="279"/>
      <c r="AJ210" s="279"/>
      <c r="AK210" s="279"/>
      <c r="AL210" s="279"/>
      <c r="AM210" s="279"/>
      <c r="AN210" s="279"/>
      <c r="AO210" s="279"/>
      <c r="AP210" s="279"/>
      <c r="AQ210" s="279"/>
      <c r="AR210" s="279"/>
      <c r="AS210" s="279"/>
      <c r="AT210" s="279"/>
      <c r="AU210" s="279"/>
      <c r="AV210" s="279"/>
      <c r="AW210" s="279"/>
      <c r="AX210" s="279"/>
      <c r="AY210" s="279"/>
      <c r="AZ210" s="279"/>
      <c r="BA210" s="279"/>
      <c r="BB210" s="279"/>
      <c r="BC210" s="279"/>
    </row>
    <row r="211" spans="1:55" s="44" customFormat="1" ht="14.25" customHeight="1">
      <c r="A211" s="277"/>
      <c r="B211" s="568"/>
      <c r="C211" s="625" t="s">
        <v>213</v>
      </c>
      <c r="D211" s="625"/>
      <c r="E211" s="625"/>
      <c r="F211" s="625"/>
      <c r="G211" s="625"/>
      <c r="H211" s="625"/>
      <c r="I211" s="625"/>
      <c r="J211" s="625"/>
      <c r="K211" s="324">
        <v>238</v>
      </c>
      <c r="L211" s="627"/>
      <c r="M211" s="627"/>
      <c r="N211" s="627"/>
      <c r="O211" s="627"/>
      <c r="P211" s="627"/>
      <c r="Q211" s="326"/>
      <c r="R211" s="279"/>
      <c r="S211" s="279"/>
      <c r="T211" s="279"/>
      <c r="U211" s="279"/>
      <c r="V211" s="279"/>
      <c r="W211" s="279"/>
      <c r="X211" s="279"/>
      <c r="Y211" s="279"/>
      <c r="Z211" s="279"/>
      <c r="AA211" s="279"/>
      <c r="AB211" s="279"/>
      <c r="AC211" s="279"/>
      <c r="AD211" s="279"/>
      <c r="AE211" s="279"/>
      <c r="AF211" s="279"/>
      <c r="AG211" s="279"/>
      <c r="AH211" s="279"/>
      <c r="AI211" s="279"/>
      <c r="AJ211" s="279"/>
      <c r="AK211" s="279"/>
      <c r="AL211" s="279"/>
      <c r="AM211" s="279"/>
      <c r="AN211" s="279"/>
      <c r="AO211" s="279"/>
      <c r="AP211" s="279"/>
      <c r="AQ211" s="279"/>
      <c r="AR211" s="279"/>
      <c r="AS211" s="279"/>
      <c r="AT211" s="279"/>
      <c r="AU211" s="279"/>
      <c r="AV211" s="279"/>
      <c r="AW211" s="279"/>
      <c r="AX211" s="279"/>
      <c r="AY211" s="279"/>
      <c r="AZ211" s="279"/>
      <c r="BA211" s="279"/>
      <c r="BB211" s="279"/>
      <c r="BC211" s="279"/>
    </row>
    <row r="212" spans="1:55" s="44" customFormat="1" ht="14.25" customHeight="1">
      <c r="A212" s="277"/>
      <c r="B212" s="568"/>
      <c r="C212" s="625" t="s">
        <v>214</v>
      </c>
      <c r="D212" s="625"/>
      <c r="E212" s="625"/>
      <c r="F212" s="625"/>
      <c r="G212" s="625"/>
      <c r="H212" s="625"/>
      <c r="I212" s="625"/>
      <c r="J212" s="625"/>
      <c r="K212" s="324">
        <v>859</v>
      </c>
      <c r="L212" s="627"/>
      <c r="M212" s="627"/>
      <c r="N212" s="627"/>
      <c r="O212" s="627"/>
      <c r="P212" s="627"/>
      <c r="Q212" s="327"/>
      <c r="R212" s="279"/>
      <c r="S212" s="279"/>
      <c r="T212" s="279"/>
      <c r="U212" s="279"/>
      <c r="V212" s="279"/>
      <c r="W212" s="279"/>
      <c r="X212" s="279"/>
      <c r="Y212" s="279"/>
      <c r="Z212" s="279"/>
      <c r="AA212" s="279"/>
      <c r="AB212" s="279"/>
      <c r="AC212" s="279"/>
      <c r="AD212" s="279"/>
      <c r="AE212" s="279"/>
      <c r="AF212" s="279"/>
      <c r="AG212" s="279"/>
      <c r="AH212" s="279"/>
      <c r="AI212" s="279"/>
      <c r="AJ212" s="279"/>
      <c r="AK212" s="279"/>
      <c r="AL212" s="279"/>
      <c r="AM212" s="279"/>
      <c r="AN212" s="279"/>
      <c r="AO212" s="279"/>
      <c r="AP212" s="279"/>
      <c r="AQ212" s="279"/>
      <c r="AR212" s="279"/>
      <c r="AS212" s="279"/>
      <c r="AT212" s="279"/>
      <c r="AU212" s="279"/>
      <c r="AV212" s="279"/>
      <c r="AW212" s="279"/>
      <c r="AX212" s="279"/>
      <c r="AY212" s="279"/>
      <c r="AZ212" s="279"/>
      <c r="BA212" s="279"/>
      <c r="BB212" s="279"/>
      <c r="BC212" s="279"/>
    </row>
    <row r="213" spans="1:55" s="44" customFormat="1" ht="14.25" customHeight="1">
      <c r="A213" s="277"/>
      <c r="B213" s="568"/>
      <c r="C213" s="625" t="s">
        <v>215</v>
      </c>
      <c r="D213" s="625"/>
      <c r="E213" s="625"/>
      <c r="F213" s="625"/>
      <c r="G213" s="625"/>
      <c r="H213" s="625"/>
      <c r="I213" s="625"/>
      <c r="J213" s="625"/>
      <c r="K213" s="324">
        <v>1586</v>
      </c>
      <c r="L213" s="627"/>
      <c r="M213" s="627"/>
      <c r="N213" s="627"/>
      <c r="O213" s="627"/>
      <c r="P213" s="627"/>
      <c r="Q213" s="327"/>
      <c r="R213" s="279"/>
      <c r="S213" s="279"/>
      <c r="T213" s="279"/>
      <c r="U213" s="279"/>
      <c r="V213" s="279"/>
      <c r="W213" s="279"/>
      <c r="X213" s="279"/>
      <c r="Y213" s="279"/>
      <c r="Z213" s="279"/>
      <c r="AA213" s="279"/>
      <c r="AB213" s="279"/>
      <c r="AC213" s="279"/>
      <c r="AD213" s="279"/>
      <c r="AE213" s="279"/>
      <c r="AF213" s="279"/>
      <c r="AG213" s="279"/>
      <c r="AH213" s="279"/>
      <c r="AI213" s="279"/>
      <c r="AJ213" s="279"/>
      <c r="AK213" s="279"/>
      <c r="AL213" s="279"/>
      <c r="AM213" s="279"/>
      <c r="AN213" s="279"/>
      <c r="AO213" s="279"/>
      <c r="AP213" s="279"/>
      <c r="AQ213" s="279"/>
      <c r="AR213" s="279"/>
      <c r="AS213" s="279"/>
      <c r="AT213" s="279"/>
      <c r="AU213" s="279"/>
      <c r="AV213" s="279"/>
      <c r="AW213" s="279"/>
      <c r="AX213" s="279"/>
      <c r="AY213" s="279"/>
      <c r="AZ213" s="279"/>
      <c r="BA213" s="279"/>
      <c r="BB213" s="279"/>
      <c r="BC213" s="279"/>
    </row>
    <row r="214" spans="1:55" s="44" customFormat="1" ht="14.25" customHeight="1">
      <c r="A214" s="277"/>
      <c r="B214" s="628" t="s">
        <v>608</v>
      </c>
      <c r="C214" s="625" t="s">
        <v>609</v>
      </c>
      <c r="D214" s="625"/>
      <c r="E214" s="625"/>
      <c r="F214" s="625"/>
      <c r="G214" s="625"/>
      <c r="H214" s="625"/>
      <c r="I214" s="625"/>
      <c r="J214" s="625"/>
      <c r="K214" s="324">
        <v>1823</v>
      </c>
      <c r="L214" s="627"/>
      <c r="M214" s="627"/>
      <c r="N214" s="627"/>
      <c r="O214" s="627"/>
      <c r="P214" s="627"/>
      <c r="Q214" s="326"/>
      <c r="R214" s="279"/>
      <c r="S214" s="279"/>
      <c r="T214" s="279"/>
      <c r="U214" s="279"/>
      <c r="V214" s="279"/>
      <c r="W214" s="279"/>
      <c r="X214" s="279"/>
      <c r="Y214" s="279"/>
      <c r="Z214" s="279"/>
      <c r="AA214" s="279"/>
      <c r="AB214" s="279"/>
      <c r="AC214" s="279"/>
      <c r="AD214" s="279"/>
      <c r="AE214" s="279"/>
      <c r="AF214" s="279"/>
      <c r="AG214" s="279"/>
      <c r="AH214" s="279"/>
      <c r="AI214" s="279"/>
      <c r="AJ214" s="279"/>
      <c r="AK214" s="279"/>
      <c r="AL214" s="279"/>
      <c r="AM214" s="279"/>
      <c r="AN214" s="279"/>
      <c r="AO214" s="279"/>
      <c r="AP214" s="279"/>
      <c r="AQ214" s="279"/>
      <c r="AR214" s="279"/>
      <c r="AS214" s="279"/>
      <c r="AT214" s="279"/>
      <c r="AU214" s="279"/>
      <c r="AV214" s="279"/>
      <c r="AW214" s="279"/>
      <c r="AX214" s="279"/>
      <c r="AY214" s="279"/>
      <c r="AZ214" s="279"/>
      <c r="BA214" s="279"/>
      <c r="BB214" s="279"/>
      <c r="BC214" s="279"/>
    </row>
    <row r="215" spans="1:55" s="44" customFormat="1" ht="14.25" customHeight="1">
      <c r="A215" s="277"/>
      <c r="B215" s="628"/>
      <c r="C215" s="625" t="s">
        <v>610</v>
      </c>
      <c r="D215" s="625"/>
      <c r="E215" s="625"/>
      <c r="F215" s="625"/>
      <c r="G215" s="625"/>
      <c r="H215" s="625"/>
      <c r="I215" s="625"/>
      <c r="J215" s="625"/>
      <c r="K215" s="324">
        <v>1824</v>
      </c>
      <c r="L215" s="627"/>
      <c r="M215" s="627"/>
      <c r="N215" s="627"/>
      <c r="O215" s="627"/>
      <c r="P215" s="627"/>
      <c r="Q215" s="326"/>
      <c r="R215" s="279"/>
      <c r="S215" s="279"/>
      <c r="T215" s="279"/>
      <c r="U215" s="279"/>
      <c r="V215" s="279"/>
      <c r="W215" s="279"/>
      <c r="X215" s="279"/>
      <c r="Y215" s="279"/>
      <c r="Z215" s="279"/>
      <c r="AA215" s="279"/>
      <c r="AB215" s="279"/>
      <c r="AC215" s="279"/>
      <c r="AD215" s="279"/>
      <c r="AE215" s="279"/>
      <c r="AF215" s="279"/>
      <c r="AG215" s="279"/>
      <c r="AH215" s="279"/>
      <c r="AI215" s="279"/>
      <c r="AJ215" s="279"/>
      <c r="AK215" s="279"/>
      <c r="AL215" s="279"/>
      <c r="AM215" s="279"/>
      <c r="AN215" s="279"/>
      <c r="AO215" s="279"/>
      <c r="AP215" s="279"/>
      <c r="AQ215" s="279"/>
      <c r="AR215" s="279"/>
      <c r="AS215" s="279"/>
      <c r="AT215" s="279"/>
      <c r="AU215" s="279"/>
      <c r="AV215" s="279"/>
      <c r="AW215" s="279"/>
      <c r="AX215" s="279"/>
      <c r="AY215" s="279"/>
      <c r="AZ215" s="279"/>
      <c r="BA215" s="279"/>
      <c r="BB215" s="279"/>
      <c r="BC215" s="279"/>
    </row>
    <row r="216" spans="1:55" s="44" customFormat="1" ht="14.25" customHeight="1">
      <c r="A216" s="277"/>
      <c r="B216" s="628"/>
      <c r="C216" s="625" t="s">
        <v>611</v>
      </c>
      <c r="D216" s="625"/>
      <c r="E216" s="625"/>
      <c r="F216" s="625"/>
      <c r="G216" s="625"/>
      <c r="H216" s="625"/>
      <c r="I216" s="625"/>
      <c r="J216" s="625"/>
      <c r="K216" s="324">
        <v>1825</v>
      </c>
      <c r="L216" s="627"/>
      <c r="M216" s="627"/>
      <c r="N216" s="627"/>
      <c r="O216" s="627"/>
      <c r="P216" s="627"/>
      <c r="Q216" s="327"/>
      <c r="R216" s="279"/>
      <c r="S216" s="279"/>
      <c r="T216" s="279"/>
      <c r="U216" s="279"/>
      <c r="V216" s="279"/>
      <c r="W216" s="279"/>
      <c r="X216" s="279"/>
      <c r="Y216" s="279"/>
      <c r="Z216" s="279"/>
      <c r="AA216" s="279"/>
      <c r="AB216" s="279"/>
      <c r="AC216" s="279"/>
      <c r="AD216" s="279"/>
      <c r="AE216" s="279"/>
      <c r="AF216" s="279"/>
      <c r="AG216" s="279"/>
      <c r="AH216" s="279"/>
      <c r="AI216" s="279"/>
      <c r="AJ216" s="279"/>
      <c r="AK216" s="279"/>
      <c r="AL216" s="279"/>
      <c r="AM216" s="279"/>
      <c r="AN216" s="279"/>
      <c r="AO216" s="279"/>
      <c r="AP216" s="279"/>
      <c r="AQ216" s="279"/>
      <c r="AR216" s="279"/>
      <c r="AS216" s="279"/>
      <c r="AT216" s="279"/>
      <c r="AU216" s="279"/>
      <c r="AV216" s="279"/>
      <c r="AW216" s="279"/>
      <c r="AX216" s="279"/>
      <c r="AY216" s="279"/>
      <c r="AZ216" s="279"/>
      <c r="BA216" s="279"/>
      <c r="BB216" s="279"/>
      <c r="BC216" s="279"/>
    </row>
    <row r="217" spans="1:55" s="44" customFormat="1" ht="14.25" customHeight="1">
      <c r="A217" s="277"/>
      <c r="B217" s="628"/>
      <c r="C217" s="625" t="s">
        <v>612</v>
      </c>
      <c r="D217" s="625"/>
      <c r="E217" s="625"/>
      <c r="F217" s="625"/>
      <c r="G217" s="625"/>
      <c r="H217" s="625"/>
      <c r="I217" s="625"/>
      <c r="J217" s="625"/>
      <c r="K217" s="324">
        <v>1826</v>
      </c>
      <c r="L217" s="627"/>
      <c r="M217" s="627"/>
      <c r="N217" s="627"/>
      <c r="O217" s="627"/>
      <c r="P217" s="627"/>
      <c r="Q217" s="327"/>
      <c r="R217" s="279"/>
      <c r="S217" s="279"/>
      <c r="T217" s="279"/>
      <c r="U217" s="279"/>
      <c r="V217" s="279"/>
      <c r="W217" s="279"/>
      <c r="X217" s="279"/>
      <c r="Y217" s="279"/>
      <c r="Z217" s="279"/>
      <c r="AA217" s="279"/>
      <c r="AB217" s="279"/>
      <c r="AC217" s="279"/>
      <c r="AD217" s="279"/>
      <c r="AE217" s="279"/>
      <c r="AF217" s="279"/>
      <c r="AG217" s="279"/>
      <c r="AH217" s="279"/>
      <c r="AI217" s="279"/>
      <c r="AJ217" s="279"/>
      <c r="AK217" s="279"/>
      <c r="AL217" s="279"/>
      <c r="AM217" s="279"/>
      <c r="AN217" s="279"/>
      <c r="AO217" s="279"/>
      <c r="AP217" s="279"/>
      <c r="AQ217" s="279"/>
      <c r="AR217" s="279"/>
      <c r="AS217" s="279"/>
      <c r="AT217" s="279"/>
      <c r="AU217" s="279"/>
      <c r="AV217" s="279"/>
      <c r="AW217" s="279"/>
      <c r="AX217" s="279"/>
      <c r="AY217" s="279"/>
      <c r="AZ217" s="279"/>
      <c r="BA217" s="279"/>
      <c r="BB217" s="279"/>
      <c r="BC217" s="279"/>
    </row>
    <row r="218" spans="1:55" s="44" customFormat="1">
      <c r="A218" s="277"/>
      <c r="B218" s="279"/>
      <c r="C218" s="279"/>
      <c r="D218" s="279"/>
      <c r="E218" s="279"/>
      <c r="F218" s="279"/>
      <c r="G218" s="279"/>
      <c r="H218" s="279"/>
      <c r="I218" s="279"/>
      <c r="J218" s="279"/>
      <c r="K218" s="279"/>
      <c r="L218" s="279"/>
      <c r="M218" s="279"/>
      <c r="N218" s="279"/>
      <c r="O218" s="279"/>
      <c r="P218" s="279"/>
      <c r="Q218" s="279"/>
      <c r="R218" s="279"/>
      <c r="S218" s="279"/>
      <c r="T218" s="279"/>
      <c r="U218" s="279"/>
      <c r="V218" s="279"/>
      <c r="W218" s="279"/>
      <c r="X218" s="279"/>
      <c r="Y218" s="279"/>
      <c r="Z218" s="279"/>
      <c r="AA218" s="279"/>
      <c r="AB218" s="279"/>
      <c r="AC218" s="279"/>
      <c r="AD218" s="279"/>
      <c r="AE218" s="279"/>
      <c r="AF218" s="279"/>
      <c r="AG218" s="279"/>
      <c r="AH218" s="279"/>
      <c r="AI218" s="279"/>
      <c r="AJ218" s="279"/>
      <c r="AK218" s="279"/>
      <c r="AL218" s="279"/>
      <c r="AM218" s="279"/>
      <c r="AN218" s="279"/>
      <c r="AO218" s="279"/>
      <c r="AP218" s="279"/>
      <c r="AQ218" s="279"/>
      <c r="AR218" s="279"/>
      <c r="AS218" s="279"/>
      <c r="AT218" s="279"/>
      <c r="AU218" s="279"/>
      <c r="AV218" s="279"/>
      <c r="AW218" s="279"/>
      <c r="AX218" s="279"/>
      <c r="AY218" s="279"/>
      <c r="AZ218" s="279"/>
      <c r="BA218" s="279"/>
      <c r="BB218" s="279"/>
      <c r="BC218" s="279"/>
    </row>
    <row r="219" spans="1:55" s="44" customFormat="1" ht="8.25" customHeight="1">
      <c r="A219" s="277"/>
      <c r="B219" s="606" t="s">
        <v>216</v>
      </c>
      <c r="C219" s="606"/>
      <c r="D219" s="606"/>
      <c r="E219" s="606"/>
      <c r="F219" s="606"/>
      <c r="G219" s="606"/>
      <c r="H219" s="606"/>
      <c r="I219" s="606"/>
      <c r="J219" s="606"/>
      <c r="K219" s="606"/>
      <c r="L219" s="606"/>
      <c r="M219" s="606"/>
      <c r="N219" s="606"/>
      <c r="O219" s="606"/>
      <c r="P219" s="606"/>
      <c r="Q219" s="606"/>
      <c r="R219" s="606"/>
      <c r="S219" s="606"/>
      <c r="T219" s="606"/>
      <c r="U219" s="606"/>
      <c r="V219" s="606"/>
      <c r="W219" s="606"/>
      <c r="X219" s="606"/>
      <c r="Y219" s="606"/>
      <c r="Z219" s="606"/>
      <c r="AA219" s="606"/>
      <c r="AB219" s="606"/>
      <c r="AC219" s="606"/>
      <c r="AD219" s="606"/>
      <c r="AE219" s="606"/>
      <c r="AF219" s="606"/>
      <c r="AG219" s="606"/>
      <c r="AH219" s="606"/>
      <c r="AI219" s="606"/>
      <c r="AJ219" s="606"/>
      <c r="AK219" s="606"/>
      <c r="AL219" s="279"/>
      <c r="AM219" s="279"/>
      <c r="AN219" s="279"/>
      <c r="AO219" s="279"/>
      <c r="AP219" s="279"/>
      <c r="AQ219" s="279"/>
      <c r="AR219" s="279"/>
      <c r="AS219" s="279"/>
      <c r="AT219" s="279"/>
      <c r="AU219" s="279"/>
      <c r="AV219" s="279"/>
      <c r="AW219" s="279"/>
      <c r="AX219" s="279"/>
      <c r="AY219" s="279"/>
      <c r="AZ219" s="279"/>
      <c r="BA219" s="279"/>
      <c r="BB219" s="279"/>
      <c r="BC219" s="279"/>
    </row>
    <row r="220" spans="1:55" s="44" customFormat="1" ht="12" customHeight="1">
      <c r="A220" s="277"/>
      <c r="B220" s="606"/>
      <c r="C220" s="606"/>
      <c r="D220" s="606"/>
      <c r="E220" s="606"/>
      <c r="F220" s="606"/>
      <c r="G220" s="606"/>
      <c r="H220" s="606"/>
      <c r="I220" s="606"/>
      <c r="J220" s="606"/>
      <c r="K220" s="606"/>
      <c r="L220" s="606"/>
      <c r="M220" s="606"/>
      <c r="N220" s="606"/>
      <c r="O220" s="606"/>
      <c r="P220" s="606"/>
      <c r="Q220" s="606"/>
      <c r="R220" s="606"/>
      <c r="S220" s="606"/>
      <c r="T220" s="606"/>
      <c r="U220" s="606"/>
      <c r="V220" s="606"/>
      <c r="W220" s="606"/>
      <c r="X220" s="606"/>
      <c r="Y220" s="606"/>
      <c r="Z220" s="606"/>
      <c r="AA220" s="606"/>
      <c r="AB220" s="606"/>
      <c r="AC220" s="606"/>
      <c r="AD220" s="606"/>
      <c r="AE220" s="606"/>
      <c r="AF220" s="606"/>
      <c r="AG220" s="606"/>
      <c r="AH220" s="606"/>
      <c r="AI220" s="606"/>
      <c r="AJ220" s="606"/>
      <c r="AK220" s="606"/>
      <c r="AL220" s="279"/>
      <c r="AM220" s="279"/>
      <c r="AN220" s="279"/>
      <c r="AO220" s="279"/>
      <c r="AP220" s="279"/>
      <c r="AQ220" s="279"/>
      <c r="AR220" s="279"/>
      <c r="AS220" s="279"/>
      <c r="AT220" s="279"/>
      <c r="AU220" s="279"/>
      <c r="AV220" s="279"/>
      <c r="AW220" s="279"/>
      <c r="AX220" s="279"/>
      <c r="AY220" s="279"/>
      <c r="AZ220" s="279"/>
      <c r="BA220" s="279"/>
      <c r="BB220" s="279"/>
      <c r="BC220" s="279"/>
    </row>
    <row r="221" spans="1:55" s="44" customFormat="1" ht="13.5" customHeight="1">
      <c r="A221" s="277"/>
      <c r="B221" s="634" t="s">
        <v>217</v>
      </c>
      <c r="C221" s="634"/>
      <c r="D221" s="634"/>
      <c r="E221" s="634"/>
      <c r="F221" s="634"/>
      <c r="G221" s="634"/>
      <c r="H221" s="634"/>
      <c r="I221" s="634"/>
      <c r="J221" s="634"/>
      <c r="K221" s="634"/>
      <c r="L221" s="634"/>
      <c r="M221" s="634" t="s">
        <v>218</v>
      </c>
      <c r="N221" s="634"/>
      <c r="O221" s="634"/>
      <c r="P221" s="634"/>
      <c r="Q221" s="634"/>
      <c r="R221" s="634"/>
      <c r="S221" s="635" t="s">
        <v>219</v>
      </c>
      <c r="T221" s="635"/>
      <c r="U221" s="635"/>
      <c r="V221" s="635"/>
      <c r="W221" s="635"/>
      <c r="X221" s="635"/>
      <c r="Y221" s="636" t="s">
        <v>220</v>
      </c>
      <c r="Z221" s="636"/>
      <c r="AA221" s="636"/>
      <c r="AB221" s="636"/>
      <c r="AC221" s="636"/>
      <c r="AD221" s="636"/>
      <c r="AE221" s="636"/>
      <c r="AF221" s="636"/>
      <c r="AG221" s="636"/>
      <c r="AH221" s="636"/>
      <c r="AI221" s="636"/>
      <c r="AJ221" s="636"/>
      <c r="AK221" s="637"/>
      <c r="AL221" s="279"/>
      <c r="AM221" s="279"/>
      <c r="AN221" s="279"/>
      <c r="AO221" s="279"/>
      <c r="AP221" s="279"/>
      <c r="AQ221" s="279"/>
      <c r="AR221" s="279"/>
      <c r="AS221" s="279"/>
      <c r="AT221" s="279"/>
      <c r="AU221" s="279"/>
      <c r="AV221" s="279"/>
      <c r="AW221" s="279"/>
      <c r="AX221" s="279"/>
      <c r="AY221" s="279"/>
      <c r="AZ221" s="279"/>
      <c r="BA221" s="279"/>
      <c r="BB221" s="279"/>
      <c r="BC221" s="279"/>
    </row>
    <row r="222" spans="1:55" s="44" customFormat="1" ht="13.5" customHeight="1">
      <c r="A222" s="277"/>
      <c r="B222" s="634"/>
      <c r="C222" s="634"/>
      <c r="D222" s="634"/>
      <c r="E222" s="634"/>
      <c r="F222" s="634"/>
      <c r="G222" s="634"/>
      <c r="H222" s="634"/>
      <c r="I222" s="634"/>
      <c r="J222" s="634"/>
      <c r="K222" s="634"/>
      <c r="L222" s="634"/>
      <c r="M222" s="634"/>
      <c r="N222" s="634"/>
      <c r="O222" s="634"/>
      <c r="P222" s="634"/>
      <c r="Q222" s="634"/>
      <c r="R222" s="634"/>
      <c r="S222" s="635"/>
      <c r="T222" s="635"/>
      <c r="U222" s="635"/>
      <c r="V222" s="635"/>
      <c r="W222" s="635"/>
      <c r="X222" s="635"/>
      <c r="Y222" s="638" t="s">
        <v>221</v>
      </c>
      <c r="Z222" s="638"/>
      <c r="AA222" s="638"/>
      <c r="AB222" s="638"/>
      <c r="AC222" s="638"/>
      <c r="AD222" s="638"/>
      <c r="AE222" s="638" t="s">
        <v>222</v>
      </c>
      <c r="AF222" s="638"/>
      <c r="AG222" s="638"/>
      <c r="AH222" s="638"/>
      <c r="AI222" s="638"/>
      <c r="AJ222" s="638"/>
      <c r="AK222" s="637"/>
      <c r="AL222" s="279"/>
      <c r="AM222" s="279"/>
      <c r="AN222" s="279"/>
      <c r="AO222" s="279"/>
      <c r="AP222" s="279"/>
      <c r="AQ222" s="279"/>
      <c r="AR222" s="279"/>
      <c r="AS222" s="279"/>
      <c r="AT222" s="279"/>
      <c r="AU222" s="279"/>
      <c r="AV222" s="279"/>
      <c r="AW222" s="279"/>
      <c r="AX222" s="279"/>
      <c r="AY222" s="279"/>
      <c r="AZ222" s="279"/>
      <c r="BA222" s="279"/>
      <c r="BB222" s="279"/>
      <c r="BC222" s="279"/>
    </row>
    <row r="223" spans="1:55" s="44" customFormat="1" ht="15.75" customHeight="1">
      <c r="A223" s="277"/>
      <c r="B223" s="629" t="s">
        <v>223</v>
      </c>
      <c r="C223" s="629"/>
      <c r="D223" s="629"/>
      <c r="E223" s="629"/>
      <c r="F223" s="629"/>
      <c r="G223" s="629"/>
      <c r="H223" s="629"/>
      <c r="I223" s="629"/>
      <c r="J223" s="629"/>
      <c r="K223" s="629"/>
      <c r="L223" s="629"/>
      <c r="M223" s="411">
        <v>1008</v>
      </c>
      <c r="N223" s="630"/>
      <c r="O223" s="630"/>
      <c r="P223" s="630"/>
      <c r="Q223" s="630"/>
      <c r="R223" s="630"/>
      <c r="S223" s="411">
        <v>1009</v>
      </c>
      <c r="T223" s="631"/>
      <c r="U223" s="631"/>
      <c r="V223" s="631"/>
      <c r="W223" s="631"/>
      <c r="X223" s="631"/>
      <c r="Y223" s="411">
        <v>1010</v>
      </c>
      <c r="Z223" s="631"/>
      <c r="AA223" s="631"/>
      <c r="AB223" s="631"/>
      <c r="AC223" s="631"/>
      <c r="AD223" s="631"/>
      <c r="AE223" s="411">
        <v>1356</v>
      </c>
      <c r="AF223" s="632"/>
      <c r="AG223" s="632"/>
      <c r="AH223" s="632"/>
      <c r="AI223" s="632"/>
      <c r="AJ223" s="632"/>
      <c r="AK223" s="328" t="s">
        <v>9</v>
      </c>
      <c r="AL223" s="279"/>
      <c r="AM223" s="279"/>
      <c r="AN223" s="279"/>
      <c r="AO223" s="279"/>
      <c r="AP223" s="279"/>
      <c r="AQ223" s="279"/>
      <c r="AR223" s="279"/>
      <c r="AS223" s="279"/>
      <c r="AT223" s="279"/>
      <c r="AU223" s="279"/>
      <c r="AV223" s="279"/>
      <c r="AW223" s="279"/>
      <c r="AX223" s="279"/>
      <c r="AY223" s="279"/>
      <c r="AZ223" s="279"/>
      <c r="BA223" s="279"/>
      <c r="BB223" s="279"/>
      <c r="BC223" s="279"/>
    </row>
    <row r="224" spans="1:55" s="44" customFormat="1" ht="15.75" customHeight="1">
      <c r="A224" s="277"/>
      <c r="B224" s="633" t="s">
        <v>224</v>
      </c>
      <c r="C224" s="633"/>
      <c r="D224" s="633"/>
      <c r="E224" s="633"/>
      <c r="F224" s="633"/>
      <c r="G224" s="633"/>
      <c r="H224" s="633"/>
      <c r="I224" s="633"/>
      <c r="J224" s="633"/>
      <c r="K224" s="633"/>
      <c r="L224" s="633"/>
      <c r="M224" s="411">
        <v>1011</v>
      </c>
      <c r="N224" s="630"/>
      <c r="O224" s="630"/>
      <c r="P224" s="630"/>
      <c r="Q224" s="630"/>
      <c r="R224" s="630"/>
      <c r="S224" s="411">
        <v>1012</v>
      </c>
      <c r="T224" s="631"/>
      <c r="U224" s="631"/>
      <c r="V224" s="631"/>
      <c r="W224" s="631"/>
      <c r="X224" s="631"/>
      <c r="Y224" s="411">
        <v>1013</v>
      </c>
      <c r="Z224" s="631"/>
      <c r="AA224" s="631"/>
      <c r="AB224" s="631"/>
      <c r="AC224" s="631"/>
      <c r="AD224" s="631"/>
      <c r="AE224" s="411">
        <v>1357</v>
      </c>
      <c r="AF224" s="632"/>
      <c r="AG224" s="632"/>
      <c r="AH224" s="632"/>
      <c r="AI224" s="632"/>
      <c r="AJ224" s="632"/>
      <c r="AK224" s="328" t="s">
        <v>26</v>
      </c>
      <c r="AL224" s="279"/>
      <c r="AM224" s="279"/>
      <c r="AN224" s="279"/>
      <c r="AO224" s="279"/>
      <c r="AP224" s="279"/>
      <c r="AQ224" s="279"/>
      <c r="AR224" s="279"/>
      <c r="AS224" s="279"/>
      <c r="AT224" s="279"/>
      <c r="AU224" s="279"/>
      <c r="AV224" s="279"/>
      <c r="AW224" s="279"/>
      <c r="AX224" s="279"/>
      <c r="AY224" s="279"/>
      <c r="AZ224" s="279"/>
      <c r="BA224" s="279"/>
      <c r="BB224" s="279"/>
      <c r="BC224" s="279"/>
    </row>
    <row r="225" spans="1:55" s="44" customFormat="1" ht="15.75" customHeight="1">
      <c r="A225" s="277"/>
      <c r="B225" s="629" t="s">
        <v>225</v>
      </c>
      <c r="C225" s="629"/>
      <c r="D225" s="629"/>
      <c r="E225" s="629"/>
      <c r="F225" s="629"/>
      <c r="G225" s="629"/>
      <c r="H225" s="629"/>
      <c r="I225" s="629"/>
      <c r="J225" s="629"/>
      <c r="K225" s="629"/>
      <c r="L225" s="629"/>
      <c r="M225" s="411">
        <v>1358</v>
      </c>
      <c r="N225" s="630"/>
      <c r="O225" s="630"/>
      <c r="P225" s="630"/>
      <c r="Q225" s="630"/>
      <c r="R225" s="630"/>
      <c r="S225" s="411">
        <v>1359</v>
      </c>
      <c r="T225" s="641"/>
      <c r="U225" s="641"/>
      <c r="V225" s="641"/>
      <c r="W225" s="641"/>
      <c r="X225" s="641"/>
      <c r="Y225" s="411">
        <v>1360</v>
      </c>
      <c r="Z225" s="641"/>
      <c r="AA225" s="641"/>
      <c r="AB225" s="641"/>
      <c r="AC225" s="641"/>
      <c r="AD225" s="641"/>
      <c r="AE225" s="411">
        <v>1361</v>
      </c>
      <c r="AF225" s="642"/>
      <c r="AG225" s="642"/>
      <c r="AH225" s="642"/>
      <c r="AI225" s="642"/>
      <c r="AJ225" s="642"/>
      <c r="AK225" s="329" t="s">
        <v>9</v>
      </c>
      <c r="AL225" s="279"/>
      <c r="AM225" s="279"/>
      <c r="AN225" s="279"/>
      <c r="AO225" s="279"/>
      <c r="AP225" s="279"/>
      <c r="AQ225" s="279"/>
      <c r="AR225" s="279"/>
      <c r="AS225" s="279"/>
      <c r="AT225" s="279"/>
      <c r="AU225" s="279"/>
      <c r="AV225" s="279"/>
      <c r="AW225" s="279"/>
      <c r="AX225" s="279"/>
      <c r="AY225" s="279"/>
      <c r="AZ225" s="279"/>
      <c r="BA225" s="279"/>
      <c r="BB225" s="279"/>
      <c r="BC225" s="279"/>
    </row>
    <row r="226" spans="1:55" s="44" customFormat="1" ht="15.75" customHeight="1">
      <c r="A226" s="277"/>
      <c r="B226" s="633" t="s">
        <v>224</v>
      </c>
      <c r="C226" s="633"/>
      <c r="D226" s="633"/>
      <c r="E226" s="633"/>
      <c r="F226" s="633"/>
      <c r="G226" s="633"/>
      <c r="H226" s="633"/>
      <c r="I226" s="633"/>
      <c r="J226" s="633"/>
      <c r="K226" s="633"/>
      <c r="L226" s="633"/>
      <c r="M226" s="411">
        <v>1184</v>
      </c>
      <c r="N226" s="630"/>
      <c r="O226" s="630"/>
      <c r="P226" s="630"/>
      <c r="Q226" s="630"/>
      <c r="R226" s="630"/>
      <c r="S226" s="411">
        <v>1362</v>
      </c>
      <c r="T226" s="641"/>
      <c r="U226" s="641"/>
      <c r="V226" s="641"/>
      <c r="W226" s="641"/>
      <c r="X226" s="641"/>
      <c r="Y226" s="411">
        <v>1363</v>
      </c>
      <c r="Z226" s="641"/>
      <c r="AA226" s="641"/>
      <c r="AB226" s="641"/>
      <c r="AC226" s="641"/>
      <c r="AD226" s="641"/>
      <c r="AE226" s="411">
        <v>1364</v>
      </c>
      <c r="AF226" s="642"/>
      <c r="AG226" s="642"/>
      <c r="AH226" s="642"/>
      <c r="AI226" s="642"/>
      <c r="AJ226" s="642"/>
      <c r="AK226" s="329" t="s">
        <v>26</v>
      </c>
      <c r="AL226" s="279"/>
      <c r="AM226" s="279"/>
      <c r="AN226" s="279"/>
      <c r="AO226" s="279"/>
      <c r="AP226" s="279"/>
      <c r="AQ226" s="279"/>
      <c r="AR226" s="279"/>
      <c r="AS226" s="279"/>
      <c r="AT226" s="279"/>
      <c r="AU226" s="279"/>
      <c r="AV226" s="279"/>
      <c r="AW226" s="279"/>
      <c r="AX226" s="279"/>
      <c r="AY226" s="279"/>
      <c r="AZ226" s="279"/>
      <c r="BA226" s="279"/>
      <c r="BB226" s="279"/>
      <c r="BC226" s="279"/>
    </row>
    <row r="227" spans="1:55" s="44" customFormat="1" ht="15.75" customHeight="1">
      <c r="A227" s="277"/>
      <c r="B227" s="629" t="s">
        <v>226</v>
      </c>
      <c r="C227" s="629"/>
      <c r="D227" s="629"/>
      <c r="E227" s="629"/>
      <c r="F227" s="629"/>
      <c r="G227" s="629"/>
      <c r="H227" s="629"/>
      <c r="I227" s="629"/>
      <c r="J227" s="629"/>
      <c r="K227" s="629"/>
      <c r="L227" s="629"/>
      <c r="M227" s="411">
        <f>+AE226+1</f>
        <v>1365</v>
      </c>
      <c r="N227" s="630"/>
      <c r="O227" s="630"/>
      <c r="P227" s="630"/>
      <c r="Q227" s="630"/>
      <c r="R227" s="630"/>
      <c r="S227" s="411">
        <v>1366</v>
      </c>
      <c r="T227" s="631"/>
      <c r="U227" s="631"/>
      <c r="V227" s="631"/>
      <c r="W227" s="631"/>
      <c r="X227" s="631"/>
      <c r="Y227" s="411">
        <v>1367</v>
      </c>
      <c r="Z227" s="631"/>
      <c r="AA227" s="631"/>
      <c r="AB227" s="631"/>
      <c r="AC227" s="631"/>
      <c r="AD227" s="631"/>
      <c r="AE227" s="640"/>
      <c r="AF227" s="640"/>
      <c r="AG227" s="640"/>
      <c r="AH227" s="640"/>
      <c r="AI227" s="640"/>
      <c r="AJ227" s="640"/>
      <c r="AK227" s="329" t="s">
        <v>9</v>
      </c>
      <c r="AL227" s="279"/>
      <c r="AM227" s="279"/>
      <c r="AN227" s="279"/>
      <c r="AO227" s="279"/>
      <c r="AP227" s="279"/>
      <c r="AQ227" s="279"/>
      <c r="AR227" s="279"/>
      <c r="AS227" s="279"/>
      <c r="AT227" s="279"/>
      <c r="AU227" s="279"/>
      <c r="AV227" s="279"/>
      <c r="AW227" s="279"/>
      <c r="AX227" s="279"/>
      <c r="AY227" s="279"/>
      <c r="AZ227" s="279"/>
      <c r="BA227" s="279"/>
      <c r="BB227" s="279"/>
      <c r="BC227" s="279"/>
    </row>
    <row r="228" spans="1:55" s="44" customFormat="1" ht="15.75" customHeight="1">
      <c r="A228" s="277"/>
      <c r="B228" s="633" t="s">
        <v>224</v>
      </c>
      <c r="C228" s="633"/>
      <c r="D228" s="633"/>
      <c r="E228" s="633"/>
      <c r="F228" s="633"/>
      <c r="G228" s="633"/>
      <c r="H228" s="633"/>
      <c r="I228" s="633"/>
      <c r="J228" s="633"/>
      <c r="K228" s="633"/>
      <c r="L228" s="633"/>
      <c r="M228" s="411">
        <v>1185</v>
      </c>
      <c r="N228" s="630"/>
      <c r="O228" s="630"/>
      <c r="P228" s="630"/>
      <c r="Q228" s="630"/>
      <c r="R228" s="630"/>
      <c r="S228" s="411">
        <v>1369</v>
      </c>
      <c r="T228" s="631"/>
      <c r="U228" s="631"/>
      <c r="V228" s="631"/>
      <c r="W228" s="631"/>
      <c r="X228" s="631"/>
      <c r="Y228" s="411">
        <v>1370</v>
      </c>
      <c r="Z228" s="631"/>
      <c r="AA228" s="631"/>
      <c r="AB228" s="631"/>
      <c r="AC228" s="631"/>
      <c r="AD228" s="631"/>
      <c r="AE228" s="640"/>
      <c r="AF228" s="640"/>
      <c r="AG228" s="640"/>
      <c r="AH228" s="640"/>
      <c r="AI228" s="640"/>
      <c r="AJ228" s="640"/>
      <c r="AK228" s="328" t="s">
        <v>26</v>
      </c>
      <c r="AL228" s="279"/>
      <c r="AM228" s="279"/>
      <c r="AN228" s="279"/>
      <c r="AO228" s="279"/>
      <c r="AP228" s="279"/>
      <c r="AQ228" s="279"/>
      <c r="AR228" s="279"/>
      <c r="AS228" s="279"/>
      <c r="AT228" s="279"/>
      <c r="AU228" s="279"/>
      <c r="AV228" s="279"/>
      <c r="AW228" s="279"/>
      <c r="AX228" s="279"/>
      <c r="AY228" s="279"/>
      <c r="AZ228" s="279"/>
      <c r="BA228" s="279"/>
      <c r="BB228" s="279"/>
      <c r="BC228" s="279"/>
    </row>
    <row r="229" spans="1:55" s="44" customFormat="1" ht="15.75" customHeight="1">
      <c r="A229" s="277"/>
      <c r="B229" s="633" t="s">
        <v>227</v>
      </c>
      <c r="C229" s="633"/>
      <c r="D229" s="633"/>
      <c r="E229" s="633"/>
      <c r="F229" s="633"/>
      <c r="G229" s="633"/>
      <c r="H229" s="633"/>
      <c r="I229" s="633"/>
      <c r="J229" s="633"/>
      <c r="K229" s="633"/>
      <c r="L229" s="633"/>
      <c r="M229" s="411">
        <v>1096</v>
      </c>
      <c r="N229" s="630"/>
      <c r="O229" s="630"/>
      <c r="P229" s="630"/>
      <c r="Q229" s="630"/>
      <c r="R229" s="630"/>
      <c r="S229" s="411">
        <v>1097</v>
      </c>
      <c r="T229" s="631"/>
      <c r="U229" s="631"/>
      <c r="V229" s="631"/>
      <c r="W229" s="631"/>
      <c r="X229" s="631"/>
      <c r="Y229" s="411">
        <v>1106</v>
      </c>
      <c r="Z229" s="631"/>
      <c r="AA229" s="631"/>
      <c r="AB229" s="631"/>
      <c r="AC229" s="631"/>
      <c r="AD229" s="631"/>
      <c r="AE229" s="411">
        <v>1372</v>
      </c>
      <c r="AF229" s="632"/>
      <c r="AG229" s="632"/>
      <c r="AH229" s="632"/>
      <c r="AI229" s="632"/>
      <c r="AJ229" s="632"/>
      <c r="AK229" s="328" t="s">
        <v>27</v>
      </c>
      <c r="AL229" s="279"/>
      <c r="AM229" s="279"/>
      <c r="AN229" s="279"/>
      <c r="AO229" s="279"/>
      <c r="AP229" s="279"/>
      <c r="AQ229" s="279"/>
      <c r="AR229" s="279"/>
      <c r="AS229" s="279"/>
      <c r="AT229" s="279"/>
      <c r="AU229" s="279"/>
      <c r="AV229" s="279"/>
      <c r="AW229" s="279"/>
      <c r="AX229" s="279"/>
      <c r="AY229" s="279"/>
      <c r="AZ229" s="279"/>
      <c r="BA229" s="279"/>
      <c r="BB229" s="279"/>
      <c r="BC229" s="279"/>
    </row>
    <row r="230" spans="1:55" s="44" customFormat="1">
      <c r="A230" s="277"/>
      <c r="B230" s="279"/>
      <c r="C230" s="279"/>
      <c r="D230" s="279"/>
      <c r="E230" s="279"/>
      <c r="F230" s="279"/>
      <c r="G230" s="279"/>
      <c r="H230" s="279"/>
      <c r="I230" s="279"/>
      <c r="J230" s="279"/>
      <c r="K230" s="279"/>
      <c r="L230" s="279"/>
      <c r="M230" s="279"/>
      <c r="N230" s="279"/>
      <c r="O230" s="279"/>
      <c r="P230" s="279"/>
      <c r="Q230" s="279"/>
      <c r="R230" s="279"/>
      <c r="S230" s="279"/>
      <c r="T230" s="279"/>
      <c r="U230" s="279"/>
      <c r="V230" s="279"/>
      <c r="W230" s="279"/>
      <c r="X230" s="279"/>
      <c r="Y230" s="279"/>
      <c r="Z230" s="279"/>
      <c r="AA230" s="279"/>
      <c r="AB230" s="279"/>
      <c r="AC230" s="279"/>
      <c r="AD230" s="279"/>
      <c r="AE230" s="279"/>
      <c r="AF230" s="279"/>
      <c r="AG230" s="279"/>
      <c r="AH230" s="279"/>
      <c r="AI230" s="279"/>
      <c r="AJ230" s="279"/>
      <c r="AK230" s="279"/>
      <c r="AL230" s="279"/>
      <c r="AM230" s="279"/>
      <c r="AN230" s="279"/>
      <c r="AO230" s="279"/>
      <c r="AP230" s="279"/>
      <c r="AQ230" s="279"/>
      <c r="AR230" s="279"/>
      <c r="AS230" s="279"/>
      <c r="AT230" s="279"/>
      <c r="AU230" s="279"/>
      <c r="AV230" s="279"/>
      <c r="AW230" s="279"/>
      <c r="AX230" s="279"/>
      <c r="AY230" s="279"/>
      <c r="AZ230" s="279"/>
      <c r="BA230" s="279"/>
      <c r="BB230" s="279"/>
      <c r="BC230" s="279"/>
    </row>
    <row r="231" spans="1:55" s="44" customFormat="1">
      <c r="A231" s="277"/>
      <c r="B231" s="639" t="s">
        <v>228</v>
      </c>
      <c r="C231" s="639"/>
      <c r="D231" s="639"/>
      <c r="E231" s="639"/>
      <c r="F231" s="639"/>
      <c r="G231" s="639"/>
      <c r="H231" s="639"/>
      <c r="I231" s="639"/>
      <c r="J231" s="639"/>
      <c r="K231" s="639"/>
      <c r="L231" s="639"/>
      <c r="M231" s="639"/>
      <c r="N231" s="639"/>
      <c r="O231" s="639"/>
      <c r="P231" s="639"/>
      <c r="Q231" s="639"/>
      <c r="R231" s="639"/>
      <c r="S231" s="639"/>
      <c r="T231" s="639"/>
      <c r="U231" s="639"/>
      <c r="V231" s="639"/>
      <c r="W231" s="639"/>
      <c r="X231" s="639"/>
      <c r="Y231" s="639"/>
      <c r="Z231" s="639"/>
      <c r="AA231" s="639"/>
      <c r="AB231" s="639"/>
      <c r="AC231" s="639"/>
      <c r="AD231" s="639"/>
      <c r="AE231" s="639"/>
      <c r="AF231" s="639"/>
      <c r="AG231" s="639"/>
      <c r="AH231" s="639"/>
      <c r="AI231" s="279"/>
      <c r="AJ231" s="279"/>
      <c r="AK231" s="279"/>
      <c r="AL231" s="279"/>
      <c r="AM231" s="279"/>
      <c r="AN231" s="279"/>
      <c r="AO231" s="279"/>
      <c r="AP231" s="279"/>
      <c r="AQ231" s="279"/>
      <c r="AR231" s="279"/>
      <c r="AS231" s="279"/>
      <c r="AT231" s="279"/>
      <c r="AU231" s="279"/>
      <c r="AV231" s="279"/>
      <c r="AW231" s="279"/>
      <c r="AX231" s="279"/>
      <c r="AY231" s="279"/>
      <c r="AZ231" s="279"/>
      <c r="BA231" s="279"/>
      <c r="BB231" s="279"/>
      <c r="BC231" s="279"/>
    </row>
    <row r="232" spans="1:55" s="44" customFormat="1">
      <c r="A232" s="277"/>
      <c r="B232" s="639"/>
      <c r="C232" s="639"/>
      <c r="D232" s="639"/>
      <c r="E232" s="639"/>
      <c r="F232" s="639"/>
      <c r="G232" s="639"/>
      <c r="H232" s="639"/>
      <c r="I232" s="639"/>
      <c r="J232" s="639"/>
      <c r="K232" s="639"/>
      <c r="L232" s="639"/>
      <c r="M232" s="639"/>
      <c r="N232" s="639"/>
      <c r="O232" s="639"/>
      <c r="P232" s="639"/>
      <c r="Q232" s="639"/>
      <c r="R232" s="639"/>
      <c r="S232" s="639"/>
      <c r="T232" s="639"/>
      <c r="U232" s="639"/>
      <c r="V232" s="639"/>
      <c r="W232" s="639"/>
      <c r="X232" s="639"/>
      <c r="Y232" s="639"/>
      <c r="Z232" s="639"/>
      <c r="AA232" s="639"/>
      <c r="AB232" s="639"/>
      <c r="AC232" s="639"/>
      <c r="AD232" s="639"/>
      <c r="AE232" s="639"/>
      <c r="AF232" s="639"/>
      <c r="AG232" s="639"/>
      <c r="AH232" s="639"/>
      <c r="AI232" s="279"/>
      <c r="AJ232" s="279"/>
      <c r="AK232" s="279"/>
      <c r="AL232" s="279"/>
      <c r="AM232" s="279"/>
      <c r="AN232" s="279"/>
      <c r="AO232" s="279"/>
      <c r="AP232" s="279"/>
      <c r="AQ232" s="279"/>
      <c r="AR232" s="279"/>
      <c r="AS232" s="279"/>
      <c r="AT232" s="279"/>
      <c r="AU232" s="279"/>
      <c r="AV232" s="279"/>
      <c r="AW232" s="279"/>
      <c r="AX232" s="279"/>
      <c r="AY232" s="279"/>
      <c r="AZ232" s="279"/>
      <c r="BA232" s="279"/>
      <c r="BB232" s="279"/>
      <c r="BC232" s="279"/>
    </row>
    <row r="233" spans="1:55" s="44" customFormat="1">
      <c r="A233" s="277"/>
      <c r="B233" s="651" t="s">
        <v>229</v>
      </c>
      <c r="C233" s="651"/>
      <c r="D233" s="652" t="s">
        <v>230</v>
      </c>
      <c r="E233" s="652"/>
      <c r="F233" s="652"/>
      <c r="G233" s="652"/>
      <c r="H233" s="652"/>
      <c r="I233" s="652"/>
      <c r="J233" s="652"/>
      <c r="K233" s="652"/>
      <c r="L233" s="652"/>
      <c r="M233" s="652"/>
      <c r="N233" s="652"/>
      <c r="O233" s="652"/>
      <c r="P233" s="652" t="s">
        <v>231</v>
      </c>
      <c r="Q233" s="652"/>
      <c r="R233" s="652"/>
      <c r="S233" s="652"/>
      <c r="T233" s="652"/>
      <c r="U233" s="652"/>
      <c r="V233" s="652" t="s">
        <v>613</v>
      </c>
      <c r="W233" s="652"/>
      <c r="X233" s="652"/>
      <c r="Y233" s="652"/>
      <c r="Z233" s="652"/>
      <c r="AA233" s="652"/>
      <c r="AB233" s="652" t="s">
        <v>232</v>
      </c>
      <c r="AC233" s="652"/>
      <c r="AD233" s="652"/>
      <c r="AE233" s="652"/>
      <c r="AF233" s="652"/>
      <c r="AG233" s="652"/>
      <c r="AH233" s="644"/>
      <c r="AI233" s="279"/>
      <c r="AJ233" s="279"/>
      <c r="AK233" s="279"/>
      <c r="AL233" s="279"/>
      <c r="AM233" s="279"/>
      <c r="AN233" s="279"/>
      <c r="AO233" s="279"/>
      <c r="AP233" s="279"/>
      <c r="AQ233" s="279"/>
      <c r="AR233" s="279"/>
      <c r="AS233" s="279"/>
      <c r="AT233" s="279"/>
      <c r="AU233" s="279"/>
      <c r="AV233" s="279"/>
      <c r="AW233" s="279"/>
      <c r="AX233" s="279"/>
      <c r="AY233" s="279"/>
      <c r="AZ233" s="279"/>
      <c r="BA233" s="279"/>
      <c r="BB233" s="279"/>
      <c r="BC233" s="279"/>
    </row>
    <row r="234" spans="1:55" s="44" customFormat="1">
      <c r="A234" s="277"/>
      <c r="B234" s="651"/>
      <c r="C234" s="651"/>
      <c r="D234" s="652"/>
      <c r="E234" s="652"/>
      <c r="F234" s="652"/>
      <c r="G234" s="652"/>
      <c r="H234" s="652"/>
      <c r="I234" s="652"/>
      <c r="J234" s="652"/>
      <c r="K234" s="652"/>
      <c r="L234" s="652"/>
      <c r="M234" s="652"/>
      <c r="N234" s="652"/>
      <c r="O234" s="652"/>
      <c r="P234" s="652"/>
      <c r="Q234" s="652"/>
      <c r="R234" s="652"/>
      <c r="S234" s="652"/>
      <c r="T234" s="652"/>
      <c r="U234" s="652"/>
      <c r="V234" s="652"/>
      <c r="W234" s="652"/>
      <c r="X234" s="652"/>
      <c r="Y234" s="652"/>
      <c r="Z234" s="652"/>
      <c r="AA234" s="652"/>
      <c r="AB234" s="652"/>
      <c r="AC234" s="652"/>
      <c r="AD234" s="652"/>
      <c r="AE234" s="652"/>
      <c r="AF234" s="652"/>
      <c r="AG234" s="652"/>
      <c r="AH234" s="644"/>
      <c r="AI234" s="279"/>
      <c r="AJ234" s="279"/>
      <c r="AK234" s="279"/>
      <c r="AL234" s="279"/>
      <c r="AM234" s="279"/>
      <c r="AN234" s="279"/>
      <c r="AO234" s="279"/>
      <c r="AP234" s="279"/>
      <c r="AQ234" s="279"/>
      <c r="AR234" s="279"/>
      <c r="AS234" s="279"/>
      <c r="AT234" s="279"/>
      <c r="AU234" s="279"/>
      <c r="AV234" s="279"/>
      <c r="AW234" s="279"/>
      <c r="AX234" s="279"/>
      <c r="AY234" s="279"/>
      <c r="AZ234" s="279"/>
      <c r="BA234" s="279"/>
      <c r="BB234" s="279"/>
      <c r="BC234" s="279"/>
    </row>
    <row r="235" spans="1:55" s="306" customFormat="1" ht="15.75" customHeight="1">
      <c r="A235" s="304"/>
      <c r="B235" s="651"/>
      <c r="C235" s="651"/>
      <c r="D235" s="625" t="s">
        <v>233</v>
      </c>
      <c r="E235" s="625"/>
      <c r="F235" s="625"/>
      <c r="G235" s="625"/>
      <c r="H235" s="625"/>
      <c r="I235" s="625"/>
      <c r="J235" s="625"/>
      <c r="K235" s="625"/>
      <c r="L235" s="625"/>
      <c r="M235" s="625"/>
      <c r="N235" s="625"/>
      <c r="O235" s="625"/>
      <c r="P235" s="411">
        <v>994</v>
      </c>
      <c r="Q235" s="643"/>
      <c r="R235" s="643"/>
      <c r="S235" s="643"/>
      <c r="T235" s="643"/>
      <c r="U235" s="643"/>
      <c r="V235" s="411">
        <v>876</v>
      </c>
      <c r="W235" s="643"/>
      <c r="X235" s="643"/>
      <c r="Y235" s="643"/>
      <c r="Z235" s="643"/>
      <c r="AA235" s="643"/>
      <c r="AB235" s="411">
        <v>898</v>
      </c>
      <c r="AC235" s="643"/>
      <c r="AD235" s="643"/>
      <c r="AE235" s="643"/>
      <c r="AF235" s="643"/>
      <c r="AG235" s="643"/>
      <c r="AH235" s="412"/>
      <c r="AI235" s="305"/>
      <c r="AJ235" s="305"/>
      <c r="AK235" s="305"/>
      <c r="AL235" s="305"/>
      <c r="AM235" s="305"/>
      <c r="AN235" s="305"/>
      <c r="AO235" s="305"/>
      <c r="AP235" s="305"/>
      <c r="AQ235" s="305"/>
      <c r="AR235" s="305"/>
      <c r="AS235" s="305"/>
      <c r="AT235" s="305"/>
      <c r="AU235" s="305"/>
      <c r="AV235" s="305"/>
      <c r="AW235" s="305"/>
      <c r="AX235" s="305"/>
      <c r="AY235" s="305"/>
      <c r="AZ235" s="305"/>
      <c r="BA235" s="305"/>
      <c r="BB235" s="305"/>
      <c r="BC235" s="305"/>
    </row>
    <row r="236" spans="1:55" s="306" customFormat="1" ht="15.75" customHeight="1">
      <c r="A236" s="304"/>
      <c r="B236" s="651"/>
      <c r="C236" s="651"/>
      <c r="D236" s="625" t="s">
        <v>234</v>
      </c>
      <c r="E236" s="625"/>
      <c r="F236" s="625"/>
      <c r="G236" s="625"/>
      <c r="H236" s="625"/>
      <c r="I236" s="625"/>
      <c r="J236" s="625"/>
      <c r="K236" s="625"/>
      <c r="L236" s="625"/>
      <c r="M236" s="625"/>
      <c r="N236" s="625"/>
      <c r="O236" s="625"/>
      <c r="P236" s="411">
        <v>986</v>
      </c>
      <c r="Q236" s="643"/>
      <c r="R236" s="643"/>
      <c r="S236" s="643"/>
      <c r="T236" s="643"/>
      <c r="U236" s="643"/>
      <c r="V236" s="411">
        <v>990</v>
      </c>
      <c r="W236" s="643"/>
      <c r="X236" s="643"/>
      <c r="Y236" s="643"/>
      <c r="Z236" s="643"/>
      <c r="AA236" s="643"/>
      <c r="AB236" s="411">
        <v>373</v>
      </c>
      <c r="AC236" s="643"/>
      <c r="AD236" s="643"/>
      <c r="AE236" s="643"/>
      <c r="AF236" s="643"/>
      <c r="AG236" s="643"/>
      <c r="AH236" s="412"/>
      <c r="AI236" s="305"/>
      <c r="AJ236" s="305"/>
      <c r="AK236" s="305"/>
      <c r="AL236" s="305"/>
      <c r="AM236" s="305"/>
      <c r="AN236" s="305"/>
      <c r="AO236" s="305"/>
      <c r="AP236" s="305"/>
      <c r="AQ236" s="305"/>
      <c r="AR236" s="305"/>
      <c r="AS236" s="305"/>
      <c r="AT236" s="305"/>
      <c r="AU236" s="305"/>
      <c r="AV236" s="305"/>
      <c r="AW236" s="305"/>
      <c r="AX236" s="305"/>
      <c r="AY236" s="305"/>
      <c r="AZ236" s="305"/>
      <c r="BA236" s="305"/>
      <c r="BB236" s="305"/>
      <c r="BC236" s="305"/>
    </row>
    <row r="237" spans="1:55" s="306" customFormat="1" ht="15.75" customHeight="1">
      <c r="A237" s="304"/>
      <c r="B237" s="651"/>
      <c r="C237" s="651"/>
      <c r="D237" s="625" t="s">
        <v>235</v>
      </c>
      <c r="E237" s="625"/>
      <c r="F237" s="625"/>
      <c r="G237" s="625"/>
      <c r="H237" s="625"/>
      <c r="I237" s="625"/>
      <c r="J237" s="625"/>
      <c r="K237" s="625"/>
      <c r="L237" s="625"/>
      <c r="M237" s="625"/>
      <c r="N237" s="625"/>
      <c r="O237" s="625"/>
      <c r="P237" s="411">
        <v>987</v>
      </c>
      <c r="Q237" s="643"/>
      <c r="R237" s="643"/>
      <c r="S237" s="643"/>
      <c r="T237" s="643"/>
      <c r="U237" s="643"/>
      <c r="V237" s="411">
        <v>991</v>
      </c>
      <c r="W237" s="643"/>
      <c r="X237" s="643"/>
      <c r="Y237" s="643"/>
      <c r="Z237" s="643"/>
      <c r="AA237" s="643"/>
      <c r="AB237" s="411">
        <v>382</v>
      </c>
      <c r="AC237" s="643"/>
      <c r="AD237" s="643"/>
      <c r="AE237" s="643"/>
      <c r="AF237" s="643"/>
      <c r="AG237" s="643"/>
      <c r="AH237" s="412"/>
      <c r="AI237" s="305"/>
      <c r="AJ237" s="305"/>
      <c r="AK237" s="305"/>
      <c r="AL237" s="305"/>
      <c r="AM237" s="305"/>
      <c r="AN237" s="305"/>
      <c r="AO237" s="305"/>
      <c r="AP237" s="305"/>
      <c r="AQ237" s="305"/>
      <c r="AR237" s="305"/>
      <c r="AS237" s="305"/>
      <c r="AT237" s="305"/>
      <c r="AU237" s="305"/>
      <c r="AV237" s="305"/>
      <c r="AW237" s="305"/>
      <c r="AX237" s="305"/>
      <c r="AY237" s="305"/>
      <c r="AZ237" s="305"/>
      <c r="BA237" s="305"/>
      <c r="BB237" s="305"/>
      <c r="BC237" s="305"/>
    </row>
    <row r="238" spans="1:55" s="306" customFormat="1" ht="15.75" customHeight="1">
      <c r="A238" s="304"/>
      <c r="B238" s="651"/>
      <c r="C238" s="651"/>
      <c r="D238" s="625" t="s">
        <v>236</v>
      </c>
      <c r="E238" s="625"/>
      <c r="F238" s="625"/>
      <c r="G238" s="625"/>
      <c r="H238" s="625"/>
      <c r="I238" s="625"/>
      <c r="J238" s="625"/>
      <c r="K238" s="625"/>
      <c r="L238" s="625"/>
      <c r="M238" s="625"/>
      <c r="N238" s="625"/>
      <c r="O238" s="625"/>
      <c r="P238" s="411">
        <v>988</v>
      </c>
      <c r="Q238" s="643"/>
      <c r="R238" s="643"/>
      <c r="S238" s="643"/>
      <c r="T238" s="643"/>
      <c r="U238" s="643"/>
      <c r="V238" s="411">
        <v>1001</v>
      </c>
      <c r="W238" s="643"/>
      <c r="X238" s="643"/>
      <c r="Y238" s="643"/>
      <c r="Z238" s="643"/>
      <c r="AA238" s="643"/>
      <c r="AB238" s="411">
        <v>761</v>
      </c>
      <c r="AC238" s="643"/>
      <c r="AD238" s="643"/>
      <c r="AE238" s="643"/>
      <c r="AF238" s="643"/>
      <c r="AG238" s="643"/>
      <c r="AH238" s="412"/>
      <c r="AI238" s="305"/>
      <c r="AJ238" s="305"/>
      <c r="AK238" s="305"/>
      <c r="AL238" s="305"/>
      <c r="AM238" s="305"/>
      <c r="AN238" s="305"/>
      <c r="AO238" s="305"/>
      <c r="AP238" s="305"/>
      <c r="AQ238" s="305"/>
      <c r="AR238" s="305"/>
      <c r="AS238" s="305"/>
      <c r="AT238" s="305"/>
      <c r="AU238" s="305"/>
      <c r="AV238" s="305"/>
      <c r="AW238" s="305"/>
      <c r="AX238" s="305"/>
      <c r="AY238" s="305"/>
      <c r="AZ238" s="305"/>
      <c r="BA238" s="305"/>
      <c r="BB238" s="305"/>
      <c r="BC238" s="305"/>
    </row>
    <row r="239" spans="1:55" s="306" customFormat="1" ht="15.75" customHeight="1">
      <c r="A239" s="304"/>
      <c r="B239" s="651"/>
      <c r="C239" s="651"/>
      <c r="D239" s="625" t="s">
        <v>237</v>
      </c>
      <c r="E239" s="625"/>
      <c r="F239" s="625"/>
      <c r="G239" s="625"/>
      <c r="H239" s="625"/>
      <c r="I239" s="625"/>
      <c r="J239" s="625"/>
      <c r="K239" s="625"/>
      <c r="L239" s="625"/>
      <c r="M239" s="625"/>
      <c r="N239" s="625"/>
      <c r="O239" s="625"/>
      <c r="P239" s="411">
        <v>792</v>
      </c>
      <c r="Q239" s="643"/>
      <c r="R239" s="643"/>
      <c r="S239" s="643"/>
      <c r="T239" s="643"/>
      <c r="U239" s="643"/>
      <c r="V239" s="411">
        <v>794</v>
      </c>
      <c r="W239" s="643"/>
      <c r="X239" s="643"/>
      <c r="Y239" s="643"/>
      <c r="Z239" s="643"/>
      <c r="AA239" s="643"/>
      <c r="AB239" s="411">
        <v>773</v>
      </c>
      <c r="AC239" s="643"/>
      <c r="AD239" s="643"/>
      <c r="AE239" s="643"/>
      <c r="AF239" s="643"/>
      <c r="AG239" s="643"/>
      <c r="AH239" s="412"/>
      <c r="AI239" s="305"/>
      <c r="AJ239" s="305"/>
      <c r="AK239" s="305"/>
      <c r="AL239" s="305"/>
      <c r="AM239" s="305"/>
      <c r="AN239" s="305"/>
      <c r="AO239" s="305"/>
      <c r="AP239" s="305"/>
      <c r="AQ239" s="305"/>
      <c r="AR239" s="305"/>
      <c r="AS239" s="305"/>
      <c r="AT239" s="305"/>
      <c r="AU239" s="305"/>
      <c r="AV239" s="305"/>
      <c r="AW239" s="305"/>
      <c r="AX239" s="305"/>
      <c r="AY239" s="305"/>
      <c r="AZ239" s="305"/>
      <c r="BA239" s="305"/>
      <c r="BB239" s="305"/>
      <c r="BC239" s="305"/>
    </row>
    <row r="240" spans="1:55" s="306" customFormat="1" ht="15.75" customHeight="1">
      <c r="A240" s="304"/>
      <c r="B240" s="651"/>
      <c r="C240" s="651"/>
      <c r="D240" s="560" t="s">
        <v>238</v>
      </c>
      <c r="E240" s="560"/>
      <c r="F240" s="560"/>
      <c r="G240" s="560"/>
      <c r="H240" s="560"/>
      <c r="I240" s="560"/>
      <c r="J240" s="560"/>
      <c r="K240" s="560"/>
      <c r="L240" s="560"/>
      <c r="M240" s="560"/>
      <c r="N240" s="560"/>
      <c r="O240" s="560"/>
      <c r="P240" s="560"/>
      <c r="Q240" s="560"/>
      <c r="R240" s="560"/>
      <c r="S240" s="560"/>
      <c r="T240" s="560"/>
      <c r="U240" s="560"/>
      <c r="V240" s="560"/>
      <c r="W240" s="560"/>
      <c r="X240" s="560"/>
      <c r="Y240" s="560"/>
      <c r="Z240" s="560"/>
      <c r="AA240" s="560"/>
      <c r="AB240" s="411">
        <v>365</v>
      </c>
      <c r="AC240" s="643"/>
      <c r="AD240" s="643"/>
      <c r="AE240" s="643"/>
      <c r="AF240" s="643"/>
      <c r="AG240" s="643"/>
      <c r="AH240" s="412"/>
      <c r="AI240" s="305"/>
      <c r="AJ240" s="305"/>
      <c r="AK240" s="305"/>
      <c r="AL240" s="305"/>
      <c r="AM240" s="305"/>
      <c r="AN240" s="305"/>
      <c r="AO240" s="305"/>
      <c r="AP240" s="305"/>
      <c r="AQ240" s="305"/>
      <c r="AR240" s="305"/>
      <c r="AS240" s="305"/>
      <c r="AT240" s="305"/>
      <c r="AU240" s="305"/>
      <c r="AV240" s="305"/>
      <c r="AW240" s="305"/>
      <c r="AX240" s="305"/>
      <c r="AY240" s="305"/>
      <c r="AZ240" s="305"/>
      <c r="BA240" s="305"/>
      <c r="BB240" s="305"/>
      <c r="BC240" s="305"/>
    </row>
    <row r="241" spans="1:55" s="306" customFormat="1" ht="15.75" customHeight="1">
      <c r="A241" s="304"/>
      <c r="B241" s="651"/>
      <c r="C241" s="651"/>
      <c r="D241" s="560" t="s">
        <v>239</v>
      </c>
      <c r="E241" s="560"/>
      <c r="F241" s="560"/>
      <c r="G241" s="560"/>
      <c r="H241" s="560"/>
      <c r="I241" s="560"/>
      <c r="J241" s="560"/>
      <c r="K241" s="560"/>
      <c r="L241" s="560"/>
      <c r="M241" s="560"/>
      <c r="N241" s="560"/>
      <c r="O241" s="560"/>
      <c r="P241" s="560"/>
      <c r="Q241" s="560"/>
      <c r="R241" s="560"/>
      <c r="S241" s="560"/>
      <c r="T241" s="560"/>
      <c r="U241" s="560"/>
      <c r="V241" s="560"/>
      <c r="W241" s="560"/>
      <c r="X241" s="560"/>
      <c r="Y241" s="560"/>
      <c r="Z241" s="560"/>
      <c r="AA241" s="560"/>
      <c r="AB241" s="411">
        <v>366</v>
      </c>
      <c r="AC241" s="643"/>
      <c r="AD241" s="643"/>
      <c r="AE241" s="643"/>
      <c r="AF241" s="643"/>
      <c r="AG241" s="643"/>
      <c r="AH241" s="412"/>
      <c r="AI241" s="305"/>
      <c r="AJ241" s="305"/>
      <c r="AK241" s="305"/>
      <c r="AL241" s="305"/>
      <c r="AM241" s="305"/>
      <c r="AN241" s="305"/>
      <c r="AO241" s="305"/>
      <c r="AP241" s="305"/>
      <c r="AQ241" s="305"/>
      <c r="AR241" s="305"/>
      <c r="AS241" s="305"/>
      <c r="AT241" s="305"/>
      <c r="AU241" s="305"/>
      <c r="AV241" s="305"/>
      <c r="AW241" s="305"/>
      <c r="AX241" s="305"/>
      <c r="AY241" s="305"/>
      <c r="AZ241" s="305"/>
      <c r="BA241" s="305"/>
      <c r="BB241" s="305"/>
      <c r="BC241" s="305"/>
    </row>
    <row r="242" spans="1:55" s="306" customFormat="1" ht="15.75" customHeight="1">
      <c r="A242" s="304"/>
      <c r="B242" s="651"/>
      <c r="C242" s="651"/>
      <c r="D242" s="560" t="s">
        <v>240</v>
      </c>
      <c r="E242" s="560"/>
      <c r="F242" s="560"/>
      <c r="G242" s="560"/>
      <c r="H242" s="560"/>
      <c r="I242" s="560"/>
      <c r="J242" s="560"/>
      <c r="K242" s="560"/>
      <c r="L242" s="560"/>
      <c r="M242" s="560"/>
      <c r="N242" s="560"/>
      <c r="O242" s="560"/>
      <c r="P242" s="560"/>
      <c r="Q242" s="560"/>
      <c r="R242" s="560"/>
      <c r="S242" s="560"/>
      <c r="T242" s="560"/>
      <c r="U242" s="560"/>
      <c r="V242" s="560"/>
      <c r="W242" s="560"/>
      <c r="X242" s="560"/>
      <c r="Y242" s="560"/>
      <c r="Z242" s="560"/>
      <c r="AA242" s="560"/>
      <c r="AB242" s="411">
        <v>392</v>
      </c>
      <c r="AC242" s="643"/>
      <c r="AD242" s="643"/>
      <c r="AE242" s="643"/>
      <c r="AF242" s="643"/>
      <c r="AG242" s="643"/>
      <c r="AH242" s="412"/>
      <c r="AI242" s="305"/>
      <c r="AJ242" s="305"/>
      <c r="AK242" s="305"/>
      <c r="AL242" s="305"/>
      <c r="AM242" s="305"/>
      <c r="AN242" s="305"/>
      <c r="AO242" s="305"/>
      <c r="AP242" s="305"/>
      <c r="AQ242" s="305"/>
      <c r="AR242" s="305"/>
      <c r="AS242" s="305"/>
      <c r="AT242" s="305"/>
      <c r="AU242" s="305"/>
      <c r="AV242" s="305"/>
      <c r="AW242" s="305"/>
      <c r="AX242" s="305"/>
      <c r="AY242" s="305"/>
      <c r="AZ242" s="305"/>
      <c r="BA242" s="305"/>
      <c r="BB242" s="305"/>
      <c r="BC242" s="305"/>
    </row>
    <row r="243" spans="1:55" s="306" customFormat="1" ht="15.75" customHeight="1">
      <c r="A243" s="304"/>
      <c r="B243" s="651"/>
      <c r="C243" s="651"/>
      <c r="D243" s="560" t="s">
        <v>241</v>
      </c>
      <c r="E243" s="560"/>
      <c r="F243" s="560"/>
      <c r="G243" s="560"/>
      <c r="H243" s="560"/>
      <c r="I243" s="560"/>
      <c r="J243" s="560"/>
      <c r="K243" s="560"/>
      <c r="L243" s="560"/>
      <c r="M243" s="560"/>
      <c r="N243" s="560"/>
      <c r="O243" s="560"/>
      <c r="P243" s="560"/>
      <c r="Q243" s="560"/>
      <c r="R243" s="560"/>
      <c r="S243" s="560"/>
      <c r="T243" s="560"/>
      <c r="U243" s="560"/>
      <c r="V243" s="560"/>
      <c r="W243" s="560"/>
      <c r="X243" s="560"/>
      <c r="Y243" s="560"/>
      <c r="Z243" s="560"/>
      <c r="AA243" s="560"/>
      <c r="AB243" s="411">
        <v>1153</v>
      </c>
      <c r="AC243" s="643"/>
      <c r="AD243" s="643"/>
      <c r="AE243" s="643"/>
      <c r="AF243" s="643"/>
      <c r="AG243" s="643"/>
      <c r="AH243" s="412"/>
      <c r="AI243" s="305"/>
      <c r="AJ243" s="305"/>
      <c r="AK243" s="305"/>
      <c r="AL243" s="305"/>
      <c r="AM243" s="305"/>
      <c r="AN243" s="305"/>
      <c r="AO243" s="305"/>
      <c r="AP243" s="305"/>
      <c r="AQ243" s="305"/>
      <c r="AR243" s="305"/>
      <c r="AS243" s="305"/>
      <c r="AT243" s="305"/>
      <c r="AU243" s="305"/>
      <c r="AV243" s="305"/>
      <c r="AW243" s="305"/>
      <c r="AX243" s="305"/>
      <c r="AY243" s="305"/>
      <c r="AZ243" s="305"/>
      <c r="BA243" s="305"/>
      <c r="BB243" s="305"/>
      <c r="BC243" s="305"/>
    </row>
    <row r="244" spans="1:55" s="306" customFormat="1" ht="15.75" customHeight="1">
      <c r="A244" s="304"/>
      <c r="B244" s="651"/>
      <c r="C244" s="651"/>
      <c r="D244" s="560" t="s">
        <v>242</v>
      </c>
      <c r="E244" s="560"/>
      <c r="F244" s="560"/>
      <c r="G244" s="560"/>
      <c r="H244" s="560"/>
      <c r="I244" s="560"/>
      <c r="J244" s="560"/>
      <c r="K244" s="560"/>
      <c r="L244" s="560"/>
      <c r="M244" s="560"/>
      <c r="N244" s="560"/>
      <c r="O244" s="560"/>
      <c r="P244" s="560"/>
      <c r="Q244" s="560"/>
      <c r="R244" s="560"/>
      <c r="S244" s="560"/>
      <c r="T244" s="560"/>
      <c r="U244" s="560"/>
      <c r="V244" s="560"/>
      <c r="W244" s="560"/>
      <c r="X244" s="560"/>
      <c r="Y244" s="560"/>
      <c r="Z244" s="560"/>
      <c r="AA244" s="560"/>
      <c r="AB244" s="411">
        <v>984</v>
      </c>
      <c r="AC244" s="643"/>
      <c r="AD244" s="643"/>
      <c r="AE244" s="643"/>
      <c r="AF244" s="643"/>
      <c r="AG244" s="643"/>
      <c r="AH244" s="412"/>
      <c r="AI244" s="305"/>
      <c r="AJ244" s="305"/>
      <c r="AK244" s="305"/>
      <c r="AL244" s="305"/>
      <c r="AM244" s="305"/>
      <c r="AN244" s="305"/>
      <c r="AO244" s="305"/>
      <c r="AP244" s="305"/>
      <c r="AQ244" s="305"/>
      <c r="AR244" s="305"/>
      <c r="AS244" s="305"/>
      <c r="AT244" s="305"/>
      <c r="AU244" s="305"/>
      <c r="AV244" s="305"/>
      <c r="AW244" s="305"/>
      <c r="AX244" s="305"/>
      <c r="AY244" s="305"/>
      <c r="AZ244" s="305"/>
      <c r="BA244" s="305"/>
      <c r="BB244" s="305"/>
      <c r="BC244" s="305"/>
    </row>
    <row r="245" spans="1:55" s="306" customFormat="1" ht="15.75" customHeight="1">
      <c r="A245" s="304"/>
      <c r="B245" s="651" t="s">
        <v>243</v>
      </c>
      <c r="C245" s="651"/>
      <c r="D245" s="560" t="s">
        <v>244</v>
      </c>
      <c r="E245" s="560"/>
      <c r="F245" s="560"/>
      <c r="G245" s="560"/>
      <c r="H245" s="560"/>
      <c r="I245" s="560"/>
      <c r="J245" s="560"/>
      <c r="K245" s="560"/>
      <c r="L245" s="560"/>
      <c r="M245" s="560"/>
      <c r="N245" s="560"/>
      <c r="O245" s="560"/>
      <c r="P245" s="560"/>
      <c r="Q245" s="560"/>
      <c r="R245" s="560"/>
      <c r="S245" s="560"/>
      <c r="T245" s="560"/>
      <c r="U245" s="560"/>
      <c r="V245" s="560"/>
      <c r="W245" s="560"/>
      <c r="X245" s="560"/>
      <c r="Y245" s="560"/>
      <c r="Z245" s="560"/>
      <c r="AA245" s="560"/>
      <c r="AB245" s="411">
        <v>839</v>
      </c>
      <c r="AC245" s="643"/>
      <c r="AD245" s="643"/>
      <c r="AE245" s="643"/>
      <c r="AF245" s="643"/>
      <c r="AG245" s="643"/>
      <c r="AH245" s="412"/>
      <c r="AI245" s="305"/>
      <c r="AJ245" s="305"/>
      <c r="AK245" s="305"/>
      <c r="AL245" s="305"/>
      <c r="AM245" s="305"/>
      <c r="AN245" s="305"/>
      <c r="AO245" s="305"/>
      <c r="AP245" s="305"/>
      <c r="AQ245" s="305"/>
      <c r="AR245" s="305"/>
      <c r="AS245" s="305"/>
      <c r="AT245" s="305"/>
      <c r="AU245" s="305"/>
      <c r="AV245" s="305"/>
      <c r="AW245" s="305"/>
      <c r="AX245" s="305"/>
      <c r="AY245" s="305"/>
      <c r="AZ245" s="305"/>
      <c r="BA245" s="305"/>
      <c r="BB245" s="305"/>
      <c r="BC245" s="305"/>
    </row>
    <row r="246" spans="1:55" s="306" customFormat="1" ht="15.75" customHeight="1">
      <c r="A246" s="304"/>
      <c r="B246" s="651"/>
      <c r="C246" s="651"/>
      <c r="D246" s="560" t="s">
        <v>245</v>
      </c>
      <c r="E246" s="560"/>
      <c r="F246" s="560"/>
      <c r="G246" s="560"/>
      <c r="H246" s="560"/>
      <c r="I246" s="560"/>
      <c r="J246" s="560"/>
      <c r="K246" s="560"/>
      <c r="L246" s="560"/>
      <c r="M246" s="560"/>
      <c r="N246" s="560"/>
      <c r="O246" s="560"/>
      <c r="P246" s="411">
        <v>989</v>
      </c>
      <c r="Q246" s="643"/>
      <c r="R246" s="643"/>
      <c r="S246" s="643"/>
      <c r="T246" s="643"/>
      <c r="U246" s="643"/>
      <c r="V246" s="411">
        <v>993</v>
      </c>
      <c r="W246" s="643"/>
      <c r="X246" s="643"/>
      <c r="Y246" s="643"/>
      <c r="Z246" s="643"/>
      <c r="AA246" s="643"/>
      <c r="AB246" s="411">
        <v>384</v>
      </c>
      <c r="AC246" s="643"/>
      <c r="AD246" s="643"/>
      <c r="AE246" s="643"/>
      <c r="AF246" s="643"/>
      <c r="AG246" s="643"/>
      <c r="AH246" s="412"/>
      <c r="AI246" s="305"/>
      <c r="AJ246" s="305"/>
      <c r="AK246" s="305"/>
      <c r="AL246" s="305"/>
      <c r="AM246" s="305"/>
      <c r="AN246" s="305"/>
      <c r="AO246" s="305"/>
      <c r="AP246" s="305"/>
      <c r="AQ246" s="305"/>
      <c r="AR246" s="305"/>
      <c r="AS246" s="305"/>
      <c r="AT246" s="305"/>
      <c r="AU246" s="305"/>
      <c r="AV246" s="305"/>
      <c r="AW246" s="305"/>
      <c r="AX246" s="305"/>
      <c r="AY246" s="305"/>
      <c r="AZ246" s="305"/>
      <c r="BA246" s="305"/>
      <c r="BB246" s="305"/>
      <c r="BC246" s="305"/>
    </row>
    <row r="247" spans="1:55" s="306" customFormat="1" ht="15.75" customHeight="1">
      <c r="A247" s="304"/>
      <c r="B247" s="651"/>
      <c r="C247" s="651"/>
      <c r="D247" s="558" t="s">
        <v>246</v>
      </c>
      <c r="E247" s="558"/>
      <c r="F247" s="558"/>
      <c r="G247" s="558"/>
      <c r="H247" s="558"/>
      <c r="I247" s="558"/>
      <c r="J247" s="558"/>
      <c r="K247" s="558"/>
      <c r="L247" s="558"/>
      <c r="M247" s="558"/>
      <c r="N247" s="558"/>
      <c r="O247" s="558"/>
      <c r="P247" s="411">
        <v>815</v>
      </c>
      <c r="Q247" s="645"/>
      <c r="R247" s="646"/>
      <c r="S247" s="646"/>
      <c r="T247" s="646"/>
      <c r="U247" s="647"/>
      <c r="V247" s="648"/>
      <c r="W247" s="649"/>
      <c r="X247" s="649"/>
      <c r="Y247" s="649"/>
      <c r="Z247" s="649"/>
      <c r="AA247" s="650"/>
      <c r="AB247" s="411">
        <v>390</v>
      </c>
      <c r="AC247" s="643"/>
      <c r="AD247" s="643"/>
      <c r="AE247" s="643"/>
      <c r="AF247" s="643"/>
      <c r="AG247" s="643"/>
      <c r="AH247" s="412"/>
      <c r="AI247" s="305"/>
      <c r="AJ247" s="305"/>
      <c r="AK247" s="305"/>
      <c r="AL247" s="305"/>
      <c r="AM247" s="305"/>
      <c r="AN247" s="305"/>
      <c r="AO247" s="305"/>
      <c r="AP247" s="305"/>
      <c r="AQ247" s="305"/>
      <c r="AR247" s="305"/>
      <c r="AS247" s="305"/>
      <c r="AT247" s="305"/>
      <c r="AU247" s="305"/>
      <c r="AV247" s="305"/>
      <c r="AW247" s="305"/>
      <c r="AX247" s="305"/>
      <c r="AY247" s="305"/>
      <c r="AZ247" s="305"/>
      <c r="BA247" s="305"/>
      <c r="BB247" s="305"/>
      <c r="BC247" s="305"/>
    </row>
    <row r="248" spans="1:55" s="306" customFormat="1" ht="15.75" customHeight="1">
      <c r="A248" s="304"/>
      <c r="B248" s="651"/>
      <c r="C248" s="651"/>
      <c r="D248" s="558" t="s">
        <v>247</v>
      </c>
      <c r="E248" s="558"/>
      <c r="F248" s="558"/>
      <c r="G248" s="558"/>
      <c r="H248" s="558"/>
      <c r="I248" s="558"/>
      <c r="J248" s="558"/>
      <c r="K248" s="558"/>
      <c r="L248" s="558"/>
      <c r="M248" s="558"/>
      <c r="N248" s="558"/>
      <c r="O248" s="558"/>
      <c r="P248" s="411">
        <v>741</v>
      </c>
      <c r="Q248" s="645"/>
      <c r="R248" s="646"/>
      <c r="S248" s="646"/>
      <c r="T248" s="646"/>
      <c r="U248" s="647"/>
      <c r="V248" s="648"/>
      <c r="W248" s="649"/>
      <c r="X248" s="649"/>
      <c r="Y248" s="649"/>
      <c r="Z248" s="649"/>
      <c r="AA248" s="650"/>
      <c r="AB248" s="411">
        <v>742</v>
      </c>
      <c r="AC248" s="643"/>
      <c r="AD248" s="643"/>
      <c r="AE248" s="643"/>
      <c r="AF248" s="643"/>
      <c r="AG248" s="643"/>
      <c r="AH248" s="412"/>
      <c r="AI248" s="305"/>
      <c r="AJ248" s="305"/>
      <c r="AK248" s="305"/>
      <c r="AL248" s="305"/>
      <c r="AM248" s="305"/>
      <c r="AN248" s="305"/>
      <c r="AO248" s="305"/>
      <c r="AP248" s="305"/>
      <c r="AQ248" s="305"/>
      <c r="AR248" s="305"/>
      <c r="AS248" s="305"/>
      <c r="AT248" s="305"/>
      <c r="AU248" s="305"/>
      <c r="AV248" s="305"/>
      <c r="AW248" s="305"/>
      <c r="AX248" s="305"/>
      <c r="AY248" s="305"/>
      <c r="AZ248" s="305"/>
      <c r="BA248" s="305"/>
      <c r="BB248" s="305"/>
      <c r="BC248" s="305"/>
    </row>
    <row r="249" spans="1:55" s="306" customFormat="1" ht="15.75" customHeight="1">
      <c r="A249" s="304"/>
      <c r="B249" s="651"/>
      <c r="C249" s="651"/>
      <c r="D249" s="560" t="s">
        <v>248</v>
      </c>
      <c r="E249" s="560"/>
      <c r="F249" s="560"/>
      <c r="G249" s="560"/>
      <c r="H249" s="560"/>
      <c r="I249" s="560"/>
      <c r="J249" s="560"/>
      <c r="K249" s="560"/>
      <c r="L249" s="560"/>
      <c r="M249" s="560"/>
      <c r="N249" s="560"/>
      <c r="O249" s="560"/>
      <c r="P249" s="560"/>
      <c r="Q249" s="560"/>
      <c r="R249" s="560"/>
      <c r="S249" s="560"/>
      <c r="T249" s="560"/>
      <c r="U249" s="560"/>
      <c r="V249" s="560"/>
      <c r="W249" s="560"/>
      <c r="X249" s="560"/>
      <c r="Y249" s="560"/>
      <c r="Z249" s="560"/>
      <c r="AA249" s="560"/>
      <c r="AB249" s="411">
        <v>841</v>
      </c>
      <c r="AC249" s="643"/>
      <c r="AD249" s="643"/>
      <c r="AE249" s="643"/>
      <c r="AF249" s="643"/>
      <c r="AG249" s="643"/>
      <c r="AH249" s="412"/>
      <c r="AI249" s="305"/>
      <c r="AJ249" s="305"/>
      <c r="AK249" s="305"/>
      <c r="AL249" s="305"/>
      <c r="AM249" s="305"/>
      <c r="AN249" s="305"/>
      <c r="AO249" s="305"/>
      <c r="AP249" s="305"/>
      <c r="AQ249" s="305"/>
      <c r="AR249" s="305"/>
      <c r="AS249" s="305"/>
      <c r="AT249" s="305"/>
      <c r="AU249" s="305"/>
      <c r="AV249" s="305"/>
      <c r="AW249" s="305"/>
      <c r="AX249" s="305"/>
      <c r="AY249" s="305"/>
      <c r="AZ249" s="305"/>
      <c r="BA249" s="305"/>
      <c r="BB249" s="305"/>
      <c r="BC249" s="305"/>
    </row>
    <row r="250" spans="1:55" s="306" customFormat="1" ht="15.75" customHeight="1">
      <c r="A250" s="304"/>
      <c r="B250" s="651"/>
      <c r="C250" s="651"/>
      <c r="D250" s="560" t="s">
        <v>249</v>
      </c>
      <c r="E250" s="560"/>
      <c r="F250" s="560"/>
      <c r="G250" s="560"/>
      <c r="H250" s="560"/>
      <c r="I250" s="560"/>
      <c r="J250" s="560"/>
      <c r="K250" s="560"/>
      <c r="L250" s="560"/>
      <c r="M250" s="560"/>
      <c r="N250" s="560"/>
      <c r="O250" s="560"/>
      <c r="P250" s="560"/>
      <c r="Q250" s="560"/>
      <c r="R250" s="560"/>
      <c r="S250" s="560"/>
      <c r="T250" s="560"/>
      <c r="U250" s="560"/>
      <c r="V250" s="560"/>
      <c r="W250" s="560"/>
      <c r="X250" s="560"/>
      <c r="Y250" s="560"/>
      <c r="Z250" s="560"/>
      <c r="AA250" s="560"/>
      <c r="AB250" s="411">
        <v>855</v>
      </c>
      <c r="AC250" s="643"/>
      <c r="AD250" s="643"/>
      <c r="AE250" s="643"/>
      <c r="AF250" s="643"/>
      <c r="AG250" s="643"/>
      <c r="AH250" s="412"/>
      <c r="AI250" s="305"/>
      <c r="AJ250" s="305"/>
      <c r="AK250" s="305"/>
      <c r="AL250" s="305"/>
      <c r="AM250" s="305"/>
      <c r="AN250" s="305"/>
      <c r="AO250" s="305"/>
      <c r="AP250" s="305"/>
      <c r="AQ250" s="305"/>
      <c r="AR250" s="305"/>
      <c r="AS250" s="305"/>
      <c r="AT250" s="305"/>
      <c r="AU250" s="305"/>
      <c r="AV250" s="305"/>
      <c r="AW250" s="305"/>
      <c r="AX250" s="305"/>
      <c r="AY250" s="305"/>
      <c r="AZ250" s="305"/>
      <c r="BA250" s="305"/>
      <c r="BB250" s="305"/>
      <c r="BC250" s="305"/>
    </row>
    <row r="251" spans="1:55" s="306" customFormat="1" ht="15.75" customHeight="1">
      <c r="A251" s="304"/>
      <c r="B251" s="651" t="s">
        <v>250</v>
      </c>
      <c r="C251" s="651"/>
      <c r="D251" s="558" t="s">
        <v>251</v>
      </c>
      <c r="E251" s="558"/>
      <c r="F251" s="558"/>
      <c r="G251" s="411">
        <v>828</v>
      </c>
      <c r="H251" s="643"/>
      <c r="I251" s="643"/>
      <c r="J251" s="643"/>
      <c r="K251" s="643"/>
      <c r="L251" s="643"/>
      <c r="M251" s="558" t="s">
        <v>252</v>
      </c>
      <c r="N251" s="558"/>
      <c r="O251" s="558"/>
      <c r="P251" s="411">
        <v>830</v>
      </c>
      <c r="Q251" s="654"/>
      <c r="R251" s="654"/>
      <c r="S251" s="654"/>
      <c r="T251" s="654"/>
      <c r="U251" s="654"/>
      <c r="V251" s="655" t="s">
        <v>614</v>
      </c>
      <c r="W251" s="655"/>
      <c r="X251" s="655"/>
      <c r="Y251" s="655"/>
      <c r="Z251" s="655"/>
      <c r="AA251" s="655"/>
      <c r="AB251" s="411">
        <v>829</v>
      </c>
      <c r="AC251" s="643"/>
      <c r="AD251" s="643"/>
      <c r="AE251" s="643"/>
      <c r="AF251" s="643"/>
      <c r="AG251" s="643"/>
      <c r="AH251" s="412"/>
      <c r="AI251" s="305"/>
      <c r="AJ251" s="305"/>
      <c r="AK251" s="305"/>
      <c r="AL251" s="305"/>
      <c r="AM251" s="305"/>
      <c r="AN251" s="305"/>
      <c r="AO251" s="305"/>
      <c r="AP251" s="305"/>
      <c r="AQ251" s="305"/>
      <c r="AR251" s="305"/>
      <c r="AS251" s="305"/>
      <c r="AT251" s="305"/>
      <c r="AU251" s="305"/>
      <c r="AV251" s="305"/>
      <c r="AW251" s="305"/>
      <c r="AX251" s="305"/>
      <c r="AY251" s="305"/>
      <c r="AZ251" s="305"/>
      <c r="BA251" s="305"/>
      <c r="BB251" s="305"/>
      <c r="BC251" s="305"/>
    </row>
    <row r="252" spans="1:55" s="44" customFormat="1">
      <c r="A252" s="277"/>
      <c r="B252" s="651" t="s">
        <v>253</v>
      </c>
      <c r="C252" s="651"/>
      <c r="D252" s="653" t="s">
        <v>217</v>
      </c>
      <c r="E252" s="653"/>
      <c r="F252" s="653"/>
      <c r="G252" s="653"/>
      <c r="H252" s="653"/>
      <c r="I252" s="653"/>
      <c r="J252" s="653"/>
      <c r="K252" s="653"/>
      <c r="L252" s="653"/>
      <c r="M252" s="653"/>
      <c r="N252" s="653"/>
      <c r="O252" s="653"/>
      <c r="P252" s="653" t="s">
        <v>615</v>
      </c>
      <c r="Q252" s="653"/>
      <c r="R252" s="653"/>
      <c r="S252" s="653"/>
      <c r="T252" s="653"/>
      <c r="U252" s="653"/>
      <c r="V252" s="653" t="s">
        <v>616</v>
      </c>
      <c r="W252" s="653"/>
      <c r="X252" s="653"/>
      <c r="Y252" s="653"/>
      <c r="Z252" s="653"/>
      <c r="AA252" s="653"/>
      <c r="AB252" s="648"/>
      <c r="AC252" s="649"/>
      <c r="AD252" s="649"/>
      <c r="AE252" s="649"/>
      <c r="AF252" s="649"/>
      <c r="AG252" s="650"/>
      <c r="AH252" s="410"/>
      <c r="AI252" s="279"/>
      <c r="AJ252" s="279"/>
      <c r="AK252" s="279"/>
      <c r="AL252" s="279"/>
      <c r="AM252" s="279"/>
      <c r="AN252" s="279"/>
      <c r="AO252" s="279"/>
      <c r="AP252" s="279"/>
      <c r="AQ252" s="279"/>
      <c r="AR252" s="279"/>
      <c r="AS252" s="279"/>
      <c r="AT252" s="279"/>
      <c r="AU252" s="279"/>
      <c r="AV252" s="279"/>
      <c r="AW252" s="279"/>
      <c r="AX252" s="279"/>
      <c r="AY252" s="279"/>
      <c r="AZ252" s="279"/>
      <c r="BA252" s="279"/>
      <c r="BB252" s="279"/>
      <c r="BC252" s="279"/>
    </row>
    <row r="253" spans="1:55" s="44" customFormat="1">
      <c r="A253" s="277"/>
      <c r="B253" s="651"/>
      <c r="C253" s="651"/>
      <c r="D253" s="653"/>
      <c r="E253" s="653"/>
      <c r="F253" s="653"/>
      <c r="G253" s="653"/>
      <c r="H253" s="653"/>
      <c r="I253" s="653"/>
      <c r="J253" s="653"/>
      <c r="K253" s="653"/>
      <c r="L253" s="653"/>
      <c r="M253" s="653"/>
      <c r="N253" s="653"/>
      <c r="O253" s="653"/>
      <c r="P253" s="653"/>
      <c r="Q253" s="653"/>
      <c r="R253" s="653"/>
      <c r="S253" s="653"/>
      <c r="T253" s="653"/>
      <c r="U253" s="653"/>
      <c r="V253" s="653"/>
      <c r="W253" s="653"/>
      <c r="X253" s="653"/>
      <c r="Y253" s="653"/>
      <c r="Z253" s="653"/>
      <c r="AA253" s="653"/>
      <c r="AB253" s="648"/>
      <c r="AC253" s="649"/>
      <c r="AD253" s="649"/>
      <c r="AE253" s="649"/>
      <c r="AF253" s="649"/>
      <c r="AG253" s="650"/>
      <c r="AH253" s="410"/>
      <c r="AI253" s="279"/>
      <c r="AJ253" s="279"/>
      <c r="AK253" s="279"/>
      <c r="AL253" s="279"/>
      <c r="AM253" s="279"/>
      <c r="AN253" s="279"/>
      <c r="AO253" s="279"/>
      <c r="AP253" s="279"/>
      <c r="AQ253" s="279"/>
      <c r="AR253" s="279"/>
      <c r="AS253" s="279"/>
      <c r="AT253" s="279"/>
      <c r="AU253" s="279"/>
      <c r="AV253" s="279"/>
      <c r="AW253" s="279"/>
      <c r="AX253" s="279"/>
      <c r="AY253" s="279"/>
      <c r="AZ253" s="279"/>
      <c r="BA253" s="279"/>
      <c r="BB253" s="279"/>
      <c r="BC253" s="279"/>
    </row>
    <row r="254" spans="1:55" s="306" customFormat="1" ht="15.75" customHeight="1">
      <c r="A254" s="304"/>
      <c r="B254" s="651"/>
      <c r="C254" s="651"/>
      <c r="D254" s="560" t="s">
        <v>254</v>
      </c>
      <c r="E254" s="560"/>
      <c r="F254" s="560"/>
      <c r="G254" s="560"/>
      <c r="H254" s="560"/>
      <c r="I254" s="560"/>
      <c r="J254" s="560"/>
      <c r="K254" s="560"/>
      <c r="L254" s="560"/>
      <c r="M254" s="560"/>
      <c r="N254" s="560"/>
      <c r="O254" s="560"/>
      <c r="P254" s="411">
        <v>772</v>
      </c>
      <c r="Q254" s="643"/>
      <c r="R254" s="643"/>
      <c r="S254" s="643"/>
      <c r="T254" s="643"/>
      <c r="U254" s="643"/>
      <c r="V254" s="411">
        <v>811</v>
      </c>
      <c r="W254" s="643"/>
      <c r="X254" s="643"/>
      <c r="Y254" s="643"/>
      <c r="Z254" s="643"/>
      <c r="AA254" s="643"/>
      <c r="AB254" s="648"/>
      <c r="AC254" s="649"/>
      <c r="AD254" s="649"/>
      <c r="AE254" s="649"/>
      <c r="AF254" s="649"/>
      <c r="AG254" s="650"/>
      <c r="AH254" s="330"/>
      <c r="AI254" s="305"/>
      <c r="AJ254" s="305"/>
      <c r="AK254" s="305"/>
      <c r="AL254" s="305"/>
      <c r="AM254" s="305"/>
      <c r="AN254" s="305"/>
      <c r="AO254" s="305"/>
      <c r="AP254" s="305"/>
      <c r="AQ254" s="305"/>
      <c r="AR254" s="305"/>
      <c r="AS254" s="305"/>
      <c r="AT254" s="305"/>
      <c r="AU254" s="305"/>
      <c r="AV254" s="305"/>
      <c r="AW254" s="305"/>
      <c r="AX254" s="305"/>
      <c r="AY254" s="305"/>
      <c r="AZ254" s="305"/>
      <c r="BA254" s="305"/>
      <c r="BB254" s="305"/>
      <c r="BC254" s="305"/>
    </row>
    <row r="255" spans="1:55" s="306" customFormat="1" ht="15.75" customHeight="1">
      <c r="A255" s="304"/>
      <c r="B255" s="651"/>
      <c r="C255" s="651"/>
      <c r="D255" s="560" t="s">
        <v>255</v>
      </c>
      <c r="E255" s="560"/>
      <c r="F255" s="560"/>
      <c r="G255" s="560"/>
      <c r="H255" s="560"/>
      <c r="I255" s="560"/>
      <c r="J255" s="560"/>
      <c r="K255" s="560"/>
      <c r="L255" s="560"/>
      <c r="M255" s="560"/>
      <c r="N255" s="560"/>
      <c r="O255" s="560"/>
      <c r="P255" s="411">
        <v>873</v>
      </c>
      <c r="Q255" s="643"/>
      <c r="R255" s="643"/>
      <c r="S255" s="643"/>
      <c r="T255" s="643"/>
      <c r="U255" s="643"/>
      <c r="V255" s="411">
        <v>1002</v>
      </c>
      <c r="W255" s="643"/>
      <c r="X255" s="643"/>
      <c r="Y255" s="643"/>
      <c r="Z255" s="643"/>
      <c r="AA255" s="643"/>
      <c r="AB255" s="648"/>
      <c r="AC255" s="649"/>
      <c r="AD255" s="649"/>
      <c r="AE255" s="649"/>
      <c r="AF255" s="649"/>
      <c r="AG255" s="650"/>
      <c r="AH255" s="330"/>
      <c r="AI255" s="305"/>
      <c r="AJ255" s="305"/>
      <c r="AK255" s="305"/>
      <c r="AL255" s="305"/>
      <c r="AM255" s="305"/>
      <c r="AN255" s="305"/>
      <c r="AO255" s="305"/>
      <c r="AP255" s="305"/>
      <c r="AQ255" s="305"/>
      <c r="AR255" s="305"/>
      <c r="AS255" s="305"/>
      <c r="AT255" s="305"/>
      <c r="AU255" s="305"/>
      <c r="AV255" s="305"/>
      <c r="AW255" s="305"/>
      <c r="AX255" s="305"/>
      <c r="AY255" s="305"/>
      <c r="AZ255" s="305"/>
      <c r="BA255" s="305"/>
      <c r="BB255" s="305"/>
      <c r="BC255" s="305"/>
    </row>
    <row r="256" spans="1:55" s="306" customFormat="1" ht="15.75" customHeight="1">
      <c r="A256" s="304"/>
      <c r="B256" s="651"/>
      <c r="C256" s="651"/>
      <c r="D256" s="560" t="s">
        <v>256</v>
      </c>
      <c r="E256" s="560"/>
      <c r="F256" s="560"/>
      <c r="G256" s="560"/>
      <c r="H256" s="560"/>
      <c r="I256" s="560"/>
      <c r="J256" s="560"/>
      <c r="K256" s="560"/>
      <c r="L256" s="560"/>
      <c r="M256" s="560"/>
      <c r="N256" s="560"/>
      <c r="O256" s="560"/>
      <c r="P256" s="411">
        <v>1120</v>
      </c>
      <c r="Q256" s="643"/>
      <c r="R256" s="643"/>
      <c r="S256" s="643"/>
      <c r="T256" s="643"/>
      <c r="U256" s="643"/>
      <c r="V256" s="411">
        <v>1121</v>
      </c>
      <c r="W256" s="643"/>
      <c r="X256" s="643"/>
      <c r="Y256" s="643"/>
      <c r="Z256" s="643"/>
      <c r="AA256" s="643"/>
      <c r="AB256" s="648"/>
      <c r="AC256" s="649"/>
      <c r="AD256" s="649"/>
      <c r="AE256" s="649"/>
      <c r="AF256" s="649"/>
      <c r="AG256" s="650"/>
      <c r="AH256" s="330"/>
      <c r="AI256" s="305"/>
      <c r="AJ256" s="305"/>
      <c r="AK256" s="305"/>
      <c r="AL256" s="305"/>
      <c r="AM256" s="305"/>
      <c r="AN256" s="305"/>
      <c r="AO256" s="305"/>
      <c r="AP256" s="305"/>
      <c r="AQ256" s="305"/>
      <c r="AR256" s="305"/>
      <c r="AS256" s="305"/>
      <c r="AT256" s="305"/>
      <c r="AU256" s="305"/>
      <c r="AV256" s="305"/>
      <c r="AW256" s="305"/>
      <c r="AX256" s="305"/>
      <c r="AY256" s="305"/>
      <c r="AZ256" s="305"/>
      <c r="BA256" s="305"/>
      <c r="BB256" s="305"/>
      <c r="BC256" s="305"/>
    </row>
    <row r="257" spans="1:55" s="306" customFormat="1" ht="15.75" customHeight="1">
      <c r="A257" s="304"/>
      <c r="B257" s="651"/>
      <c r="C257" s="651"/>
      <c r="D257" s="560" t="s">
        <v>257</v>
      </c>
      <c r="E257" s="560"/>
      <c r="F257" s="560"/>
      <c r="G257" s="560"/>
      <c r="H257" s="560"/>
      <c r="I257" s="560"/>
      <c r="J257" s="560"/>
      <c r="K257" s="560"/>
      <c r="L257" s="560"/>
      <c r="M257" s="560"/>
      <c r="N257" s="560"/>
      <c r="O257" s="560"/>
      <c r="P257" s="411">
        <v>1122</v>
      </c>
      <c r="Q257" s="643"/>
      <c r="R257" s="643"/>
      <c r="S257" s="643"/>
      <c r="T257" s="643"/>
      <c r="U257" s="643"/>
      <c r="V257" s="411">
        <v>1124</v>
      </c>
      <c r="W257" s="643"/>
      <c r="X257" s="643"/>
      <c r="Y257" s="643"/>
      <c r="Z257" s="643"/>
      <c r="AA257" s="643"/>
      <c r="AB257" s="648"/>
      <c r="AC257" s="649"/>
      <c r="AD257" s="649"/>
      <c r="AE257" s="649"/>
      <c r="AF257" s="649"/>
      <c r="AG257" s="650"/>
      <c r="AH257" s="330"/>
      <c r="AI257" s="305"/>
      <c r="AJ257" s="305"/>
      <c r="AK257" s="305"/>
      <c r="AL257" s="305"/>
      <c r="AM257" s="305"/>
      <c r="AN257" s="305"/>
      <c r="AO257" s="305"/>
      <c r="AP257" s="305"/>
      <c r="AQ257" s="305"/>
      <c r="AR257" s="305"/>
      <c r="AS257" s="305"/>
      <c r="AT257" s="305"/>
      <c r="AU257" s="305"/>
      <c r="AV257" s="305"/>
      <c r="AW257" s="305"/>
      <c r="AX257" s="305"/>
      <c r="AY257" s="305"/>
      <c r="AZ257" s="305"/>
      <c r="BA257" s="305"/>
      <c r="BB257" s="305"/>
      <c r="BC257" s="305"/>
    </row>
    <row r="258" spans="1:55" s="306" customFormat="1" ht="15.75" customHeight="1">
      <c r="A258" s="304"/>
      <c r="B258" s="651"/>
      <c r="C258" s="651"/>
      <c r="D258" s="560" t="s">
        <v>258</v>
      </c>
      <c r="E258" s="560"/>
      <c r="F258" s="560"/>
      <c r="G258" s="560"/>
      <c r="H258" s="560"/>
      <c r="I258" s="560"/>
      <c r="J258" s="560"/>
      <c r="K258" s="560"/>
      <c r="L258" s="560"/>
      <c r="M258" s="560"/>
      <c r="N258" s="560"/>
      <c r="O258" s="560"/>
      <c r="P258" s="411">
        <v>1258</v>
      </c>
      <c r="Q258" s="654"/>
      <c r="R258" s="654"/>
      <c r="S258" s="654"/>
      <c r="T258" s="654"/>
      <c r="U258" s="654"/>
      <c r="V258" s="411">
        <v>1259</v>
      </c>
      <c r="W258" s="654"/>
      <c r="X258" s="654"/>
      <c r="Y258" s="654"/>
      <c r="Z258" s="654"/>
      <c r="AA258" s="654"/>
      <c r="AB258" s="648"/>
      <c r="AC258" s="649"/>
      <c r="AD258" s="649"/>
      <c r="AE258" s="649"/>
      <c r="AF258" s="649"/>
      <c r="AG258" s="650"/>
      <c r="AH258" s="330"/>
      <c r="AI258" s="305"/>
      <c r="AJ258" s="305"/>
      <c r="AK258" s="305"/>
      <c r="AL258" s="305"/>
      <c r="AM258" s="305"/>
      <c r="AN258" s="305"/>
      <c r="AO258" s="305"/>
      <c r="AP258" s="305"/>
      <c r="AQ258" s="305"/>
      <c r="AR258" s="305"/>
      <c r="AS258" s="305"/>
      <c r="AT258" s="305"/>
      <c r="AU258" s="305"/>
      <c r="AV258" s="305"/>
      <c r="AW258" s="305"/>
      <c r="AX258" s="305"/>
      <c r="AY258" s="305"/>
      <c r="AZ258" s="305"/>
      <c r="BA258" s="305"/>
      <c r="BB258" s="305"/>
      <c r="BC258" s="305"/>
    </row>
    <row r="259" spans="1:55" s="306" customFormat="1" ht="15.75" customHeight="1">
      <c r="A259" s="304"/>
      <c r="B259" s="651"/>
      <c r="C259" s="651"/>
      <c r="D259" s="560" t="s">
        <v>617</v>
      </c>
      <c r="E259" s="560"/>
      <c r="F259" s="560"/>
      <c r="G259" s="560"/>
      <c r="H259" s="560"/>
      <c r="I259" s="560"/>
      <c r="J259" s="560"/>
      <c r="K259" s="560"/>
      <c r="L259" s="560"/>
      <c r="M259" s="560"/>
      <c r="N259" s="560"/>
      <c r="O259" s="560"/>
      <c r="P259" s="411">
        <v>1775</v>
      </c>
      <c r="Q259" s="643"/>
      <c r="R259" s="643"/>
      <c r="S259" s="643"/>
      <c r="T259" s="643"/>
      <c r="U259" s="643"/>
      <c r="V259" s="656"/>
      <c r="W259" s="656"/>
      <c r="X259" s="656"/>
      <c r="Y259" s="656"/>
      <c r="Z259" s="656"/>
      <c r="AA259" s="656"/>
      <c r="AB259" s="648"/>
      <c r="AC259" s="649"/>
      <c r="AD259" s="649"/>
      <c r="AE259" s="649"/>
      <c r="AF259" s="649"/>
      <c r="AG259" s="650"/>
      <c r="AH259" s="330"/>
      <c r="AI259" s="305"/>
      <c r="AJ259" s="305"/>
      <c r="AK259" s="305"/>
      <c r="AL259" s="305"/>
      <c r="AM259" s="305"/>
      <c r="AN259" s="305"/>
      <c r="AO259" s="305"/>
      <c r="AP259" s="305"/>
      <c r="AQ259" s="305"/>
      <c r="AR259" s="305"/>
      <c r="AS259" s="305"/>
      <c r="AT259" s="305"/>
      <c r="AU259" s="305"/>
      <c r="AV259" s="305"/>
      <c r="AW259" s="305"/>
      <c r="AX259" s="305"/>
      <c r="AY259" s="305"/>
      <c r="AZ259" s="305"/>
      <c r="BA259" s="305"/>
      <c r="BB259" s="305"/>
      <c r="BC259" s="305"/>
    </row>
    <row r="260" spans="1:55" s="306" customFormat="1" ht="15.75" customHeight="1">
      <c r="A260" s="304"/>
      <c r="B260" s="560" t="s">
        <v>259</v>
      </c>
      <c r="C260" s="560"/>
      <c r="D260" s="560"/>
      <c r="E260" s="560"/>
      <c r="F260" s="560"/>
      <c r="G260" s="560"/>
      <c r="H260" s="560"/>
      <c r="I260" s="560"/>
      <c r="J260" s="560"/>
      <c r="K260" s="560"/>
      <c r="L260" s="560"/>
      <c r="M260" s="560"/>
      <c r="N260" s="560"/>
      <c r="O260" s="560"/>
      <c r="P260" s="583" t="s">
        <v>260</v>
      </c>
      <c r="Q260" s="583"/>
      <c r="R260" s="583"/>
      <c r="S260" s="583"/>
      <c r="T260" s="583"/>
      <c r="U260" s="583"/>
      <c r="V260" s="583" t="s">
        <v>261</v>
      </c>
      <c r="W260" s="583"/>
      <c r="X260" s="583"/>
      <c r="Y260" s="583"/>
      <c r="Z260" s="583"/>
      <c r="AA260" s="583"/>
      <c r="AB260" s="583" t="s">
        <v>180</v>
      </c>
      <c r="AC260" s="583"/>
      <c r="AD260" s="583"/>
      <c r="AE260" s="583"/>
      <c r="AF260" s="583"/>
      <c r="AG260" s="583"/>
      <c r="AH260" s="412"/>
      <c r="AI260" s="305"/>
      <c r="AJ260" s="305"/>
      <c r="AK260" s="305"/>
      <c r="AL260" s="305"/>
      <c r="AM260" s="305"/>
      <c r="AN260" s="305"/>
      <c r="AO260" s="305"/>
      <c r="AP260" s="305"/>
      <c r="AQ260" s="305"/>
      <c r="AR260" s="305"/>
      <c r="AS260" s="305"/>
      <c r="AT260" s="305"/>
      <c r="AU260" s="305"/>
      <c r="AV260" s="305"/>
      <c r="AW260" s="305"/>
      <c r="AX260" s="305"/>
      <c r="AY260" s="305"/>
      <c r="AZ260" s="305"/>
      <c r="BA260" s="305"/>
      <c r="BB260" s="305"/>
      <c r="BC260" s="305"/>
    </row>
    <row r="261" spans="1:55" s="306" customFormat="1" ht="15.75" customHeight="1">
      <c r="A261" s="304"/>
      <c r="B261" s="560"/>
      <c r="C261" s="560"/>
      <c r="D261" s="560"/>
      <c r="E261" s="560"/>
      <c r="F261" s="560"/>
      <c r="G261" s="560"/>
      <c r="H261" s="560"/>
      <c r="I261" s="560"/>
      <c r="J261" s="560"/>
      <c r="K261" s="560"/>
      <c r="L261" s="560"/>
      <c r="M261" s="560"/>
      <c r="N261" s="560"/>
      <c r="O261" s="560"/>
      <c r="P261" s="411">
        <v>999</v>
      </c>
      <c r="Q261" s="643"/>
      <c r="R261" s="643"/>
      <c r="S261" s="643"/>
      <c r="T261" s="643"/>
      <c r="U261" s="643"/>
      <c r="V261" s="411">
        <v>998</v>
      </c>
      <c r="W261" s="643"/>
      <c r="X261" s="643"/>
      <c r="Y261" s="643"/>
      <c r="Z261" s="643"/>
      <c r="AA261" s="643"/>
      <c r="AB261" s="411">
        <v>953</v>
      </c>
      <c r="AC261" s="643"/>
      <c r="AD261" s="643"/>
      <c r="AE261" s="643"/>
      <c r="AF261" s="643"/>
      <c r="AG261" s="643"/>
      <c r="AH261" s="412"/>
      <c r="AI261" s="305"/>
      <c r="AJ261" s="305"/>
      <c r="AK261" s="305"/>
      <c r="AL261" s="305"/>
      <c r="AM261" s="305"/>
      <c r="AN261" s="305"/>
      <c r="AO261" s="305"/>
      <c r="AP261" s="305"/>
      <c r="AQ261" s="305"/>
      <c r="AR261" s="305"/>
      <c r="AS261" s="305"/>
      <c r="AT261" s="305"/>
      <c r="AU261" s="305"/>
      <c r="AV261" s="305"/>
      <c r="AW261" s="305"/>
      <c r="AX261" s="305"/>
      <c r="AY261" s="305"/>
      <c r="AZ261" s="305"/>
      <c r="BA261" s="305"/>
      <c r="BB261" s="305"/>
      <c r="BC261" s="305"/>
    </row>
    <row r="262" spans="1:55" s="44" customFormat="1">
      <c r="A262" s="277"/>
      <c r="B262" s="279"/>
      <c r="C262" s="279"/>
      <c r="D262" s="279"/>
      <c r="E262" s="279"/>
      <c r="F262" s="279"/>
      <c r="G262" s="279"/>
      <c r="H262" s="279"/>
      <c r="I262" s="279"/>
      <c r="J262" s="279"/>
      <c r="K262" s="279"/>
      <c r="L262" s="279"/>
      <c r="M262" s="279"/>
      <c r="N262" s="279"/>
      <c r="O262" s="279"/>
      <c r="P262" s="279"/>
      <c r="Q262" s="279"/>
      <c r="R262" s="279"/>
      <c r="S262" s="279"/>
      <c r="T262" s="279"/>
      <c r="U262" s="279"/>
      <c r="V262" s="279"/>
      <c r="W262" s="279"/>
      <c r="X262" s="279"/>
      <c r="Y262" s="279"/>
      <c r="Z262" s="279"/>
      <c r="AA262" s="279"/>
      <c r="AB262" s="279"/>
      <c r="AC262" s="279"/>
      <c r="AD262" s="279"/>
      <c r="AE262" s="279"/>
      <c r="AF262" s="279"/>
      <c r="AG262" s="279"/>
      <c r="AH262" s="279"/>
      <c r="AI262" s="279"/>
      <c r="AJ262" s="279"/>
      <c r="AK262" s="279"/>
      <c r="AL262" s="279"/>
      <c r="AM262" s="279"/>
      <c r="AN262" s="279"/>
      <c r="AO262" s="279"/>
      <c r="AP262" s="279"/>
      <c r="AQ262" s="279"/>
      <c r="AR262" s="279"/>
      <c r="AS262" s="279"/>
      <c r="AT262" s="279"/>
      <c r="AU262" s="279"/>
      <c r="AV262" s="279"/>
      <c r="AW262" s="279"/>
      <c r="AX262" s="279"/>
      <c r="AY262" s="279"/>
      <c r="AZ262" s="279"/>
      <c r="BA262" s="279"/>
      <c r="BB262" s="279"/>
      <c r="BC262" s="279"/>
    </row>
    <row r="263" spans="1:55" s="44" customFormat="1">
      <c r="A263" s="277"/>
      <c r="B263" s="606" t="s">
        <v>262</v>
      </c>
      <c r="C263" s="606"/>
      <c r="D263" s="606"/>
      <c r="E263" s="606"/>
      <c r="F263" s="606"/>
      <c r="G263" s="606"/>
      <c r="H263" s="606"/>
      <c r="I263" s="606"/>
      <c r="J263" s="606"/>
      <c r="K263" s="606"/>
      <c r="L263" s="606"/>
      <c r="M263" s="606"/>
      <c r="N263" s="606"/>
      <c r="O263" s="279"/>
      <c r="P263" s="279"/>
      <c r="Q263" s="279"/>
      <c r="R263" s="279"/>
      <c r="S263" s="279"/>
      <c r="T263" s="279"/>
      <c r="U263" s="279"/>
      <c r="V263" s="279"/>
      <c r="W263" s="279"/>
      <c r="X263" s="279"/>
      <c r="Y263" s="279"/>
      <c r="Z263" s="279"/>
      <c r="AA263" s="279"/>
      <c r="AB263" s="279"/>
      <c r="AC263" s="279"/>
      <c r="AD263" s="279"/>
      <c r="AE263" s="279"/>
      <c r="AF263" s="279"/>
      <c r="AG263" s="279"/>
      <c r="AH263" s="279"/>
      <c r="AI263" s="279"/>
      <c r="AJ263" s="279"/>
      <c r="AK263" s="279"/>
      <c r="AL263" s="279"/>
      <c r="AM263" s="279"/>
      <c r="AN263" s="279"/>
      <c r="AO263" s="279"/>
      <c r="AP263" s="279"/>
      <c r="AQ263" s="279"/>
      <c r="AR263" s="279"/>
      <c r="AS263" s="279"/>
      <c r="AT263" s="279"/>
      <c r="AU263" s="279"/>
      <c r="AV263" s="279"/>
      <c r="AW263" s="279"/>
      <c r="AX263" s="279"/>
      <c r="AY263" s="279"/>
      <c r="AZ263" s="279"/>
      <c r="BA263" s="279"/>
      <c r="BB263" s="279"/>
      <c r="BC263" s="279"/>
    </row>
    <row r="264" spans="1:55" s="44" customFormat="1">
      <c r="A264" s="277"/>
      <c r="B264" s="606"/>
      <c r="C264" s="606"/>
      <c r="D264" s="606"/>
      <c r="E264" s="606"/>
      <c r="F264" s="606"/>
      <c r="G264" s="606"/>
      <c r="H264" s="606"/>
      <c r="I264" s="606"/>
      <c r="J264" s="606"/>
      <c r="K264" s="606"/>
      <c r="L264" s="606"/>
      <c r="M264" s="606"/>
      <c r="N264" s="606"/>
      <c r="O264" s="279"/>
      <c r="P264" s="279"/>
      <c r="Q264" s="279"/>
      <c r="R264" s="279"/>
      <c r="S264" s="279"/>
      <c r="T264" s="279"/>
      <c r="U264" s="279"/>
      <c r="V264" s="279"/>
      <c r="W264" s="279"/>
      <c r="X264" s="279"/>
      <c r="Y264" s="279"/>
      <c r="Z264" s="279"/>
      <c r="AA264" s="279"/>
      <c r="AB264" s="279"/>
      <c r="AC264" s="279"/>
      <c r="AD264" s="279"/>
      <c r="AE264" s="279"/>
      <c r="AF264" s="279"/>
      <c r="AG264" s="279"/>
      <c r="AH264" s="279"/>
      <c r="AI264" s="279"/>
      <c r="AJ264" s="279"/>
      <c r="AK264" s="279"/>
      <c r="AL264" s="279"/>
      <c r="AM264" s="279"/>
      <c r="AN264" s="279"/>
      <c r="AO264" s="279"/>
      <c r="AP264" s="279"/>
      <c r="AQ264" s="279"/>
      <c r="AR264" s="279"/>
      <c r="AS264" s="279"/>
      <c r="AT264" s="279"/>
      <c r="AU264" s="279"/>
      <c r="AV264" s="279"/>
      <c r="AW264" s="279"/>
      <c r="AX264" s="279"/>
      <c r="AY264" s="279"/>
      <c r="AZ264" s="279"/>
      <c r="BA264" s="279"/>
      <c r="BB264" s="279"/>
      <c r="BC264" s="279"/>
    </row>
    <row r="265" spans="1:55" s="44" customFormat="1" ht="14.25" customHeight="1">
      <c r="A265" s="277"/>
      <c r="B265" s="625" t="s">
        <v>263</v>
      </c>
      <c r="C265" s="625"/>
      <c r="D265" s="625"/>
      <c r="E265" s="625"/>
      <c r="F265" s="625"/>
      <c r="G265" s="625"/>
      <c r="H265" s="324">
        <v>1160</v>
      </c>
      <c r="I265" s="643"/>
      <c r="J265" s="643"/>
      <c r="K265" s="643"/>
      <c r="L265" s="643"/>
      <c r="M265" s="643"/>
      <c r="N265" s="331" t="s">
        <v>9</v>
      </c>
      <c r="O265" s="279"/>
      <c r="P265" s="279"/>
      <c r="Q265" s="279"/>
      <c r="R265" s="279"/>
      <c r="S265" s="279"/>
      <c r="T265" s="279"/>
      <c r="U265" s="279"/>
      <c r="V265" s="279"/>
      <c r="W265" s="279"/>
      <c r="X265" s="279"/>
      <c r="Y265" s="279"/>
      <c r="Z265" s="279"/>
      <c r="AA265" s="279"/>
      <c r="AB265" s="279"/>
      <c r="AC265" s="279"/>
      <c r="AD265" s="279"/>
      <c r="AE265" s="279"/>
      <c r="AF265" s="279"/>
      <c r="AG265" s="279"/>
      <c r="AH265" s="279"/>
      <c r="AI265" s="279"/>
      <c r="AJ265" s="279"/>
      <c r="AK265" s="279"/>
      <c r="AL265" s="279"/>
      <c r="AM265" s="279"/>
      <c r="AN265" s="279"/>
      <c r="AO265" s="279"/>
      <c r="AP265" s="279"/>
      <c r="AQ265" s="279"/>
      <c r="AR265" s="279"/>
      <c r="AS265" s="279"/>
      <c r="AT265" s="279"/>
      <c r="AU265" s="279"/>
      <c r="AV265" s="279"/>
      <c r="AW265" s="279"/>
      <c r="AX265" s="279"/>
      <c r="AY265" s="279"/>
      <c r="AZ265" s="279"/>
      <c r="BA265" s="279"/>
      <c r="BB265" s="279"/>
      <c r="BC265" s="279"/>
    </row>
    <row r="266" spans="1:55" s="44" customFormat="1" ht="14.25" customHeight="1">
      <c r="A266" s="277"/>
      <c r="B266" s="625" t="s">
        <v>264</v>
      </c>
      <c r="C266" s="625"/>
      <c r="D266" s="625"/>
      <c r="E266" s="625"/>
      <c r="F266" s="625"/>
      <c r="G266" s="625"/>
      <c r="H266" s="324">
        <v>1161</v>
      </c>
      <c r="I266" s="643"/>
      <c r="J266" s="643"/>
      <c r="K266" s="643"/>
      <c r="L266" s="643"/>
      <c r="M266" s="643"/>
      <c r="N266" s="331" t="s">
        <v>26</v>
      </c>
      <c r="O266" s="279"/>
      <c r="P266" s="279"/>
      <c r="Q266" s="279"/>
      <c r="R266" s="279"/>
      <c r="S266" s="279"/>
      <c r="T266" s="279"/>
      <c r="U266" s="279"/>
      <c r="V266" s="279"/>
      <c r="W266" s="279"/>
      <c r="X266" s="279"/>
      <c r="Y266" s="279"/>
      <c r="Z266" s="279"/>
      <c r="AA266" s="279"/>
      <c r="AB266" s="279"/>
      <c r="AC266" s="279"/>
      <c r="AD266" s="279"/>
      <c r="AE266" s="279"/>
      <c r="AF266" s="279"/>
      <c r="AG266" s="279"/>
      <c r="AH266" s="279"/>
      <c r="AI266" s="279"/>
      <c r="AJ266" s="279"/>
      <c r="AK266" s="279"/>
      <c r="AL266" s="279"/>
      <c r="AM266" s="279"/>
      <c r="AN266" s="279"/>
      <c r="AO266" s="279"/>
      <c r="AP266" s="279"/>
      <c r="AQ266" s="279"/>
      <c r="AR266" s="279"/>
      <c r="AS266" s="279"/>
      <c r="AT266" s="279"/>
      <c r="AU266" s="279"/>
      <c r="AV266" s="279"/>
      <c r="AW266" s="279"/>
      <c r="AX266" s="279"/>
      <c r="AY266" s="279"/>
      <c r="AZ266" s="279"/>
      <c r="BA266" s="279"/>
      <c r="BB266" s="279"/>
      <c r="BC266" s="279"/>
    </row>
    <row r="267" spans="1:55" s="44" customFormat="1" ht="14.25" customHeight="1">
      <c r="A267" s="277"/>
      <c r="B267" s="625" t="s">
        <v>265</v>
      </c>
      <c r="C267" s="625"/>
      <c r="D267" s="625"/>
      <c r="E267" s="625"/>
      <c r="F267" s="625"/>
      <c r="G267" s="625"/>
      <c r="H267" s="324">
        <v>1162</v>
      </c>
      <c r="I267" s="643"/>
      <c r="J267" s="643"/>
      <c r="K267" s="643"/>
      <c r="L267" s="643"/>
      <c r="M267" s="643"/>
      <c r="N267" s="331" t="s">
        <v>26</v>
      </c>
      <c r="O267" s="279"/>
      <c r="P267" s="279"/>
      <c r="Q267" s="279"/>
      <c r="R267" s="279"/>
      <c r="S267" s="279"/>
      <c r="T267" s="279"/>
      <c r="U267" s="279"/>
      <c r="V267" s="279"/>
      <c r="W267" s="279"/>
      <c r="X267" s="279"/>
      <c r="Y267" s="279"/>
      <c r="Z267" s="279"/>
      <c r="AA267" s="279"/>
      <c r="AB267" s="279"/>
      <c r="AC267" s="279"/>
      <c r="AD267" s="279"/>
      <c r="AE267" s="279"/>
      <c r="AF267" s="279"/>
      <c r="AG267" s="279"/>
      <c r="AH267" s="279"/>
      <c r="AI267" s="279"/>
      <c r="AJ267" s="279"/>
      <c r="AK267" s="279"/>
      <c r="AL267" s="279"/>
      <c r="AM267" s="279"/>
      <c r="AN267" s="279"/>
      <c r="AO267" s="279"/>
      <c r="AP267" s="279"/>
      <c r="AQ267" s="279"/>
      <c r="AR267" s="279"/>
      <c r="AS267" s="279"/>
      <c r="AT267" s="279"/>
      <c r="AU267" s="279"/>
      <c r="AV267" s="279"/>
      <c r="AW267" s="279"/>
      <c r="AX267" s="279"/>
      <c r="AY267" s="279"/>
      <c r="AZ267" s="279"/>
      <c r="BA267" s="279"/>
      <c r="BB267" s="279"/>
      <c r="BC267" s="279"/>
    </row>
    <row r="268" spans="1:55" s="44" customFormat="1" ht="14.25" customHeight="1">
      <c r="A268" s="277"/>
      <c r="B268" s="625" t="s">
        <v>266</v>
      </c>
      <c r="C268" s="625"/>
      <c r="D268" s="625"/>
      <c r="E268" s="625"/>
      <c r="F268" s="625"/>
      <c r="G268" s="625"/>
      <c r="H268" s="324">
        <v>1163</v>
      </c>
      <c r="I268" s="643"/>
      <c r="J268" s="643"/>
      <c r="K268" s="643"/>
      <c r="L268" s="643"/>
      <c r="M268" s="643"/>
      <c r="N268" s="331" t="s">
        <v>26</v>
      </c>
      <c r="O268" s="279"/>
      <c r="P268" s="279"/>
      <c r="Q268" s="279"/>
      <c r="R268" s="279"/>
      <c r="S268" s="279"/>
      <c r="T268" s="279"/>
      <c r="U268" s="279"/>
      <c r="V268" s="279"/>
      <c r="W268" s="279"/>
      <c r="X268" s="279"/>
      <c r="Y268" s="279"/>
      <c r="Z268" s="279"/>
      <c r="AA268" s="279"/>
      <c r="AB268" s="279"/>
      <c r="AC268" s="279"/>
      <c r="AD268" s="279"/>
      <c r="AE268" s="279"/>
      <c r="AF268" s="279"/>
      <c r="AG268" s="279"/>
      <c r="AH268" s="279"/>
      <c r="AI268" s="279"/>
      <c r="AJ268" s="279"/>
      <c r="AK268" s="279"/>
      <c r="AL268" s="279"/>
      <c r="AM268" s="279"/>
      <c r="AN268" s="279"/>
      <c r="AO268" s="279"/>
      <c r="AP268" s="279"/>
      <c r="AQ268" s="279"/>
      <c r="AR268" s="279"/>
      <c r="AS268" s="279"/>
      <c r="AT268" s="279"/>
      <c r="AU268" s="279"/>
      <c r="AV268" s="279"/>
      <c r="AW268" s="279"/>
      <c r="AX268" s="279"/>
      <c r="AY268" s="279"/>
      <c r="AZ268" s="279"/>
      <c r="BA268" s="279"/>
      <c r="BB268" s="279"/>
      <c r="BC268" s="279"/>
    </row>
    <row r="269" spans="1:55" s="44" customFormat="1" ht="14.25" customHeight="1">
      <c r="A269" s="277"/>
      <c r="B269" s="625" t="s">
        <v>267</v>
      </c>
      <c r="C269" s="625"/>
      <c r="D269" s="625"/>
      <c r="E269" s="625"/>
      <c r="F269" s="625"/>
      <c r="G269" s="625"/>
      <c r="H269" s="324">
        <v>1164</v>
      </c>
      <c r="I269" s="643"/>
      <c r="J269" s="643"/>
      <c r="K269" s="643"/>
      <c r="L269" s="643"/>
      <c r="M269" s="643"/>
      <c r="N269" s="331" t="s">
        <v>26</v>
      </c>
      <c r="O269" s="279"/>
      <c r="P269" s="279"/>
      <c r="Q269" s="279"/>
      <c r="R269" s="279"/>
      <c r="S269" s="279"/>
      <c r="T269" s="279"/>
      <c r="U269" s="279"/>
      <c r="V269" s="279"/>
      <c r="W269" s="279"/>
      <c r="X269" s="279"/>
      <c r="Y269" s="279"/>
      <c r="Z269" s="279"/>
      <c r="AA269" s="279"/>
      <c r="AB269" s="279"/>
      <c r="AC269" s="279"/>
      <c r="AD269" s="279"/>
      <c r="AE269" s="279"/>
      <c r="AF269" s="279"/>
      <c r="AG269" s="279"/>
      <c r="AH269" s="279"/>
      <c r="AI269" s="279"/>
      <c r="AJ269" s="279"/>
      <c r="AK269" s="279"/>
      <c r="AL269" s="279"/>
      <c r="AM269" s="279"/>
      <c r="AN269" s="279"/>
      <c r="AO269" s="279"/>
      <c r="AP269" s="279"/>
      <c r="AQ269" s="279"/>
      <c r="AR269" s="279"/>
      <c r="AS269" s="279"/>
      <c r="AT269" s="279"/>
      <c r="AU269" s="279"/>
      <c r="AV269" s="279"/>
      <c r="AW269" s="279"/>
      <c r="AX269" s="279"/>
      <c r="AY269" s="279"/>
      <c r="AZ269" s="279"/>
      <c r="BA269" s="279"/>
      <c r="BB269" s="279"/>
      <c r="BC269" s="279"/>
    </row>
    <row r="270" spans="1:55" s="44" customFormat="1" ht="14.25" customHeight="1">
      <c r="A270" s="277"/>
      <c r="B270" s="625" t="s">
        <v>268</v>
      </c>
      <c r="C270" s="625"/>
      <c r="D270" s="625"/>
      <c r="E270" s="625"/>
      <c r="F270" s="625"/>
      <c r="G270" s="625"/>
      <c r="H270" s="324">
        <v>1166</v>
      </c>
      <c r="I270" s="643"/>
      <c r="J270" s="643"/>
      <c r="K270" s="643"/>
      <c r="L270" s="643"/>
      <c r="M270" s="643"/>
      <c r="N270" s="331" t="s">
        <v>9</v>
      </c>
      <c r="O270" s="279"/>
      <c r="P270" s="279"/>
      <c r="Q270" s="279"/>
      <c r="R270" s="279"/>
      <c r="S270" s="279"/>
      <c r="T270" s="279"/>
      <c r="U270" s="279"/>
      <c r="V270" s="279"/>
      <c r="W270" s="279"/>
      <c r="X270" s="279"/>
      <c r="Y270" s="279"/>
      <c r="Z270" s="279"/>
      <c r="AA270" s="279"/>
      <c r="AB270" s="279"/>
      <c r="AC270" s="279"/>
      <c r="AD270" s="279"/>
      <c r="AE270" s="279"/>
      <c r="AF270" s="279"/>
      <c r="AG270" s="279"/>
      <c r="AH270" s="279"/>
      <c r="AI270" s="279"/>
      <c r="AJ270" s="279"/>
      <c r="AK270" s="279"/>
      <c r="AL270" s="279"/>
      <c r="AM270" s="279"/>
      <c r="AN270" s="279"/>
      <c r="AO270" s="279"/>
      <c r="AP270" s="279"/>
      <c r="AQ270" s="279"/>
      <c r="AR270" s="279"/>
      <c r="AS270" s="279"/>
      <c r="AT270" s="279"/>
      <c r="AU270" s="279"/>
      <c r="AV270" s="279"/>
      <c r="AW270" s="279"/>
      <c r="AX270" s="279"/>
      <c r="AY270" s="279"/>
      <c r="AZ270" s="279"/>
      <c r="BA270" s="279"/>
      <c r="BB270" s="279"/>
      <c r="BC270" s="279"/>
    </row>
    <row r="271" spans="1:55" s="44" customFormat="1" ht="14.25" customHeight="1">
      <c r="A271" s="277"/>
      <c r="B271" s="625" t="s">
        <v>269</v>
      </c>
      <c r="C271" s="625"/>
      <c r="D271" s="625"/>
      <c r="E271" s="625"/>
      <c r="F271" s="625"/>
      <c r="G271" s="625"/>
      <c r="H271" s="324">
        <v>1167</v>
      </c>
      <c r="I271" s="643"/>
      <c r="J271" s="643"/>
      <c r="K271" s="643"/>
      <c r="L271" s="643"/>
      <c r="M271" s="643"/>
      <c r="N271" s="331" t="s">
        <v>9</v>
      </c>
      <c r="O271" s="279"/>
      <c r="P271" s="279"/>
      <c r="Q271" s="279"/>
      <c r="R271" s="279"/>
      <c r="S271" s="279"/>
      <c r="T271" s="279"/>
      <c r="U271" s="279"/>
      <c r="V271" s="279"/>
      <c r="W271" s="279"/>
      <c r="X271" s="279"/>
      <c r="Y271" s="279"/>
      <c r="Z271" s="279"/>
      <c r="AA271" s="279"/>
      <c r="AB271" s="279"/>
      <c r="AC271" s="279"/>
      <c r="AD271" s="279"/>
      <c r="AE271" s="279"/>
      <c r="AF271" s="279"/>
      <c r="AG271" s="279"/>
      <c r="AH271" s="279"/>
      <c r="AI271" s="279"/>
      <c r="AJ271" s="279"/>
      <c r="AK271" s="279"/>
      <c r="AL271" s="279"/>
      <c r="AM271" s="279"/>
      <c r="AN271" s="279"/>
      <c r="AO271" s="279"/>
      <c r="AP271" s="279"/>
      <c r="AQ271" s="279"/>
      <c r="AR271" s="279"/>
      <c r="AS271" s="279"/>
      <c r="AT271" s="279"/>
      <c r="AU271" s="279"/>
      <c r="AV271" s="279"/>
      <c r="AW271" s="279"/>
      <c r="AX271" s="279"/>
      <c r="AY271" s="279"/>
      <c r="AZ271" s="279"/>
      <c r="BA271" s="279"/>
      <c r="BB271" s="279"/>
      <c r="BC271" s="279"/>
    </row>
    <row r="272" spans="1:55" s="44" customFormat="1" ht="14.25" customHeight="1">
      <c r="A272" s="277"/>
      <c r="B272" s="625" t="s">
        <v>270</v>
      </c>
      <c r="C272" s="625"/>
      <c r="D272" s="625"/>
      <c r="E272" s="625"/>
      <c r="F272" s="625"/>
      <c r="G272" s="625"/>
      <c r="H272" s="324">
        <v>1168</v>
      </c>
      <c r="I272" s="643"/>
      <c r="J272" s="643"/>
      <c r="K272" s="643"/>
      <c r="L272" s="643"/>
      <c r="M272" s="643"/>
      <c r="N272" s="331" t="s">
        <v>27</v>
      </c>
      <c r="O272" s="279"/>
      <c r="P272" s="279"/>
      <c r="Q272" s="279"/>
      <c r="R272" s="279"/>
      <c r="S272" s="279"/>
      <c r="T272" s="279"/>
      <c r="U272" s="279"/>
      <c r="V272" s="279"/>
      <c r="W272" s="279"/>
      <c r="X272" s="279"/>
      <c r="Y272" s="279"/>
      <c r="Z272" s="279"/>
      <c r="AA272" s="279"/>
      <c r="AB272" s="279"/>
      <c r="AC272" s="279"/>
      <c r="AD272" s="279"/>
      <c r="AE272" s="279"/>
      <c r="AF272" s="279"/>
      <c r="AG272" s="279"/>
      <c r="AH272" s="279"/>
      <c r="AI272" s="279"/>
      <c r="AJ272" s="279"/>
      <c r="AK272" s="279"/>
      <c r="AL272" s="279"/>
      <c r="AM272" s="279"/>
      <c r="AN272" s="279"/>
      <c r="AO272" s="279"/>
      <c r="AP272" s="279"/>
      <c r="AQ272" s="279"/>
      <c r="AR272" s="279"/>
      <c r="AS272" s="279"/>
      <c r="AT272" s="279"/>
      <c r="AU272" s="279"/>
      <c r="AV272" s="279"/>
      <c r="AW272" s="279"/>
      <c r="AX272" s="279"/>
      <c r="AY272" s="279"/>
      <c r="AZ272" s="279"/>
      <c r="BA272" s="279"/>
      <c r="BB272" s="279"/>
      <c r="BC272" s="279"/>
    </row>
    <row r="273" spans="1:55" s="44" customFormat="1" ht="14.25" customHeight="1">
      <c r="A273" s="277"/>
      <c r="B273" s="625" t="s">
        <v>271</v>
      </c>
      <c r="C273" s="625"/>
      <c r="D273" s="625"/>
      <c r="E273" s="625"/>
      <c r="F273" s="625"/>
      <c r="G273" s="625"/>
      <c r="H273" s="324">
        <v>1169</v>
      </c>
      <c r="I273" s="643"/>
      <c r="J273" s="643"/>
      <c r="K273" s="643"/>
      <c r="L273" s="643"/>
      <c r="M273" s="643"/>
      <c r="N273" s="331" t="s">
        <v>27</v>
      </c>
      <c r="O273" s="279"/>
      <c r="P273" s="279"/>
      <c r="Q273" s="279"/>
      <c r="R273" s="279"/>
      <c r="S273" s="279"/>
      <c r="T273" s="279"/>
      <c r="U273" s="279"/>
      <c r="V273" s="279"/>
      <c r="W273" s="279"/>
      <c r="X273" s="279"/>
      <c r="Y273" s="279"/>
      <c r="Z273" s="279"/>
      <c r="AA273" s="279"/>
      <c r="AB273" s="279"/>
      <c r="AC273" s="279"/>
      <c r="AD273" s="279"/>
      <c r="AE273" s="279"/>
      <c r="AF273" s="279"/>
      <c r="AG273" s="279"/>
      <c r="AH273" s="279"/>
      <c r="AI273" s="279"/>
      <c r="AJ273" s="279"/>
      <c r="AK273" s="279"/>
      <c r="AL273" s="279"/>
      <c r="AM273" s="279"/>
      <c r="AN273" s="279"/>
      <c r="AO273" s="279"/>
      <c r="AP273" s="279"/>
      <c r="AQ273" s="279"/>
      <c r="AR273" s="279"/>
      <c r="AS273" s="279"/>
      <c r="AT273" s="279"/>
      <c r="AU273" s="279"/>
      <c r="AV273" s="279"/>
      <c r="AW273" s="279"/>
      <c r="AX273" s="279"/>
      <c r="AY273" s="279"/>
      <c r="AZ273" s="279"/>
      <c r="BA273" s="279"/>
      <c r="BB273" s="279"/>
      <c r="BC273" s="279"/>
    </row>
    <row r="274" spans="1:55" s="44" customFormat="1" ht="14.25" customHeight="1">
      <c r="A274" s="277"/>
      <c r="B274" s="625" t="s">
        <v>272</v>
      </c>
      <c r="C274" s="625"/>
      <c r="D274" s="625"/>
      <c r="E274" s="625"/>
      <c r="F274" s="625"/>
      <c r="G274" s="625"/>
      <c r="H274" s="324">
        <v>1170</v>
      </c>
      <c r="I274" s="643"/>
      <c r="J274" s="643"/>
      <c r="K274" s="643"/>
      <c r="L274" s="643"/>
      <c r="M274" s="643"/>
      <c r="N274" s="331" t="s">
        <v>27</v>
      </c>
      <c r="O274" s="279"/>
      <c r="P274" s="279"/>
      <c r="Q274" s="279"/>
      <c r="R274" s="279"/>
      <c r="S274" s="279"/>
      <c r="T274" s="279"/>
      <c r="U274" s="279"/>
      <c r="V274" s="279"/>
      <c r="W274" s="279"/>
      <c r="X274" s="279"/>
      <c r="Y274" s="279"/>
      <c r="Z274" s="279"/>
      <c r="AA274" s="279"/>
      <c r="AB274" s="279"/>
      <c r="AC274" s="279"/>
      <c r="AD274" s="279"/>
      <c r="AE274" s="279"/>
      <c r="AF274" s="279"/>
      <c r="AG274" s="279"/>
      <c r="AH274" s="279"/>
      <c r="AI274" s="279"/>
      <c r="AJ274" s="279"/>
      <c r="AK274" s="279"/>
      <c r="AL274" s="279"/>
      <c r="AM274" s="279"/>
      <c r="AN274" s="279"/>
      <c r="AO274" s="279"/>
      <c r="AP274" s="279"/>
      <c r="AQ274" s="279"/>
      <c r="AR274" s="279"/>
      <c r="AS274" s="279"/>
      <c r="AT274" s="279"/>
      <c r="AU274" s="279"/>
      <c r="AV274" s="279"/>
      <c r="AW274" s="279"/>
      <c r="AX274" s="279"/>
      <c r="AY274" s="279"/>
      <c r="AZ274" s="279"/>
      <c r="BA274" s="279"/>
      <c r="BB274" s="279"/>
      <c r="BC274" s="279"/>
    </row>
    <row r="275" spans="1:55" s="44" customFormat="1" ht="14.25" customHeight="1">
      <c r="A275" s="277"/>
      <c r="B275" s="625" t="s">
        <v>273</v>
      </c>
      <c r="C275" s="625"/>
      <c r="D275" s="625"/>
      <c r="E275" s="625"/>
      <c r="F275" s="625"/>
      <c r="G275" s="625"/>
      <c r="H275" s="324">
        <v>1171</v>
      </c>
      <c r="I275" s="643"/>
      <c r="J275" s="643"/>
      <c r="K275" s="643"/>
      <c r="L275" s="643"/>
      <c r="M275" s="643"/>
      <c r="N275" s="324" t="s">
        <v>9</v>
      </c>
      <c r="O275" s="279"/>
      <c r="P275" s="279"/>
      <c r="Q275" s="279"/>
      <c r="R275" s="279"/>
      <c r="S275" s="279"/>
      <c r="T275" s="279"/>
      <c r="U275" s="279"/>
      <c r="V275" s="279"/>
      <c r="W275" s="279"/>
      <c r="X275" s="279"/>
      <c r="Y275" s="279"/>
      <c r="Z275" s="279"/>
      <c r="AA275" s="279"/>
      <c r="AB275" s="279"/>
      <c r="AC275" s="279"/>
      <c r="AD275" s="279"/>
      <c r="AE275" s="279"/>
      <c r="AF275" s="279"/>
      <c r="AG275" s="279"/>
      <c r="AH275" s="279"/>
      <c r="AI275" s="279"/>
      <c r="AJ275" s="279"/>
      <c r="AK275" s="279"/>
      <c r="AL275" s="279"/>
      <c r="AM275" s="279"/>
      <c r="AN275" s="279"/>
      <c r="AO275" s="279"/>
      <c r="AP275" s="279"/>
      <c r="AQ275" s="279"/>
      <c r="AR275" s="279"/>
      <c r="AS275" s="279"/>
      <c r="AT275" s="279"/>
      <c r="AU275" s="279"/>
      <c r="AV275" s="279"/>
      <c r="AW275" s="279"/>
      <c r="AX275" s="279"/>
      <c r="AY275" s="279"/>
      <c r="AZ275" s="279"/>
      <c r="BA275" s="279"/>
      <c r="BB275" s="279"/>
      <c r="BC275" s="279"/>
    </row>
    <row r="276" spans="1:55" s="44" customFormat="1" ht="14.25" customHeight="1">
      <c r="A276" s="277"/>
      <c r="B276" s="625" t="s">
        <v>274</v>
      </c>
      <c r="C276" s="625"/>
      <c r="D276" s="625"/>
      <c r="E276" s="625"/>
      <c r="F276" s="625"/>
      <c r="G276" s="625"/>
      <c r="H276" s="324">
        <v>1172</v>
      </c>
      <c r="I276" s="643"/>
      <c r="J276" s="643"/>
      <c r="K276" s="643"/>
      <c r="L276" s="643"/>
      <c r="M276" s="643"/>
      <c r="N276" s="331" t="s">
        <v>26</v>
      </c>
      <c r="O276" s="279"/>
      <c r="P276" s="279"/>
      <c r="Q276" s="279"/>
      <c r="R276" s="279"/>
      <c r="S276" s="279"/>
      <c r="T276" s="279"/>
      <c r="U276" s="279"/>
      <c r="V276" s="279"/>
      <c r="W276" s="279"/>
      <c r="X276" s="279"/>
      <c r="Y276" s="279"/>
      <c r="Z276" s="279"/>
      <c r="AA276" s="279"/>
      <c r="AB276" s="279"/>
      <c r="AC276" s="279"/>
      <c r="AD276" s="279"/>
      <c r="AE276" s="279"/>
      <c r="AF276" s="279"/>
      <c r="AG276" s="279"/>
      <c r="AH276" s="279"/>
      <c r="AI276" s="279"/>
      <c r="AJ276" s="279"/>
      <c r="AK276" s="279"/>
      <c r="AL276" s="279"/>
      <c r="AM276" s="279"/>
      <c r="AN276" s="279"/>
      <c r="AO276" s="279"/>
      <c r="AP276" s="279"/>
      <c r="AQ276" s="279"/>
      <c r="AR276" s="279"/>
      <c r="AS276" s="279"/>
      <c r="AT276" s="279"/>
      <c r="AU276" s="279"/>
      <c r="AV276" s="279"/>
      <c r="AW276" s="279"/>
      <c r="AX276" s="279"/>
      <c r="AY276" s="279"/>
      <c r="AZ276" s="279"/>
      <c r="BA276" s="279"/>
      <c r="BB276" s="279"/>
      <c r="BC276" s="279"/>
    </row>
    <row r="277" spans="1:55" s="44" customFormat="1" ht="14.25" customHeight="1">
      <c r="A277" s="277"/>
      <c r="B277" s="625" t="s">
        <v>275</v>
      </c>
      <c r="C277" s="625"/>
      <c r="D277" s="625"/>
      <c r="E277" s="625"/>
      <c r="F277" s="625"/>
      <c r="G277" s="625"/>
      <c r="H277" s="324">
        <v>1173</v>
      </c>
      <c r="I277" s="643"/>
      <c r="J277" s="643"/>
      <c r="K277" s="643"/>
      <c r="L277" s="643"/>
      <c r="M277" s="643"/>
      <c r="N277" s="331" t="s">
        <v>9</v>
      </c>
      <c r="O277" s="279"/>
      <c r="P277" s="279"/>
      <c r="Q277" s="279"/>
      <c r="R277" s="279"/>
      <c r="S277" s="279"/>
      <c r="T277" s="279"/>
      <c r="U277" s="279"/>
      <c r="V277" s="279"/>
      <c r="W277" s="279"/>
      <c r="X277" s="279"/>
      <c r="Y277" s="279"/>
      <c r="Z277" s="279"/>
      <c r="AA277" s="279"/>
      <c r="AB277" s="279"/>
      <c r="AC277" s="279"/>
      <c r="AD277" s="279"/>
      <c r="AE277" s="279"/>
      <c r="AF277" s="279"/>
      <c r="AG277" s="279"/>
      <c r="AH277" s="279"/>
      <c r="AI277" s="279"/>
      <c r="AJ277" s="279"/>
      <c r="AK277" s="279"/>
      <c r="AL277" s="279"/>
      <c r="AM277" s="279"/>
      <c r="AN277" s="279"/>
      <c r="AO277" s="279"/>
      <c r="AP277" s="279"/>
      <c r="AQ277" s="279"/>
      <c r="AR277" s="279"/>
      <c r="AS277" s="279"/>
      <c r="AT277" s="279"/>
      <c r="AU277" s="279"/>
      <c r="AV277" s="279"/>
      <c r="AW277" s="279"/>
      <c r="AX277" s="279"/>
      <c r="AY277" s="279"/>
      <c r="AZ277" s="279"/>
      <c r="BA277" s="279"/>
      <c r="BB277" s="279"/>
      <c r="BC277" s="279"/>
    </row>
    <row r="278" spans="1:55" s="44" customFormat="1" ht="14.25" customHeight="1">
      <c r="A278" s="277"/>
      <c r="B278" s="625" t="s">
        <v>276</v>
      </c>
      <c r="C278" s="625"/>
      <c r="D278" s="625"/>
      <c r="E278" s="625"/>
      <c r="F278" s="625"/>
      <c r="G278" s="625"/>
      <c r="H278" s="324">
        <v>1174</v>
      </c>
      <c r="I278" s="643"/>
      <c r="J278" s="643"/>
      <c r="K278" s="643"/>
      <c r="L278" s="643"/>
      <c r="M278" s="643"/>
      <c r="N278" s="324" t="s">
        <v>27</v>
      </c>
      <c r="O278" s="279"/>
      <c r="P278" s="279"/>
      <c r="Q278" s="279"/>
      <c r="R278" s="279"/>
      <c r="S278" s="279"/>
      <c r="T278" s="279"/>
      <c r="U278" s="279"/>
      <c r="V278" s="279"/>
      <c r="W278" s="279"/>
      <c r="X278" s="279"/>
      <c r="Y278" s="279"/>
      <c r="Z278" s="279"/>
      <c r="AA278" s="279"/>
      <c r="AB278" s="279"/>
      <c r="AC278" s="279"/>
      <c r="AD278" s="279"/>
      <c r="AE278" s="279"/>
      <c r="AF278" s="279"/>
      <c r="AG278" s="279"/>
      <c r="AH278" s="279"/>
      <c r="AI278" s="279"/>
      <c r="AJ278" s="279"/>
      <c r="AK278" s="279"/>
      <c r="AL278" s="279"/>
      <c r="AM278" s="279"/>
      <c r="AN278" s="279"/>
      <c r="AO278" s="279"/>
      <c r="AP278" s="279"/>
      <c r="AQ278" s="279"/>
      <c r="AR278" s="279"/>
      <c r="AS278" s="279"/>
      <c r="AT278" s="279"/>
      <c r="AU278" s="279"/>
      <c r="AV278" s="279"/>
      <c r="AW278" s="279"/>
      <c r="AX278" s="279"/>
      <c r="AY278" s="279"/>
      <c r="AZ278" s="279"/>
      <c r="BA278" s="279"/>
      <c r="BB278" s="279"/>
      <c r="BC278" s="279"/>
    </row>
    <row r="279" spans="1:55" s="44" customFormat="1">
      <c r="A279" s="277"/>
      <c r="B279" s="279"/>
      <c r="C279" s="279"/>
      <c r="D279" s="279"/>
      <c r="E279" s="279"/>
      <c r="F279" s="279"/>
      <c r="G279" s="279"/>
      <c r="H279" s="279"/>
      <c r="I279" s="279"/>
      <c r="J279" s="279"/>
      <c r="K279" s="279"/>
      <c r="L279" s="279"/>
      <c r="M279" s="279"/>
      <c r="N279" s="279"/>
      <c r="O279" s="279"/>
      <c r="P279" s="279"/>
      <c r="Q279" s="279"/>
      <c r="R279" s="279"/>
      <c r="S279" s="279"/>
      <c r="T279" s="279"/>
      <c r="U279" s="279"/>
      <c r="V279" s="279"/>
      <c r="W279" s="279"/>
      <c r="X279" s="279"/>
      <c r="Y279" s="279"/>
      <c r="Z279" s="279"/>
      <c r="AA279" s="279"/>
      <c r="AB279" s="279"/>
      <c r="AC279" s="279"/>
      <c r="AD279" s="279"/>
      <c r="AE279" s="279"/>
      <c r="AF279" s="279"/>
      <c r="AG279" s="279"/>
      <c r="AH279" s="279"/>
      <c r="AI279" s="279"/>
      <c r="AJ279" s="279"/>
      <c r="AK279" s="279"/>
      <c r="AL279" s="279"/>
      <c r="AM279" s="279"/>
      <c r="AN279" s="279"/>
      <c r="AO279" s="279"/>
      <c r="AP279" s="279"/>
      <c r="AQ279" s="279"/>
      <c r="AR279" s="279"/>
      <c r="AS279" s="279"/>
      <c r="AT279" s="279"/>
      <c r="AU279" s="279"/>
      <c r="AV279" s="279"/>
      <c r="AW279" s="279"/>
      <c r="AX279" s="279"/>
      <c r="AY279" s="279"/>
      <c r="AZ279" s="279"/>
      <c r="BA279" s="279"/>
      <c r="BB279" s="279"/>
      <c r="BC279" s="279"/>
    </row>
    <row r="280" spans="1:55" s="44" customFormat="1">
      <c r="A280" s="277"/>
      <c r="B280" s="606" t="s">
        <v>618</v>
      </c>
      <c r="C280" s="606"/>
      <c r="D280" s="606"/>
      <c r="E280" s="606"/>
      <c r="F280" s="606"/>
      <c r="G280" s="606"/>
      <c r="H280" s="606"/>
      <c r="I280" s="606"/>
      <c r="J280" s="606"/>
      <c r="K280" s="606"/>
      <c r="L280" s="606"/>
      <c r="M280" s="606"/>
      <c r="N280" s="606"/>
      <c r="O280" s="606"/>
      <c r="P280" s="606"/>
      <c r="Q280" s="279"/>
      <c r="R280" s="279"/>
      <c r="S280" s="279"/>
      <c r="T280" s="279"/>
      <c r="U280" s="279"/>
      <c r="V280" s="279"/>
      <c r="W280" s="279"/>
      <c r="X280" s="279"/>
      <c r="Y280" s="279"/>
      <c r="Z280" s="279"/>
      <c r="AA280" s="279"/>
      <c r="AB280" s="279"/>
      <c r="AC280" s="279"/>
      <c r="AD280" s="279"/>
      <c r="AE280" s="279"/>
      <c r="AF280" s="279"/>
      <c r="AG280" s="279"/>
      <c r="AH280" s="279"/>
      <c r="AI280" s="279"/>
      <c r="AJ280" s="279"/>
      <c r="AK280" s="279"/>
      <c r="AL280" s="279"/>
      <c r="AM280" s="279"/>
      <c r="AN280" s="279"/>
      <c r="AO280" s="279"/>
      <c r="AP280" s="279"/>
      <c r="AQ280" s="279"/>
      <c r="AR280" s="279"/>
      <c r="AS280" s="279"/>
      <c r="AT280" s="279"/>
      <c r="AU280" s="279"/>
      <c r="AV280" s="279"/>
      <c r="AW280" s="279"/>
      <c r="AX280" s="279"/>
      <c r="AY280" s="279"/>
      <c r="AZ280" s="279"/>
      <c r="BA280" s="279"/>
      <c r="BB280" s="279"/>
      <c r="BC280" s="279"/>
    </row>
    <row r="281" spans="1:55" s="44" customFormat="1">
      <c r="A281" s="277"/>
      <c r="B281" s="606"/>
      <c r="C281" s="606"/>
      <c r="D281" s="606"/>
      <c r="E281" s="606"/>
      <c r="F281" s="606"/>
      <c r="G281" s="606"/>
      <c r="H281" s="606"/>
      <c r="I281" s="606"/>
      <c r="J281" s="606"/>
      <c r="K281" s="606"/>
      <c r="L281" s="606"/>
      <c r="M281" s="606"/>
      <c r="N281" s="606"/>
      <c r="O281" s="606"/>
      <c r="P281" s="606"/>
      <c r="Q281" s="279"/>
      <c r="R281" s="279"/>
      <c r="S281" s="279"/>
      <c r="T281" s="279"/>
      <c r="U281" s="279"/>
      <c r="V281" s="279"/>
      <c r="W281" s="279"/>
      <c r="X281" s="279"/>
      <c r="Y281" s="279"/>
      <c r="Z281" s="279"/>
      <c r="AA281" s="279"/>
      <c r="AB281" s="279"/>
      <c r="AC281" s="279"/>
      <c r="AD281" s="279"/>
      <c r="AE281" s="279"/>
      <c r="AF281" s="279"/>
      <c r="AG281" s="279"/>
      <c r="AH281" s="279"/>
      <c r="AI281" s="279"/>
      <c r="AJ281" s="279"/>
      <c r="AK281" s="279"/>
      <c r="AL281" s="279"/>
      <c r="AM281" s="279"/>
      <c r="AN281" s="279"/>
      <c r="AO281" s="279"/>
      <c r="AP281" s="279"/>
      <c r="AQ281" s="279"/>
      <c r="AR281" s="279"/>
      <c r="AS281" s="279"/>
      <c r="AT281" s="279"/>
      <c r="AU281" s="279"/>
      <c r="AV281" s="279"/>
      <c r="AW281" s="279"/>
      <c r="AX281" s="279"/>
      <c r="AY281" s="279"/>
      <c r="AZ281" s="279"/>
      <c r="BA281" s="279"/>
      <c r="BB281" s="279"/>
      <c r="BC281" s="279"/>
    </row>
    <row r="282" spans="1:55" s="44" customFormat="1" ht="16.5" customHeight="1">
      <c r="A282" s="277"/>
      <c r="B282" s="659" t="s">
        <v>619</v>
      </c>
      <c r="C282" s="660"/>
      <c r="D282" s="660"/>
      <c r="E282" s="660"/>
      <c r="F282" s="660"/>
      <c r="G282" s="660"/>
      <c r="H282" s="660"/>
      <c r="I282" s="661"/>
      <c r="J282" s="324">
        <v>940</v>
      </c>
      <c r="K282" s="658"/>
      <c r="L282" s="658"/>
      <c r="M282" s="658"/>
      <c r="N282" s="658"/>
      <c r="O282" s="658"/>
      <c r="P282" s="326"/>
      <c r="Q282" s="279"/>
      <c r="R282" s="279"/>
      <c r="S282" s="279"/>
      <c r="T282" s="279"/>
      <c r="U282" s="279"/>
      <c r="V282" s="279"/>
      <c r="W282" s="279"/>
      <c r="X282" s="279"/>
      <c r="Y282" s="279"/>
      <c r="Z282" s="279"/>
      <c r="AA282" s="279"/>
      <c r="AB282" s="279"/>
      <c r="AC282" s="279"/>
      <c r="AD282" s="279"/>
      <c r="AE282" s="279"/>
      <c r="AF282" s="279"/>
      <c r="AG282" s="279"/>
      <c r="AH282" s="279"/>
      <c r="AI282" s="279"/>
      <c r="AJ282" s="279"/>
      <c r="AK282" s="279"/>
      <c r="AL282" s="279"/>
      <c r="AM282" s="279"/>
      <c r="AN282" s="279"/>
      <c r="AO282" s="279"/>
      <c r="AP282" s="279"/>
      <c r="AQ282" s="279"/>
      <c r="AR282" s="279"/>
      <c r="AS282" s="279"/>
      <c r="AT282" s="279"/>
      <c r="AU282" s="279"/>
      <c r="AV282" s="279"/>
      <c r="AW282" s="279"/>
      <c r="AX282" s="279"/>
      <c r="AY282" s="279"/>
      <c r="AZ282" s="279"/>
      <c r="BA282" s="279"/>
      <c r="BB282" s="279"/>
      <c r="BC282" s="279"/>
    </row>
    <row r="283" spans="1:55" s="44" customFormat="1" ht="16.5" customHeight="1">
      <c r="A283" s="277"/>
      <c r="B283" s="625" t="s">
        <v>620</v>
      </c>
      <c r="C283" s="625"/>
      <c r="D283" s="625"/>
      <c r="E283" s="625"/>
      <c r="F283" s="625"/>
      <c r="G283" s="625"/>
      <c r="H283" s="625"/>
      <c r="I283" s="625"/>
      <c r="J283" s="324">
        <v>938</v>
      </c>
      <c r="K283" s="658"/>
      <c r="L283" s="658"/>
      <c r="M283" s="658"/>
      <c r="N283" s="658"/>
      <c r="O283" s="658"/>
      <c r="P283" s="332" t="s">
        <v>9</v>
      </c>
      <c r="Q283" s="279"/>
      <c r="R283" s="279"/>
      <c r="S283" s="279"/>
      <c r="T283" s="279"/>
      <c r="U283" s="279"/>
      <c r="V283" s="279"/>
      <c r="W283" s="279"/>
      <c r="X283" s="279"/>
      <c r="Y283" s="279"/>
      <c r="Z283" s="279"/>
      <c r="AA283" s="279"/>
      <c r="AB283" s="279"/>
      <c r="AC283" s="279"/>
      <c r="AD283" s="279"/>
      <c r="AE283" s="279"/>
      <c r="AF283" s="279"/>
      <c r="AG283" s="279"/>
      <c r="AH283" s="279"/>
      <c r="AI283" s="279"/>
      <c r="AJ283" s="279"/>
      <c r="AK283" s="279"/>
      <c r="AL283" s="279"/>
      <c r="AM283" s="279"/>
      <c r="AN283" s="279"/>
      <c r="AO283" s="279"/>
      <c r="AP283" s="279"/>
      <c r="AQ283" s="279"/>
      <c r="AR283" s="279"/>
      <c r="AS283" s="279"/>
      <c r="AT283" s="279"/>
      <c r="AU283" s="279"/>
      <c r="AV283" s="279"/>
      <c r="AW283" s="279"/>
      <c r="AX283" s="279"/>
      <c r="AY283" s="279"/>
      <c r="AZ283" s="279"/>
      <c r="BA283" s="279"/>
      <c r="BB283" s="279"/>
      <c r="BC283" s="279"/>
    </row>
    <row r="284" spans="1:55" s="44" customFormat="1" ht="16.5" customHeight="1">
      <c r="A284" s="277"/>
      <c r="B284" s="625" t="s">
        <v>621</v>
      </c>
      <c r="C284" s="625"/>
      <c r="D284" s="625"/>
      <c r="E284" s="625"/>
      <c r="F284" s="625"/>
      <c r="G284" s="625"/>
      <c r="H284" s="625"/>
      <c r="I284" s="625"/>
      <c r="J284" s="324">
        <v>949</v>
      </c>
      <c r="K284" s="658"/>
      <c r="L284" s="658"/>
      <c r="M284" s="658"/>
      <c r="N284" s="658"/>
      <c r="O284" s="658"/>
      <c r="P284" s="332" t="s">
        <v>9</v>
      </c>
      <c r="Q284" s="279"/>
      <c r="R284" s="279"/>
      <c r="S284" s="279"/>
      <c r="T284" s="279"/>
      <c r="U284" s="279"/>
      <c r="V284" s="279"/>
      <c r="W284" s="279"/>
      <c r="X284" s="279"/>
      <c r="Y284" s="279"/>
      <c r="Z284" s="279"/>
      <c r="AA284" s="279"/>
      <c r="AB284" s="279"/>
      <c r="AC284" s="279"/>
      <c r="AD284" s="279"/>
      <c r="AE284" s="279"/>
      <c r="AF284" s="279"/>
      <c r="AG284" s="279"/>
      <c r="AH284" s="279"/>
      <c r="AI284" s="279"/>
      <c r="AJ284" s="279"/>
      <c r="AK284" s="279"/>
      <c r="AL284" s="279"/>
      <c r="AM284" s="279"/>
      <c r="AN284" s="279"/>
      <c r="AO284" s="279"/>
      <c r="AP284" s="279"/>
      <c r="AQ284" s="279"/>
      <c r="AR284" s="279"/>
      <c r="AS284" s="279"/>
      <c r="AT284" s="279"/>
      <c r="AU284" s="279"/>
      <c r="AV284" s="279"/>
      <c r="AW284" s="279"/>
      <c r="AX284" s="279"/>
      <c r="AY284" s="279"/>
      <c r="AZ284" s="279"/>
      <c r="BA284" s="279"/>
      <c r="BB284" s="279"/>
      <c r="BC284" s="279"/>
    </row>
    <row r="285" spans="1:55" s="44" customFormat="1" ht="16.5" customHeight="1">
      <c r="A285" s="277"/>
      <c r="B285" s="625" t="s">
        <v>622</v>
      </c>
      <c r="C285" s="625"/>
      <c r="D285" s="625"/>
      <c r="E285" s="625"/>
      <c r="F285" s="625"/>
      <c r="G285" s="625"/>
      <c r="H285" s="625"/>
      <c r="I285" s="625"/>
      <c r="J285" s="324">
        <v>1158</v>
      </c>
      <c r="K285" s="643"/>
      <c r="L285" s="643"/>
      <c r="M285" s="643"/>
      <c r="N285" s="643"/>
      <c r="O285" s="643"/>
      <c r="P285" s="324" t="s">
        <v>9</v>
      </c>
      <c r="Q285" s="279"/>
      <c r="R285" s="279"/>
      <c r="S285" s="279"/>
      <c r="T285" s="279"/>
      <c r="U285" s="279"/>
      <c r="V285" s="279"/>
      <c r="W285" s="279"/>
      <c r="X285" s="279"/>
      <c r="Y285" s="279"/>
      <c r="Z285" s="279"/>
      <c r="AA285" s="279"/>
      <c r="AB285" s="279"/>
      <c r="AC285" s="279"/>
      <c r="AD285" s="279"/>
      <c r="AE285" s="279"/>
      <c r="AF285" s="279"/>
      <c r="AG285" s="279"/>
      <c r="AH285" s="279"/>
      <c r="AI285" s="279"/>
      <c r="AJ285" s="279"/>
      <c r="AK285" s="279"/>
      <c r="AL285" s="279"/>
      <c r="AM285" s="279"/>
      <c r="AN285" s="279"/>
      <c r="AO285" s="279"/>
      <c r="AP285" s="279"/>
      <c r="AQ285" s="279"/>
      <c r="AR285" s="279"/>
      <c r="AS285" s="279"/>
      <c r="AT285" s="279"/>
      <c r="AU285" s="279"/>
      <c r="AV285" s="279"/>
      <c r="AW285" s="279"/>
      <c r="AX285" s="279"/>
      <c r="AY285" s="279"/>
      <c r="AZ285" s="279"/>
      <c r="BA285" s="279"/>
      <c r="BB285" s="279"/>
      <c r="BC285" s="279"/>
    </row>
    <row r="286" spans="1:55" s="44" customFormat="1" ht="16.5" customHeight="1">
      <c r="A286" s="277"/>
      <c r="B286" s="625" t="s">
        <v>623</v>
      </c>
      <c r="C286" s="625"/>
      <c r="D286" s="625"/>
      <c r="E286" s="625"/>
      <c r="F286" s="625"/>
      <c r="G286" s="625"/>
      <c r="H286" s="625"/>
      <c r="I286" s="625"/>
      <c r="J286" s="324">
        <v>950</v>
      </c>
      <c r="K286" s="658"/>
      <c r="L286" s="658"/>
      <c r="M286" s="658"/>
      <c r="N286" s="658"/>
      <c r="O286" s="658"/>
      <c r="P286" s="332" t="s">
        <v>26</v>
      </c>
      <c r="Q286" s="279"/>
      <c r="R286" s="279"/>
      <c r="S286" s="279"/>
      <c r="T286" s="279"/>
      <c r="U286" s="279"/>
      <c r="V286" s="279"/>
      <c r="W286" s="279"/>
      <c r="X286" s="279"/>
      <c r="Y286" s="279"/>
      <c r="Z286" s="279"/>
      <c r="AA286" s="279"/>
      <c r="AB286" s="279"/>
      <c r="AC286" s="279"/>
      <c r="AD286" s="279"/>
      <c r="AE286" s="279"/>
      <c r="AF286" s="279"/>
      <c r="AG286" s="279"/>
      <c r="AH286" s="279"/>
      <c r="AI286" s="279"/>
      <c r="AJ286" s="279"/>
      <c r="AK286" s="279"/>
      <c r="AL286" s="279"/>
      <c r="AM286" s="279"/>
      <c r="AN286" s="279"/>
      <c r="AO286" s="279"/>
      <c r="AP286" s="279"/>
      <c r="AQ286" s="279"/>
      <c r="AR286" s="279"/>
      <c r="AS286" s="279"/>
      <c r="AT286" s="279"/>
      <c r="AU286" s="279"/>
      <c r="AV286" s="279"/>
      <c r="AW286" s="279"/>
      <c r="AX286" s="279"/>
      <c r="AY286" s="279"/>
      <c r="AZ286" s="279"/>
      <c r="BA286" s="279"/>
      <c r="BB286" s="279"/>
      <c r="BC286" s="279"/>
    </row>
    <row r="287" spans="1:55" s="44" customFormat="1" ht="16.5" customHeight="1">
      <c r="A287" s="277"/>
      <c r="B287" s="625" t="s">
        <v>624</v>
      </c>
      <c r="C287" s="625"/>
      <c r="D287" s="625"/>
      <c r="E287" s="625"/>
      <c r="F287" s="625"/>
      <c r="G287" s="625"/>
      <c r="H287" s="625"/>
      <c r="I287" s="625"/>
      <c r="J287" s="324">
        <v>1066</v>
      </c>
      <c r="K287" s="658"/>
      <c r="L287" s="658"/>
      <c r="M287" s="658"/>
      <c r="N287" s="658"/>
      <c r="O287" s="658"/>
      <c r="P287" s="332" t="s">
        <v>27</v>
      </c>
      <c r="Q287" s="279"/>
      <c r="R287" s="279"/>
      <c r="S287" s="279"/>
      <c r="T287" s="279"/>
      <c r="U287" s="279"/>
      <c r="V287" s="279"/>
      <c r="W287" s="279"/>
      <c r="X287" s="279"/>
      <c r="Y287" s="279"/>
      <c r="Z287" s="279"/>
      <c r="AA287" s="279"/>
      <c r="AB287" s="279"/>
      <c r="AC287" s="279"/>
      <c r="AD287" s="279"/>
      <c r="AE287" s="279"/>
      <c r="AF287" s="279"/>
      <c r="AG287" s="279"/>
      <c r="AH287" s="279"/>
      <c r="AI287" s="279"/>
      <c r="AJ287" s="279"/>
      <c r="AK287" s="279"/>
      <c r="AL287" s="279"/>
      <c r="AM287" s="279"/>
      <c r="AN287" s="279"/>
      <c r="AO287" s="279"/>
      <c r="AP287" s="279"/>
      <c r="AQ287" s="279"/>
      <c r="AR287" s="279"/>
      <c r="AS287" s="279"/>
      <c r="AT287" s="279"/>
      <c r="AU287" s="279"/>
      <c r="AV287" s="279"/>
      <c r="AW287" s="279"/>
      <c r="AX287" s="279"/>
      <c r="AY287" s="279"/>
      <c r="AZ287" s="279"/>
      <c r="BA287" s="279"/>
      <c r="BB287" s="279"/>
      <c r="BC287" s="279"/>
    </row>
    <row r="288" spans="1:55" s="44" customFormat="1">
      <c r="A288" s="277"/>
      <c r="B288" s="279"/>
      <c r="C288" s="279"/>
      <c r="D288" s="279"/>
      <c r="E288" s="279"/>
      <c r="F288" s="279"/>
      <c r="G288" s="279"/>
      <c r="H288" s="279"/>
      <c r="I288" s="279"/>
      <c r="J288" s="279"/>
      <c r="K288" s="279"/>
      <c r="L288" s="279"/>
      <c r="M288" s="279"/>
      <c r="N288" s="279"/>
      <c r="O288" s="279"/>
      <c r="P288" s="279"/>
      <c r="Q288" s="279"/>
      <c r="R288" s="279"/>
      <c r="S288" s="279"/>
      <c r="T288" s="279"/>
      <c r="U288" s="279"/>
      <c r="V288" s="279"/>
      <c r="W288" s="279"/>
      <c r="X288" s="279"/>
      <c r="Y288" s="279"/>
      <c r="Z288" s="279"/>
      <c r="AA288" s="279"/>
      <c r="AB288" s="279"/>
      <c r="AC288" s="279"/>
      <c r="AD288" s="279"/>
      <c r="AE288" s="279"/>
      <c r="AF288" s="279"/>
      <c r="AG288" s="279"/>
      <c r="AH288" s="279"/>
      <c r="AI288" s="279"/>
      <c r="AJ288" s="279"/>
      <c r="AK288" s="279"/>
      <c r="AL288" s="279"/>
      <c r="AM288" s="279"/>
      <c r="AN288" s="279"/>
      <c r="AO288" s="279"/>
      <c r="AP288" s="279"/>
      <c r="AQ288" s="279"/>
      <c r="AR288" s="279"/>
      <c r="AS288" s="279"/>
      <c r="AT288" s="279"/>
      <c r="AU288" s="279"/>
      <c r="AV288" s="279"/>
      <c r="AW288" s="279"/>
      <c r="AX288" s="279"/>
      <c r="AY288" s="279"/>
      <c r="AZ288" s="279"/>
      <c r="BA288" s="279"/>
      <c r="BB288" s="279"/>
      <c r="BC288" s="279"/>
    </row>
    <row r="289" spans="1:55" s="44" customFormat="1">
      <c r="A289" s="277"/>
      <c r="B289" s="606" t="s">
        <v>625</v>
      </c>
      <c r="C289" s="606"/>
      <c r="D289" s="606"/>
      <c r="E289" s="606"/>
      <c r="F289" s="606"/>
      <c r="G289" s="606"/>
      <c r="H289" s="606"/>
      <c r="I289" s="606"/>
      <c r="J289" s="606"/>
      <c r="K289" s="606"/>
      <c r="L289" s="606"/>
      <c r="M289" s="606"/>
      <c r="N289" s="606"/>
      <c r="O289" s="279"/>
      <c r="P289" s="279"/>
      <c r="Q289" s="279"/>
      <c r="R289" s="279"/>
      <c r="S289" s="279"/>
      <c r="T289" s="279"/>
      <c r="U289" s="279"/>
      <c r="V289" s="279"/>
      <c r="W289" s="279"/>
      <c r="X289" s="279"/>
      <c r="Y289" s="279"/>
      <c r="Z289" s="279"/>
      <c r="AA289" s="279"/>
      <c r="AB289" s="279"/>
      <c r="AC289" s="279"/>
      <c r="AD289" s="279"/>
      <c r="AE289" s="279"/>
      <c r="AF289" s="279"/>
      <c r="AG289" s="279"/>
      <c r="AH289" s="279"/>
      <c r="AI289" s="279"/>
      <c r="AJ289" s="279"/>
      <c r="AK289" s="279"/>
      <c r="AL289" s="279"/>
      <c r="AM289" s="279"/>
      <c r="AN289" s="279"/>
      <c r="AO289" s="279"/>
      <c r="AP289" s="279"/>
      <c r="AQ289" s="279"/>
      <c r="AR289" s="279"/>
      <c r="AS289" s="279"/>
      <c r="AT289" s="279"/>
      <c r="AU289" s="279"/>
      <c r="AV289" s="279"/>
      <c r="AW289" s="279"/>
      <c r="AX289" s="279"/>
      <c r="AY289" s="279"/>
      <c r="AZ289" s="279"/>
      <c r="BA289" s="279"/>
      <c r="BB289" s="279"/>
      <c r="BC289" s="279"/>
    </row>
    <row r="290" spans="1:55" s="44" customFormat="1">
      <c r="A290" s="277"/>
      <c r="B290" s="606"/>
      <c r="C290" s="606"/>
      <c r="D290" s="606"/>
      <c r="E290" s="606"/>
      <c r="F290" s="606"/>
      <c r="G290" s="606"/>
      <c r="H290" s="606"/>
      <c r="I290" s="606"/>
      <c r="J290" s="606"/>
      <c r="K290" s="606"/>
      <c r="L290" s="606"/>
      <c r="M290" s="606"/>
      <c r="N290" s="606"/>
      <c r="O290" s="279"/>
      <c r="P290" s="279"/>
      <c r="Q290" s="279"/>
      <c r="R290" s="279"/>
      <c r="S290" s="279"/>
      <c r="T290" s="279"/>
      <c r="U290" s="279"/>
      <c r="V290" s="279"/>
      <c r="W290" s="279"/>
      <c r="X290" s="279"/>
      <c r="Y290" s="279"/>
      <c r="Z290" s="279"/>
      <c r="AA290" s="279"/>
      <c r="AB290" s="279"/>
      <c r="AC290" s="279"/>
      <c r="AD290" s="279"/>
      <c r="AE290" s="279"/>
      <c r="AF290" s="279"/>
      <c r="AG290" s="279"/>
      <c r="AH290" s="279"/>
      <c r="AI290" s="279"/>
      <c r="AJ290" s="279"/>
      <c r="AK290" s="279"/>
      <c r="AL290" s="279"/>
      <c r="AM290" s="279"/>
      <c r="AN290" s="279"/>
      <c r="AO290" s="279"/>
      <c r="AP290" s="279"/>
      <c r="AQ290" s="279"/>
      <c r="AR290" s="279"/>
      <c r="AS290" s="279"/>
      <c r="AT290" s="279"/>
      <c r="AU290" s="279"/>
      <c r="AV290" s="279"/>
      <c r="AW290" s="279"/>
      <c r="AX290" s="279"/>
      <c r="AY290" s="279"/>
      <c r="AZ290" s="279"/>
      <c r="BA290" s="279"/>
      <c r="BB290" s="279"/>
      <c r="BC290" s="279"/>
    </row>
    <row r="291" spans="1:55" s="44" customFormat="1" ht="17.25" customHeight="1">
      <c r="A291" s="277"/>
      <c r="B291" s="625" t="s">
        <v>626</v>
      </c>
      <c r="C291" s="625"/>
      <c r="D291" s="625"/>
      <c r="E291" s="625"/>
      <c r="F291" s="625"/>
      <c r="G291" s="625"/>
      <c r="H291" s="333">
        <v>884</v>
      </c>
      <c r="I291" s="657"/>
      <c r="J291" s="657"/>
      <c r="K291" s="657"/>
      <c r="L291" s="657"/>
      <c r="M291" s="657"/>
      <c r="N291" s="326"/>
      <c r="O291" s="279"/>
      <c r="P291" s="279"/>
      <c r="Q291" s="279"/>
      <c r="R291" s="279"/>
      <c r="S291" s="279"/>
      <c r="T291" s="279"/>
      <c r="U291" s="279"/>
      <c r="V291" s="279"/>
      <c r="W291" s="279"/>
      <c r="X291" s="279"/>
      <c r="Y291" s="279"/>
      <c r="Z291" s="279"/>
      <c r="AA291" s="279"/>
      <c r="AB291" s="279"/>
      <c r="AC291" s="279"/>
      <c r="AD291" s="279"/>
      <c r="AE291" s="279"/>
      <c r="AF291" s="279"/>
      <c r="AG291" s="279"/>
      <c r="AH291" s="279"/>
      <c r="AI291" s="279"/>
      <c r="AJ291" s="279"/>
      <c r="AK291" s="279"/>
      <c r="AL291" s="279"/>
      <c r="AM291" s="279"/>
      <c r="AN291" s="279"/>
      <c r="AO291" s="279"/>
      <c r="AP291" s="279"/>
      <c r="AQ291" s="279"/>
      <c r="AR291" s="279"/>
      <c r="AS291" s="279"/>
      <c r="AT291" s="279"/>
      <c r="AU291" s="279"/>
      <c r="AV291" s="279"/>
      <c r="AW291" s="279"/>
      <c r="AX291" s="279"/>
      <c r="AY291" s="279"/>
      <c r="AZ291" s="279"/>
      <c r="BA291" s="279"/>
      <c r="BB291" s="279"/>
      <c r="BC291" s="279"/>
    </row>
    <row r="292" spans="1:55" s="44" customFormat="1" ht="17.25" customHeight="1">
      <c r="A292" s="277"/>
      <c r="B292" s="625" t="s">
        <v>627</v>
      </c>
      <c r="C292" s="625"/>
      <c r="D292" s="625"/>
      <c r="E292" s="625"/>
      <c r="F292" s="625"/>
      <c r="G292" s="625"/>
      <c r="H292" s="333">
        <v>885</v>
      </c>
      <c r="I292" s="657"/>
      <c r="J292" s="657"/>
      <c r="K292" s="657"/>
      <c r="L292" s="657"/>
      <c r="M292" s="657"/>
      <c r="N292" s="326"/>
      <c r="O292" s="279"/>
      <c r="P292" s="279"/>
      <c r="Q292" s="279"/>
      <c r="R292" s="279"/>
      <c r="S292" s="279"/>
      <c r="T292" s="279"/>
      <c r="U292" s="279"/>
      <c r="V292" s="279"/>
      <c r="W292" s="279"/>
      <c r="X292" s="279"/>
      <c r="Y292" s="279"/>
      <c r="Z292" s="279"/>
      <c r="AA292" s="279"/>
      <c r="AB292" s="279"/>
      <c r="AC292" s="279"/>
      <c r="AD292" s="279"/>
      <c r="AE292" s="279"/>
      <c r="AF292" s="279"/>
      <c r="AG292" s="279"/>
      <c r="AH292" s="279"/>
      <c r="AI292" s="279"/>
      <c r="AJ292" s="279"/>
      <c r="AK292" s="279"/>
      <c r="AL292" s="279"/>
      <c r="AM292" s="279"/>
      <c r="AN292" s="279"/>
      <c r="AO292" s="279"/>
      <c r="AP292" s="279"/>
      <c r="AQ292" s="279"/>
      <c r="AR292" s="279"/>
      <c r="AS292" s="279"/>
      <c r="AT292" s="279"/>
      <c r="AU292" s="279"/>
      <c r="AV292" s="279"/>
      <c r="AW292" s="279"/>
      <c r="AX292" s="279"/>
      <c r="AY292" s="279"/>
      <c r="AZ292" s="279"/>
      <c r="BA292" s="279"/>
      <c r="BB292" s="279"/>
      <c r="BC292" s="279"/>
    </row>
    <row r="293" spans="1:55" s="44" customFormat="1" ht="17.25" customHeight="1">
      <c r="A293" s="277"/>
      <c r="B293" s="625" t="s">
        <v>628</v>
      </c>
      <c r="C293" s="625"/>
      <c r="D293" s="625"/>
      <c r="E293" s="625"/>
      <c r="F293" s="625"/>
      <c r="G293" s="625"/>
      <c r="H293" s="333">
        <v>886</v>
      </c>
      <c r="I293" s="657"/>
      <c r="J293" s="657"/>
      <c r="K293" s="657"/>
      <c r="L293" s="657"/>
      <c r="M293" s="657"/>
      <c r="N293" s="326"/>
      <c r="O293" s="279"/>
      <c r="P293" s="279"/>
      <c r="Q293" s="279"/>
      <c r="R293" s="279"/>
      <c r="S293" s="279"/>
      <c r="T293" s="279"/>
      <c r="U293" s="279"/>
      <c r="V293" s="279"/>
      <c r="W293" s="279"/>
      <c r="X293" s="279"/>
      <c r="Y293" s="279"/>
      <c r="Z293" s="279"/>
      <c r="AA293" s="279"/>
      <c r="AB293" s="279"/>
      <c r="AC293" s="279"/>
      <c r="AD293" s="279"/>
      <c r="AE293" s="279"/>
      <c r="AF293" s="279"/>
      <c r="AG293" s="279"/>
      <c r="AH293" s="279"/>
      <c r="AI293" s="279"/>
      <c r="AJ293" s="279"/>
      <c r="AK293" s="279"/>
      <c r="AL293" s="279"/>
      <c r="AM293" s="279"/>
      <c r="AN293" s="279"/>
      <c r="AO293" s="279"/>
      <c r="AP293" s="279"/>
      <c r="AQ293" s="279"/>
      <c r="AR293" s="279"/>
      <c r="AS293" s="279"/>
      <c r="AT293" s="279"/>
      <c r="AU293" s="279"/>
      <c r="AV293" s="279"/>
      <c r="AW293" s="279"/>
      <c r="AX293" s="279"/>
      <c r="AY293" s="279"/>
      <c r="AZ293" s="279"/>
      <c r="BA293" s="279"/>
      <c r="BB293" s="279"/>
      <c r="BC293" s="279"/>
    </row>
    <row r="294" spans="1:55" s="44" customFormat="1" ht="17.25" customHeight="1">
      <c r="A294" s="277"/>
      <c r="B294" s="625" t="s">
        <v>629</v>
      </c>
      <c r="C294" s="625"/>
      <c r="D294" s="625"/>
      <c r="E294" s="625"/>
      <c r="F294" s="625"/>
      <c r="G294" s="625"/>
      <c r="H294" s="333">
        <v>985</v>
      </c>
      <c r="I294" s="657"/>
      <c r="J294" s="657"/>
      <c r="K294" s="657"/>
      <c r="L294" s="657"/>
      <c r="M294" s="657"/>
      <c r="N294" s="326"/>
      <c r="O294" s="279"/>
      <c r="P294" s="279"/>
      <c r="Q294" s="279"/>
      <c r="R294" s="279"/>
      <c r="S294" s="279"/>
      <c r="T294" s="279"/>
      <c r="U294" s="279"/>
      <c r="V294" s="279"/>
      <c r="W294" s="279"/>
      <c r="X294" s="279"/>
      <c r="Y294" s="279"/>
      <c r="Z294" s="279"/>
      <c r="AA294" s="279"/>
      <c r="AB294" s="279"/>
      <c r="AC294" s="279"/>
      <c r="AD294" s="279"/>
      <c r="AE294" s="279"/>
      <c r="AF294" s="279"/>
      <c r="AG294" s="279"/>
      <c r="AH294" s="279"/>
      <c r="AI294" s="279"/>
      <c r="AJ294" s="279"/>
      <c r="AK294" s="279"/>
      <c r="AL294" s="279"/>
      <c r="AM294" s="279"/>
      <c r="AN294" s="279"/>
      <c r="AO294" s="279"/>
      <c r="AP294" s="279"/>
      <c r="AQ294" s="279"/>
      <c r="AR294" s="279"/>
      <c r="AS294" s="279"/>
      <c r="AT294" s="279"/>
      <c r="AU294" s="279"/>
      <c r="AV294" s="279"/>
      <c r="AW294" s="279"/>
      <c r="AX294" s="279"/>
      <c r="AY294" s="279"/>
      <c r="AZ294" s="279"/>
      <c r="BA294" s="279"/>
      <c r="BB294" s="279"/>
      <c r="BC294" s="279"/>
    </row>
    <row r="295" spans="1:55" s="44" customFormat="1" ht="17.25" customHeight="1">
      <c r="A295" s="277"/>
      <c r="B295" s="625" t="s">
        <v>630</v>
      </c>
      <c r="C295" s="625"/>
      <c r="D295" s="625"/>
      <c r="E295" s="625"/>
      <c r="F295" s="625"/>
      <c r="G295" s="625"/>
      <c r="H295" s="333">
        <v>887</v>
      </c>
      <c r="I295" s="657"/>
      <c r="J295" s="657"/>
      <c r="K295" s="657"/>
      <c r="L295" s="657"/>
      <c r="M295" s="657"/>
      <c r="N295" s="326"/>
      <c r="O295" s="279"/>
      <c r="P295" s="279"/>
      <c r="Q295" s="279"/>
      <c r="R295" s="279"/>
      <c r="S295" s="279"/>
      <c r="T295" s="279"/>
      <c r="U295" s="279"/>
      <c r="V295" s="279"/>
      <c r="W295" s="279"/>
      <c r="X295" s="279"/>
      <c r="Y295" s="279"/>
      <c r="Z295" s="279"/>
      <c r="AA295" s="279"/>
      <c r="AB295" s="279"/>
      <c r="AC295" s="279"/>
      <c r="AD295" s="279"/>
      <c r="AE295" s="279"/>
      <c r="AF295" s="279"/>
      <c r="AG295" s="279"/>
      <c r="AH295" s="279"/>
      <c r="AI295" s="279"/>
      <c r="AJ295" s="279"/>
      <c r="AK295" s="279"/>
      <c r="AL295" s="279"/>
      <c r="AM295" s="279"/>
      <c r="AN295" s="279"/>
      <c r="AO295" s="279"/>
      <c r="AP295" s="279"/>
      <c r="AQ295" s="279"/>
      <c r="AR295" s="279"/>
      <c r="AS295" s="279"/>
      <c r="AT295" s="279"/>
      <c r="AU295" s="279"/>
      <c r="AV295" s="279"/>
      <c r="AW295" s="279"/>
      <c r="AX295" s="279"/>
      <c r="AY295" s="279"/>
      <c r="AZ295" s="279"/>
      <c r="BA295" s="279"/>
      <c r="BB295" s="279"/>
      <c r="BC295" s="279"/>
    </row>
    <row r="296" spans="1:55" s="44" customFormat="1">
      <c r="A296" s="277"/>
      <c r="B296" s="279"/>
      <c r="C296" s="279"/>
      <c r="D296" s="279"/>
      <c r="E296" s="279"/>
      <c r="F296" s="279"/>
      <c r="G296" s="279"/>
      <c r="H296" s="279"/>
      <c r="I296" s="279"/>
      <c r="J296" s="279"/>
      <c r="K296" s="279"/>
      <c r="L296" s="279"/>
      <c r="M296" s="279"/>
      <c r="N296" s="279"/>
      <c r="O296" s="279"/>
      <c r="P296" s="279"/>
      <c r="Q296" s="279"/>
      <c r="R296" s="279"/>
      <c r="S296" s="279"/>
      <c r="T296" s="279"/>
      <c r="U296" s="279"/>
      <c r="V296" s="279"/>
      <c r="W296" s="279"/>
      <c r="X296" s="279"/>
      <c r="Y296" s="279"/>
      <c r="Z296" s="279"/>
      <c r="AA296" s="279"/>
      <c r="AB296" s="279"/>
      <c r="AC296" s="279"/>
      <c r="AD296" s="279"/>
      <c r="AE296" s="279"/>
      <c r="AF296" s="279"/>
      <c r="AG296" s="279"/>
      <c r="AH296" s="279"/>
      <c r="AI296" s="279"/>
      <c r="AJ296" s="279"/>
      <c r="AK296" s="279"/>
      <c r="AL296" s="279"/>
      <c r="AM296" s="279"/>
      <c r="AN296" s="279"/>
      <c r="AO296" s="279"/>
      <c r="AP296" s="279"/>
      <c r="AQ296" s="279"/>
      <c r="AR296" s="279"/>
      <c r="AS296" s="279"/>
      <c r="AT296" s="279"/>
      <c r="AU296" s="279"/>
      <c r="AV296" s="279"/>
      <c r="AW296" s="279"/>
      <c r="AX296" s="279"/>
      <c r="AY296" s="279"/>
      <c r="AZ296" s="279"/>
      <c r="BA296" s="279"/>
      <c r="BB296" s="279"/>
      <c r="BC296" s="279"/>
    </row>
    <row r="297" spans="1:55" s="44" customFormat="1">
      <c r="A297" s="277"/>
      <c r="B297" s="604" t="s">
        <v>631</v>
      </c>
      <c r="C297" s="604"/>
      <c r="D297" s="604"/>
      <c r="E297" s="604"/>
      <c r="F297" s="604"/>
      <c r="G297" s="604"/>
      <c r="H297" s="604"/>
      <c r="I297" s="604"/>
      <c r="J297" s="604"/>
      <c r="K297" s="604"/>
      <c r="L297" s="604"/>
      <c r="M297" s="604"/>
      <c r="N297" s="604"/>
      <c r="O297" s="604"/>
      <c r="P297" s="604"/>
      <c r="Q297" s="604"/>
      <c r="R297" s="279"/>
      <c r="S297" s="279"/>
      <c r="T297" s="279"/>
      <c r="U297" s="279"/>
      <c r="V297" s="279"/>
      <c r="W297" s="279"/>
      <c r="X297" s="279"/>
      <c r="Y297" s="279"/>
      <c r="Z297" s="279"/>
      <c r="AA297" s="279"/>
      <c r="AB297" s="279"/>
      <c r="AC297" s="279"/>
      <c r="AD297" s="279"/>
      <c r="AE297" s="279"/>
      <c r="AF297" s="279"/>
      <c r="AG297" s="279"/>
      <c r="AH297" s="279"/>
      <c r="AI297" s="279"/>
      <c r="AJ297" s="279"/>
      <c r="AK297" s="279"/>
      <c r="AL297" s="279"/>
      <c r="AM297" s="279"/>
      <c r="AN297" s="279"/>
      <c r="AO297" s="279"/>
      <c r="AP297" s="279"/>
      <c r="AQ297" s="279"/>
      <c r="AR297" s="279"/>
      <c r="AS297" s="279"/>
      <c r="AT297" s="279"/>
      <c r="AU297" s="279"/>
      <c r="AV297" s="279"/>
      <c r="AW297" s="279"/>
      <c r="AX297" s="279"/>
      <c r="AY297" s="279"/>
      <c r="AZ297" s="279"/>
      <c r="BA297" s="279"/>
      <c r="BB297" s="279"/>
      <c r="BC297" s="279"/>
    </row>
    <row r="298" spans="1:55" s="44" customFormat="1">
      <c r="A298" s="277"/>
      <c r="B298" s="604"/>
      <c r="C298" s="604"/>
      <c r="D298" s="604"/>
      <c r="E298" s="604"/>
      <c r="F298" s="604"/>
      <c r="G298" s="604"/>
      <c r="H298" s="604"/>
      <c r="I298" s="604"/>
      <c r="J298" s="604"/>
      <c r="K298" s="604"/>
      <c r="L298" s="604"/>
      <c r="M298" s="604"/>
      <c r="N298" s="604"/>
      <c r="O298" s="604"/>
      <c r="P298" s="604"/>
      <c r="Q298" s="604"/>
      <c r="R298" s="279"/>
      <c r="S298" s="279"/>
      <c r="T298" s="279"/>
      <c r="U298" s="279"/>
      <c r="V298" s="279"/>
      <c r="W298" s="279"/>
      <c r="X298" s="279"/>
      <c r="Y298" s="279"/>
      <c r="Z298" s="279"/>
      <c r="AA298" s="279"/>
      <c r="AB298" s="279"/>
      <c r="AC298" s="279"/>
      <c r="AD298" s="279"/>
      <c r="AE298" s="279"/>
      <c r="AF298" s="279"/>
      <c r="AG298" s="279"/>
      <c r="AH298" s="279"/>
      <c r="AI298" s="279"/>
      <c r="AJ298" s="279"/>
      <c r="AK298" s="279"/>
      <c r="AL298" s="279"/>
      <c r="AM298" s="279"/>
      <c r="AN298" s="279"/>
      <c r="AO298" s="279"/>
      <c r="AP298" s="279"/>
      <c r="AQ298" s="279"/>
      <c r="AR298" s="279"/>
      <c r="AS298" s="279"/>
      <c r="AT298" s="279"/>
      <c r="AU298" s="279"/>
      <c r="AV298" s="279"/>
      <c r="AW298" s="279"/>
      <c r="AX298" s="279"/>
      <c r="AY298" s="279"/>
      <c r="AZ298" s="279"/>
      <c r="BA298" s="279"/>
      <c r="BB298" s="279"/>
      <c r="BC298" s="279"/>
    </row>
    <row r="299" spans="1:55" s="44" customFormat="1">
      <c r="A299" s="277"/>
      <c r="B299" s="663" t="s">
        <v>632</v>
      </c>
      <c r="C299" s="659" t="s">
        <v>633</v>
      </c>
      <c r="D299" s="660"/>
      <c r="E299" s="660"/>
      <c r="F299" s="660"/>
      <c r="G299" s="660"/>
      <c r="H299" s="660"/>
      <c r="I299" s="660"/>
      <c r="J299" s="661"/>
      <c r="K299" s="324">
        <v>1657</v>
      </c>
      <c r="L299" s="662"/>
      <c r="M299" s="662"/>
      <c r="N299" s="662"/>
      <c r="O299" s="662"/>
      <c r="P299" s="662"/>
      <c r="Q299" s="331" t="s">
        <v>9</v>
      </c>
      <c r="R299" s="279"/>
      <c r="S299" s="279"/>
      <c r="T299" s="279"/>
      <c r="U299" s="279"/>
      <c r="V299" s="279"/>
      <c r="W299" s="279"/>
      <c r="X299" s="279"/>
      <c r="Y299" s="279"/>
      <c r="Z299" s="279"/>
      <c r="AA299" s="279"/>
      <c r="AB299" s="279"/>
      <c r="AC299" s="279"/>
      <c r="AD299" s="279"/>
      <c r="AE299" s="279"/>
      <c r="AF299" s="279"/>
      <c r="AG299" s="279"/>
      <c r="AH299" s="279"/>
      <c r="AI299" s="279"/>
      <c r="AJ299" s="279"/>
      <c r="AK299" s="279"/>
      <c r="AL299" s="279"/>
      <c r="AM299" s="279"/>
      <c r="AN299" s="279"/>
      <c r="AO299" s="279"/>
      <c r="AP299" s="279"/>
      <c r="AQ299" s="279"/>
      <c r="AR299" s="279"/>
      <c r="AS299" s="279"/>
      <c r="AT299" s="279"/>
      <c r="AU299" s="279"/>
      <c r="AV299" s="279"/>
      <c r="AW299" s="279"/>
      <c r="AX299" s="279"/>
      <c r="AY299" s="279"/>
      <c r="AZ299" s="279"/>
      <c r="BA299" s="279"/>
      <c r="BB299" s="279"/>
      <c r="BC299" s="279"/>
    </row>
    <row r="300" spans="1:55" s="44" customFormat="1">
      <c r="A300" s="277"/>
      <c r="B300" s="663"/>
      <c r="C300" s="659" t="s">
        <v>634</v>
      </c>
      <c r="D300" s="660"/>
      <c r="E300" s="660"/>
      <c r="F300" s="660"/>
      <c r="G300" s="660"/>
      <c r="H300" s="660"/>
      <c r="I300" s="660"/>
      <c r="J300" s="661"/>
      <c r="K300" s="324">
        <v>1658</v>
      </c>
      <c r="L300" s="662"/>
      <c r="M300" s="662"/>
      <c r="N300" s="662"/>
      <c r="O300" s="662"/>
      <c r="P300" s="662"/>
      <c r="Q300" s="334" t="s">
        <v>9</v>
      </c>
      <c r="R300" s="279"/>
      <c r="S300" s="279"/>
      <c r="T300" s="279"/>
      <c r="U300" s="279"/>
      <c r="V300" s="279"/>
      <c r="W300" s="279"/>
      <c r="X300" s="279"/>
      <c r="Y300" s="279"/>
      <c r="Z300" s="279"/>
      <c r="AA300" s="279"/>
      <c r="AB300" s="279"/>
      <c r="AC300" s="279"/>
      <c r="AD300" s="279"/>
      <c r="AE300" s="279"/>
      <c r="AF300" s="279"/>
      <c r="AG300" s="279"/>
      <c r="AH300" s="279"/>
      <c r="AI300" s="279"/>
      <c r="AJ300" s="279"/>
      <c r="AK300" s="279"/>
      <c r="AL300" s="279"/>
      <c r="AM300" s="279"/>
      <c r="AN300" s="279"/>
      <c r="AO300" s="279"/>
      <c r="AP300" s="279"/>
      <c r="AQ300" s="279"/>
      <c r="AR300" s="279"/>
      <c r="AS300" s="279"/>
      <c r="AT300" s="279"/>
      <c r="AU300" s="279"/>
      <c r="AV300" s="279"/>
      <c r="AW300" s="279"/>
      <c r="AX300" s="279"/>
      <c r="AY300" s="279"/>
      <c r="AZ300" s="279"/>
      <c r="BA300" s="279"/>
      <c r="BB300" s="279"/>
      <c r="BC300" s="279"/>
    </row>
    <row r="301" spans="1:55" s="44" customFormat="1">
      <c r="A301" s="277"/>
      <c r="B301" s="663"/>
      <c r="C301" s="659" t="s">
        <v>635</v>
      </c>
      <c r="D301" s="660"/>
      <c r="E301" s="660"/>
      <c r="F301" s="660"/>
      <c r="G301" s="660"/>
      <c r="H301" s="660"/>
      <c r="I301" s="660"/>
      <c r="J301" s="661"/>
      <c r="K301" s="324">
        <v>1659</v>
      </c>
      <c r="L301" s="662"/>
      <c r="M301" s="662"/>
      <c r="N301" s="662"/>
      <c r="O301" s="662"/>
      <c r="P301" s="662"/>
      <c r="Q301" s="334" t="s">
        <v>9</v>
      </c>
      <c r="R301" s="279"/>
      <c r="S301" s="279"/>
      <c r="T301" s="279"/>
      <c r="U301" s="279"/>
      <c r="V301" s="279"/>
      <c r="W301" s="279"/>
      <c r="X301" s="279"/>
      <c r="Y301" s="279"/>
      <c r="Z301" s="279"/>
      <c r="AA301" s="279"/>
      <c r="AB301" s="279"/>
      <c r="AC301" s="279"/>
      <c r="AD301" s="279"/>
      <c r="AE301" s="279"/>
      <c r="AF301" s="279"/>
      <c r="AG301" s="279"/>
      <c r="AH301" s="279"/>
      <c r="AI301" s="279"/>
      <c r="AJ301" s="279"/>
      <c r="AK301" s="279"/>
      <c r="AL301" s="279"/>
      <c r="AM301" s="279"/>
      <c r="AN301" s="279"/>
      <c r="AO301" s="279"/>
      <c r="AP301" s="279"/>
      <c r="AQ301" s="279"/>
      <c r="AR301" s="279"/>
      <c r="AS301" s="279"/>
      <c r="AT301" s="279"/>
      <c r="AU301" s="279"/>
      <c r="AV301" s="279"/>
      <c r="AW301" s="279"/>
      <c r="AX301" s="279"/>
      <c r="AY301" s="279"/>
      <c r="AZ301" s="279"/>
      <c r="BA301" s="279"/>
      <c r="BB301" s="279"/>
      <c r="BC301" s="279"/>
    </row>
    <row r="302" spans="1:55" s="44" customFormat="1">
      <c r="A302" s="277"/>
      <c r="B302" s="663"/>
      <c r="C302" s="659" t="s">
        <v>277</v>
      </c>
      <c r="D302" s="660"/>
      <c r="E302" s="660"/>
      <c r="F302" s="660"/>
      <c r="G302" s="660"/>
      <c r="H302" s="660"/>
      <c r="I302" s="660"/>
      <c r="J302" s="661"/>
      <c r="K302" s="324">
        <v>1660</v>
      </c>
      <c r="L302" s="662"/>
      <c r="M302" s="662"/>
      <c r="N302" s="662"/>
      <c r="O302" s="662"/>
      <c r="P302" s="662"/>
      <c r="Q302" s="334" t="s">
        <v>9</v>
      </c>
      <c r="R302" s="279"/>
      <c r="S302" s="279"/>
      <c r="T302" s="279"/>
      <c r="U302" s="279"/>
      <c r="V302" s="279"/>
      <c r="W302" s="279"/>
      <c r="X302" s="279"/>
      <c r="Y302" s="279"/>
      <c r="Z302" s="279"/>
      <c r="AA302" s="279"/>
      <c r="AB302" s="279"/>
      <c r="AC302" s="279"/>
      <c r="AD302" s="279"/>
      <c r="AE302" s="279"/>
      <c r="AF302" s="279"/>
      <c r="AG302" s="279"/>
      <c r="AH302" s="279"/>
      <c r="AI302" s="279"/>
      <c r="AJ302" s="279"/>
      <c r="AK302" s="279"/>
      <c r="AL302" s="279"/>
      <c r="AM302" s="279"/>
      <c r="AN302" s="279"/>
      <c r="AO302" s="279"/>
      <c r="AP302" s="279"/>
      <c r="AQ302" s="279"/>
      <c r="AR302" s="279"/>
      <c r="AS302" s="279"/>
      <c r="AT302" s="279"/>
      <c r="AU302" s="279"/>
      <c r="AV302" s="279"/>
      <c r="AW302" s="279"/>
      <c r="AX302" s="279"/>
      <c r="AY302" s="279"/>
      <c r="AZ302" s="279"/>
      <c r="BA302" s="279"/>
      <c r="BB302" s="279"/>
      <c r="BC302" s="279"/>
    </row>
    <row r="303" spans="1:55" s="44" customFormat="1">
      <c r="A303" s="277"/>
      <c r="B303" s="663"/>
      <c r="C303" s="659" t="s">
        <v>636</v>
      </c>
      <c r="D303" s="660"/>
      <c r="E303" s="660"/>
      <c r="F303" s="660"/>
      <c r="G303" s="660"/>
      <c r="H303" s="660"/>
      <c r="I303" s="660"/>
      <c r="J303" s="661"/>
      <c r="K303" s="324">
        <v>1661</v>
      </c>
      <c r="L303" s="662"/>
      <c r="M303" s="662"/>
      <c r="N303" s="662"/>
      <c r="O303" s="662"/>
      <c r="P303" s="662"/>
      <c r="Q303" s="331" t="s">
        <v>26</v>
      </c>
      <c r="R303" s="279"/>
      <c r="S303" s="279"/>
      <c r="T303" s="279"/>
      <c r="U303" s="279"/>
      <c r="V303" s="279"/>
      <c r="W303" s="279"/>
      <c r="X303" s="279"/>
      <c r="Y303" s="279"/>
      <c r="Z303" s="279"/>
      <c r="AA303" s="279"/>
      <c r="AB303" s="279"/>
      <c r="AC303" s="279"/>
      <c r="AD303" s="279"/>
      <c r="AE303" s="279"/>
      <c r="AF303" s="279"/>
      <c r="AG303" s="279"/>
      <c r="AH303" s="279"/>
      <c r="AI303" s="279"/>
      <c r="AJ303" s="279"/>
      <c r="AK303" s="279"/>
      <c r="AL303" s="279"/>
      <c r="AM303" s="279"/>
      <c r="AN303" s="279"/>
      <c r="AO303" s="279"/>
      <c r="AP303" s="279"/>
      <c r="AQ303" s="279"/>
      <c r="AR303" s="279"/>
      <c r="AS303" s="279"/>
      <c r="AT303" s="279"/>
      <c r="AU303" s="279"/>
      <c r="AV303" s="279"/>
      <c r="AW303" s="279"/>
      <c r="AX303" s="279"/>
      <c r="AY303" s="279"/>
      <c r="AZ303" s="279"/>
      <c r="BA303" s="279"/>
      <c r="BB303" s="279"/>
      <c r="BC303" s="279"/>
    </row>
    <row r="304" spans="1:55" s="44" customFormat="1">
      <c r="A304" s="277"/>
      <c r="B304" s="663"/>
      <c r="C304" s="659" t="s">
        <v>557</v>
      </c>
      <c r="D304" s="660"/>
      <c r="E304" s="660"/>
      <c r="F304" s="660"/>
      <c r="G304" s="660"/>
      <c r="H304" s="660"/>
      <c r="I304" s="660"/>
      <c r="J304" s="661"/>
      <c r="K304" s="324">
        <v>1662</v>
      </c>
      <c r="L304" s="662"/>
      <c r="M304" s="662"/>
      <c r="N304" s="662"/>
      <c r="O304" s="662"/>
      <c r="P304" s="662"/>
      <c r="Q304" s="331" t="s">
        <v>26</v>
      </c>
      <c r="R304" s="279"/>
      <c r="S304" s="279"/>
      <c r="T304" s="279"/>
      <c r="U304" s="279"/>
      <c r="V304" s="279"/>
      <c r="W304" s="279"/>
      <c r="X304" s="279"/>
      <c r="Y304" s="279"/>
      <c r="Z304" s="279"/>
      <c r="AA304" s="279"/>
      <c r="AB304" s="279"/>
      <c r="AC304" s="279"/>
      <c r="AD304" s="279"/>
      <c r="AE304" s="279"/>
      <c r="AF304" s="279"/>
      <c r="AG304" s="279"/>
      <c r="AH304" s="279"/>
      <c r="AI304" s="279"/>
      <c r="AJ304" s="279"/>
      <c r="AK304" s="279"/>
      <c r="AL304" s="279"/>
      <c r="AM304" s="279"/>
      <c r="AN304" s="279"/>
      <c r="AO304" s="279"/>
      <c r="AP304" s="279"/>
      <c r="AQ304" s="279"/>
      <c r="AR304" s="279"/>
      <c r="AS304" s="279"/>
      <c r="AT304" s="279"/>
      <c r="AU304" s="279"/>
      <c r="AV304" s="279"/>
      <c r="AW304" s="279"/>
      <c r="AX304" s="279"/>
      <c r="AY304" s="279"/>
      <c r="AZ304" s="279"/>
      <c r="BA304" s="279"/>
      <c r="BB304" s="279"/>
      <c r="BC304" s="279"/>
    </row>
    <row r="305" spans="1:55" s="44" customFormat="1">
      <c r="A305" s="277"/>
      <c r="B305" s="663"/>
      <c r="C305" s="659" t="s">
        <v>558</v>
      </c>
      <c r="D305" s="660"/>
      <c r="E305" s="660"/>
      <c r="F305" s="660"/>
      <c r="G305" s="660"/>
      <c r="H305" s="660"/>
      <c r="I305" s="660"/>
      <c r="J305" s="661"/>
      <c r="K305" s="324">
        <v>1140</v>
      </c>
      <c r="L305" s="662"/>
      <c r="M305" s="662"/>
      <c r="N305" s="662"/>
      <c r="O305" s="662"/>
      <c r="P305" s="662"/>
      <c r="Q305" s="331" t="s">
        <v>26</v>
      </c>
      <c r="R305" s="279"/>
      <c r="S305" s="279"/>
      <c r="T305" s="279"/>
      <c r="U305" s="279"/>
      <c r="V305" s="279"/>
      <c r="W305" s="279"/>
      <c r="X305" s="279"/>
      <c r="Y305" s="279"/>
      <c r="Z305" s="279"/>
      <c r="AA305" s="279"/>
      <c r="AB305" s="279"/>
      <c r="AC305" s="279"/>
      <c r="AD305" s="279"/>
      <c r="AE305" s="279"/>
      <c r="AF305" s="279"/>
      <c r="AG305" s="279"/>
      <c r="AH305" s="279"/>
      <c r="AI305" s="279"/>
      <c r="AJ305" s="279"/>
      <c r="AK305" s="279"/>
      <c r="AL305" s="279"/>
      <c r="AM305" s="279"/>
      <c r="AN305" s="279"/>
      <c r="AO305" s="279"/>
      <c r="AP305" s="279"/>
      <c r="AQ305" s="279"/>
      <c r="AR305" s="279"/>
      <c r="AS305" s="279"/>
      <c r="AT305" s="279"/>
      <c r="AU305" s="279"/>
      <c r="AV305" s="279"/>
      <c r="AW305" s="279"/>
      <c r="AX305" s="279"/>
      <c r="AY305" s="279"/>
      <c r="AZ305" s="279"/>
      <c r="BA305" s="279"/>
      <c r="BB305" s="279"/>
      <c r="BC305" s="279"/>
    </row>
    <row r="306" spans="1:55" s="44" customFormat="1">
      <c r="A306" s="277"/>
      <c r="B306" s="663"/>
      <c r="C306" s="659" t="s">
        <v>637</v>
      </c>
      <c r="D306" s="660"/>
      <c r="E306" s="660"/>
      <c r="F306" s="660"/>
      <c r="G306" s="660"/>
      <c r="H306" s="660"/>
      <c r="I306" s="660"/>
      <c r="J306" s="661"/>
      <c r="K306" s="324">
        <v>1663</v>
      </c>
      <c r="L306" s="662"/>
      <c r="M306" s="662"/>
      <c r="N306" s="662"/>
      <c r="O306" s="662"/>
      <c r="P306" s="662"/>
      <c r="Q306" s="331" t="s">
        <v>26</v>
      </c>
      <c r="R306" s="279"/>
      <c r="S306" s="279"/>
      <c r="T306" s="279"/>
      <c r="U306" s="279"/>
      <c r="V306" s="279"/>
      <c r="W306" s="279"/>
      <c r="X306" s="279"/>
      <c r="Y306" s="279"/>
      <c r="Z306" s="279"/>
      <c r="AA306" s="279"/>
      <c r="AB306" s="279"/>
      <c r="AC306" s="279"/>
      <c r="AD306" s="279"/>
      <c r="AE306" s="279"/>
      <c r="AF306" s="279"/>
      <c r="AG306" s="279"/>
      <c r="AH306" s="279"/>
      <c r="AI306" s="279"/>
      <c r="AJ306" s="279"/>
      <c r="AK306" s="279"/>
      <c r="AL306" s="279"/>
      <c r="AM306" s="279"/>
      <c r="AN306" s="279"/>
      <c r="AO306" s="279"/>
      <c r="AP306" s="279"/>
      <c r="AQ306" s="279"/>
      <c r="AR306" s="279"/>
      <c r="AS306" s="279"/>
      <c r="AT306" s="279"/>
      <c r="AU306" s="279"/>
      <c r="AV306" s="279"/>
      <c r="AW306" s="279"/>
      <c r="AX306" s="279"/>
      <c r="AY306" s="279"/>
      <c r="AZ306" s="279"/>
      <c r="BA306" s="279"/>
      <c r="BB306" s="279"/>
      <c r="BC306" s="279"/>
    </row>
    <row r="307" spans="1:55" s="44" customFormat="1">
      <c r="A307" s="277"/>
      <c r="B307" s="663"/>
      <c r="C307" s="659" t="s">
        <v>638</v>
      </c>
      <c r="D307" s="660"/>
      <c r="E307" s="660"/>
      <c r="F307" s="660"/>
      <c r="G307" s="660"/>
      <c r="H307" s="660"/>
      <c r="I307" s="660"/>
      <c r="J307" s="661"/>
      <c r="K307" s="324">
        <v>1664</v>
      </c>
      <c r="L307" s="662"/>
      <c r="M307" s="662"/>
      <c r="N307" s="662"/>
      <c r="O307" s="662"/>
      <c r="P307" s="662"/>
      <c r="Q307" s="331" t="s">
        <v>26</v>
      </c>
      <c r="R307" s="279"/>
      <c r="S307" s="279"/>
      <c r="T307" s="279"/>
      <c r="U307" s="279"/>
      <c r="V307" s="279"/>
      <c r="W307" s="279"/>
      <c r="X307" s="279"/>
      <c r="Y307" s="279"/>
      <c r="Z307" s="279"/>
      <c r="AA307" s="279"/>
      <c r="AB307" s="279"/>
      <c r="AC307" s="279"/>
      <c r="AD307" s="279"/>
      <c r="AE307" s="279"/>
      <c r="AF307" s="279"/>
      <c r="AG307" s="279"/>
      <c r="AH307" s="279"/>
      <c r="AI307" s="279"/>
      <c r="AJ307" s="279"/>
      <c r="AK307" s="279"/>
      <c r="AL307" s="279"/>
      <c r="AM307" s="279"/>
      <c r="AN307" s="279"/>
      <c r="AO307" s="279"/>
      <c r="AP307" s="279"/>
      <c r="AQ307" s="279"/>
      <c r="AR307" s="279"/>
      <c r="AS307" s="279"/>
      <c r="AT307" s="279"/>
      <c r="AU307" s="279"/>
      <c r="AV307" s="279"/>
      <c r="AW307" s="279"/>
      <c r="AX307" s="279"/>
      <c r="AY307" s="279"/>
      <c r="AZ307" s="279"/>
      <c r="BA307" s="279"/>
      <c r="BB307" s="279"/>
      <c r="BC307" s="279"/>
    </row>
    <row r="308" spans="1:55" s="44" customFormat="1">
      <c r="A308" s="277"/>
      <c r="B308" s="663"/>
      <c r="C308" s="659" t="s">
        <v>639</v>
      </c>
      <c r="D308" s="660"/>
      <c r="E308" s="660"/>
      <c r="F308" s="660"/>
      <c r="G308" s="660"/>
      <c r="H308" s="660"/>
      <c r="I308" s="660"/>
      <c r="J308" s="661"/>
      <c r="K308" s="324">
        <v>1665</v>
      </c>
      <c r="L308" s="662"/>
      <c r="M308" s="662"/>
      <c r="N308" s="662"/>
      <c r="O308" s="662"/>
      <c r="P308" s="662"/>
      <c r="Q308" s="331" t="s">
        <v>26</v>
      </c>
      <c r="R308" s="279"/>
      <c r="S308" s="279"/>
      <c r="T308" s="279"/>
      <c r="U308" s="279"/>
      <c r="V308" s="279"/>
      <c r="W308" s="279"/>
      <c r="X308" s="279"/>
      <c r="Y308" s="279"/>
      <c r="Z308" s="279"/>
      <c r="AA308" s="279"/>
      <c r="AB308" s="279"/>
      <c r="AC308" s="279"/>
      <c r="AD308" s="279"/>
      <c r="AE308" s="279"/>
      <c r="AF308" s="279"/>
      <c r="AG308" s="279"/>
      <c r="AH308" s="279"/>
      <c r="AI308" s="279"/>
      <c r="AJ308" s="279"/>
      <c r="AK308" s="279"/>
      <c r="AL308" s="279"/>
      <c r="AM308" s="279"/>
      <c r="AN308" s="279"/>
      <c r="AO308" s="279"/>
      <c r="AP308" s="279"/>
      <c r="AQ308" s="279"/>
      <c r="AR308" s="279"/>
      <c r="AS308" s="279"/>
      <c r="AT308" s="279"/>
      <c r="AU308" s="279"/>
      <c r="AV308" s="279"/>
      <c r="AW308" s="279"/>
      <c r="AX308" s="279"/>
      <c r="AY308" s="279"/>
      <c r="AZ308" s="279"/>
      <c r="BA308" s="279"/>
      <c r="BB308" s="279"/>
      <c r="BC308" s="279"/>
    </row>
    <row r="309" spans="1:55" s="44" customFormat="1">
      <c r="A309" s="277"/>
      <c r="B309" s="663"/>
      <c r="C309" s="659" t="s">
        <v>640</v>
      </c>
      <c r="D309" s="660"/>
      <c r="E309" s="660"/>
      <c r="F309" s="660"/>
      <c r="G309" s="660"/>
      <c r="H309" s="660"/>
      <c r="I309" s="660"/>
      <c r="J309" s="661"/>
      <c r="K309" s="324">
        <v>1666</v>
      </c>
      <c r="L309" s="662"/>
      <c r="M309" s="662"/>
      <c r="N309" s="662"/>
      <c r="O309" s="662"/>
      <c r="P309" s="662"/>
      <c r="Q309" s="331" t="s">
        <v>26</v>
      </c>
      <c r="R309" s="279"/>
      <c r="S309" s="279"/>
      <c r="T309" s="279"/>
      <c r="U309" s="279"/>
      <c r="V309" s="279"/>
      <c r="W309" s="279"/>
      <c r="X309" s="279"/>
      <c r="Y309" s="279"/>
      <c r="Z309" s="279"/>
      <c r="AA309" s="279"/>
      <c r="AB309" s="279"/>
      <c r="AC309" s="279"/>
      <c r="AD309" s="279"/>
      <c r="AE309" s="279"/>
      <c r="AF309" s="279"/>
      <c r="AG309" s="279"/>
      <c r="AH309" s="279"/>
      <c r="AI309" s="279"/>
      <c r="AJ309" s="279"/>
      <c r="AK309" s="279"/>
      <c r="AL309" s="279"/>
      <c r="AM309" s="279"/>
      <c r="AN309" s="279"/>
      <c r="AO309" s="279"/>
      <c r="AP309" s="279"/>
      <c r="AQ309" s="279"/>
      <c r="AR309" s="279"/>
      <c r="AS309" s="279"/>
      <c r="AT309" s="279"/>
      <c r="AU309" s="279"/>
      <c r="AV309" s="279"/>
      <c r="AW309" s="279"/>
      <c r="AX309" s="279"/>
      <c r="AY309" s="279"/>
      <c r="AZ309" s="279"/>
      <c r="BA309" s="279"/>
      <c r="BB309" s="279"/>
      <c r="BC309" s="279"/>
    </row>
    <row r="310" spans="1:55" s="44" customFormat="1">
      <c r="A310" s="277"/>
      <c r="B310" s="663"/>
      <c r="C310" s="659" t="s">
        <v>641</v>
      </c>
      <c r="D310" s="660"/>
      <c r="E310" s="660"/>
      <c r="F310" s="660"/>
      <c r="G310" s="660"/>
      <c r="H310" s="660"/>
      <c r="I310" s="660"/>
      <c r="J310" s="661"/>
      <c r="K310" s="324">
        <v>1667</v>
      </c>
      <c r="L310" s="662"/>
      <c r="M310" s="662"/>
      <c r="N310" s="662"/>
      <c r="O310" s="662"/>
      <c r="P310" s="662"/>
      <c r="Q310" s="331" t="s">
        <v>26</v>
      </c>
      <c r="R310" s="279"/>
      <c r="S310" s="279"/>
      <c r="T310" s="279"/>
      <c r="U310" s="279"/>
      <c r="V310" s="279"/>
      <c r="W310" s="279"/>
      <c r="X310" s="279"/>
      <c r="Y310" s="279"/>
      <c r="Z310" s="279"/>
      <c r="AA310" s="279"/>
      <c r="AB310" s="279"/>
      <c r="AC310" s="279"/>
      <c r="AD310" s="279"/>
      <c r="AE310" s="279"/>
      <c r="AF310" s="279"/>
      <c r="AG310" s="279"/>
      <c r="AH310" s="279"/>
      <c r="AI310" s="279"/>
      <c r="AJ310" s="279"/>
      <c r="AK310" s="279"/>
      <c r="AL310" s="279"/>
      <c r="AM310" s="279"/>
      <c r="AN310" s="279"/>
      <c r="AO310" s="279"/>
      <c r="AP310" s="279"/>
      <c r="AQ310" s="279"/>
      <c r="AR310" s="279"/>
      <c r="AS310" s="279"/>
      <c r="AT310" s="279"/>
      <c r="AU310" s="279"/>
      <c r="AV310" s="279"/>
      <c r="AW310" s="279"/>
      <c r="AX310" s="279"/>
      <c r="AY310" s="279"/>
      <c r="AZ310" s="279"/>
      <c r="BA310" s="279"/>
      <c r="BB310" s="279"/>
      <c r="BC310" s="279"/>
    </row>
    <row r="311" spans="1:55" s="44" customFormat="1">
      <c r="A311" s="277"/>
      <c r="B311" s="663"/>
      <c r="C311" s="659" t="s">
        <v>642</v>
      </c>
      <c r="D311" s="660"/>
      <c r="E311" s="660"/>
      <c r="F311" s="660"/>
      <c r="G311" s="660"/>
      <c r="H311" s="660"/>
      <c r="I311" s="660"/>
      <c r="J311" s="661"/>
      <c r="K311" s="324">
        <v>1668</v>
      </c>
      <c r="L311" s="662"/>
      <c r="M311" s="662"/>
      <c r="N311" s="662"/>
      <c r="O311" s="662"/>
      <c r="P311" s="662"/>
      <c r="Q311" s="331" t="s">
        <v>26</v>
      </c>
      <c r="R311" s="279"/>
      <c r="S311" s="279"/>
      <c r="T311" s="279"/>
      <c r="U311" s="279"/>
      <c r="V311" s="279"/>
      <c r="W311" s="279"/>
      <c r="X311" s="279"/>
      <c r="Y311" s="279"/>
      <c r="Z311" s="279"/>
      <c r="AA311" s="279"/>
      <c r="AB311" s="279"/>
      <c r="AC311" s="279"/>
      <c r="AD311" s="279"/>
      <c r="AE311" s="279"/>
      <c r="AF311" s="279"/>
      <c r="AG311" s="279"/>
      <c r="AH311" s="279"/>
      <c r="AI311" s="279"/>
      <c r="AJ311" s="279"/>
      <c r="AK311" s="279"/>
      <c r="AL311" s="279"/>
      <c r="AM311" s="279"/>
      <c r="AN311" s="279"/>
      <c r="AO311" s="279"/>
      <c r="AP311" s="279"/>
      <c r="AQ311" s="279"/>
      <c r="AR311" s="279"/>
      <c r="AS311" s="279"/>
      <c r="AT311" s="279"/>
      <c r="AU311" s="279"/>
      <c r="AV311" s="279"/>
      <c r="AW311" s="279"/>
      <c r="AX311" s="279"/>
      <c r="AY311" s="279"/>
      <c r="AZ311" s="279"/>
      <c r="BA311" s="279"/>
      <c r="BB311" s="279"/>
      <c r="BC311" s="279"/>
    </row>
    <row r="312" spans="1:55" s="44" customFormat="1">
      <c r="A312" s="277"/>
      <c r="B312" s="663"/>
      <c r="C312" s="659" t="s">
        <v>643</v>
      </c>
      <c r="D312" s="660"/>
      <c r="E312" s="660"/>
      <c r="F312" s="660"/>
      <c r="G312" s="660"/>
      <c r="H312" s="660"/>
      <c r="I312" s="660"/>
      <c r="J312" s="661"/>
      <c r="K312" s="324">
        <v>1141</v>
      </c>
      <c r="L312" s="662"/>
      <c r="M312" s="662"/>
      <c r="N312" s="662"/>
      <c r="O312" s="662"/>
      <c r="P312" s="662"/>
      <c r="Q312" s="331" t="s">
        <v>26</v>
      </c>
      <c r="R312" s="279"/>
      <c r="S312" s="279"/>
      <c r="T312" s="279"/>
      <c r="U312" s="279"/>
      <c r="V312" s="279"/>
      <c r="W312" s="279"/>
      <c r="X312" s="279"/>
      <c r="Y312" s="279"/>
      <c r="Z312" s="279"/>
      <c r="AA312" s="279"/>
      <c r="AB312" s="279"/>
      <c r="AC312" s="279"/>
      <c r="AD312" s="279"/>
      <c r="AE312" s="279"/>
      <c r="AF312" s="279"/>
      <c r="AG312" s="279"/>
      <c r="AH312" s="279"/>
      <c r="AI312" s="279"/>
      <c r="AJ312" s="279"/>
      <c r="AK312" s="279"/>
      <c r="AL312" s="279"/>
      <c r="AM312" s="279"/>
      <c r="AN312" s="279"/>
      <c r="AO312" s="279"/>
      <c r="AP312" s="279"/>
      <c r="AQ312" s="279"/>
      <c r="AR312" s="279"/>
      <c r="AS312" s="279"/>
      <c r="AT312" s="279"/>
      <c r="AU312" s="279"/>
      <c r="AV312" s="279"/>
      <c r="AW312" s="279"/>
      <c r="AX312" s="279"/>
      <c r="AY312" s="279"/>
      <c r="AZ312" s="279"/>
      <c r="BA312" s="279"/>
      <c r="BB312" s="279"/>
      <c r="BC312" s="279"/>
    </row>
    <row r="313" spans="1:55" s="44" customFormat="1">
      <c r="A313" s="277"/>
      <c r="B313" s="663"/>
      <c r="C313" s="659" t="s">
        <v>644</v>
      </c>
      <c r="D313" s="660"/>
      <c r="E313" s="660"/>
      <c r="F313" s="660"/>
      <c r="G313" s="660"/>
      <c r="H313" s="660"/>
      <c r="I313" s="660"/>
      <c r="J313" s="661"/>
      <c r="K313" s="324">
        <v>1142</v>
      </c>
      <c r="L313" s="662"/>
      <c r="M313" s="662"/>
      <c r="N313" s="662"/>
      <c r="O313" s="662"/>
      <c r="P313" s="662"/>
      <c r="Q313" s="331" t="s">
        <v>26</v>
      </c>
      <c r="R313" s="279"/>
      <c r="S313" s="279"/>
      <c r="T313" s="279"/>
      <c r="U313" s="279"/>
      <c r="V313" s="279"/>
      <c r="W313" s="279"/>
      <c r="X313" s="279"/>
      <c r="Y313" s="279"/>
      <c r="Z313" s="279"/>
      <c r="AA313" s="279"/>
      <c r="AB313" s="279"/>
      <c r="AC313" s="279"/>
      <c r="AD313" s="279"/>
      <c r="AE313" s="279"/>
      <c r="AF313" s="279"/>
      <c r="AG313" s="279"/>
      <c r="AH313" s="279"/>
      <c r="AI313" s="279"/>
      <c r="AJ313" s="279"/>
      <c r="AK313" s="279"/>
      <c r="AL313" s="279"/>
      <c r="AM313" s="279"/>
      <c r="AN313" s="279"/>
      <c r="AO313" s="279"/>
      <c r="AP313" s="279"/>
      <c r="AQ313" s="279"/>
      <c r="AR313" s="279"/>
      <c r="AS313" s="279"/>
      <c r="AT313" s="279"/>
      <c r="AU313" s="279"/>
      <c r="AV313" s="279"/>
      <c r="AW313" s="279"/>
      <c r="AX313" s="279"/>
      <c r="AY313" s="279"/>
      <c r="AZ313" s="279"/>
      <c r="BA313" s="279"/>
      <c r="BB313" s="279"/>
      <c r="BC313" s="279"/>
    </row>
    <row r="314" spans="1:55" s="44" customFormat="1">
      <c r="A314" s="277"/>
      <c r="B314" s="663"/>
      <c r="C314" s="659" t="s">
        <v>645</v>
      </c>
      <c r="D314" s="660"/>
      <c r="E314" s="660"/>
      <c r="F314" s="660"/>
      <c r="G314" s="660"/>
      <c r="H314" s="660"/>
      <c r="I314" s="660"/>
      <c r="J314" s="661"/>
      <c r="K314" s="324">
        <v>1669</v>
      </c>
      <c r="L314" s="662"/>
      <c r="M314" s="662"/>
      <c r="N314" s="662"/>
      <c r="O314" s="662"/>
      <c r="P314" s="662"/>
      <c r="Q314" s="331" t="s">
        <v>26</v>
      </c>
      <c r="R314" s="279"/>
      <c r="S314" s="279"/>
      <c r="T314" s="279"/>
      <c r="U314" s="279"/>
      <c r="V314" s="279"/>
      <c r="W314" s="279"/>
      <c r="X314" s="279"/>
      <c r="Y314" s="279"/>
      <c r="Z314" s="279"/>
      <c r="AA314" s="279"/>
      <c r="AB314" s="279"/>
      <c r="AC314" s="279"/>
      <c r="AD314" s="279"/>
      <c r="AE314" s="279"/>
      <c r="AF314" s="279"/>
      <c r="AG314" s="279"/>
      <c r="AH314" s="279"/>
      <c r="AI314" s="279"/>
      <c r="AJ314" s="279"/>
      <c r="AK314" s="279"/>
      <c r="AL314" s="279"/>
      <c r="AM314" s="279"/>
      <c r="AN314" s="279"/>
      <c r="AO314" s="279"/>
      <c r="AP314" s="279"/>
      <c r="AQ314" s="279"/>
      <c r="AR314" s="279"/>
      <c r="AS314" s="279"/>
      <c r="AT314" s="279"/>
      <c r="AU314" s="279"/>
      <c r="AV314" s="279"/>
      <c r="AW314" s="279"/>
      <c r="AX314" s="279"/>
      <c r="AY314" s="279"/>
      <c r="AZ314" s="279"/>
      <c r="BA314" s="279"/>
      <c r="BB314" s="279"/>
      <c r="BC314" s="279"/>
    </row>
    <row r="315" spans="1:55" s="44" customFormat="1">
      <c r="A315" s="277"/>
      <c r="B315" s="663"/>
      <c r="C315" s="659" t="s">
        <v>646</v>
      </c>
      <c r="D315" s="660"/>
      <c r="E315" s="660"/>
      <c r="F315" s="660"/>
      <c r="G315" s="660"/>
      <c r="H315" s="660"/>
      <c r="I315" s="660"/>
      <c r="J315" s="661"/>
      <c r="K315" s="324">
        <v>1670</v>
      </c>
      <c r="L315" s="662"/>
      <c r="M315" s="662"/>
      <c r="N315" s="662"/>
      <c r="O315" s="662"/>
      <c r="P315" s="662"/>
      <c r="Q315" s="331" t="s">
        <v>26</v>
      </c>
      <c r="R315" s="279"/>
      <c r="S315" s="279"/>
      <c r="T315" s="279"/>
      <c r="U315" s="279"/>
      <c r="V315" s="279"/>
      <c r="W315" s="279"/>
      <c r="X315" s="279"/>
      <c r="Y315" s="279"/>
      <c r="Z315" s="279"/>
      <c r="AA315" s="279"/>
      <c r="AB315" s="279"/>
      <c r="AC315" s="279"/>
      <c r="AD315" s="279"/>
      <c r="AE315" s="279"/>
      <c r="AF315" s="279"/>
      <c r="AG315" s="279"/>
      <c r="AH315" s="279"/>
      <c r="AI315" s="279"/>
      <c r="AJ315" s="279"/>
      <c r="AK315" s="279"/>
      <c r="AL315" s="279"/>
      <c r="AM315" s="279"/>
      <c r="AN315" s="279"/>
      <c r="AO315" s="279"/>
      <c r="AP315" s="279"/>
      <c r="AQ315" s="279"/>
      <c r="AR315" s="279"/>
      <c r="AS315" s="279"/>
      <c r="AT315" s="279"/>
      <c r="AU315" s="279"/>
      <c r="AV315" s="279"/>
      <c r="AW315" s="279"/>
      <c r="AX315" s="279"/>
      <c r="AY315" s="279"/>
      <c r="AZ315" s="279"/>
      <c r="BA315" s="279"/>
      <c r="BB315" s="279"/>
      <c r="BC315" s="279"/>
    </row>
    <row r="316" spans="1:55" s="44" customFormat="1">
      <c r="A316" s="277"/>
      <c r="B316" s="663"/>
      <c r="C316" s="659" t="s">
        <v>647</v>
      </c>
      <c r="D316" s="660"/>
      <c r="E316" s="660"/>
      <c r="F316" s="660"/>
      <c r="G316" s="660"/>
      <c r="H316" s="660"/>
      <c r="I316" s="660"/>
      <c r="J316" s="661"/>
      <c r="K316" s="324">
        <v>1671</v>
      </c>
      <c r="L316" s="662"/>
      <c r="M316" s="662"/>
      <c r="N316" s="662"/>
      <c r="O316" s="662"/>
      <c r="P316" s="662"/>
      <c r="Q316" s="331" t="s">
        <v>26</v>
      </c>
      <c r="R316" s="279"/>
      <c r="S316" s="279"/>
      <c r="T316" s="279"/>
      <c r="U316" s="279"/>
      <c r="V316" s="279"/>
      <c r="W316" s="279"/>
      <c r="X316" s="279"/>
      <c r="Y316" s="279"/>
      <c r="Z316" s="279"/>
      <c r="AA316" s="279"/>
      <c r="AB316" s="279"/>
      <c r="AC316" s="279"/>
      <c r="AD316" s="279"/>
      <c r="AE316" s="279"/>
      <c r="AF316" s="279"/>
      <c r="AG316" s="279"/>
      <c r="AH316" s="279"/>
      <c r="AI316" s="279"/>
      <c r="AJ316" s="279"/>
      <c r="AK316" s="279"/>
      <c r="AL316" s="279"/>
      <c r="AM316" s="279"/>
      <c r="AN316" s="279"/>
      <c r="AO316" s="279"/>
      <c r="AP316" s="279"/>
      <c r="AQ316" s="279"/>
      <c r="AR316" s="279"/>
      <c r="AS316" s="279"/>
      <c r="AT316" s="279"/>
      <c r="AU316" s="279"/>
      <c r="AV316" s="279"/>
      <c r="AW316" s="279"/>
      <c r="AX316" s="279"/>
      <c r="AY316" s="279"/>
      <c r="AZ316" s="279"/>
      <c r="BA316" s="279"/>
      <c r="BB316" s="279"/>
      <c r="BC316" s="279"/>
    </row>
    <row r="317" spans="1:55" s="44" customFormat="1">
      <c r="A317" s="277"/>
      <c r="B317" s="663"/>
      <c r="C317" s="664" t="s">
        <v>648</v>
      </c>
      <c r="D317" s="665"/>
      <c r="E317" s="665"/>
      <c r="F317" s="665"/>
      <c r="G317" s="665"/>
      <c r="H317" s="665"/>
      <c r="I317" s="665"/>
      <c r="J317" s="666"/>
      <c r="K317" s="409">
        <v>1672</v>
      </c>
      <c r="L317" s="667"/>
      <c r="M317" s="667"/>
      <c r="N317" s="667"/>
      <c r="O317" s="667"/>
      <c r="P317" s="667"/>
      <c r="Q317" s="409" t="s">
        <v>27</v>
      </c>
      <c r="R317" s="279"/>
      <c r="S317" s="279"/>
      <c r="T317" s="279"/>
      <c r="U317" s="279"/>
      <c r="V317" s="279"/>
      <c r="W317" s="279"/>
      <c r="X317" s="279"/>
      <c r="Y317" s="279"/>
      <c r="Z317" s="279"/>
      <c r="AA317" s="279"/>
      <c r="AB317" s="279"/>
      <c r="AC317" s="279"/>
      <c r="AD317" s="279"/>
      <c r="AE317" s="279"/>
      <c r="AF317" s="279"/>
      <c r="AG317" s="279"/>
      <c r="AH317" s="279"/>
      <c r="AI317" s="279"/>
      <c r="AJ317" s="279"/>
      <c r="AK317" s="279"/>
      <c r="AL317" s="279"/>
      <c r="AM317" s="279"/>
      <c r="AN317" s="279"/>
      <c r="AO317" s="279"/>
      <c r="AP317" s="279"/>
      <c r="AQ317" s="279"/>
      <c r="AR317" s="279"/>
      <c r="AS317" s="279"/>
      <c r="AT317" s="279"/>
      <c r="AU317" s="279"/>
      <c r="AV317" s="279"/>
      <c r="AW317" s="279"/>
      <c r="AX317" s="279"/>
      <c r="AY317" s="279"/>
      <c r="AZ317" s="279"/>
      <c r="BA317" s="279"/>
      <c r="BB317" s="279"/>
      <c r="BC317" s="279"/>
    </row>
    <row r="318" spans="1:55" s="44" customFormat="1">
      <c r="A318" s="277"/>
      <c r="B318" s="663" t="s">
        <v>649</v>
      </c>
      <c r="C318" s="659" t="s">
        <v>650</v>
      </c>
      <c r="D318" s="660"/>
      <c r="E318" s="660"/>
      <c r="F318" s="660"/>
      <c r="G318" s="660"/>
      <c r="H318" s="660"/>
      <c r="I318" s="660"/>
      <c r="J318" s="661"/>
      <c r="K318" s="324">
        <v>1673</v>
      </c>
      <c r="L318" s="662"/>
      <c r="M318" s="662"/>
      <c r="N318" s="662"/>
      <c r="O318" s="662"/>
      <c r="P318" s="662"/>
      <c r="Q318" s="331" t="s">
        <v>26</v>
      </c>
      <c r="R318" s="279"/>
      <c r="S318" s="279"/>
      <c r="T318" s="279"/>
      <c r="U318" s="279"/>
      <c r="V318" s="279"/>
      <c r="W318" s="279"/>
      <c r="X318" s="279"/>
      <c r="Y318" s="279"/>
      <c r="Z318" s="279"/>
      <c r="AA318" s="279"/>
      <c r="AB318" s="279"/>
      <c r="AC318" s="279"/>
      <c r="AD318" s="279"/>
      <c r="AE318" s="279"/>
      <c r="AF318" s="279"/>
      <c r="AG318" s="279"/>
      <c r="AH318" s="279"/>
      <c r="AI318" s="279"/>
      <c r="AJ318" s="279"/>
      <c r="AK318" s="279"/>
      <c r="AL318" s="279"/>
      <c r="AM318" s="279"/>
      <c r="AN318" s="279"/>
      <c r="AO318" s="279"/>
      <c r="AP318" s="279"/>
      <c r="AQ318" s="279"/>
      <c r="AR318" s="279"/>
      <c r="AS318" s="279"/>
      <c r="AT318" s="279"/>
      <c r="AU318" s="279"/>
      <c r="AV318" s="279"/>
      <c r="AW318" s="279"/>
      <c r="AX318" s="279"/>
      <c r="AY318" s="279"/>
      <c r="AZ318" s="279"/>
      <c r="BA318" s="279"/>
      <c r="BB318" s="279"/>
      <c r="BC318" s="279"/>
    </row>
    <row r="319" spans="1:55" s="44" customFormat="1">
      <c r="A319" s="277"/>
      <c r="B319" s="663"/>
      <c r="C319" s="659" t="s">
        <v>651</v>
      </c>
      <c r="D319" s="660"/>
      <c r="E319" s="660"/>
      <c r="F319" s="660"/>
      <c r="G319" s="660"/>
      <c r="H319" s="660"/>
      <c r="I319" s="660"/>
      <c r="J319" s="661"/>
      <c r="K319" s="324">
        <v>1674</v>
      </c>
      <c r="L319" s="662"/>
      <c r="M319" s="662"/>
      <c r="N319" s="662"/>
      <c r="O319" s="662"/>
      <c r="P319" s="662"/>
      <c r="Q319" s="331" t="s">
        <v>9</v>
      </c>
      <c r="R319" s="279"/>
      <c r="S319" s="279"/>
      <c r="T319" s="279"/>
      <c r="U319" s="279"/>
      <c r="V319" s="279"/>
      <c r="W319" s="279"/>
      <c r="X319" s="279"/>
      <c r="Y319" s="279"/>
      <c r="Z319" s="279"/>
      <c r="AA319" s="279"/>
      <c r="AB319" s="279"/>
      <c r="AC319" s="279"/>
      <c r="AD319" s="279"/>
      <c r="AE319" s="279"/>
      <c r="AF319" s="279"/>
      <c r="AG319" s="279"/>
      <c r="AH319" s="279"/>
      <c r="AI319" s="279"/>
      <c r="AJ319" s="279"/>
      <c r="AK319" s="279"/>
      <c r="AL319" s="279"/>
      <c r="AM319" s="279"/>
      <c r="AN319" s="279"/>
      <c r="AO319" s="279"/>
      <c r="AP319" s="279"/>
      <c r="AQ319" s="279"/>
      <c r="AR319" s="279"/>
      <c r="AS319" s="279"/>
      <c r="AT319" s="279"/>
      <c r="AU319" s="279"/>
      <c r="AV319" s="279"/>
      <c r="AW319" s="279"/>
      <c r="AX319" s="279"/>
      <c r="AY319" s="279"/>
      <c r="AZ319" s="279"/>
      <c r="BA319" s="279"/>
      <c r="BB319" s="279"/>
      <c r="BC319" s="279"/>
    </row>
    <row r="320" spans="1:55" s="44" customFormat="1" ht="15" customHeight="1">
      <c r="A320" s="277"/>
      <c r="B320" s="663"/>
      <c r="C320" s="659" t="s">
        <v>652</v>
      </c>
      <c r="D320" s="660"/>
      <c r="E320" s="660"/>
      <c r="F320" s="660"/>
      <c r="G320" s="660"/>
      <c r="H320" s="660"/>
      <c r="I320" s="660"/>
      <c r="J320" s="661"/>
      <c r="K320" s="324">
        <v>1144</v>
      </c>
      <c r="L320" s="662"/>
      <c r="M320" s="662"/>
      <c r="N320" s="662"/>
      <c r="O320" s="662"/>
      <c r="P320" s="662"/>
      <c r="Q320" s="331" t="s">
        <v>9</v>
      </c>
      <c r="R320" s="279"/>
      <c r="S320" s="279"/>
      <c r="T320" s="279"/>
      <c r="U320" s="279"/>
      <c r="V320" s="279"/>
      <c r="W320" s="279"/>
      <c r="X320" s="279"/>
      <c r="Y320" s="279"/>
      <c r="Z320" s="279"/>
      <c r="AA320" s="279"/>
      <c r="AB320" s="279"/>
      <c r="AC320" s="279"/>
      <c r="AD320" s="279"/>
      <c r="AE320" s="279"/>
      <c r="AF320" s="279"/>
      <c r="AG320" s="279"/>
      <c r="AH320" s="279"/>
      <c r="AI320" s="279"/>
      <c r="AJ320" s="279"/>
      <c r="AK320" s="279"/>
      <c r="AL320" s="279"/>
      <c r="AM320" s="279"/>
      <c r="AN320" s="279"/>
      <c r="AO320" s="279"/>
      <c r="AP320" s="279"/>
      <c r="AQ320" s="279"/>
      <c r="AR320" s="279"/>
      <c r="AS320" s="279"/>
      <c r="AT320" s="279"/>
      <c r="AU320" s="279"/>
      <c r="AV320" s="279"/>
      <c r="AW320" s="279"/>
      <c r="AX320" s="279"/>
      <c r="AY320" s="279"/>
      <c r="AZ320" s="279"/>
      <c r="BA320" s="279"/>
      <c r="BB320" s="279"/>
      <c r="BC320" s="279"/>
    </row>
    <row r="321" spans="1:55" s="44" customFormat="1">
      <c r="A321" s="277"/>
      <c r="B321" s="663"/>
      <c r="C321" s="659" t="s">
        <v>637</v>
      </c>
      <c r="D321" s="660"/>
      <c r="E321" s="660"/>
      <c r="F321" s="660"/>
      <c r="G321" s="660"/>
      <c r="H321" s="660"/>
      <c r="I321" s="660"/>
      <c r="J321" s="661"/>
      <c r="K321" s="324">
        <v>1675</v>
      </c>
      <c r="L321" s="662"/>
      <c r="M321" s="662"/>
      <c r="N321" s="662"/>
      <c r="O321" s="662"/>
      <c r="P321" s="662"/>
      <c r="Q321" s="331" t="s">
        <v>9</v>
      </c>
      <c r="R321" s="279"/>
      <c r="S321" s="279"/>
      <c r="T321" s="279"/>
      <c r="U321" s="279"/>
      <c r="V321" s="279"/>
      <c r="W321" s="279"/>
      <c r="X321" s="279"/>
      <c r="Y321" s="279"/>
      <c r="Z321" s="279"/>
      <c r="AA321" s="279"/>
      <c r="AB321" s="279"/>
      <c r="AC321" s="279"/>
      <c r="AD321" s="279"/>
      <c r="AE321" s="279"/>
      <c r="AF321" s="279"/>
      <c r="AG321" s="279"/>
      <c r="AH321" s="279"/>
      <c r="AI321" s="279"/>
      <c r="AJ321" s="279"/>
      <c r="AK321" s="279"/>
      <c r="AL321" s="279"/>
      <c r="AM321" s="279"/>
      <c r="AN321" s="279"/>
      <c r="AO321" s="279"/>
      <c r="AP321" s="279"/>
      <c r="AQ321" s="279"/>
      <c r="AR321" s="279"/>
      <c r="AS321" s="279"/>
      <c r="AT321" s="279"/>
      <c r="AU321" s="279"/>
      <c r="AV321" s="279"/>
      <c r="AW321" s="279"/>
      <c r="AX321" s="279"/>
      <c r="AY321" s="279"/>
      <c r="AZ321" s="279"/>
      <c r="BA321" s="279"/>
      <c r="BB321" s="279"/>
      <c r="BC321" s="279"/>
    </row>
    <row r="322" spans="1:55" s="44" customFormat="1">
      <c r="A322" s="277"/>
      <c r="B322" s="663"/>
      <c r="C322" s="659" t="s">
        <v>653</v>
      </c>
      <c r="D322" s="660"/>
      <c r="E322" s="660"/>
      <c r="F322" s="660"/>
      <c r="G322" s="660"/>
      <c r="H322" s="660"/>
      <c r="I322" s="660"/>
      <c r="J322" s="661"/>
      <c r="K322" s="324">
        <v>1175</v>
      </c>
      <c r="L322" s="662"/>
      <c r="M322" s="662"/>
      <c r="N322" s="662"/>
      <c r="O322" s="662"/>
      <c r="P322" s="662"/>
      <c r="Q322" s="331" t="s">
        <v>9</v>
      </c>
      <c r="R322" s="279"/>
      <c r="S322" s="279"/>
      <c r="T322" s="279"/>
      <c r="U322" s="279"/>
      <c r="V322" s="279"/>
      <c r="W322" s="279"/>
      <c r="X322" s="279"/>
      <c r="Y322" s="279"/>
      <c r="Z322" s="279"/>
      <c r="AA322" s="279"/>
      <c r="AB322" s="279"/>
      <c r="AC322" s="279"/>
      <c r="AD322" s="279"/>
      <c r="AE322" s="279"/>
      <c r="AF322" s="279"/>
      <c r="AG322" s="279"/>
      <c r="AH322" s="279"/>
      <c r="AI322" s="279"/>
      <c r="AJ322" s="279"/>
      <c r="AK322" s="279"/>
      <c r="AL322" s="279"/>
      <c r="AM322" s="279"/>
      <c r="AN322" s="279"/>
      <c r="AO322" s="279"/>
      <c r="AP322" s="279"/>
      <c r="AQ322" s="279"/>
      <c r="AR322" s="279"/>
      <c r="AS322" s="279"/>
      <c r="AT322" s="279"/>
      <c r="AU322" s="279"/>
      <c r="AV322" s="279"/>
      <c r="AW322" s="279"/>
      <c r="AX322" s="279"/>
      <c r="AY322" s="279"/>
      <c r="AZ322" s="279"/>
      <c r="BA322" s="279"/>
      <c r="BB322" s="279"/>
      <c r="BC322" s="279"/>
    </row>
    <row r="323" spans="1:55" s="44" customFormat="1">
      <c r="A323" s="277"/>
      <c r="B323" s="663"/>
      <c r="C323" s="659" t="s">
        <v>654</v>
      </c>
      <c r="D323" s="660"/>
      <c r="E323" s="660"/>
      <c r="F323" s="660"/>
      <c r="G323" s="660"/>
      <c r="H323" s="660"/>
      <c r="I323" s="660"/>
      <c r="J323" s="661"/>
      <c r="K323" s="324">
        <v>1676</v>
      </c>
      <c r="L323" s="662"/>
      <c r="M323" s="662"/>
      <c r="N323" s="662"/>
      <c r="O323" s="662"/>
      <c r="P323" s="662"/>
      <c r="Q323" s="331" t="s">
        <v>9</v>
      </c>
      <c r="R323" s="279"/>
      <c r="S323" s="279"/>
      <c r="T323" s="279"/>
      <c r="U323" s="279"/>
      <c r="V323" s="279"/>
      <c r="W323" s="279"/>
      <c r="X323" s="279"/>
      <c r="Y323" s="279"/>
      <c r="Z323" s="279"/>
      <c r="AA323" s="279"/>
      <c r="AB323" s="279"/>
      <c r="AC323" s="279"/>
      <c r="AD323" s="279"/>
      <c r="AE323" s="279"/>
      <c r="AF323" s="279"/>
      <c r="AG323" s="279"/>
      <c r="AH323" s="279"/>
      <c r="AI323" s="279"/>
      <c r="AJ323" s="279"/>
      <c r="AK323" s="279"/>
      <c r="AL323" s="279"/>
      <c r="AM323" s="279"/>
      <c r="AN323" s="279"/>
      <c r="AO323" s="279"/>
      <c r="AP323" s="279"/>
      <c r="AQ323" s="279"/>
      <c r="AR323" s="279"/>
      <c r="AS323" s="279"/>
      <c r="AT323" s="279"/>
      <c r="AU323" s="279"/>
      <c r="AV323" s="279"/>
      <c r="AW323" s="279"/>
      <c r="AX323" s="279"/>
      <c r="AY323" s="279"/>
      <c r="AZ323" s="279"/>
      <c r="BA323" s="279"/>
      <c r="BB323" s="279"/>
      <c r="BC323" s="279"/>
    </row>
    <row r="324" spans="1:55" s="44" customFormat="1">
      <c r="A324" s="277"/>
      <c r="B324" s="663"/>
      <c r="C324" s="659" t="s">
        <v>655</v>
      </c>
      <c r="D324" s="660"/>
      <c r="E324" s="660"/>
      <c r="F324" s="660"/>
      <c r="G324" s="660"/>
      <c r="H324" s="660"/>
      <c r="I324" s="660"/>
      <c r="J324" s="661"/>
      <c r="K324" s="324">
        <v>1677</v>
      </c>
      <c r="L324" s="662"/>
      <c r="M324" s="662"/>
      <c r="N324" s="662"/>
      <c r="O324" s="662"/>
      <c r="P324" s="662"/>
      <c r="Q324" s="331" t="s">
        <v>9</v>
      </c>
      <c r="R324" s="279"/>
      <c r="S324" s="279"/>
      <c r="T324" s="279"/>
      <c r="U324" s="279"/>
      <c r="V324" s="279"/>
      <c r="W324" s="279"/>
      <c r="X324" s="279"/>
      <c r="Y324" s="279"/>
      <c r="Z324" s="279"/>
      <c r="AA324" s="279"/>
      <c r="AB324" s="279"/>
      <c r="AC324" s="279"/>
      <c r="AD324" s="279"/>
      <c r="AE324" s="279"/>
      <c r="AF324" s="279"/>
      <c r="AG324" s="279"/>
      <c r="AH324" s="279"/>
      <c r="AI324" s="279"/>
      <c r="AJ324" s="279"/>
      <c r="AK324" s="279"/>
      <c r="AL324" s="279"/>
      <c r="AM324" s="279"/>
      <c r="AN324" s="279"/>
      <c r="AO324" s="279"/>
      <c r="AP324" s="279"/>
      <c r="AQ324" s="279"/>
      <c r="AR324" s="279"/>
      <c r="AS324" s="279"/>
      <c r="AT324" s="279"/>
      <c r="AU324" s="279"/>
      <c r="AV324" s="279"/>
      <c r="AW324" s="279"/>
      <c r="AX324" s="279"/>
      <c r="AY324" s="279"/>
      <c r="AZ324" s="279"/>
      <c r="BA324" s="279"/>
      <c r="BB324" s="279"/>
      <c r="BC324" s="279"/>
    </row>
    <row r="325" spans="1:55" s="44" customFormat="1">
      <c r="A325" s="277"/>
      <c r="B325" s="663"/>
      <c r="C325" s="659" t="s">
        <v>656</v>
      </c>
      <c r="D325" s="660"/>
      <c r="E325" s="660"/>
      <c r="F325" s="660"/>
      <c r="G325" s="660"/>
      <c r="H325" s="660"/>
      <c r="I325" s="660"/>
      <c r="J325" s="661"/>
      <c r="K325" s="324">
        <v>1678</v>
      </c>
      <c r="L325" s="662"/>
      <c r="M325" s="662"/>
      <c r="N325" s="662"/>
      <c r="O325" s="662"/>
      <c r="P325" s="662"/>
      <c r="Q325" s="331" t="s">
        <v>9</v>
      </c>
      <c r="R325" s="279"/>
      <c r="S325" s="279"/>
      <c r="T325" s="279"/>
      <c r="U325" s="279"/>
      <c r="V325" s="279"/>
      <c r="W325" s="279"/>
      <c r="X325" s="279"/>
      <c r="Y325" s="279"/>
      <c r="Z325" s="279"/>
      <c r="AA325" s="279"/>
      <c r="AB325" s="279"/>
      <c r="AC325" s="279"/>
      <c r="AD325" s="279"/>
      <c r="AE325" s="279"/>
      <c r="AF325" s="279"/>
      <c r="AG325" s="279"/>
      <c r="AH325" s="279"/>
      <c r="AI325" s="279"/>
      <c r="AJ325" s="279"/>
      <c r="AK325" s="279"/>
      <c r="AL325" s="279"/>
      <c r="AM325" s="279"/>
      <c r="AN325" s="279"/>
      <c r="AO325" s="279"/>
      <c r="AP325" s="279"/>
      <c r="AQ325" s="279"/>
      <c r="AR325" s="279"/>
      <c r="AS325" s="279"/>
      <c r="AT325" s="279"/>
      <c r="AU325" s="279"/>
      <c r="AV325" s="279"/>
      <c r="AW325" s="279"/>
      <c r="AX325" s="279"/>
      <c r="AY325" s="279"/>
      <c r="AZ325" s="279"/>
      <c r="BA325" s="279"/>
      <c r="BB325" s="279"/>
      <c r="BC325" s="279"/>
    </row>
    <row r="326" spans="1:55" s="44" customFormat="1">
      <c r="A326" s="277"/>
      <c r="B326" s="663"/>
      <c r="C326" s="659" t="s">
        <v>657</v>
      </c>
      <c r="D326" s="660"/>
      <c r="E326" s="660"/>
      <c r="F326" s="660"/>
      <c r="G326" s="660"/>
      <c r="H326" s="660"/>
      <c r="I326" s="660"/>
      <c r="J326" s="661"/>
      <c r="K326" s="324">
        <v>1150</v>
      </c>
      <c r="L326" s="662"/>
      <c r="M326" s="662"/>
      <c r="N326" s="662"/>
      <c r="O326" s="662"/>
      <c r="P326" s="662"/>
      <c r="Q326" s="331" t="s">
        <v>9</v>
      </c>
      <c r="R326" s="279"/>
      <c r="S326" s="279"/>
      <c r="T326" s="279"/>
      <c r="U326" s="279"/>
      <c r="V326" s="279"/>
      <c r="W326" s="279"/>
      <c r="X326" s="279"/>
      <c r="Y326" s="279"/>
      <c r="Z326" s="279"/>
      <c r="AA326" s="279"/>
      <c r="AB326" s="279"/>
      <c r="AC326" s="279"/>
      <c r="AD326" s="279"/>
      <c r="AE326" s="279"/>
      <c r="AF326" s="279"/>
      <c r="AG326" s="279"/>
      <c r="AH326" s="279"/>
      <c r="AI326" s="279"/>
      <c r="AJ326" s="279"/>
      <c r="AK326" s="279"/>
      <c r="AL326" s="279"/>
      <c r="AM326" s="279"/>
      <c r="AN326" s="279"/>
      <c r="AO326" s="279"/>
      <c r="AP326" s="279"/>
      <c r="AQ326" s="279"/>
      <c r="AR326" s="279"/>
      <c r="AS326" s="279"/>
      <c r="AT326" s="279"/>
      <c r="AU326" s="279"/>
      <c r="AV326" s="279"/>
      <c r="AW326" s="279"/>
      <c r="AX326" s="279"/>
      <c r="AY326" s="279"/>
      <c r="AZ326" s="279"/>
      <c r="BA326" s="279"/>
      <c r="BB326" s="279"/>
      <c r="BC326" s="279"/>
    </row>
    <row r="327" spans="1:55" s="44" customFormat="1">
      <c r="A327" s="277"/>
      <c r="B327" s="663"/>
      <c r="C327" s="659" t="s">
        <v>658</v>
      </c>
      <c r="D327" s="660"/>
      <c r="E327" s="660"/>
      <c r="F327" s="660"/>
      <c r="G327" s="660"/>
      <c r="H327" s="660"/>
      <c r="I327" s="660"/>
      <c r="J327" s="661"/>
      <c r="K327" s="324">
        <v>1147</v>
      </c>
      <c r="L327" s="662"/>
      <c r="M327" s="662"/>
      <c r="N327" s="662"/>
      <c r="O327" s="662"/>
      <c r="P327" s="662"/>
      <c r="Q327" s="331" t="s">
        <v>9</v>
      </c>
      <c r="R327" s="279"/>
      <c r="S327" s="279"/>
      <c r="T327" s="279"/>
      <c r="U327" s="279"/>
      <c r="V327" s="279"/>
      <c r="W327" s="279"/>
      <c r="X327" s="279"/>
      <c r="Y327" s="279"/>
      <c r="Z327" s="279"/>
      <c r="AA327" s="279"/>
      <c r="AB327" s="279"/>
      <c r="AC327" s="279"/>
      <c r="AD327" s="279"/>
      <c r="AE327" s="279"/>
      <c r="AF327" s="279"/>
      <c r="AG327" s="279"/>
      <c r="AH327" s="279"/>
      <c r="AI327" s="279"/>
      <c r="AJ327" s="279"/>
      <c r="AK327" s="279"/>
      <c r="AL327" s="279"/>
      <c r="AM327" s="279"/>
      <c r="AN327" s="279"/>
      <c r="AO327" s="279"/>
      <c r="AP327" s="279"/>
      <c r="AQ327" s="279"/>
      <c r="AR327" s="279"/>
      <c r="AS327" s="279"/>
      <c r="AT327" s="279"/>
      <c r="AU327" s="279"/>
      <c r="AV327" s="279"/>
      <c r="AW327" s="279"/>
      <c r="AX327" s="279"/>
      <c r="AY327" s="279"/>
      <c r="AZ327" s="279"/>
      <c r="BA327" s="279"/>
      <c r="BB327" s="279"/>
      <c r="BC327" s="279"/>
    </row>
    <row r="328" spans="1:55" s="44" customFormat="1">
      <c r="A328" s="277"/>
      <c r="B328" s="663"/>
      <c r="C328" s="659" t="s">
        <v>659</v>
      </c>
      <c r="D328" s="660"/>
      <c r="E328" s="660"/>
      <c r="F328" s="660"/>
      <c r="G328" s="660"/>
      <c r="H328" s="660"/>
      <c r="I328" s="660"/>
      <c r="J328" s="661"/>
      <c r="K328" s="324">
        <v>1148</v>
      </c>
      <c r="L328" s="662"/>
      <c r="M328" s="662"/>
      <c r="N328" s="662"/>
      <c r="O328" s="662"/>
      <c r="P328" s="662"/>
      <c r="Q328" s="331" t="s">
        <v>9</v>
      </c>
      <c r="R328" s="279"/>
      <c r="S328" s="279"/>
      <c r="T328" s="279"/>
      <c r="U328" s="279"/>
      <c r="V328" s="279"/>
      <c r="W328" s="279"/>
      <c r="X328" s="279"/>
      <c r="Y328" s="279"/>
      <c r="Z328" s="279"/>
      <c r="AA328" s="279"/>
      <c r="AB328" s="279"/>
      <c r="AC328" s="279"/>
      <c r="AD328" s="279"/>
      <c r="AE328" s="279"/>
      <c r="AF328" s="279"/>
      <c r="AG328" s="279"/>
      <c r="AH328" s="279"/>
      <c r="AI328" s="279"/>
      <c r="AJ328" s="279"/>
      <c r="AK328" s="279"/>
      <c r="AL328" s="279"/>
      <c r="AM328" s="279"/>
      <c r="AN328" s="279"/>
      <c r="AO328" s="279"/>
      <c r="AP328" s="279"/>
      <c r="AQ328" s="279"/>
      <c r="AR328" s="279"/>
      <c r="AS328" s="279"/>
      <c r="AT328" s="279"/>
      <c r="AU328" s="279"/>
      <c r="AV328" s="279"/>
      <c r="AW328" s="279"/>
      <c r="AX328" s="279"/>
      <c r="AY328" s="279"/>
      <c r="AZ328" s="279"/>
      <c r="BA328" s="279"/>
      <c r="BB328" s="279"/>
      <c r="BC328" s="279"/>
    </row>
    <row r="329" spans="1:55" s="44" customFormat="1">
      <c r="A329" s="277"/>
      <c r="B329" s="663"/>
      <c r="C329" s="659" t="s">
        <v>660</v>
      </c>
      <c r="D329" s="660"/>
      <c r="E329" s="660"/>
      <c r="F329" s="660"/>
      <c r="G329" s="660"/>
      <c r="H329" s="660"/>
      <c r="I329" s="660"/>
      <c r="J329" s="661"/>
      <c r="K329" s="324">
        <v>1149</v>
      </c>
      <c r="L329" s="662"/>
      <c r="M329" s="662"/>
      <c r="N329" s="662"/>
      <c r="O329" s="662"/>
      <c r="P329" s="662"/>
      <c r="Q329" s="331" t="s">
        <v>9</v>
      </c>
      <c r="R329" s="279"/>
      <c r="S329" s="279"/>
      <c r="T329" s="279"/>
      <c r="U329" s="279"/>
      <c r="V329" s="279"/>
      <c r="W329" s="279"/>
      <c r="X329" s="279"/>
      <c r="Y329" s="279"/>
      <c r="Z329" s="279"/>
      <c r="AA329" s="279"/>
      <c r="AB329" s="279"/>
      <c r="AC329" s="279"/>
      <c r="AD329" s="279"/>
      <c r="AE329" s="279"/>
      <c r="AF329" s="279"/>
      <c r="AG329" s="279"/>
      <c r="AH329" s="279"/>
      <c r="AI329" s="279"/>
      <c r="AJ329" s="279"/>
      <c r="AK329" s="279"/>
      <c r="AL329" s="279"/>
      <c r="AM329" s="279"/>
      <c r="AN329" s="279"/>
      <c r="AO329" s="279"/>
      <c r="AP329" s="279"/>
      <c r="AQ329" s="279"/>
      <c r="AR329" s="279"/>
      <c r="AS329" s="279"/>
      <c r="AT329" s="279"/>
      <c r="AU329" s="279"/>
      <c r="AV329" s="279"/>
      <c r="AW329" s="279"/>
      <c r="AX329" s="279"/>
      <c r="AY329" s="279"/>
      <c r="AZ329" s="279"/>
      <c r="BA329" s="279"/>
      <c r="BB329" s="279"/>
      <c r="BC329" s="279"/>
    </row>
    <row r="330" spans="1:55" s="44" customFormat="1">
      <c r="A330" s="277"/>
      <c r="B330" s="663"/>
      <c r="C330" s="659" t="s">
        <v>661</v>
      </c>
      <c r="D330" s="660"/>
      <c r="E330" s="660"/>
      <c r="F330" s="660"/>
      <c r="G330" s="660"/>
      <c r="H330" s="660"/>
      <c r="I330" s="660"/>
      <c r="J330" s="661"/>
      <c r="K330" s="324">
        <v>1151</v>
      </c>
      <c r="L330" s="662"/>
      <c r="M330" s="662"/>
      <c r="N330" s="662"/>
      <c r="O330" s="662"/>
      <c r="P330" s="662"/>
      <c r="Q330" s="331" t="s">
        <v>9</v>
      </c>
      <c r="R330" s="279"/>
      <c r="S330" s="279"/>
      <c r="T330" s="279"/>
      <c r="U330" s="279"/>
      <c r="V330" s="279"/>
      <c r="W330" s="279"/>
      <c r="X330" s="279"/>
      <c r="Y330" s="279"/>
      <c r="Z330" s="279"/>
      <c r="AA330" s="279"/>
      <c r="AB330" s="279"/>
      <c r="AC330" s="279"/>
      <c r="AD330" s="279"/>
      <c r="AE330" s="279"/>
      <c r="AF330" s="279"/>
      <c r="AG330" s="279"/>
      <c r="AH330" s="279"/>
      <c r="AI330" s="279"/>
      <c r="AJ330" s="279"/>
      <c r="AK330" s="279"/>
      <c r="AL330" s="279"/>
      <c r="AM330" s="279"/>
      <c r="AN330" s="279"/>
      <c r="AO330" s="279"/>
      <c r="AP330" s="279"/>
      <c r="AQ330" s="279"/>
      <c r="AR330" s="279"/>
      <c r="AS330" s="279"/>
      <c r="AT330" s="279"/>
      <c r="AU330" s="279"/>
      <c r="AV330" s="279"/>
      <c r="AW330" s="279"/>
      <c r="AX330" s="279"/>
      <c r="AY330" s="279"/>
      <c r="AZ330" s="279"/>
      <c r="BA330" s="279"/>
      <c r="BB330" s="279"/>
      <c r="BC330" s="279"/>
    </row>
    <row r="331" spans="1:55" s="44" customFormat="1">
      <c r="A331" s="277"/>
      <c r="B331" s="663"/>
      <c r="C331" s="659" t="s">
        <v>662</v>
      </c>
      <c r="D331" s="660"/>
      <c r="E331" s="660"/>
      <c r="F331" s="660"/>
      <c r="G331" s="660"/>
      <c r="H331" s="660"/>
      <c r="I331" s="660"/>
      <c r="J331" s="661"/>
      <c r="K331" s="324">
        <v>1152</v>
      </c>
      <c r="L331" s="662"/>
      <c r="M331" s="662"/>
      <c r="N331" s="662"/>
      <c r="O331" s="662"/>
      <c r="P331" s="662"/>
      <c r="Q331" s="331" t="s">
        <v>26</v>
      </c>
      <c r="R331" s="279"/>
      <c r="S331" s="279"/>
      <c r="T331" s="279"/>
      <c r="U331" s="279"/>
      <c r="V331" s="279"/>
      <c r="W331" s="279"/>
      <c r="X331" s="279"/>
      <c r="Y331" s="279"/>
      <c r="Z331" s="279"/>
      <c r="AA331" s="279"/>
      <c r="AB331" s="279"/>
      <c r="AC331" s="279"/>
      <c r="AD331" s="279"/>
      <c r="AE331" s="279"/>
      <c r="AF331" s="279"/>
      <c r="AG331" s="279"/>
      <c r="AH331" s="279"/>
      <c r="AI331" s="279"/>
      <c r="AJ331" s="279"/>
      <c r="AK331" s="279"/>
      <c r="AL331" s="279"/>
      <c r="AM331" s="279"/>
      <c r="AN331" s="279"/>
      <c r="AO331" s="279"/>
      <c r="AP331" s="279"/>
      <c r="AQ331" s="279"/>
      <c r="AR331" s="279"/>
      <c r="AS331" s="279"/>
      <c r="AT331" s="279"/>
      <c r="AU331" s="279"/>
      <c r="AV331" s="279"/>
      <c r="AW331" s="279"/>
      <c r="AX331" s="279"/>
      <c r="AY331" s="279"/>
      <c r="AZ331" s="279"/>
      <c r="BA331" s="279"/>
      <c r="BB331" s="279"/>
      <c r="BC331" s="279"/>
    </row>
    <row r="332" spans="1:55" s="44" customFormat="1">
      <c r="A332" s="277"/>
      <c r="B332" s="663"/>
      <c r="C332" s="659" t="s">
        <v>663</v>
      </c>
      <c r="D332" s="660"/>
      <c r="E332" s="660"/>
      <c r="F332" s="660"/>
      <c r="G332" s="660"/>
      <c r="H332" s="660"/>
      <c r="I332" s="660"/>
      <c r="J332" s="661"/>
      <c r="K332" s="324">
        <v>1176</v>
      </c>
      <c r="L332" s="662"/>
      <c r="M332" s="662"/>
      <c r="N332" s="662"/>
      <c r="O332" s="662"/>
      <c r="P332" s="662"/>
      <c r="Q332" s="331" t="s">
        <v>26</v>
      </c>
      <c r="R332" s="279"/>
      <c r="S332" s="279"/>
      <c r="T332" s="279"/>
      <c r="U332" s="279"/>
      <c r="V332" s="279"/>
      <c r="W332" s="279"/>
      <c r="X332" s="279"/>
      <c r="Y332" s="279"/>
      <c r="Z332" s="279"/>
      <c r="AA332" s="279"/>
      <c r="AB332" s="279"/>
      <c r="AC332" s="279"/>
      <c r="AD332" s="279"/>
      <c r="AE332" s="279"/>
      <c r="AF332" s="279"/>
      <c r="AG332" s="279"/>
      <c r="AH332" s="279"/>
      <c r="AI332" s="279"/>
      <c r="AJ332" s="279"/>
      <c r="AK332" s="279"/>
      <c r="AL332" s="279"/>
      <c r="AM332" s="279"/>
      <c r="AN332" s="279"/>
      <c r="AO332" s="279"/>
      <c r="AP332" s="279"/>
      <c r="AQ332" s="279"/>
      <c r="AR332" s="279"/>
      <c r="AS332" s="279"/>
      <c r="AT332" s="279"/>
      <c r="AU332" s="279"/>
      <c r="AV332" s="279"/>
      <c r="AW332" s="279"/>
      <c r="AX332" s="279"/>
      <c r="AY332" s="279"/>
      <c r="AZ332" s="279"/>
      <c r="BA332" s="279"/>
      <c r="BB332" s="279"/>
      <c r="BC332" s="279"/>
    </row>
    <row r="333" spans="1:55" s="44" customFormat="1">
      <c r="A333" s="277"/>
      <c r="B333" s="663"/>
      <c r="C333" s="659" t="s">
        <v>664</v>
      </c>
      <c r="D333" s="660"/>
      <c r="E333" s="660"/>
      <c r="F333" s="660"/>
      <c r="G333" s="660"/>
      <c r="H333" s="660"/>
      <c r="I333" s="660"/>
      <c r="J333" s="661"/>
      <c r="K333" s="324">
        <v>1159</v>
      </c>
      <c r="L333" s="662"/>
      <c r="M333" s="662"/>
      <c r="N333" s="662"/>
      <c r="O333" s="662"/>
      <c r="P333" s="662"/>
      <c r="Q333" s="331" t="s">
        <v>26</v>
      </c>
      <c r="R333" s="279"/>
      <c r="S333" s="279"/>
      <c r="T333" s="279"/>
      <c r="U333" s="279"/>
      <c r="V333" s="279"/>
      <c r="W333" s="279"/>
      <c r="X333" s="279"/>
      <c r="Y333" s="279"/>
      <c r="Z333" s="279"/>
      <c r="AA333" s="279"/>
      <c r="AB333" s="279"/>
      <c r="AC333" s="279"/>
      <c r="AD333" s="279"/>
      <c r="AE333" s="279"/>
      <c r="AF333" s="279"/>
      <c r="AG333" s="279"/>
      <c r="AH333" s="279"/>
      <c r="AI333" s="279"/>
      <c r="AJ333" s="279"/>
      <c r="AK333" s="279"/>
      <c r="AL333" s="279"/>
      <c r="AM333" s="279"/>
      <c r="AN333" s="279"/>
      <c r="AO333" s="279"/>
      <c r="AP333" s="279"/>
      <c r="AQ333" s="279"/>
      <c r="AR333" s="279"/>
      <c r="AS333" s="279"/>
      <c r="AT333" s="279"/>
      <c r="AU333" s="279"/>
      <c r="AV333" s="279"/>
      <c r="AW333" s="279"/>
      <c r="AX333" s="279"/>
      <c r="AY333" s="279"/>
      <c r="AZ333" s="279"/>
      <c r="BA333" s="279"/>
      <c r="BB333" s="279"/>
      <c r="BC333" s="279"/>
    </row>
    <row r="334" spans="1:55" s="44" customFormat="1">
      <c r="A334" s="277"/>
      <c r="B334" s="663"/>
      <c r="C334" s="659" t="s">
        <v>665</v>
      </c>
      <c r="D334" s="660"/>
      <c r="E334" s="660"/>
      <c r="F334" s="660"/>
      <c r="G334" s="660"/>
      <c r="H334" s="660"/>
      <c r="I334" s="660"/>
      <c r="J334" s="661"/>
      <c r="K334" s="324">
        <v>1679</v>
      </c>
      <c r="L334" s="662"/>
      <c r="M334" s="662"/>
      <c r="N334" s="662"/>
      <c r="O334" s="662"/>
      <c r="P334" s="662"/>
      <c r="Q334" s="331" t="s">
        <v>26</v>
      </c>
      <c r="R334" s="279"/>
      <c r="S334" s="279"/>
      <c r="T334" s="279"/>
      <c r="U334" s="279"/>
      <c r="V334" s="279"/>
      <c r="W334" s="279"/>
      <c r="X334" s="279"/>
      <c r="Y334" s="279"/>
      <c r="Z334" s="279"/>
      <c r="AA334" s="279"/>
      <c r="AB334" s="279"/>
      <c r="AC334" s="279"/>
      <c r="AD334" s="279"/>
      <c r="AE334" s="279"/>
      <c r="AF334" s="279"/>
      <c r="AG334" s="279"/>
      <c r="AH334" s="279"/>
      <c r="AI334" s="279"/>
      <c r="AJ334" s="279"/>
      <c r="AK334" s="279"/>
      <c r="AL334" s="279"/>
      <c r="AM334" s="279"/>
      <c r="AN334" s="279"/>
      <c r="AO334" s="279"/>
      <c r="AP334" s="279"/>
      <c r="AQ334" s="279"/>
      <c r="AR334" s="279"/>
      <c r="AS334" s="279"/>
      <c r="AT334" s="279"/>
      <c r="AU334" s="279"/>
      <c r="AV334" s="279"/>
      <c r="AW334" s="279"/>
      <c r="AX334" s="279"/>
      <c r="AY334" s="279"/>
      <c r="AZ334" s="279"/>
      <c r="BA334" s="279"/>
      <c r="BB334" s="279"/>
      <c r="BC334" s="279"/>
    </row>
    <row r="335" spans="1:55" s="44" customFormat="1">
      <c r="A335" s="277"/>
      <c r="B335" s="663"/>
      <c r="C335" s="659" t="s">
        <v>666</v>
      </c>
      <c r="D335" s="660"/>
      <c r="E335" s="660"/>
      <c r="F335" s="660"/>
      <c r="G335" s="660"/>
      <c r="H335" s="660"/>
      <c r="I335" s="660"/>
      <c r="J335" s="661"/>
      <c r="K335" s="324">
        <v>1680</v>
      </c>
      <c r="L335" s="662"/>
      <c r="M335" s="662"/>
      <c r="N335" s="662"/>
      <c r="O335" s="662"/>
      <c r="P335" s="662"/>
      <c r="Q335" s="331" t="s">
        <v>26</v>
      </c>
      <c r="R335" s="279"/>
      <c r="S335" s="279"/>
      <c r="T335" s="279"/>
      <c r="U335" s="279"/>
      <c r="V335" s="279"/>
      <c r="W335" s="279"/>
      <c r="X335" s="279"/>
      <c r="Y335" s="279"/>
      <c r="Z335" s="279"/>
      <c r="AA335" s="279"/>
      <c r="AB335" s="279"/>
      <c r="AC335" s="279"/>
      <c r="AD335" s="279"/>
      <c r="AE335" s="279"/>
      <c r="AF335" s="279"/>
      <c r="AG335" s="279"/>
      <c r="AH335" s="279"/>
      <c r="AI335" s="279"/>
      <c r="AJ335" s="279"/>
      <c r="AK335" s="279"/>
      <c r="AL335" s="279"/>
      <c r="AM335" s="279"/>
      <c r="AN335" s="279"/>
      <c r="AO335" s="279"/>
      <c r="AP335" s="279"/>
      <c r="AQ335" s="279"/>
      <c r="AR335" s="279"/>
      <c r="AS335" s="279"/>
      <c r="AT335" s="279"/>
      <c r="AU335" s="279"/>
      <c r="AV335" s="279"/>
      <c r="AW335" s="279"/>
      <c r="AX335" s="279"/>
      <c r="AY335" s="279"/>
      <c r="AZ335" s="279"/>
      <c r="BA335" s="279"/>
      <c r="BB335" s="279"/>
      <c r="BC335" s="279"/>
    </row>
    <row r="336" spans="1:55" s="44" customFormat="1">
      <c r="A336" s="277"/>
      <c r="B336" s="663"/>
      <c r="C336" s="659" t="s">
        <v>667</v>
      </c>
      <c r="D336" s="660"/>
      <c r="E336" s="660"/>
      <c r="F336" s="660"/>
      <c r="G336" s="660"/>
      <c r="H336" s="660"/>
      <c r="I336" s="660"/>
      <c r="J336" s="661"/>
      <c r="K336" s="324">
        <v>1681</v>
      </c>
      <c r="L336" s="662"/>
      <c r="M336" s="662"/>
      <c r="N336" s="662"/>
      <c r="O336" s="662"/>
      <c r="P336" s="662"/>
      <c r="Q336" s="331" t="s">
        <v>26</v>
      </c>
      <c r="R336" s="279"/>
      <c r="S336" s="279"/>
      <c r="T336" s="279"/>
      <c r="U336" s="279"/>
      <c r="V336" s="279"/>
      <c r="W336" s="279"/>
      <c r="X336" s="279"/>
      <c r="Y336" s="279"/>
      <c r="Z336" s="279"/>
      <c r="AA336" s="279"/>
      <c r="AB336" s="279"/>
      <c r="AC336" s="279"/>
      <c r="AD336" s="279"/>
      <c r="AE336" s="279"/>
      <c r="AF336" s="279"/>
      <c r="AG336" s="279"/>
      <c r="AH336" s="279"/>
      <c r="AI336" s="279"/>
      <c r="AJ336" s="279"/>
      <c r="AK336" s="279"/>
      <c r="AL336" s="279"/>
      <c r="AM336" s="279"/>
      <c r="AN336" s="279"/>
      <c r="AO336" s="279"/>
      <c r="AP336" s="279"/>
      <c r="AQ336" s="279"/>
      <c r="AR336" s="279"/>
      <c r="AS336" s="279"/>
      <c r="AT336" s="279"/>
      <c r="AU336" s="279"/>
      <c r="AV336" s="279"/>
      <c r="AW336" s="279"/>
      <c r="AX336" s="279"/>
      <c r="AY336" s="279"/>
      <c r="AZ336" s="279"/>
      <c r="BA336" s="279"/>
      <c r="BB336" s="279"/>
      <c r="BC336" s="279"/>
    </row>
    <row r="337" spans="1:55" s="44" customFormat="1">
      <c r="A337" s="277"/>
      <c r="B337" s="663"/>
      <c r="C337" s="659" t="s">
        <v>668</v>
      </c>
      <c r="D337" s="660"/>
      <c r="E337" s="660"/>
      <c r="F337" s="660"/>
      <c r="G337" s="660"/>
      <c r="H337" s="660"/>
      <c r="I337" s="660"/>
      <c r="J337" s="661"/>
      <c r="K337" s="324">
        <v>1682</v>
      </c>
      <c r="L337" s="662"/>
      <c r="M337" s="662"/>
      <c r="N337" s="662"/>
      <c r="O337" s="662"/>
      <c r="P337" s="662"/>
      <c r="Q337" s="331" t="s">
        <v>26</v>
      </c>
      <c r="R337" s="279"/>
      <c r="S337" s="279"/>
      <c r="T337" s="279"/>
      <c r="U337" s="279"/>
      <c r="V337" s="279"/>
      <c r="W337" s="279"/>
      <c r="X337" s="279"/>
      <c r="Y337" s="279"/>
      <c r="Z337" s="279"/>
      <c r="AA337" s="279"/>
      <c r="AB337" s="279"/>
      <c r="AC337" s="279"/>
      <c r="AD337" s="279"/>
      <c r="AE337" s="279"/>
      <c r="AF337" s="279"/>
      <c r="AG337" s="279"/>
      <c r="AH337" s="279"/>
      <c r="AI337" s="279"/>
      <c r="AJ337" s="279"/>
      <c r="AK337" s="279"/>
      <c r="AL337" s="279"/>
      <c r="AM337" s="279"/>
      <c r="AN337" s="279"/>
      <c r="AO337" s="279"/>
      <c r="AP337" s="279"/>
      <c r="AQ337" s="279"/>
      <c r="AR337" s="279"/>
      <c r="AS337" s="279"/>
      <c r="AT337" s="279"/>
      <c r="AU337" s="279"/>
      <c r="AV337" s="279"/>
      <c r="AW337" s="279"/>
      <c r="AX337" s="279"/>
      <c r="AY337" s="279"/>
      <c r="AZ337" s="279"/>
      <c r="BA337" s="279"/>
      <c r="BB337" s="279"/>
      <c r="BC337" s="279"/>
    </row>
    <row r="338" spans="1:55" s="44" customFormat="1">
      <c r="A338" s="277"/>
      <c r="B338" s="663"/>
      <c r="C338" s="659" t="s">
        <v>669</v>
      </c>
      <c r="D338" s="660"/>
      <c r="E338" s="660"/>
      <c r="F338" s="660"/>
      <c r="G338" s="660"/>
      <c r="H338" s="660"/>
      <c r="I338" s="660"/>
      <c r="J338" s="661"/>
      <c r="K338" s="324">
        <v>1683</v>
      </c>
      <c r="L338" s="662"/>
      <c r="M338" s="662"/>
      <c r="N338" s="662"/>
      <c r="O338" s="662"/>
      <c r="P338" s="662"/>
      <c r="Q338" s="335" t="s">
        <v>26</v>
      </c>
      <c r="R338" s="279"/>
      <c r="S338" s="279"/>
      <c r="T338" s="279"/>
      <c r="U338" s="279"/>
      <c r="V338" s="279"/>
      <c r="W338" s="279"/>
      <c r="X338" s="279"/>
      <c r="Y338" s="279"/>
      <c r="Z338" s="279"/>
      <c r="AA338" s="279"/>
      <c r="AB338" s="279"/>
      <c r="AC338" s="279"/>
      <c r="AD338" s="279"/>
      <c r="AE338" s="279"/>
      <c r="AF338" s="279"/>
      <c r="AG338" s="279"/>
      <c r="AH338" s="279"/>
      <c r="AI338" s="279"/>
      <c r="AJ338" s="279"/>
      <c r="AK338" s="279"/>
      <c r="AL338" s="279"/>
      <c r="AM338" s="279"/>
      <c r="AN338" s="279"/>
      <c r="AO338" s="279"/>
      <c r="AP338" s="279"/>
      <c r="AQ338" s="279"/>
      <c r="AR338" s="279"/>
      <c r="AS338" s="279"/>
      <c r="AT338" s="279"/>
      <c r="AU338" s="279"/>
      <c r="AV338" s="279"/>
      <c r="AW338" s="279"/>
      <c r="AX338" s="279"/>
      <c r="AY338" s="279"/>
      <c r="AZ338" s="279"/>
      <c r="BA338" s="279"/>
      <c r="BB338" s="279"/>
      <c r="BC338" s="279"/>
    </row>
    <row r="339" spans="1:55" s="44" customFormat="1">
      <c r="A339" s="277"/>
      <c r="B339" s="663"/>
      <c r="C339" s="659" t="s">
        <v>670</v>
      </c>
      <c r="D339" s="660"/>
      <c r="E339" s="660"/>
      <c r="F339" s="660"/>
      <c r="G339" s="660"/>
      <c r="H339" s="660"/>
      <c r="I339" s="660"/>
      <c r="J339" s="661"/>
      <c r="K339" s="324">
        <v>1684</v>
      </c>
      <c r="L339" s="662"/>
      <c r="M339" s="662"/>
      <c r="N339" s="662"/>
      <c r="O339" s="662"/>
      <c r="P339" s="662"/>
      <c r="Q339" s="335" t="s">
        <v>26</v>
      </c>
      <c r="R339" s="279"/>
      <c r="S339" s="279"/>
      <c r="T339" s="279"/>
      <c r="U339" s="279"/>
      <c r="V339" s="279"/>
      <c r="W339" s="279"/>
      <c r="X339" s="279"/>
      <c r="Y339" s="279"/>
      <c r="Z339" s="279"/>
      <c r="AA339" s="279"/>
      <c r="AB339" s="279"/>
      <c r="AC339" s="279"/>
      <c r="AD339" s="279"/>
      <c r="AE339" s="279"/>
      <c r="AF339" s="279"/>
      <c r="AG339" s="279"/>
      <c r="AH339" s="279"/>
      <c r="AI339" s="279"/>
      <c r="AJ339" s="279"/>
      <c r="AK339" s="279"/>
      <c r="AL339" s="279"/>
      <c r="AM339" s="279"/>
      <c r="AN339" s="279"/>
      <c r="AO339" s="279"/>
      <c r="AP339" s="279"/>
      <c r="AQ339" s="279"/>
      <c r="AR339" s="279"/>
      <c r="AS339" s="279"/>
      <c r="AT339" s="279"/>
      <c r="AU339" s="279"/>
      <c r="AV339" s="279"/>
      <c r="AW339" s="279"/>
      <c r="AX339" s="279"/>
      <c r="AY339" s="279"/>
      <c r="AZ339" s="279"/>
      <c r="BA339" s="279"/>
      <c r="BB339" s="279"/>
      <c r="BC339" s="279"/>
    </row>
    <row r="340" spans="1:55" s="44" customFormat="1">
      <c r="A340" s="277"/>
      <c r="B340" s="663"/>
      <c r="C340" s="659" t="s">
        <v>671</v>
      </c>
      <c r="D340" s="660"/>
      <c r="E340" s="660"/>
      <c r="F340" s="660"/>
      <c r="G340" s="660"/>
      <c r="H340" s="660"/>
      <c r="I340" s="660"/>
      <c r="J340" s="661"/>
      <c r="K340" s="324">
        <v>1685</v>
      </c>
      <c r="L340" s="662"/>
      <c r="M340" s="662"/>
      <c r="N340" s="662"/>
      <c r="O340" s="662"/>
      <c r="P340" s="662"/>
      <c r="Q340" s="335" t="s">
        <v>26</v>
      </c>
      <c r="R340" s="279"/>
      <c r="S340" s="279"/>
      <c r="T340" s="279"/>
      <c r="U340" s="279"/>
      <c r="V340" s="279"/>
      <c r="W340" s="279"/>
      <c r="X340" s="279"/>
      <c r="Y340" s="279"/>
      <c r="Z340" s="279"/>
      <c r="AA340" s="279"/>
      <c r="AB340" s="279"/>
      <c r="AC340" s="279"/>
      <c r="AD340" s="279"/>
      <c r="AE340" s="279"/>
      <c r="AF340" s="279"/>
      <c r="AG340" s="279"/>
      <c r="AH340" s="279"/>
      <c r="AI340" s="279"/>
      <c r="AJ340" s="279"/>
      <c r="AK340" s="279"/>
      <c r="AL340" s="279"/>
      <c r="AM340" s="279"/>
      <c r="AN340" s="279"/>
      <c r="AO340" s="279"/>
      <c r="AP340" s="279"/>
      <c r="AQ340" s="279"/>
      <c r="AR340" s="279"/>
      <c r="AS340" s="279"/>
      <c r="AT340" s="279"/>
      <c r="AU340" s="279"/>
      <c r="AV340" s="279"/>
      <c r="AW340" s="279"/>
      <c r="AX340" s="279"/>
      <c r="AY340" s="279"/>
      <c r="AZ340" s="279"/>
      <c r="BA340" s="279"/>
      <c r="BB340" s="279"/>
      <c r="BC340" s="279"/>
    </row>
    <row r="341" spans="1:55" s="44" customFormat="1">
      <c r="A341" s="277"/>
      <c r="B341" s="663"/>
      <c r="C341" s="659" t="s">
        <v>672</v>
      </c>
      <c r="D341" s="660"/>
      <c r="E341" s="660"/>
      <c r="F341" s="660"/>
      <c r="G341" s="660"/>
      <c r="H341" s="660"/>
      <c r="I341" s="660"/>
      <c r="J341" s="661"/>
      <c r="K341" s="324">
        <v>1686</v>
      </c>
      <c r="L341" s="662"/>
      <c r="M341" s="662"/>
      <c r="N341" s="662"/>
      <c r="O341" s="662"/>
      <c r="P341" s="662"/>
      <c r="Q341" s="335" t="s">
        <v>26</v>
      </c>
      <c r="R341" s="279"/>
      <c r="S341" s="279"/>
      <c r="T341" s="279"/>
      <c r="U341" s="279"/>
      <c r="V341" s="279"/>
      <c r="W341" s="279"/>
      <c r="X341" s="279"/>
      <c r="Y341" s="279"/>
      <c r="Z341" s="279"/>
      <c r="AA341" s="279"/>
      <c r="AB341" s="279"/>
      <c r="AC341" s="279"/>
      <c r="AD341" s="279"/>
      <c r="AE341" s="279"/>
      <c r="AF341" s="279"/>
      <c r="AG341" s="279"/>
      <c r="AH341" s="279"/>
      <c r="AI341" s="279"/>
      <c r="AJ341" s="279"/>
      <c r="AK341" s="279"/>
      <c r="AL341" s="279"/>
      <c r="AM341" s="279"/>
      <c r="AN341" s="279"/>
      <c r="AO341" s="279"/>
      <c r="AP341" s="279"/>
      <c r="AQ341" s="279"/>
      <c r="AR341" s="279"/>
      <c r="AS341" s="279"/>
      <c r="AT341" s="279"/>
      <c r="AU341" s="279"/>
      <c r="AV341" s="279"/>
      <c r="AW341" s="279"/>
      <c r="AX341" s="279"/>
      <c r="AY341" s="279"/>
      <c r="AZ341" s="279"/>
      <c r="BA341" s="279"/>
      <c r="BB341" s="279"/>
      <c r="BC341" s="279"/>
    </row>
    <row r="342" spans="1:55" s="44" customFormat="1" ht="15" customHeight="1">
      <c r="A342" s="277"/>
      <c r="B342" s="663"/>
      <c r="C342" s="659" t="s">
        <v>673</v>
      </c>
      <c r="D342" s="660"/>
      <c r="E342" s="660"/>
      <c r="F342" s="660"/>
      <c r="G342" s="660"/>
      <c r="H342" s="660"/>
      <c r="I342" s="660"/>
      <c r="J342" s="661"/>
      <c r="K342" s="324">
        <v>1183</v>
      </c>
      <c r="L342" s="662"/>
      <c r="M342" s="662"/>
      <c r="N342" s="662"/>
      <c r="O342" s="662"/>
      <c r="P342" s="662"/>
      <c r="Q342" s="335" t="s">
        <v>26</v>
      </c>
      <c r="R342" s="279"/>
      <c r="S342" s="279"/>
      <c r="T342" s="279"/>
      <c r="U342" s="279"/>
      <c r="V342" s="279"/>
      <c r="W342" s="279"/>
      <c r="X342" s="279"/>
      <c r="Y342" s="279"/>
      <c r="Z342" s="279"/>
      <c r="AA342" s="279"/>
      <c r="AB342" s="279"/>
      <c r="AC342" s="279"/>
      <c r="AD342" s="279"/>
      <c r="AE342" s="279"/>
      <c r="AF342" s="279"/>
      <c r="AG342" s="279"/>
      <c r="AH342" s="279"/>
      <c r="AI342" s="279"/>
      <c r="AJ342" s="279"/>
      <c r="AK342" s="279"/>
      <c r="AL342" s="279"/>
      <c r="AM342" s="279"/>
      <c r="AN342" s="279"/>
      <c r="AO342" s="279"/>
      <c r="AP342" s="279"/>
      <c r="AQ342" s="279"/>
      <c r="AR342" s="279"/>
      <c r="AS342" s="279"/>
      <c r="AT342" s="279"/>
      <c r="AU342" s="279"/>
      <c r="AV342" s="279"/>
      <c r="AW342" s="279"/>
      <c r="AX342" s="279"/>
      <c r="AY342" s="279"/>
      <c r="AZ342" s="279"/>
      <c r="BA342" s="279"/>
      <c r="BB342" s="279"/>
      <c r="BC342" s="279"/>
    </row>
    <row r="343" spans="1:55" s="44" customFormat="1">
      <c r="A343" s="277"/>
      <c r="B343" s="663"/>
      <c r="C343" s="659" t="s">
        <v>278</v>
      </c>
      <c r="D343" s="660"/>
      <c r="E343" s="660"/>
      <c r="F343" s="660"/>
      <c r="G343" s="660"/>
      <c r="H343" s="660"/>
      <c r="I343" s="660"/>
      <c r="J343" s="661"/>
      <c r="K343" s="324">
        <v>1687</v>
      </c>
      <c r="L343" s="662"/>
      <c r="M343" s="662"/>
      <c r="N343" s="662"/>
      <c r="O343" s="662"/>
      <c r="P343" s="662"/>
      <c r="Q343" s="335" t="s">
        <v>26</v>
      </c>
      <c r="R343" s="279"/>
      <c r="S343" s="279"/>
      <c r="T343" s="279"/>
      <c r="U343" s="279"/>
      <c r="V343" s="279"/>
      <c r="W343" s="279"/>
      <c r="X343" s="279"/>
      <c r="Y343" s="279"/>
      <c r="Z343" s="279"/>
      <c r="AA343" s="279"/>
      <c r="AB343" s="279"/>
      <c r="AC343" s="279"/>
      <c r="AD343" s="279"/>
      <c r="AE343" s="279"/>
      <c r="AF343" s="279"/>
      <c r="AG343" s="279"/>
      <c r="AH343" s="279"/>
      <c r="AI343" s="279"/>
      <c r="AJ343" s="279"/>
      <c r="AK343" s="279"/>
      <c r="AL343" s="279"/>
      <c r="AM343" s="279"/>
      <c r="AN343" s="279"/>
      <c r="AO343" s="279"/>
      <c r="AP343" s="279"/>
      <c r="AQ343" s="279"/>
      <c r="AR343" s="279"/>
      <c r="AS343" s="279"/>
      <c r="AT343" s="279"/>
      <c r="AU343" s="279"/>
      <c r="AV343" s="279"/>
      <c r="AW343" s="279"/>
      <c r="AX343" s="279"/>
      <c r="AY343" s="279"/>
      <c r="AZ343" s="279"/>
      <c r="BA343" s="279"/>
      <c r="BB343" s="279"/>
      <c r="BC343" s="279"/>
    </row>
    <row r="344" spans="1:55" s="44" customFormat="1">
      <c r="A344" s="277"/>
      <c r="B344" s="663"/>
      <c r="C344" s="659" t="s">
        <v>674</v>
      </c>
      <c r="D344" s="660"/>
      <c r="E344" s="660"/>
      <c r="F344" s="660"/>
      <c r="G344" s="660"/>
      <c r="H344" s="660"/>
      <c r="I344" s="660"/>
      <c r="J344" s="661"/>
      <c r="K344" s="324">
        <v>1688</v>
      </c>
      <c r="L344" s="662"/>
      <c r="M344" s="662"/>
      <c r="N344" s="662"/>
      <c r="O344" s="662"/>
      <c r="P344" s="662"/>
      <c r="Q344" s="335" t="s">
        <v>26</v>
      </c>
      <c r="R344" s="279"/>
      <c r="S344" s="279"/>
      <c r="T344" s="279"/>
      <c r="U344" s="279"/>
      <c r="V344" s="279"/>
      <c r="W344" s="279"/>
      <c r="X344" s="279"/>
      <c r="Y344" s="279"/>
      <c r="Z344" s="279"/>
      <c r="AA344" s="279"/>
      <c r="AB344" s="279"/>
      <c r="AC344" s="279"/>
      <c r="AD344" s="279"/>
      <c r="AE344" s="279"/>
      <c r="AF344" s="279"/>
      <c r="AG344" s="279"/>
      <c r="AH344" s="279"/>
      <c r="AI344" s="279"/>
      <c r="AJ344" s="279"/>
      <c r="AK344" s="279"/>
      <c r="AL344" s="279"/>
      <c r="AM344" s="279"/>
      <c r="AN344" s="279"/>
      <c r="AO344" s="279"/>
      <c r="AP344" s="279"/>
      <c r="AQ344" s="279"/>
      <c r="AR344" s="279"/>
      <c r="AS344" s="279"/>
      <c r="AT344" s="279"/>
      <c r="AU344" s="279"/>
      <c r="AV344" s="279"/>
      <c r="AW344" s="279"/>
      <c r="AX344" s="279"/>
      <c r="AY344" s="279"/>
      <c r="AZ344" s="279"/>
      <c r="BA344" s="279"/>
      <c r="BB344" s="279"/>
      <c r="BC344" s="279"/>
    </row>
    <row r="345" spans="1:55" s="44" customFormat="1">
      <c r="A345" s="277"/>
      <c r="B345" s="663"/>
      <c r="C345" s="659" t="s">
        <v>675</v>
      </c>
      <c r="D345" s="660"/>
      <c r="E345" s="660"/>
      <c r="F345" s="660"/>
      <c r="G345" s="660"/>
      <c r="H345" s="660"/>
      <c r="I345" s="660"/>
      <c r="J345" s="661"/>
      <c r="K345" s="324">
        <v>1689</v>
      </c>
      <c r="L345" s="662"/>
      <c r="M345" s="662"/>
      <c r="N345" s="662"/>
      <c r="O345" s="662"/>
      <c r="P345" s="662"/>
      <c r="Q345" s="335" t="s">
        <v>26</v>
      </c>
      <c r="R345" s="279"/>
      <c r="S345" s="279"/>
      <c r="T345" s="279"/>
      <c r="U345" s="279"/>
      <c r="V345" s="279"/>
      <c r="W345" s="279"/>
      <c r="X345" s="279"/>
      <c r="Y345" s="279"/>
      <c r="Z345" s="279"/>
      <c r="AA345" s="279"/>
      <c r="AB345" s="279"/>
      <c r="AC345" s="279"/>
      <c r="AD345" s="279"/>
      <c r="AE345" s="279"/>
      <c r="AF345" s="279"/>
      <c r="AG345" s="279"/>
      <c r="AH345" s="279"/>
      <c r="AI345" s="279"/>
      <c r="AJ345" s="279"/>
      <c r="AK345" s="279"/>
      <c r="AL345" s="279"/>
      <c r="AM345" s="279"/>
      <c r="AN345" s="279"/>
      <c r="AO345" s="279"/>
      <c r="AP345" s="279"/>
      <c r="AQ345" s="279"/>
      <c r="AR345" s="279"/>
      <c r="AS345" s="279"/>
      <c r="AT345" s="279"/>
      <c r="AU345" s="279"/>
      <c r="AV345" s="279"/>
      <c r="AW345" s="279"/>
      <c r="AX345" s="279"/>
      <c r="AY345" s="279"/>
      <c r="AZ345" s="279"/>
      <c r="BA345" s="279"/>
      <c r="BB345" s="279"/>
      <c r="BC345" s="279"/>
    </row>
    <row r="346" spans="1:55" s="44" customFormat="1" ht="49.7" customHeight="1">
      <c r="A346" s="277"/>
      <c r="B346" s="663"/>
      <c r="C346" s="668" t="s">
        <v>676</v>
      </c>
      <c r="D346" s="668"/>
      <c r="E346" s="668"/>
      <c r="F346" s="668"/>
      <c r="G346" s="668"/>
      <c r="H346" s="668"/>
      <c r="I346" s="668"/>
      <c r="J346" s="668"/>
      <c r="K346" s="409">
        <v>1728</v>
      </c>
      <c r="L346" s="669"/>
      <c r="M346" s="670"/>
      <c r="N346" s="670"/>
      <c r="O346" s="670"/>
      <c r="P346" s="671"/>
      <c r="Q346" s="336" t="s">
        <v>27</v>
      </c>
      <c r="R346" s="279"/>
      <c r="S346" s="279"/>
      <c r="T346" s="279"/>
      <c r="U346" s="279"/>
      <c r="V346" s="279"/>
      <c r="W346" s="279"/>
      <c r="X346" s="279"/>
      <c r="Y346" s="279"/>
      <c r="Z346" s="279"/>
      <c r="AA346" s="279"/>
      <c r="AB346" s="279"/>
      <c r="AC346" s="279"/>
      <c r="AD346" s="279"/>
      <c r="AE346" s="279"/>
      <c r="AF346" s="279"/>
      <c r="AG346" s="279"/>
      <c r="AH346" s="279"/>
      <c r="AI346" s="279"/>
      <c r="AJ346" s="279"/>
      <c r="AK346" s="279"/>
      <c r="AL346" s="279"/>
      <c r="AM346" s="279"/>
      <c r="AN346" s="279"/>
      <c r="AO346" s="279"/>
      <c r="AP346" s="279"/>
      <c r="AQ346" s="279"/>
      <c r="AR346" s="279"/>
      <c r="AS346" s="279"/>
      <c r="AT346" s="279"/>
      <c r="AU346" s="279"/>
      <c r="AV346" s="279"/>
      <c r="AW346" s="279"/>
      <c r="AX346" s="279"/>
      <c r="AY346" s="279"/>
      <c r="AZ346" s="279"/>
      <c r="BA346" s="279"/>
      <c r="BB346" s="279"/>
      <c r="BC346" s="279"/>
    </row>
    <row r="347" spans="1:55" s="44" customFormat="1">
      <c r="A347" s="277"/>
      <c r="B347" s="663"/>
      <c r="C347" s="659" t="s">
        <v>677</v>
      </c>
      <c r="D347" s="660"/>
      <c r="E347" s="660"/>
      <c r="F347" s="660"/>
      <c r="G347" s="660"/>
      <c r="H347" s="660"/>
      <c r="I347" s="660"/>
      <c r="J347" s="661"/>
      <c r="K347" s="324">
        <v>1154</v>
      </c>
      <c r="L347" s="662"/>
      <c r="M347" s="662"/>
      <c r="N347" s="662"/>
      <c r="O347" s="662"/>
      <c r="P347" s="662"/>
      <c r="Q347" s="335" t="s">
        <v>26</v>
      </c>
      <c r="R347" s="279"/>
      <c r="S347" s="279"/>
      <c r="T347" s="279"/>
      <c r="U347" s="279"/>
      <c r="V347" s="279"/>
      <c r="W347" s="279"/>
      <c r="X347" s="279"/>
      <c r="Y347" s="279"/>
      <c r="Z347" s="279"/>
      <c r="AA347" s="279"/>
      <c r="AB347" s="279"/>
      <c r="AC347" s="279"/>
      <c r="AD347" s="279"/>
      <c r="AE347" s="279"/>
      <c r="AF347" s="279"/>
      <c r="AG347" s="279"/>
      <c r="AH347" s="279"/>
      <c r="AI347" s="279"/>
      <c r="AJ347" s="279"/>
      <c r="AK347" s="279"/>
      <c r="AL347" s="279"/>
      <c r="AM347" s="279"/>
      <c r="AN347" s="279"/>
      <c r="AO347" s="279"/>
      <c r="AP347" s="279"/>
      <c r="AQ347" s="279"/>
      <c r="AR347" s="279"/>
      <c r="AS347" s="279"/>
      <c r="AT347" s="279"/>
      <c r="AU347" s="279"/>
      <c r="AV347" s="279"/>
      <c r="AW347" s="279"/>
      <c r="AX347" s="279"/>
      <c r="AY347" s="279"/>
      <c r="AZ347" s="279"/>
      <c r="BA347" s="279"/>
      <c r="BB347" s="279"/>
      <c r="BC347" s="279"/>
    </row>
    <row r="348" spans="1:55" s="44" customFormat="1">
      <c r="A348" s="277"/>
      <c r="B348" s="663"/>
      <c r="C348" s="337" t="s">
        <v>279</v>
      </c>
      <c r="D348" s="337"/>
      <c r="E348" s="337"/>
      <c r="F348" s="337"/>
      <c r="G348" s="337"/>
      <c r="H348" s="337"/>
      <c r="I348" s="337"/>
      <c r="J348" s="337"/>
      <c r="K348" s="324">
        <v>1157</v>
      </c>
      <c r="L348" s="662"/>
      <c r="M348" s="662"/>
      <c r="N348" s="662"/>
      <c r="O348" s="662"/>
      <c r="P348" s="662"/>
      <c r="Q348" s="335" t="s">
        <v>26</v>
      </c>
      <c r="R348" s="279"/>
      <c r="S348" s="279"/>
      <c r="T348" s="279"/>
      <c r="U348" s="279"/>
      <c r="V348" s="279"/>
      <c r="W348" s="279"/>
      <c r="X348" s="279"/>
      <c r="Y348" s="279"/>
      <c r="Z348" s="279"/>
      <c r="AA348" s="279"/>
      <c r="AB348" s="279"/>
      <c r="AC348" s="279"/>
      <c r="AD348" s="279"/>
      <c r="AE348" s="279"/>
      <c r="AF348" s="279"/>
      <c r="AG348" s="279"/>
      <c r="AH348" s="279"/>
      <c r="AI348" s="279"/>
      <c r="AJ348" s="279"/>
      <c r="AK348" s="279"/>
      <c r="AL348" s="279"/>
      <c r="AM348" s="279"/>
      <c r="AN348" s="279"/>
      <c r="AO348" s="279"/>
      <c r="AP348" s="279"/>
      <c r="AQ348" s="279"/>
      <c r="AR348" s="279"/>
      <c r="AS348" s="279"/>
      <c r="AT348" s="279"/>
      <c r="AU348" s="279"/>
      <c r="AV348" s="279"/>
      <c r="AW348" s="279"/>
      <c r="AX348" s="279"/>
      <c r="AY348" s="279"/>
      <c r="AZ348" s="279"/>
      <c r="BA348" s="279"/>
      <c r="BB348" s="279"/>
      <c r="BC348" s="279"/>
    </row>
    <row r="349" spans="1:55" s="44" customFormat="1" ht="31.35" customHeight="1">
      <c r="A349" s="277"/>
      <c r="B349" s="663"/>
      <c r="C349" s="668" t="s">
        <v>678</v>
      </c>
      <c r="D349" s="668"/>
      <c r="E349" s="668"/>
      <c r="F349" s="668"/>
      <c r="G349" s="668"/>
      <c r="H349" s="668"/>
      <c r="I349" s="668"/>
      <c r="J349" s="668"/>
      <c r="K349" s="409">
        <v>1690</v>
      </c>
      <c r="L349" s="669"/>
      <c r="M349" s="670"/>
      <c r="N349" s="670"/>
      <c r="O349" s="670"/>
      <c r="P349" s="671"/>
      <c r="Q349" s="338" t="s">
        <v>27</v>
      </c>
      <c r="R349" s="279"/>
      <c r="S349" s="279"/>
      <c r="T349" s="279"/>
      <c r="U349" s="279"/>
      <c r="V349" s="279"/>
      <c r="W349" s="279"/>
      <c r="X349" s="279"/>
      <c r="Y349" s="279"/>
      <c r="Z349" s="279"/>
      <c r="AA349" s="279"/>
      <c r="AB349" s="279"/>
      <c r="AC349" s="279"/>
      <c r="AD349" s="279"/>
      <c r="AE349" s="279"/>
      <c r="AF349" s="279"/>
      <c r="AG349" s="279"/>
      <c r="AH349" s="279"/>
      <c r="AI349" s="279"/>
      <c r="AJ349" s="279"/>
      <c r="AK349" s="279"/>
      <c r="AL349" s="279"/>
      <c r="AM349" s="279"/>
      <c r="AN349" s="279"/>
      <c r="AO349" s="279"/>
      <c r="AP349" s="279"/>
      <c r="AQ349" s="279"/>
      <c r="AR349" s="279"/>
      <c r="AS349" s="279"/>
      <c r="AT349" s="279"/>
      <c r="AU349" s="279"/>
      <c r="AV349" s="279"/>
      <c r="AW349" s="279"/>
      <c r="AX349" s="279"/>
      <c r="AY349" s="279"/>
      <c r="AZ349" s="279"/>
      <c r="BA349" s="279"/>
      <c r="BB349" s="279"/>
      <c r="BC349" s="279"/>
    </row>
    <row r="350" spans="1:55" s="44" customFormat="1">
      <c r="A350" s="277"/>
      <c r="B350" s="663"/>
      <c r="C350" s="639" t="s">
        <v>280</v>
      </c>
      <c r="D350" s="639"/>
      <c r="E350" s="639"/>
      <c r="F350" s="639"/>
      <c r="G350" s="639"/>
      <c r="H350" s="639"/>
      <c r="I350" s="639"/>
      <c r="J350" s="639"/>
      <c r="K350" s="639"/>
      <c r="L350" s="639"/>
      <c r="M350" s="639"/>
      <c r="N350" s="639"/>
      <c r="O350" s="639"/>
      <c r="P350" s="639"/>
      <c r="Q350" s="639"/>
      <c r="R350" s="279"/>
      <c r="S350" s="279"/>
      <c r="T350" s="279"/>
      <c r="U350" s="279"/>
      <c r="V350" s="279"/>
      <c r="W350" s="279"/>
      <c r="X350" s="279"/>
      <c r="Y350" s="279"/>
      <c r="Z350" s="279"/>
      <c r="AA350" s="279"/>
      <c r="AB350" s="279"/>
      <c r="AC350" s="279"/>
      <c r="AD350" s="279"/>
      <c r="AE350" s="279"/>
      <c r="AF350" s="279"/>
      <c r="AG350" s="279"/>
      <c r="AH350" s="279"/>
      <c r="AI350" s="279"/>
      <c r="AJ350" s="279"/>
      <c r="AK350" s="279"/>
      <c r="AL350" s="279"/>
      <c r="AM350" s="279"/>
      <c r="AN350" s="279"/>
      <c r="AO350" s="279"/>
      <c r="AP350" s="279"/>
      <c r="AQ350" s="279"/>
      <c r="AR350" s="279"/>
      <c r="AS350" s="279"/>
      <c r="AT350" s="279"/>
      <c r="AU350" s="279"/>
      <c r="AV350" s="279"/>
      <c r="AW350" s="279"/>
      <c r="AX350" s="279"/>
      <c r="AY350" s="279"/>
      <c r="AZ350" s="279"/>
      <c r="BA350" s="279"/>
      <c r="BB350" s="279"/>
      <c r="BC350" s="279"/>
    </row>
    <row r="351" spans="1:55" s="44" customFormat="1">
      <c r="A351" s="277"/>
      <c r="B351" s="663"/>
      <c r="C351" s="580" t="s">
        <v>281</v>
      </c>
      <c r="D351" s="580"/>
      <c r="E351" s="580"/>
      <c r="F351" s="580"/>
      <c r="G351" s="580"/>
      <c r="H351" s="580"/>
      <c r="I351" s="580"/>
      <c r="J351" s="580"/>
      <c r="K351" s="324">
        <v>1155</v>
      </c>
      <c r="L351" s="552"/>
      <c r="M351" s="552"/>
      <c r="N351" s="552"/>
      <c r="O351" s="552"/>
      <c r="P351" s="552"/>
      <c r="Q351" s="335" t="s">
        <v>9</v>
      </c>
      <c r="R351" s="279"/>
      <c r="S351" s="279"/>
      <c r="T351" s="279"/>
      <c r="U351" s="279"/>
      <c r="V351" s="279"/>
      <c r="W351" s="279"/>
      <c r="X351" s="279"/>
      <c r="Y351" s="279"/>
      <c r="Z351" s="279"/>
      <c r="AA351" s="279"/>
      <c r="AB351" s="279"/>
      <c r="AC351" s="279"/>
      <c r="AD351" s="279"/>
      <c r="AE351" s="279"/>
      <c r="AF351" s="279"/>
      <c r="AG351" s="279"/>
      <c r="AH351" s="279"/>
      <c r="AI351" s="279"/>
      <c r="AJ351" s="279"/>
      <c r="AK351" s="279"/>
      <c r="AL351" s="279"/>
      <c r="AM351" s="279"/>
      <c r="AN351" s="279"/>
      <c r="AO351" s="279"/>
      <c r="AP351" s="279"/>
      <c r="AQ351" s="279"/>
      <c r="AR351" s="279"/>
      <c r="AS351" s="279"/>
      <c r="AT351" s="279"/>
      <c r="AU351" s="279"/>
      <c r="AV351" s="279"/>
      <c r="AW351" s="279"/>
      <c r="AX351" s="279"/>
      <c r="AY351" s="279"/>
      <c r="AZ351" s="279"/>
      <c r="BA351" s="279"/>
      <c r="BB351" s="279"/>
      <c r="BC351" s="279"/>
    </row>
    <row r="352" spans="1:55" s="44" customFormat="1">
      <c r="A352" s="277"/>
      <c r="B352" s="663"/>
      <c r="C352" s="580" t="s">
        <v>282</v>
      </c>
      <c r="D352" s="580"/>
      <c r="E352" s="580"/>
      <c r="F352" s="580"/>
      <c r="G352" s="580"/>
      <c r="H352" s="580"/>
      <c r="I352" s="580"/>
      <c r="J352" s="580"/>
      <c r="K352" s="324">
        <v>1156</v>
      </c>
      <c r="L352" s="552"/>
      <c r="M352" s="552"/>
      <c r="N352" s="552"/>
      <c r="O352" s="552"/>
      <c r="P352" s="552"/>
      <c r="Q352" s="335" t="s">
        <v>9</v>
      </c>
      <c r="R352" s="279"/>
      <c r="S352" s="279"/>
      <c r="T352" s="279"/>
      <c r="U352" s="279"/>
      <c r="V352" s="279"/>
      <c r="W352" s="279"/>
      <c r="X352" s="279"/>
      <c r="Y352" s="279"/>
      <c r="Z352" s="279"/>
      <c r="AA352" s="279"/>
      <c r="AB352" s="279"/>
      <c r="AC352" s="279"/>
      <c r="AD352" s="279"/>
      <c r="AE352" s="279"/>
      <c r="AF352" s="279"/>
      <c r="AG352" s="279"/>
      <c r="AH352" s="279"/>
      <c r="AI352" s="279"/>
      <c r="AJ352" s="279"/>
      <c r="AK352" s="279"/>
      <c r="AL352" s="279"/>
      <c r="AM352" s="279"/>
      <c r="AN352" s="279"/>
      <c r="AO352" s="279"/>
      <c r="AP352" s="279"/>
      <c r="AQ352" s="279"/>
      <c r="AR352" s="279"/>
      <c r="AS352" s="279"/>
      <c r="AT352" s="279"/>
      <c r="AU352" s="279"/>
      <c r="AV352" s="279"/>
      <c r="AW352" s="279"/>
      <c r="AX352" s="279"/>
      <c r="AY352" s="279"/>
      <c r="AZ352" s="279"/>
      <c r="BA352" s="279"/>
      <c r="BB352" s="279"/>
      <c r="BC352" s="279"/>
    </row>
    <row r="353" spans="1:55" s="44" customFormat="1">
      <c r="A353" s="277"/>
      <c r="B353" s="663"/>
      <c r="C353" s="674" t="s">
        <v>283</v>
      </c>
      <c r="D353" s="675"/>
      <c r="E353" s="675"/>
      <c r="F353" s="675"/>
      <c r="G353" s="675"/>
      <c r="H353" s="675"/>
      <c r="I353" s="675"/>
      <c r="J353" s="676"/>
      <c r="K353" s="409">
        <v>1143</v>
      </c>
      <c r="L353" s="677"/>
      <c r="M353" s="678"/>
      <c r="N353" s="678"/>
      <c r="O353" s="678"/>
      <c r="P353" s="679"/>
      <c r="Q353" s="338" t="s">
        <v>27</v>
      </c>
      <c r="R353" s="279"/>
      <c r="S353" s="279"/>
      <c r="T353" s="279"/>
      <c r="U353" s="279"/>
      <c r="V353" s="279"/>
      <c r="W353" s="279"/>
      <c r="X353" s="279"/>
      <c r="Y353" s="279"/>
      <c r="Z353" s="279"/>
      <c r="AA353" s="279"/>
      <c r="AB353" s="279"/>
      <c r="AC353" s="279"/>
      <c r="AD353" s="279"/>
      <c r="AE353" s="279"/>
      <c r="AF353" s="279"/>
      <c r="AG353" s="279"/>
      <c r="AH353" s="279"/>
      <c r="AI353" s="279"/>
      <c r="AJ353" s="279"/>
      <c r="AK353" s="279"/>
      <c r="AL353" s="279"/>
      <c r="AM353" s="279"/>
      <c r="AN353" s="279"/>
      <c r="AO353" s="279"/>
      <c r="AP353" s="279"/>
      <c r="AQ353" s="279"/>
      <c r="AR353" s="279"/>
      <c r="AS353" s="279"/>
      <c r="AT353" s="279"/>
      <c r="AU353" s="279"/>
      <c r="AV353" s="279"/>
      <c r="AW353" s="279"/>
      <c r="AX353" s="279"/>
      <c r="AY353" s="279"/>
      <c r="AZ353" s="279"/>
      <c r="BA353" s="279"/>
      <c r="BB353" s="279"/>
      <c r="BC353" s="279"/>
    </row>
    <row r="354" spans="1:55" s="44" customFormat="1">
      <c r="A354" s="277"/>
      <c r="B354" s="279"/>
      <c r="C354" s="279"/>
      <c r="D354" s="279"/>
      <c r="E354" s="279"/>
      <c r="F354" s="279"/>
      <c r="G354" s="279"/>
      <c r="H354" s="279"/>
      <c r="I354" s="279"/>
      <c r="J354" s="279"/>
      <c r="K354" s="279"/>
      <c r="L354" s="279"/>
      <c r="M354" s="279"/>
      <c r="N354" s="279"/>
      <c r="O354" s="279"/>
      <c r="P354" s="279"/>
      <c r="Q354" s="279"/>
      <c r="R354" s="279"/>
      <c r="S354" s="279"/>
      <c r="T354" s="279"/>
      <c r="U354" s="279"/>
      <c r="V354" s="279"/>
      <c r="W354" s="279"/>
      <c r="X354" s="279"/>
      <c r="Y354" s="279"/>
      <c r="Z354" s="279"/>
      <c r="AA354" s="279"/>
      <c r="AB354" s="279"/>
      <c r="AC354" s="279"/>
      <c r="AD354" s="279"/>
      <c r="AE354" s="279"/>
      <c r="AF354" s="279"/>
      <c r="AG354" s="279"/>
      <c r="AH354" s="279"/>
      <c r="AI354" s="279"/>
      <c r="AJ354" s="279"/>
      <c r="AK354" s="279"/>
      <c r="AL354" s="279"/>
      <c r="AM354" s="279"/>
      <c r="AN354" s="279"/>
      <c r="AO354" s="279"/>
      <c r="AP354" s="279"/>
      <c r="AQ354" s="279"/>
      <c r="AR354" s="279"/>
      <c r="AS354" s="279"/>
      <c r="AT354" s="279"/>
      <c r="AU354" s="279"/>
      <c r="AV354" s="279"/>
      <c r="AW354" s="279"/>
      <c r="AX354" s="279"/>
      <c r="AY354" s="279"/>
      <c r="AZ354" s="279"/>
      <c r="BA354" s="279"/>
      <c r="BB354" s="279"/>
      <c r="BC354" s="279"/>
    </row>
    <row r="355" spans="1:55" s="44" customFormat="1">
      <c r="A355" s="277"/>
      <c r="B355" s="604" t="s">
        <v>679</v>
      </c>
      <c r="C355" s="604"/>
      <c r="D355" s="604"/>
      <c r="E355" s="604"/>
      <c r="F355" s="604"/>
      <c r="G355" s="604"/>
      <c r="H355" s="604"/>
      <c r="I355" s="604"/>
      <c r="J355" s="604"/>
      <c r="K355" s="604"/>
      <c r="L355" s="604"/>
      <c r="M355" s="604"/>
      <c r="N355" s="604"/>
      <c r="O355" s="604"/>
      <c r="P355" s="279"/>
      <c r="Q355" s="279"/>
      <c r="R355" s="279"/>
      <c r="S355" s="279"/>
      <c r="T355" s="279"/>
      <c r="U355" s="279"/>
      <c r="V355" s="279"/>
      <c r="W355" s="279"/>
      <c r="X355" s="279"/>
      <c r="Y355" s="279"/>
      <c r="Z355" s="279"/>
      <c r="AA355" s="279"/>
      <c r="AB355" s="279"/>
      <c r="AC355" s="279"/>
      <c r="AD355" s="279"/>
      <c r="AE355" s="279"/>
      <c r="AF355" s="279"/>
      <c r="AG355" s="279"/>
      <c r="AH355" s="279"/>
      <c r="AI355" s="279"/>
      <c r="AJ355" s="279"/>
      <c r="AK355" s="279"/>
      <c r="AL355" s="279"/>
      <c r="AM355" s="279"/>
      <c r="AN355" s="279"/>
      <c r="AO355" s="279"/>
      <c r="AP355" s="279"/>
      <c r="AQ355" s="279"/>
      <c r="AR355" s="279"/>
      <c r="AS355" s="279"/>
      <c r="AT355" s="279"/>
      <c r="AU355" s="279"/>
      <c r="AV355" s="279"/>
      <c r="AW355" s="279"/>
      <c r="AX355" s="279"/>
      <c r="AY355" s="279"/>
      <c r="AZ355" s="279"/>
      <c r="BA355" s="279"/>
      <c r="BB355" s="279"/>
      <c r="BC355" s="279"/>
    </row>
    <row r="356" spans="1:55" s="44" customFormat="1">
      <c r="A356" s="277"/>
      <c r="B356" s="604"/>
      <c r="C356" s="604"/>
      <c r="D356" s="604"/>
      <c r="E356" s="604"/>
      <c r="F356" s="604"/>
      <c r="G356" s="604"/>
      <c r="H356" s="604"/>
      <c r="I356" s="604"/>
      <c r="J356" s="604"/>
      <c r="K356" s="604"/>
      <c r="L356" s="604"/>
      <c r="M356" s="604"/>
      <c r="N356" s="604"/>
      <c r="O356" s="604"/>
      <c r="P356" s="279"/>
      <c r="Q356" s="279"/>
      <c r="R356" s="279"/>
      <c r="S356" s="279"/>
      <c r="T356" s="279"/>
      <c r="U356" s="279"/>
      <c r="V356" s="279"/>
      <c r="W356" s="279"/>
      <c r="X356" s="279"/>
      <c r="Y356" s="279"/>
      <c r="Z356" s="279"/>
      <c r="AA356" s="279"/>
      <c r="AB356" s="279"/>
      <c r="AC356" s="279"/>
      <c r="AD356" s="279"/>
      <c r="AE356" s="279"/>
      <c r="AF356" s="279"/>
      <c r="AG356" s="279"/>
      <c r="AH356" s="279"/>
      <c r="AI356" s="279"/>
      <c r="AJ356" s="279"/>
      <c r="AK356" s="279"/>
      <c r="AL356" s="279"/>
      <c r="AM356" s="279"/>
      <c r="AN356" s="279"/>
      <c r="AO356" s="279"/>
      <c r="AP356" s="279"/>
      <c r="AQ356" s="279"/>
      <c r="AR356" s="279"/>
      <c r="AS356" s="279"/>
      <c r="AT356" s="279"/>
      <c r="AU356" s="279"/>
      <c r="AV356" s="279"/>
      <c r="AW356" s="279"/>
      <c r="AX356" s="279"/>
      <c r="AY356" s="279"/>
      <c r="AZ356" s="279"/>
      <c r="BA356" s="279"/>
      <c r="BB356" s="279"/>
      <c r="BC356" s="279"/>
    </row>
    <row r="357" spans="1:55" s="44" customFormat="1" ht="15.75" customHeight="1">
      <c r="A357" s="277"/>
      <c r="B357" s="625" t="s">
        <v>680</v>
      </c>
      <c r="C357" s="625"/>
      <c r="D357" s="625"/>
      <c r="E357" s="625"/>
      <c r="F357" s="625"/>
      <c r="G357" s="625"/>
      <c r="H357" s="625"/>
      <c r="I357" s="324">
        <v>1698</v>
      </c>
      <c r="J357" s="552"/>
      <c r="K357" s="552"/>
      <c r="L357" s="552"/>
      <c r="M357" s="552"/>
      <c r="N357" s="552"/>
      <c r="O357" s="339" t="s">
        <v>9</v>
      </c>
      <c r="P357" s="279"/>
      <c r="Q357" s="279"/>
      <c r="R357" s="279"/>
      <c r="S357" s="279"/>
      <c r="T357" s="279"/>
      <c r="U357" s="279"/>
      <c r="V357" s="279"/>
      <c r="W357" s="279"/>
      <c r="X357" s="279"/>
      <c r="Y357" s="279"/>
      <c r="Z357" s="279"/>
      <c r="AA357" s="279"/>
      <c r="AB357" s="279"/>
      <c r="AC357" s="279"/>
      <c r="AD357" s="279"/>
      <c r="AE357" s="279"/>
      <c r="AF357" s="279"/>
      <c r="AG357" s="279"/>
      <c r="AH357" s="279"/>
      <c r="AI357" s="279"/>
      <c r="AJ357" s="279"/>
      <c r="AK357" s="279"/>
      <c r="AL357" s="279"/>
      <c r="AM357" s="279"/>
      <c r="AN357" s="279"/>
      <c r="AO357" s="279"/>
      <c r="AP357" s="279"/>
      <c r="AQ357" s="279"/>
      <c r="AR357" s="279"/>
      <c r="AS357" s="279"/>
      <c r="AT357" s="279"/>
      <c r="AU357" s="279"/>
      <c r="AV357" s="279"/>
      <c r="AW357" s="279"/>
      <c r="AX357" s="279"/>
      <c r="AY357" s="279"/>
      <c r="AZ357" s="279"/>
      <c r="BA357" s="279"/>
      <c r="BB357" s="279"/>
      <c r="BC357" s="279"/>
    </row>
    <row r="358" spans="1:55" s="44" customFormat="1" ht="15.75" customHeight="1">
      <c r="A358" s="277"/>
      <c r="B358" s="625" t="s">
        <v>681</v>
      </c>
      <c r="C358" s="625"/>
      <c r="D358" s="625"/>
      <c r="E358" s="625"/>
      <c r="F358" s="625"/>
      <c r="G358" s="625"/>
      <c r="H358" s="625"/>
      <c r="I358" s="324">
        <v>1717</v>
      </c>
      <c r="J358" s="552"/>
      <c r="K358" s="552"/>
      <c r="L358" s="552"/>
      <c r="M358" s="552"/>
      <c r="N358" s="552"/>
      <c r="O358" s="339" t="s">
        <v>26</v>
      </c>
      <c r="P358" s="279"/>
      <c r="Q358" s="279"/>
      <c r="R358" s="279"/>
      <c r="S358" s="279"/>
      <c r="T358" s="279"/>
      <c r="U358" s="279"/>
      <c r="V358" s="279"/>
      <c r="W358" s="279"/>
      <c r="X358" s="279"/>
      <c r="Y358" s="279"/>
      <c r="Z358" s="279"/>
      <c r="AA358" s="279"/>
      <c r="AB358" s="279"/>
      <c r="AC358" s="279"/>
      <c r="AD358" s="279"/>
      <c r="AE358" s="279"/>
      <c r="AF358" s="279"/>
      <c r="AG358" s="279"/>
      <c r="AH358" s="279"/>
      <c r="AI358" s="279"/>
      <c r="AJ358" s="279"/>
      <c r="AK358" s="279"/>
      <c r="AL358" s="279"/>
      <c r="AM358" s="279"/>
      <c r="AN358" s="279"/>
      <c r="AO358" s="279"/>
      <c r="AP358" s="279"/>
      <c r="AQ358" s="279"/>
      <c r="AR358" s="279"/>
      <c r="AS358" s="279"/>
      <c r="AT358" s="279"/>
      <c r="AU358" s="279"/>
      <c r="AV358" s="279"/>
      <c r="AW358" s="279"/>
      <c r="AX358" s="279"/>
      <c r="AY358" s="279"/>
      <c r="AZ358" s="279"/>
      <c r="BA358" s="279"/>
      <c r="BB358" s="279"/>
      <c r="BC358" s="279"/>
    </row>
    <row r="359" spans="1:55" s="44" customFormat="1" ht="15.75" customHeight="1">
      <c r="A359" s="277"/>
      <c r="B359" s="625" t="s">
        <v>682</v>
      </c>
      <c r="C359" s="625"/>
      <c r="D359" s="625"/>
      <c r="E359" s="625"/>
      <c r="F359" s="625"/>
      <c r="G359" s="625"/>
      <c r="H359" s="625"/>
      <c r="I359" s="324">
        <v>1692</v>
      </c>
      <c r="J359" s="552"/>
      <c r="K359" s="552"/>
      <c r="L359" s="552"/>
      <c r="M359" s="552"/>
      <c r="N359" s="552"/>
      <c r="O359" s="339" t="s">
        <v>9</v>
      </c>
      <c r="P359" s="279"/>
      <c r="Q359" s="279"/>
      <c r="R359" s="279"/>
      <c r="S359" s="279"/>
      <c r="T359" s="279"/>
      <c r="U359" s="279"/>
      <c r="V359" s="279"/>
      <c r="W359" s="279"/>
      <c r="X359" s="279"/>
      <c r="Y359" s="279"/>
      <c r="Z359" s="279"/>
      <c r="AA359" s="279"/>
      <c r="AB359" s="279"/>
      <c r="AC359" s="279"/>
      <c r="AD359" s="279"/>
      <c r="AE359" s="279"/>
      <c r="AF359" s="279"/>
      <c r="AG359" s="279"/>
      <c r="AH359" s="279"/>
      <c r="AI359" s="279"/>
      <c r="AJ359" s="279"/>
      <c r="AK359" s="279"/>
      <c r="AL359" s="279"/>
      <c r="AM359" s="279"/>
      <c r="AN359" s="279"/>
      <c r="AO359" s="279"/>
      <c r="AP359" s="279"/>
      <c r="AQ359" s="279"/>
      <c r="AR359" s="279"/>
      <c r="AS359" s="279"/>
      <c r="AT359" s="279"/>
      <c r="AU359" s="279"/>
      <c r="AV359" s="279"/>
      <c r="AW359" s="279"/>
      <c r="AX359" s="279"/>
      <c r="AY359" s="279"/>
      <c r="AZ359" s="279"/>
      <c r="BA359" s="279"/>
      <c r="BB359" s="279"/>
      <c r="BC359" s="279"/>
    </row>
    <row r="360" spans="1:55" s="44" customFormat="1" ht="15.75" customHeight="1">
      <c r="A360" s="277"/>
      <c r="B360" s="625" t="s">
        <v>683</v>
      </c>
      <c r="C360" s="625"/>
      <c r="D360" s="625"/>
      <c r="E360" s="625"/>
      <c r="F360" s="625"/>
      <c r="G360" s="625"/>
      <c r="H360" s="625"/>
      <c r="I360" s="324">
        <v>1699</v>
      </c>
      <c r="J360" s="552"/>
      <c r="K360" s="552"/>
      <c r="L360" s="552"/>
      <c r="M360" s="552"/>
      <c r="N360" s="552"/>
      <c r="O360" s="339" t="s">
        <v>9</v>
      </c>
      <c r="P360" s="279"/>
      <c r="Q360" s="279"/>
      <c r="R360" s="279"/>
      <c r="S360" s="279"/>
      <c r="T360" s="279"/>
      <c r="U360" s="279"/>
      <c r="V360" s="279"/>
      <c r="W360" s="279"/>
      <c r="X360" s="279"/>
      <c r="Y360" s="279"/>
      <c r="Z360" s="279"/>
      <c r="AA360" s="279"/>
      <c r="AB360" s="279"/>
      <c r="AC360" s="279"/>
      <c r="AD360" s="279"/>
      <c r="AE360" s="279"/>
      <c r="AF360" s="279"/>
      <c r="AG360" s="279"/>
      <c r="AH360" s="279"/>
      <c r="AI360" s="279"/>
      <c r="AJ360" s="279"/>
      <c r="AK360" s="279"/>
      <c r="AL360" s="279"/>
      <c r="AM360" s="279"/>
      <c r="AN360" s="279"/>
      <c r="AO360" s="279"/>
      <c r="AP360" s="279"/>
      <c r="AQ360" s="279"/>
      <c r="AR360" s="279"/>
      <c r="AS360" s="279"/>
      <c r="AT360" s="279"/>
      <c r="AU360" s="279"/>
      <c r="AV360" s="279"/>
      <c r="AW360" s="279"/>
      <c r="AX360" s="279"/>
      <c r="AY360" s="279"/>
      <c r="AZ360" s="279"/>
      <c r="BA360" s="279"/>
      <c r="BB360" s="279"/>
      <c r="BC360" s="279"/>
    </row>
    <row r="361" spans="1:55" s="44" customFormat="1" ht="15.75" customHeight="1">
      <c r="A361" s="277"/>
      <c r="B361" s="672" t="s">
        <v>284</v>
      </c>
      <c r="C361" s="672"/>
      <c r="D361" s="672"/>
      <c r="E361" s="672"/>
      <c r="F361" s="672"/>
      <c r="G361" s="672"/>
      <c r="H361" s="672"/>
      <c r="I361" s="409">
        <v>1718</v>
      </c>
      <c r="J361" s="673"/>
      <c r="K361" s="673"/>
      <c r="L361" s="673"/>
      <c r="M361" s="673"/>
      <c r="N361" s="673"/>
      <c r="O361" s="409" t="s">
        <v>27</v>
      </c>
      <c r="P361" s="279"/>
      <c r="Q361" s="279"/>
      <c r="R361" s="279"/>
      <c r="S361" s="279"/>
      <c r="T361" s="279"/>
      <c r="U361" s="279"/>
      <c r="V361" s="279"/>
      <c r="W361" s="279"/>
      <c r="X361" s="279"/>
      <c r="Y361" s="279"/>
      <c r="Z361" s="279"/>
      <c r="AA361" s="279"/>
      <c r="AB361" s="279"/>
      <c r="AC361" s="279"/>
      <c r="AD361" s="279"/>
      <c r="AE361" s="279"/>
      <c r="AF361" s="279"/>
      <c r="AG361" s="279"/>
      <c r="AH361" s="279"/>
      <c r="AI361" s="279"/>
      <c r="AJ361" s="279"/>
      <c r="AK361" s="279"/>
      <c r="AL361" s="279"/>
      <c r="AM361" s="279"/>
      <c r="AN361" s="279"/>
      <c r="AO361" s="279"/>
      <c r="AP361" s="279"/>
      <c r="AQ361" s="279"/>
      <c r="AR361" s="279"/>
      <c r="AS361" s="279"/>
      <c r="AT361" s="279"/>
      <c r="AU361" s="279"/>
      <c r="AV361" s="279"/>
      <c r="AW361" s="279"/>
      <c r="AX361" s="279"/>
      <c r="AY361" s="279"/>
      <c r="AZ361" s="279"/>
      <c r="BA361" s="279"/>
      <c r="BB361" s="279"/>
      <c r="BC361" s="279"/>
    </row>
    <row r="362" spans="1:55" s="44" customFormat="1" ht="15.75" customHeight="1">
      <c r="A362" s="277"/>
      <c r="B362" s="625" t="s">
        <v>684</v>
      </c>
      <c r="C362" s="625"/>
      <c r="D362" s="625"/>
      <c r="E362" s="625"/>
      <c r="F362" s="625"/>
      <c r="G362" s="625"/>
      <c r="H362" s="625"/>
      <c r="I362" s="324">
        <v>1693</v>
      </c>
      <c r="J362" s="552"/>
      <c r="K362" s="552"/>
      <c r="L362" s="552"/>
      <c r="M362" s="552"/>
      <c r="N362" s="552"/>
      <c r="O362" s="339" t="s">
        <v>26</v>
      </c>
      <c r="P362" s="279"/>
      <c r="Q362" s="279"/>
      <c r="R362" s="279"/>
      <c r="S362" s="279"/>
      <c r="T362" s="279"/>
      <c r="U362" s="279"/>
      <c r="V362" s="279"/>
      <c r="W362" s="279"/>
      <c r="X362" s="279"/>
      <c r="Y362" s="279"/>
      <c r="Z362" s="279"/>
      <c r="AA362" s="279"/>
      <c r="AB362" s="279"/>
      <c r="AC362" s="279"/>
      <c r="AD362" s="279"/>
      <c r="AE362" s="279"/>
      <c r="AF362" s="279"/>
      <c r="AG362" s="279"/>
      <c r="AH362" s="279"/>
      <c r="AI362" s="279"/>
      <c r="AJ362" s="279"/>
      <c r="AK362" s="279"/>
      <c r="AL362" s="279"/>
      <c r="AM362" s="279"/>
      <c r="AN362" s="279"/>
      <c r="AO362" s="279"/>
      <c r="AP362" s="279"/>
      <c r="AQ362" s="279"/>
      <c r="AR362" s="279"/>
      <c r="AS362" s="279"/>
      <c r="AT362" s="279"/>
      <c r="AU362" s="279"/>
      <c r="AV362" s="279"/>
      <c r="AW362" s="279"/>
      <c r="AX362" s="279"/>
      <c r="AY362" s="279"/>
      <c r="AZ362" s="279"/>
      <c r="BA362" s="279"/>
      <c r="BB362" s="279"/>
      <c r="BC362" s="279"/>
    </row>
    <row r="363" spans="1:55" s="44" customFormat="1" ht="15.75" customHeight="1">
      <c r="A363" s="277"/>
      <c r="B363" s="625" t="s">
        <v>685</v>
      </c>
      <c r="C363" s="625"/>
      <c r="D363" s="625"/>
      <c r="E363" s="625"/>
      <c r="F363" s="625"/>
      <c r="G363" s="625"/>
      <c r="H363" s="625"/>
      <c r="I363" s="324">
        <v>844</v>
      </c>
      <c r="J363" s="552"/>
      <c r="K363" s="552"/>
      <c r="L363" s="552"/>
      <c r="M363" s="552"/>
      <c r="N363" s="552"/>
      <c r="O363" s="339" t="s">
        <v>26</v>
      </c>
      <c r="P363" s="279"/>
      <c r="Q363" s="279"/>
      <c r="R363" s="279"/>
      <c r="S363" s="279"/>
      <c r="T363" s="279"/>
      <c r="U363" s="279"/>
      <c r="V363" s="279"/>
      <c r="W363" s="279"/>
      <c r="X363" s="279"/>
      <c r="Y363" s="279"/>
      <c r="Z363" s="279"/>
      <c r="AA363" s="279"/>
      <c r="AB363" s="279"/>
      <c r="AC363" s="279"/>
      <c r="AD363" s="279"/>
      <c r="AE363" s="279"/>
      <c r="AF363" s="279"/>
      <c r="AG363" s="279"/>
      <c r="AH363" s="279"/>
      <c r="AI363" s="279"/>
      <c r="AJ363" s="279"/>
      <c r="AK363" s="279"/>
      <c r="AL363" s="279"/>
      <c r="AM363" s="279"/>
      <c r="AN363" s="279"/>
      <c r="AO363" s="279"/>
      <c r="AP363" s="279"/>
      <c r="AQ363" s="279"/>
      <c r="AR363" s="279"/>
      <c r="AS363" s="279"/>
      <c r="AT363" s="279"/>
      <c r="AU363" s="279"/>
      <c r="AV363" s="279"/>
      <c r="AW363" s="279"/>
      <c r="AX363" s="279"/>
      <c r="AY363" s="279"/>
      <c r="AZ363" s="279"/>
      <c r="BA363" s="279"/>
      <c r="BB363" s="279"/>
      <c r="BC363" s="279"/>
    </row>
    <row r="364" spans="1:55" s="44" customFormat="1" ht="15.75" customHeight="1">
      <c r="A364" s="277"/>
      <c r="B364" s="625" t="s">
        <v>285</v>
      </c>
      <c r="C364" s="625"/>
      <c r="D364" s="625"/>
      <c r="E364" s="625"/>
      <c r="F364" s="625"/>
      <c r="G364" s="625"/>
      <c r="H364" s="625"/>
      <c r="I364" s="324">
        <v>982</v>
      </c>
      <c r="J364" s="552"/>
      <c r="K364" s="552"/>
      <c r="L364" s="552"/>
      <c r="M364" s="552"/>
      <c r="N364" s="552"/>
      <c r="O364" s="339" t="s">
        <v>26</v>
      </c>
      <c r="P364" s="279"/>
      <c r="Q364" s="279"/>
      <c r="R364" s="279"/>
      <c r="S364" s="279"/>
      <c r="T364" s="279"/>
      <c r="U364" s="279"/>
      <c r="V364" s="279"/>
      <c r="W364" s="279"/>
      <c r="X364" s="279"/>
      <c r="Y364" s="279"/>
      <c r="Z364" s="279"/>
      <c r="AA364" s="279"/>
      <c r="AB364" s="279"/>
      <c r="AC364" s="279"/>
      <c r="AD364" s="279"/>
      <c r="AE364" s="279"/>
      <c r="AF364" s="279"/>
      <c r="AG364" s="279"/>
      <c r="AH364" s="279"/>
      <c r="AI364" s="279"/>
      <c r="AJ364" s="279"/>
      <c r="AK364" s="279"/>
      <c r="AL364" s="279"/>
      <c r="AM364" s="279"/>
      <c r="AN364" s="279"/>
      <c r="AO364" s="279"/>
      <c r="AP364" s="279"/>
      <c r="AQ364" s="279"/>
      <c r="AR364" s="279"/>
      <c r="AS364" s="279"/>
      <c r="AT364" s="279"/>
      <c r="AU364" s="279"/>
      <c r="AV364" s="279"/>
      <c r="AW364" s="279"/>
      <c r="AX364" s="279"/>
      <c r="AY364" s="279"/>
      <c r="AZ364" s="279"/>
      <c r="BA364" s="279"/>
      <c r="BB364" s="279"/>
      <c r="BC364" s="279"/>
    </row>
    <row r="365" spans="1:55" s="44" customFormat="1" ht="15.75" customHeight="1">
      <c r="A365" s="277"/>
      <c r="B365" s="625" t="s">
        <v>686</v>
      </c>
      <c r="C365" s="625"/>
      <c r="D365" s="625"/>
      <c r="E365" s="625"/>
      <c r="F365" s="625"/>
      <c r="G365" s="625"/>
      <c r="H365" s="625"/>
      <c r="I365" s="324">
        <v>1198</v>
      </c>
      <c r="J365" s="552"/>
      <c r="K365" s="552"/>
      <c r="L365" s="552"/>
      <c r="M365" s="552"/>
      <c r="N365" s="552"/>
      <c r="O365" s="339" t="s">
        <v>26</v>
      </c>
      <c r="P365" s="279"/>
      <c r="Q365" s="279"/>
      <c r="R365" s="279"/>
      <c r="S365" s="279"/>
      <c r="T365" s="279"/>
      <c r="U365" s="279"/>
      <c r="V365" s="279"/>
      <c r="W365" s="279"/>
      <c r="X365" s="279"/>
      <c r="Y365" s="279"/>
      <c r="Z365" s="279"/>
      <c r="AA365" s="279"/>
      <c r="AB365" s="279"/>
      <c r="AC365" s="279"/>
      <c r="AD365" s="279"/>
      <c r="AE365" s="279"/>
      <c r="AF365" s="279"/>
      <c r="AG365" s="279"/>
      <c r="AH365" s="279"/>
      <c r="AI365" s="279"/>
      <c r="AJ365" s="279"/>
      <c r="AK365" s="279"/>
      <c r="AL365" s="279"/>
      <c r="AM365" s="279"/>
      <c r="AN365" s="279"/>
      <c r="AO365" s="279"/>
      <c r="AP365" s="279"/>
      <c r="AQ365" s="279"/>
      <c r="AR365" s="279"/>
      <c r="AS365" s="279"/>
      <c r="AT365" s="279"/>
      <c r="AU365" s="279"/>
      <c r="AV365" s="279"/>
      <c r="AW365" s="279"/>
      <c r="AX365" s="279"/>
      <c r="AY365" s="279"/>
      <c r="AZ365" s="279"/>
      <c r="BA365" s="279"/>
      <c r="BB365" s="279"/>
      <c r="BC365" s="279"/>
    </row>
    <row r="366" spans="1:55" s="44" customFormat="1" ht="15.75" customHeight="1">
      <c r="A366" s="277"/>
      <c r="B366" s="672" t="s">
        <v>286</v>
      </c>
      <c r="C366" s="672"/>
      <c r="D366" s="672"/>
      <c r="E366" s="672"/>
      <c r="F366" s="672"/>
      <c r="G366" s="672"/>
      <c r="H366" s="672"/>
      <c r="I366" s="409">
        <v>1199</v>
      </c>
      <c r="J366" s="673"/>
      <c r="K366" s="673"/>
      <c r="L366" s="673"/>
      <c r="M366" s="673"/>
      <c r="N366" s="673"/>
      <c r="O366" s="340" t="s">
        <v>27</v>
      </c>
      <c r="P366" s="279"/>
      <c r="Q366" s="279"/>
      <c r="R366" s="279"/>
      <c r="S366" s="279"/>
      <c r="T366" s="279"/>
      <c r="U366" s="279"/>
      <c r="V366" s="279"/>
      <c r="W366" s="279"/>
      <c r="X366" s="279"/>
      <c r="Y366" s="279"/>
      <c r="Z366" s="279"/>
      <c r="AA366" s="279"/>
      <c r="AB366" s="279"/>
      <c r="AC366" s="279"/>
      <c r="AD366" s="279"/>
      <c r="AE366" s="279"/>
      <c r="AF366" s="279"/>
      <c r="AG366" s="279"/>
      <c r="AH366" s="279"/>
      <c r="AI366" s="279"/>
      <c r="AJ366" s="279"/>
      <c r="AK366" s="279"/>
      <c r="AL366" s="279"/>
      <c r="AM366" s="279"/>
      <c r="AN366" s="279"/>
      <c r="AO366" s="279"/>
      <c r="AP366" s="279"/>
      <c r="AQ366" s="279"/>
      <c r="AR366" s="279"/>
      <c r="AS366" s="279"/>
      <c r="AT366" s="279"/>
      <c r="AU366" s="279"/>
      <c r="AV366" s="279"/>
      <c r="AW366" s="279"/>
      <c r="AX366" s="279"/>
      <c r="AY366" s="279"/>
      <c r="AZ366" s="279"/>
      <c r="BA366" s="279"/>
      <c r="BB366" s="279"/>
      <c r="BC366" s="279"/>
    </row>
    <row r="367" spans="1:55" s="44" customFormat="1">
      <c r="A367" s="277"/>
      <c r="B367" s="279"/>
      <c r="C367" s="279"/>
      <c r="D367" s="279"/>
      <c r="E367" s="279"/>
      <c r="F367" s="279"/>
      <c r="G367" s="279"/>
      <c r="H367" s="279"/>
      <c r="I367" s="279"/>
      <c r="J367" s="279"/>
      <c r="K367" s="279"/>
      <c r="L367" s="279"/>
      <c r="M367" s="279"/>
      <c r="N367" s="279"/>
      <c r="O367" s="279"/>
      <c r="P367" s="279"/>
      <c r="Q367" s="279"/>
      <c r="R367" s="279"/>
      <c r="S367" s="279"/>
      <c r="T367" s="279"/>
      <c r="U367" s="279"/>
      <c r="V367" s="279"/>
      <c r="W367" s="279"/>
      <c r="X367" s="279"/>
      <c r="Y367" s="279"/>
      <c r="Z367" s="279"/>
      <c r="AA367" s="279"/>
      <c r="AB367" s="279"/>
      <c r="AC367" s="279"/>
      <c r="AD367" s="279"/>
      <c r="AE367" s="279"/>
      <c r="AF367" s="279"/>
      <c r="AG367" s="279"/>
      <c r="AH367" s="279"/>
      <c r="AI367" s="279"/>
      <c r="AJ367" s="279"/>
      <c r="AK367" s="279"/>
      <c r="AL367" s="279"/>
      <c r="AM367" s="279"/>
      <c r="AN367" s="279"/>
      <c r="AO367" s="279"/>
      <c r="AP367" s="279"/>
      <c r="AQ367" s="279"/>
      <c r="AR367" s="279"/>
      <c r="AS367" s="279"/>
      <c r="AT367" s="279"/>
      <c r="AU367" s="279"/>
      <c r="AV367" s="279"/>
      <c r="AW367" s="279"/>
      <c r="AX367" s="279"/>
      <c r="AY367" s="279"/>
      <c r="AZ367" s="279"/>
      <c r="BA367" s="279"/>
      <c r="BB367" s="279"/>
      <c r="BC367" s="279"/>
    </row>
    <row r="368" spans="1:55" s="44" customFormat="1">
      <c r="A368" s="277"/>
      <c r="B368" s="606" t="s">
        <v>687</v>
      </c>
      <c r="C368" s="606"/>
      <c r="D368" s="606"/>
      <c r="E368" s="606"/>
      <c r="F368" s="606"/>
      <c r="G368" s="606"/>
      <c r="H368" s="606"/>
      <c r="I368" s="606"/>
      <c r="J368" s="606"/>
      <c r="K368" s="606"/>
      <c r="L368" s="606"/>
      <c r="M368" s="606"/>
      <c r="N368" s="606"/>
      <c r="O368" s="606"/>
      <c r="P368" s="279"/>
      <c r="Q368" s="279"/>
      <c r="R368" s="279"/>
      <c r="S368" s="279"/>
      <c r="T368" s="279"/>
      <c r="U368" s="279"/>
      <c r="V368" s="279"/>
      <c r="W368" s="279"/>
      <c r="X368" s="279"/>
      <c r="Y368" s="279"/>
      <c r="Z368" s="279"/>
      <c r="AA368" s="279"/>
      <c r="AB368" s="279"/>
      <c r="AC368" s="279"/>
      <c r="AD368" s="279"/>
      <c r="AE368" s="279"/>
      <c r="AF368" s="279"/>
      <c r="AG368" s="279"/>
      <c r="AH368" s="279"/>
      <c r="AI368" s="279"/>
      <c r="AJ368" s="279"/>
      <c r="AK368" s="279"/>
      <c r="AL368" s="279"/>
      <c r="AM368" s="279"/>
      <c r="AN368" s="279"/>
      <c r="AO368" s="279"/>
      <c r="AP368" s="279"/>
      <c r="AQ368" s="279"/>
      <c r="AR368" s="279"/>
      <c r="AS368" s="279"/>
      <c r="AT368" s="279"/>
      <c r="AU368" s="279"/>
      <c r="AV368" s="279"/>
      <c r="AW368" s="279"/>
      <c r="AX368" s="279"/>
      <c r="AY368" s="279"/>
      <c r="AZ368" s="279"/>
      <c r="BA368" s="279"/>
      <c r="BB368" s="279"/>
      <c r="BC368" s="279"/>
    </row>
    <row r="369" spans="1:55" s="44" customFormat="1">
      <c r="A369" s="277"/>
      <c r="B369" s="606"/>
      <c r="C369" s="606"/>
      <c r="D369" s="606"/>
      <c r="E369" s="606"/>
      <c r="F369" s="606"/>
      <c r="G369" s="606"/>
      <c r="H369" s="606"/>
      <c r="I369" s="606"/>
      <c r="J369" s="606"/>
      <c r="K369" s="606"/>
      <c r="L369" s="606"/>
      <c r="M369" s="606"/>
      <c r="N369" s="606"/>
      <c r="O369" s="606"/>
      <c r="P369" s="279"/>
      <c r="Q369" s="279"/>
      <c r="R369" s="279"/>
      <c r="S369" s="279"/>
      <c r="T369" s="279"/>
      <c r="U369" s="279"/>
      <c r="V369" s="279"/>
      <c r="W369" s="279"/>
      <c r="X369" s="279"/>
      <c r="Y369" s="279"/>
      <c r="Z369" s="279"/>
      <c r="AA369" s="279"/>
      <c r="AB369" s="279"/>
      <c r="AC369" s="279"/>
      <c r="AD369" s="279"/>
      <c r="AE369" s="279"/>
      <c r="AF369" s="279"/>
      <c r="AG369" s="279"/>
      <c r="AH369" s="279"/>
      <c r="AI369" s="279"/>
      <c r="AJ369" s="279"/>
      <c r="AK369" s="279"/>
      <c r="AL369" s="279"/>
      <c r="AM369" s="279"/>
      <c r="AN369" s="279"/>
      <c r="AO369" s="279"/>
      <c r="AP369" s="279"/>
      <c r="AQ369" s="279"/>
      <c r="AR369" s="279"/>
      <c r="AS369" s="279"/>
      <c r="AT369" s="279"/>
      <c r="AU369" s="279"/>
      <c r="AV369" s="279"/>
      <c r="AW369" s="279"/>
      <c r="AX369" s="279"/>
      <c r="AY369" s="279"/>
      <c r="AZ369" s="279"/>
      <c r="BA369" s="279"/>
      <c r="BB369" s="279"/>
      <c r="BC369" s="279"/>
    </row>
    <row r="370" spans="1:55" s="44" customFormat="1">
      <c r="A370" s="277"/>
      <c r="B370" s="625" t="s">
        <v>688</v>
      </c>
      <c r="C370" s="625"/>
      <c r="D370" s="625"/>
      <c r="E370" s="625"/>
      <c r="F370" s="625"/>
      <c r="G370" s="625"/>
      <c r="H370" s="625"/>
      <c r="I370" s="324">
        <v>1145</v>
      </c>
      <c r="J370" s="662"/>
      <c r="K370" s="662"/>
      <c r="L370" s="662"/>
      <c r="M370" s="662"/>
      <c r="N370" s="662"/>
      <c r="O370" s="331" t="s">
        <v>9</v>
      </c>
      <c r="P370" s="279"/>
      <c r="Q370" s="279"/>
      <c r="R370" s="279"/>
      <c r="S370" s="279"/>
      <c r="T370" s="279"/>
      <c r="U370" s="279"/>
      <c r="V370" s="279"/>
      <c r="W370" s="279"/>
      <c r="X370" s="279"/>
      <c r="Y370" s="279"/>
      <c r="Z370" s="279"/>
      <c r="AA370" s="279"/>
      <c r="AB370" s="279"/>
      <c r="AC370" s="279"/>
      <c r="AD370" s="279"/>
      <c r="AE370" s="279"/>
      <c r="AF370" s="279"/>
      <c r="AG370" s="279"/>
      <c r="AH370" s="279"/>
      <c r="AI370" s="279"/>
      <c r="AJ370" s="279"/>
      <c r="AK370" s="279"/>
      <c r="AL370" s="279"/>
      <c r="AM370" s="279"/>
      <c r="AN370" s="279"/>
      <c r="AO370" s="279"/>
      <c r="AP370" s="279"/>
      <c r="AQ370" s="279"/>
      <c r="AR370" s="279"/>
      <c r="AS370" s="279"/>
      <c r="AT370" s="279"/>
      <c r="AU370" s="279"/>
      <c r="AV370" s="279"/>
      <c r="AW370" s="279"/>
      <c r="AX370" s="279"/>
      <c r="AY370" s="279"/>
      <c r="AZ370" s="279"/>
      <c r="BA370" s="279"/>
      <c r="BB370" s="279"/>
      <c r="BC370" s="279"/>
    </row>
    <row r="371" spans="1:55" s="44" customFormat="1">
      <c r="A371" s="277"/>
      <c r="B371" s="625" t="s">
        <v>689</v>
      </c>
      <c r="C371" s="625"/>
      <c r="D371" s="625"/>
      <c r="E371" s="625"/>
      <c r="F371" s="625"/>
      <c r="G371" s="625"/>
      <c r="H371" s="625"/>
      <c r="I371" s="324">
        <v>1146</v>
      </c>
      <c r="J371" s="662"/>
      <c r="K371" s="662"/>
      <c r="L371" s="662"/>
      <c r="M371" s="662"/>
      <c r="N371" s="662"/>
      <c r="O371" s="331" t="s">
        <v>26</v>
      </c>
      <c r="P371" s="279"/>
      <c r="Q371" s="279"/>
      <c r="R371" s="279"/>
      <c r="S371" s="279"/>
      <c r="T371" s="279"/>
      <c r="U371" s="279"/>
      <c r="V371" s="279"/>
      <c r="W371" s="279"/>
      <c r="X371" s="279"/>
      <c r="Y371" s="279"/>
      <c r="Z371" s="279"/>
      <c r="AA371" s="279"/>
      <c r="AB371" s="279"/>
      <c r="AC371" s="279"/>
      <c r="AD371" s="279"/>
      <c r="AE371" s="279"/>
      <c r="AF371" s="279"/>
      <c r="AG371" s="279"/>
      <c r="AH371" s="279"/>
      <c r="AI371" s="279"/>
      <c r="AJ371" s="279"/>
      <c r="AK371" s="279"/>
      <c r="AL371" s="279"/>
      <c r="AM371" s="279"/>
      <c r="AN371" s="279"/>
      <c r="AO371" s="279"/>
      <c r="AP371" s="279"/>
      <c r="AQ371" s="279"/>
      <c r="AR371" s="279"/>
      <c r="AS371" s="279"/>
      <c r="AT371" s="279"/>
      <c r="AU371" s="279"/>
      <c r="AV371" s="279"/>
      <c r="AW371" s="279"/>
      <c r="AX371" s="279"/>
      <c r="AY371" s="279"/>
      <c r="AZ371" s="279"/>
      <c r="BA371" s="279"/>
      <c r="BB371" s="279"/>
      <c r="BC371" s="279"/>
    </row>
    <row r="372" spans="1:55" s="44" customFormat="1">
      <c r="A372" s="277"/>
      <c r="B372" s="625" t="s">
        <v>690</v>
      </c>
      <c r="C372" s="625"/>
      <c r="D372" s="625"/>
      <c r="E372" s="625"/>
      <c r="F372" s="625"/>
      <c r="G372" s="625"/>
      <c r="H372" s="625"/>
      <c r="I372" s="324">
        <v>1177</v>
      </c>
      <c r="J372" s="662"/>
      <c r="K372" s="662"/>
      <c r="L372" s="662"/>
      <c r="M372" s="662"/>
      <c r="N372" s="662"/>
      <c r="O372" s="331" t="s">
        <v>9</v>
      </c>
      <c r="P372" s="279"/>
      <c r="Q372" s="279"/>
      <c r="R372" s="279"/>
      <c r="S372" s="279"/>
      <c r="T372" s="279"/>
      <c r="U372" s="279"/>
      <c r="V372" s="279"/>
      <c r="W372" s="279"/>
      <c r="X372" s="279"/>
      <c r="Y372" s="279"/>
      <c r="Z372" s="279"/>
      <c r="AA372" s="279"/>
      <c r="AB372" s="279"/>
      <c r="AC372" s="279"/>
      <c r="AD372" s="279"/>
      <c r="AE372" s="279"/>
      <c r="AF372" s="279"/>
      <c r="AG372" s="279"/>
      <c r="AH372" s="279"/>
      <c r="AI372" s="279"/>
      <c r="AJ372" s="279"/>
      <c r="AK372" s="279"/>
      <c r="AL372" s="279"/>
      <c r="AM372" s="279"/>
      <c r="AN372" s="279"/>
      <c r="AO372" s="279"/>
      <c r="AP372" s="279"/>
      <c r="AQ372" s="279"/>
      <c r="AR372" s="279"/>
      <c r="AS372" s="279"/>
      <c r="AT372" s="279"/>
      <c r="AU372" s="279"/>
      <c r="AV372" s="279"/>
      <c r="AW372" s="279"/>
      <c r="AX372" s="279"/>
      <c r="AY372" s="279"/>
      <c r="AZ372" s="279"/>
      <c r="BA372" s="279"/>
      <c r="BB372" s="279"/>
      <c r="BC372" s="279"/>
    </row>
    <row r="373" spans="1:55" s="44" customFormat="1">
      <c r="A373" s="277"/>
      <c r="B373" s="625" t="s">
        <v>691</v>
      </c>
      <c r="C373" s="625"/>
      <c r="D373" s="625"/>
      <c r="E373" s="625"/>
      <c r="F373" s="625"/>
      <c r="G373" s="625"/>
      <c r="H373" s="625"/>
      <c r="I373" s="324">
        <v>893</v>
      </c>
      <c r="J373" s="662"/>
      <c r="K373" s="662"/>
      <c r="L373" s="662"/>
      <c r="M373" s="662"/>
      <c r="N373" s="662"/>
      <c r="O373" s="331" t="s">
        <v>9</v>
      </c>
      <c r="P373" s="279"/>
      <c r="Q373" s="279"/>
      <c r="R373" s="279"/>
      <c r="S373" s="279"/>
      <c r="T373" s="279"/>
      <c r="U373" s="279"/>
      <c r="V373" s="279"/>
      <c r="W373" s="279"/>
      <c r="X373" s="279"/>
      <c r="Y373" s="279"/>
      <c r="Z373" s="279"/>
      <c r="AA373" s="279"/>
      <c r="AB373" s="279"/>
      <c r="AC373" s="279"/>
      <c r="AD373" s="279"/>
      <c r="AE373" s="279"/>
      <c r="AF373" s="279"/>
      <c r="AG373" s="279"/>
      <c r="AH373" s="279"/>
      <c r="AI373" s="279"/>
      <c r="AJ373" s="279"/>
      <c r="AK373" s="279"/>
      <c r="AL373" s="279"/>
      <c r="AM373" s="279"/>
      <c r="AN373" s="279"/>
      <c r="AO373" s="279"/>
      <c r="AP373" s="279"/>
      <c r="AQ373" s="279"/>
      <c r="AR373" s="279"/>
      <c r="AS373" s="279"/>
      <c r="AT373" s="279"/>
      <c r="AU373" s="279"/>
      <c r="AV373" s="279"/>
      <c r="AW373" s="279"/>
      <c r="AX373" s="279"/>
      <c r="AY373" s="279"/>
      <c r="AZ373" s="279"/>
      <c r="BA373" s="279"/>
      <c r="BB373" s="279"/>
      <c r="BC373" s="279"/>
    </row>
    <row r="374" spans="1:55" s="44" customFormat="1">
      <c r="A374" s="277"/>
      <c r="B374" s="625" t="s">
        <v>692</v>
      </c>
      <c r="C374" s="625"/>
      <c r="D374" s="625"/>
      <c r="E374" s="625"/>
      <c r="F374" s="625"/>
      <c r="G374" s="625"/>
      <c r="H374" s="625"/>
      <c r="I374" s="324">
        <v>894</v>
      </c>
      <c r="J374" s="662"/>
      <c r="K374" s="662"/>
      <c r="L374" s="662"/>
      <c r="M374" s="662"/>
      <c r="N374" s="662"/>
      <c r="O374" s="331" t="s">
        <v>26</v>
      </c>
      <c r="P374" s="279"/>
      <c r="Q374" s="279"/>
      <c r="R374" s="279"/>
      <c r="S374" s="279"/>
      <c r="T374" s="279"/>
      <c r="U374" s="279"/>
      <c r="V374" s="279"/>
      <c r="W374" s="279"/>
      <c r="X374" s="279"/>
      <c r="Y374" s="279"/>
      <c r="Z374" s="279"/>
      <c r="AA374" s="279"/>
      <c r="AB374" s="279"/>
      <c r="AC374" s="279"/>
      <c r="AD374" s="279"/>
      <c r="AE374" s="279"/>
      <c r="AF374" s="279"/>
      <c r="AG374" s="279"/>
      <c r="AH374" s="279"/>
      <c r="AI374" s="279"/>
      <c r="AJ374" s="279"/>
      <c r="AK374" s="279"/>
      <c r="AL374" s="279"/>
      <c r="AM374" s="279"/>
      <c r="AN374" s="279"/>
      <c r="AO374" s="279"/>
      <c r="AP374" s="279"/>
      <c r="AQ374" s="279"/>
      <c r="AR374" s="279"/>
      <c r="AS374" s="279"/>
      <c r="AT374" s="279"/>
      <c r="AU374" s="279"/>
      <c r="AV374" s="279"/>
      <c r="AW374" s="279"/>
      <c r="AX374" s="279"/>
      <c r="AY374" s="279"/>
      <c r="AZ374" s="279"/>
      <c r="BA374" s="279"/>
      <c r="BB374" s="279"/>
      <c r="BC374" s="279"/>
    </row>
    <row r="375" spans="1:55" s="44" customFormat="1">
      <c r="A375" s="277"/>
      <c r="B375" s="625" t="s">
        <v>693</v>
      </c>
      <c r="C375" s="625"/>
      <c r="D375" s="625"/>
      <c r="E375" s="625"/>
      <c r="F375" s="625"/>
      <c r="G375" s="625"/>
      <c r="H375" s="625"/>
      <c r="I375" s="324">
        <v>1694</v>
      </c>
      <c r="J375" s="662"/>
      <c r="K375" s="662"/>
      <c r="L375" s="662"/>
      <c r="M375" s="662"/>
      <c r="N375" s="662"/>
      <c r="O375" s="331" t="s">
        <v>9</v>
      </c>
      <c r="P375" s="279"/>
      <c r="Q375" s="279"/>
      <c r="R375" s="279"/>
      <c r="S375" s="279"/>
      <c r="T375" s="279"/>
      <c r="U375" s="279"/>
      <c r="V375" s="279"/>
      <c r="W375" s="279"/>
      <c r="X375" s="279"/>
      <c r="Y375" s="279"/>
      <c r="Z375" s="279"/>
      <c r="AA375" s="279"/>
      <c r="AB375" s="279"/>
      <c r="AC375" s="279"/>
      <c r="AD375" s="279"/>
      <c r="AE375" s="279"/>
      <c r="AF375" s="279"/>
      <c r="AG375" s="279"/>
      <c r="AH375" s="279"/>
      <c r="AI375" s="279"/>
      <c r="AJ375" s="279"/>
      <c r="AK375" s="279"/>
      <c r="AL375" s="279"/>
      <c r="AM375" s="279"/>
      <c r="AN375" s="279"/>
      <c r="AO375" s="279"/>
      <c r="AP375" s="279"/>
      <c r="AQ375" s="279"/>
      <c r="AR375" s="279"/>
      <c r="AS375" s="279"/>
      <c r="AT375" s="279"/>
      <c r="AU375" s="279"/>
      <c r="AV375" s="279"/>
      <c r="AW375" s="279"/>
      <c r="AX375" s="279"/>
      <c r="AY375" s="279"/>
      <c r="AZ375" s="279"/>
      <c r="BA375" s="279"/>
      <c r="BB375" s="279"/>
      <c r="BC375" s="279"/>
    </row>
    <row r="376" spans="1:55" s="44" customFormat="1">
      <c r="A376" s="277"/>
      <c r="B376" s="625" t="s">
        <v>283</v>
      </c>
      <c r="C376" s="625"/>
      <c r="D376" s="625"/>
      <c r="E376" s="625"/>
      <c r="F376" s="625"/>
      <c r="G376" s="625"/>
      <c r="H376" s="625"/>
      <c r="I376" s="324">
        <v>1695</v>
      </c>
      <c r="J376" s="662"/>
      <c r="K376" s="662"/>
      <c r="L376" s="662"/>
      <c r="M376" s="662"/>
      <c r="N376" s="662"/>
      <c r="O376" s="331" t="s">
        <v>26</v>
      </c>
      <c r="P376" s="279"/>
      <c r="Q376" s="279"/>
      <c r="R376" s="279"/>
      <c r="S376" s="279"/>
      <c r="T376" s="279"/>
      <c r="U376" s="279"/>
      <c r="V376" s="279"/>
      <c r="W376" s="279"/>
      <c r="X376" s="279"/>
      <c r="Y376" s="279"/>
      <c r="Z376" s="279"/>
      <c r="AA376" s="279"/>
      <c r="AB376" s="279"/>
      <c r="AC376" s="279"/>
      <c r="AD376" s="279"/>
      <c r="AE376" s="279"/>
      <c r="AF376" s="279"/>
      <c r="AG376" s="279"/>
      <c r="AH376" s="279"/>
      <c r="AI376" s="279"/>
      <c r="AJ376" s="279"/>
      <c r="AK376" s="279"/>
      <c r="AL376" s="279"/>
      <c r="AM376" s="279"/>
      <c r="AN376" s="279"/>
      <c r="AO376" s="279"/>
      <c r="AP376" s="279"/>
      <c r="AQ376" s="279"/>
      <c r="AR376" s="279"/>
      <c r="AS376" s="279"/>
      <c r="AT376" s="279"/>
      <c r="AU376" s="279"/>
      <c r="AV376" s="279"/>
      <c r="AW376" s="279"/>
      <c r="AX376" s="279"/>
      <c r="AY376" s="279"/>
      <c r="AZ376" s="279"/>
      <c r="BA376" s="279"/>
      <c r="BB376" s="279"/>
      <c r="BC376" s="279"/>
    </row>
    <row r="377" spans="1:55" s="44" customFormat="1">
      <c r="A377" s="277"/>
      <c r="B377" s="625" t="s">
        <v>675</v>
      </c>
      <c r="C377" s="625"/>
      <c r="D377" s="625"/>
      <c r="E377" s="625"/>
      <c r="F377" s="625"/>
      <c r="G377" s="625"/>
      <c r="H377" s="625"/>
      <c r="I377" s="324">
        <v>1696</v>
      </c>
      <c r="J377" s="662"/>
      <c r="K377" s="662"/>
      <c r="L377" s="662"/>
      <c r="M377" s="662"/>
      <c r="N377" s="662"/>
      <c r="O377" s="331" t="s">
        <v>9</v>
      </c>
      <c r="P377" s="279"/>
      <c r="Q377" s="279"/>
      <c r="R377" s="279"/>
      <c r="S377" s="279"/>
      <c r="T377" s="279"/>
      <c r="U377" s="279"/>
      <c r="V377" s="279"/>
      <c r="W377" s="279"/>
      <c r="X377" s="279"/>
      <c r="Y377" s="279"/>
      <c r="Z377" s="279"/>
      <c r="AA377" s="279"/>
      <c r="AB377" s="279"/>
      <c r="AC377" s="279"/>
      <c r="AD377" s="279"/>
      <c r="AE377" s="279"/>
      <c r="AF377" s="279"/>
      <c r="AG377" s="279"/>
      <c r="AH377" s="279"/>
      <c r="AI377" s="279"/>
      <c r="AJ377" s="279"/>
      <c r="AK377" s="279"/>
      <c r="AL377" s="279"/>
      <c r="AM377" s="279"/>
      <c r="AN377" s="279"/>
      <c r="AO377" s="279"/>
      <c r="AP377" s="279"/>
      <c r="AQ377" s="279"/>
      <c r="AR377" s="279"/>
      <c r="AS377" s="279"/>
      <c r="AT377" s="279"/>
      <c r="AU377" s="279"/>
      <c r="AV377" s="279"/>
      <c r="AW377" s="279"/>
      <c r="AX377" s="279"/>
      <c r="AY377" s="279"/>
      <c r="AZ377" s="279"/>
      <c r="BA377" s="279"/>
      <c r="BB377" s="279"/>
      <c r="BC377" s="279"/>
    </row>
    <row r="378" spans="1:55" s="44" customFormat="1">
      <c r="A378" s="277"/>
      <c r="B378" s="625" t="s">
        <v>287</v>
      </c>
      <c r="C378" s="625"/>
      <c r="D378" s="625"/>
      <c r="E378" s="625"/>
      <c r="F378" s="625"/>
      <c r="G378" s="625"/>
      <c r="H378" s="625"/>
      <c r="I378" s="324">
        <v>1178</v>
      </c>
      <c r="J378" s="662"/>
      <c r="K378" s="662"/>
      <c r="L378" s="662"/>
      <c r="M378" s="662"/>
      <c r="N378" s="662"/>
      <c r="O378" s="331" t="s">
        <v>9</v>
      </c>
      <c r="P378" s="279"/>
      <c r="Q378" s="279"/>
      <c r="R378" s="279"/>
      <c r="S378" s="279"/>
      <c r="T378" s="279"/>
      <c r="U378" s="279"/>
      <c r="V378" s="279"/>
      <c r="W378" s="279"/>
      <c r="X378" s="279"/>
      <c r="Y378" s="279"/>
      <c r="Z378" s="279"/>
      <c r="AA378" s="279"/>
      <c r="AB378" s="279"/>
      <c r="AC378" s="279"/>
      <c r="AD378" s="279"/>
      <c r="AE378" s="279"/>
      <c r="AF378" s="279"/>
      <c r="AG378" s="279"/>
      <c r="AH378" s="279"/>
      <c r="AI378" s="279"/>
      <c r="AJ378" s="279"/>
      <c r="AK378" s="279"/>
      <c r="AL378" s="279"/>
      <c r="AM378" s="279"/>
      <c r="AN378" s="279"/>
      <c r="AO378" s="279"/>
      <c r="AP378" s="279"/>
      <c r="AQ378" s="279"/>
      <c r="AR378" s="279"/>
      <c r="AS378" s="279"/>
      <c r="AT378" s="279"/>
      <c r="AU378" s="279"/>
      <c r="AV378" s="279"/>
      <c r="AW378" s="279"/>
      <c r="AX378" s="279"/>
      <c r="AY378" s="279"/>
      <c r="AZ378" s="279"/>
      <c r="BA378" s="279"/>
      <c r="BB378" s="279"/>
      <c r="BC378" s="279"/>
    </row>
    <row r="379" spans="1:55" s="44" customFormat="1">
      <c r="A379" s="277"/>
      <c r="B379" s="625" t="s">
        <v>288</v>
      </c>
      <c r="C379" s="625"/>
      <c r="D379" s="625"/>
      <c r="E379" s="625"/>
      <c r="F379" s="625"/>
      <c r="G379" s="625"/>
      <c r="H379" s="625"/>
      <c r="I379" s="324">
        <v>1179</v>
      </c>
      <c r="J379" s="662"/>
      <c r="K379" s="662"/>
      <c r="L379" s="662"/>
      <c r="M379" s="662"/>
      <c r="N379" s="662"/>
      <c r="O379" s="331" t="s">
        <v>26</v>
      </c>
      <c r="P379" s="279"/>
      <c r="Q379" s="279"/>
      <c r="R379" s="279"/>
      <c r="S379" s="279"/>
      <c r="T379" s="279"/>
      <c r="U379" s="279"/>
      <c r="V379" s="279"/>
      <c r="W379" s="279"/>
      <c r="X379" s="279"/>
      <c r="Y379" s="279"/>
      <c r="Z379" s="279"/>
      <c r="AA379" s="279"/>
      <c r="AB379" s="279"/>
      <c r="AC379" s="279"/>
      <c r="AD379" s="279"/>
      <c r="AE379" s="279"/>
      <c r="AF379" s="279"/>
      <c r="AG379" s="279"/>
      <c r="AH379" s="279"/>
      <c r="AI379" s="279"/>
      <c r="AJ379" s="279"/>
      <c r="AK379" s="279"/>
      <c r="AL379" s="279"/>
      <c r="AM379" s="279"/>
      <c r="AN379" s="279"/>
      <c r="AO379" s="279"/>
      <c r="AP379" s="279"/>
      <c r="AQ379" s="279"/>
      <c r="AR379" s="279"/>
      <c r="AS379" s="279"/>
      <c r="AT379" s="279"/>
      <c r="AU379" s="279"/>
      <c r="AV379" s="279"/>
      <c r="AW379" s="279"/>
      <c r="AX379" s="279"/>
      <c r="AY379" s="279"/>
      <c r="AZ379" s="279"/>
      <c r="BA379" s="279"/>
      <c r="BB379" s="279"/>
      <c r="BC379" s="279"/>
    </row>
    <row r="380" spans="1:55" s="44" customFormat="1">
      <c r="A380" s="277"/>
      <c r="B380" s="625" t="s">
        <v>289</v>
      </c>
      <c r="C380" s="625"/>
      <c r="D380" s="625"/>
      <c r="E380" s="625"/>
      <c r="F380" s="625"/>
      <c r="G380" s="625"/>
      <c r="H380" s="625"/>
      <c r="I380" s="324">
        <v>1180</v>
      </c>
      <c r="J380" s="662"/>
      <c r="K380" s="662"/>
      <c r="L380" s="662"/>
      <c r="M380" s="662"/>
      <c r="N380" s="662"/>
      <c r="O380" s="331" t="s">
        <v>9</v>
      </c>
      <c r="P380" s="279"/>
      <c r="Q380" s="279"/>
      <c r="R380" s="279"/>
      <c r="S380" s="279"/>
      <c r="T380" s="279"/>
      <c r="U380" s="279"/>
      <c r="V380" s="279"/>
      <c r="W380" s="279"/>
      <c r="X380" s="279"/>
      <c r="Y380" s="279"/>
      <c r="Z380" s="279"/>
      <c r="AA380" s="279"/>
      <c r="AB380" s="279"/>
      <c r="AC380" s="279"/>
      <c r="AD380" s="279"/>
      <c r="AE380" s="279"/>
      <c r="AF380" s="279"/>
      <c r="AG380" s="279"/>
      <c r="AH380" s="279"/>
      <c r="AI380" s="279"/>
      <c r="AJ380" s="279"/>
      <c r="AK380" s="279"/>
      <c r="AL380" s="279"/>
      <c r="AM380" s="279"/>
      <c r="AN380" s="279"/>
      <c r="AO380" s="279"/>
      <c r="AP380" s="279"/>
      <c r="AQ380" s="279"/>
      <c r="AR380" s="279"/>
      <c r="AS380" s="279"/>
      <c r="AT380" s="279"/>
      <c r="AU380" s="279"/>
      <c r="AV380" s="279"/>
      <c r="AW380" s="279"/>
      <c r="AX380" s="279"/>
      <c r="AY380" s="279"/>
      <c r="AZ380" s="279"/>
      <c r="BA380" s="279"/>
      <c r="BB380" s="279"/>
      <c r="BC380" s="279"/>
    </row>
    <row r="381" spans="1:55" s="44" customFormat="1">
      <c r="A381" s="277"/>
      <c r="B381" s="625" t="s">
        <v>290</v>
      </c>
      <c r="C381" s="625"/>
      <c r="D381" s="625"/>
      <c r="E381" s="625"/>
      <c r="F381" s="625"/>
      <c r="G381" s="625"/>
      <c r="H381" s="625"/>
      <c r="I381" s="324">
        <v>1181</v>
      </c>
      <c r="J381" s="662"/>
      <c r="K381" s="662"/>
      <c r="L381" s="662"/>
      <c r="M381" s="662"/>
      <c r="N381" s="662"/>
      <c r="O381" s="331" t="s">
        <v>26</v>
      </c>
      <c r="P381" s="279"/>
      <c r="Q381" s="279"/>
      <c r="R381" s="279"/>
      <c r="S381" s="279"/>
      <c r="T381" s="279"/>
      <c r="U381" s="279"/>
      <c r="V381" s="279"/>
      <c r="W381" s="279"/>
      <c r="X381" s="279"/>
      <c r="Y381" s="279"/>
      <c r="Z381" s="279"/>
      <c r="AA381" s="279"/>
      <c r="AB381" s="279"/>
      <c r="AC381" s="279"/>
      <c r="AD381" s="279"/>
      <c r="AE381" s="279"/>
      <c r="AF381" s="279"/>
      <c r="AG381" s="279"/>
      <c r="AH381" s="279"/>
      <c r="AI381" s="279"/>
      <c r="AJ381" s="279"/>
      <c r="AK381" s="279"/>
      <c r="AL381" s="279"/>
      <c r="AM381" s="279"/>
      <c r="AN381" s="279"/>
      <c r="AO381" s="279"/>
      <c r="AP381" s="279"/>
      <c r="AQ381" s="279"/>
      <c r="AR381" s="279"/>
      <c r="AS381" s="279"/>
      <c r="AT381" s="279"/>
      <c r="AU381" s="279"/>
      <c r="AV381" s="279"/>
      <c r="AW381" s="279"/>
      <c r="AX381" s="279"/>
      <c r="AY381" s="279"/>
      <c r="AZ381" s="279"/>
      <c r="BA381" s="279"/>
      <c r="BB381" s="279"/>
      <c r="BC381" s="279"/>
    </row>
    <row r="382" spans="1:55" s="44" customFormat="1">
      <c r="A382" s="277"/>
      <c r="B382" s="625" t="s">
        <v>683</v>
      </c>
      <c r="C382" s="625"/>
      <c r="D382" s="625"/>
      <c r="E382" s="625"/>
      <c r="F382" s="625"/>
      <c r="G382" s="625"/>
      <c r="H382" s="625"/>
      <c r="I382" s="324">
        <v>1182</v>
      </c>
      <c r="J382" s="662"/>
      <c r="K382" s="662"/>
      <c r="L382" s="662"/>
      <c r="M382" s="662"/>
      <c r="N382" s="662"/>
      <c r="O382" s="331" t="s">
        <v>26</v>
      </c>
      <c r="P382" s="279"/>
      <c r="Q382" s="279"/>
      <c r="R382" s="279"/>
      <c r="S382" s="279"/>
      <c r="T382" s="279"/>
      <c r="U382" s="279"/>
      <c r="V382" s="279"/>
      <c r="W382" s="279"/>
      <c r="X382" s="279"/>
      <c r="Y382" s="279"/>
      <c r="Z382" s="279"/>
      <c r="AA382" s="279"/>
      <c r="AB382" s="279"/>
      <c r="AC382" s="279"/>
      <c r="AD382" s="279"/>
      <c r="AE382" s="279"/>
      <c r="AF382" s="279"/>
      <c r="AG382" s="279"/>
      <c r="AH382" s="279"/>
      <c r="AI382" s="279"/>
      <c r="AJ382" s="279"/>
      <c r="AK382" s="279"/>
      <c r="AL382" s="279"/>
      <c r="AM382" s="279"/>
      <c r="AN382" s="279"/>
      <c r="AO382" s="279"/>
      <c r="AP382" s="279"/>
      <c r="AQ382" s="279"/>
      <c r="AR382" s="279"/>
      <c r="AS382" s="279"/>
      <c r="AT382" s="279"/>
      <c r="AU382" s="279"/>
      <c r="AV382" s="279"/>
      <c r="AW382" s="279"/>
      <c r="AX382" s="279"/>
      <c r="AY382" s="279"/>
      <c r="AZ382" s="279"/>
      <c r="BA382" s="279"/>
      <c r="BB382" s="279"/>
      <c r="BC382" s="279"/>
    </row>
    <row r="383" spans="1:55" s="44" customFormat="1">
      <c r="A383" s="277"/>
      <c r="B383" s="625" t="s">
        <v>652</v>
      </c>
      <c r="C383" s="625"/>
      <c r="D383" s="625"/>
      <c r="E383" s="625"/>
      <c r="F383" s="625"/>
      <c r="G383" s="625"/>
      <c r="H383" s="625"/>
      <c r="I383" s="324">
        <v>1697</v>
      </c>
      <c r="J383" s="662"/>
      <c r="K383" s="662"/>
      <c r="L383" s="662"/>
      <c r="M383" s="662"/>
      <c r="N383" s="662"/>
      <c r="O383" s="331" t="s">
        <v>26</v>
      </c>
      <c r="P383" s="279"/>
      <c r="Q383" s="279"/>
      <c r="R383" s="279"/>
      <c r="S383" s="279"/>
      <c r="T383" s="279"/>
      <c r="U383" s="279"/>
      <c r="V383" s="279"/>
      <c r="W383" s="279"/>
      <c r="X383" s="279"/>
      <c r="Y383" s="279"/>
      <c r="Z383" s="279"/>
      <c r="AA383" s="279"/>
      <c r="AB383" s="279"/>
      <c r="AC383" s="279"/>
      <c r="AD383" s="279"/>
      <c r="AE383" s="279"/>
      <c r="AF383" s="279"/>
      <c r="AG383" s="279"/>
      <c r="AH383" s="279"/>
      <c r="AI383" s="279"/>
      <c r="AJ383" s="279"/>
      <c r="AK383" s="279"/>
      <c r="AL383" s="279"/>
      <c r="AM383" s="279"/>
      <c r="AN383" s="279"/>
      <c r="AO383" s="279"/>
      <c r="AP383" s="279"/>
      <c r="AQ383" s="279"/>
      <c r="AR383" s="279"/>
      <c r="AS383" s="279"/>
      <c r="AT383" s="279"/>
      <c r="AU383" s="279"/>
      <c r="AV383" s="279"/>
      <c r="AW383" s="279"/>
      <c r="AX383" s="279"/>
      <c r="AY383" s="279"/>
      <c r="AZ383" s="279"/>
      <c r="BA383" s="279"/>
      <c r="BB383" s="279"/>
      <c r="BC383" s="279"/>
    </row>
    <row r="384" spans="1:55" s="44" customFormat="1">
      <c r="A384" s="277"/>
      <c r="B384" s="625" t="s">
        <v>291</v>
      </c>
      <c r="C384" s="625"/>
      <c r="D384" s="625"/>
      <c r="E384" s="625"/>
      <c r="F384" s="625"/>
      <c r="G384" s="625"/>
      <c r="H384" s="625"/>
      <c r="I384" s="324">
        <v>1186</v>
      </c>
      <c r="J384" s="662"/>
      <c r="K384" s="662"/>
      <c r="L384" s="662"/>
      <c r="M384" s="662"/>
      <c r="N384" s="662"/>
      <c r="O384" s="331" t="s">
        <v>9</v>
      </c>
      <c r="P384" s="279"/>
      <c r="Q384" s="279"/>
      <c r="R384" s="279"/>
      <c r="S384" s="279"/>
      <c r="T384" s="279"/>
      <c r="U384" s="279"/>
      <c r="V384" s="279"/>
      <c r="W384" s="279"/>
      <c r="X384" s="279"/>
      <c r="Y384" s="279"/>
      <c r="Z384" s="279"/>
      <c r="AA384" s="279"/>
      <c r="AB384" s="279"/>
      <c r="AC384" s="279"/>
      <c r="AD384" s="279"/>
      <c r="AE384" s="279"/>
      <c r="AF384" s="279"/>
      <c r="AG384" s="279"/>
      <c r="AH384" s="279"/>
      <c r="AI384" s="279"/>
      <c r="AJ384" s="279"/>
      <c r="AK384" s="279"/>
      <c r="AL384" s="279"/>
      <c r="AM384" s="279"/>
      <c r="AN384" s="279"/>
      <c r="AO384" s="279"/>
      <c r="AP384" s="279"/>
      <c r="AQ384" s="279"/>
      <c r="AR384" s="279"/>
      <c r="AS384" s="279"/>
      <c r="AT384" s="279"/>
      <c r="AU384" s="279"/>
      <c r="AV384" s="279"/>
      <c r="AW384" s="279"/>
      <c r="AX384" s="279"/>
      <c r="AY384" s="279"/>
      <c r="AZ384" s="279"/>
      <c r="BA384" s="279"/>
      <c r="BB384" s="279"/>
      <c r="BC384" s="279"/>
    </row>
    <row r="385" spans="1:55" s="44" customFormat="1">
      <c r="A385" s="277"/>
      <c r="B385" s="625" t="s">
        <v>292</v>
      </c>
      <c r="C385" s="625"/>
      <c r="D385" s="625"/>
      <c r="E385" s="625"/>
      <c r="F385" s="625"/>
      <c r="G385" s="625"/>
      <c r="H385" s="625"/>
      <c r="I385" s="324">
        <v>1187</v>
      </c>
      <c r="J385" s="662"/>
      <c r="K385" s="662"/>
      <c r="L385" s="662"/>
      <c r="M385" s="662"/>
      <c r="N385" s="662"/>
      <c r="O385" s="331" t="s">
        <v>26</v>
      </c>
      <c r="P385" s="279"/>
      <c r="Q385" s="279"/>
      <c r="R385" s="279"/>
      <c r="S385" s="279"/>
      <c r="T385" s="279"/>
      <c r="U385" s="279"/>
      <c r="V385" s="279"/>
      <c r="W385" s="279"/>
      <c r="X385" s="279"/>
      <c r="Y385" s="279"/>
      <c r="Z385" s="279"/>
      <c r="AA385" s="279"/>
      <c r="AB385" s="279"/>
      <c r="AC385" s="279"/>
      <c r="AD385" s="279"/>
      <c r="AE385" s="279"/>
      <c r="AF385" s="279"/>
      <c r="AG385" s="279"/>
      <c r="AH385" s="279"/>
      <c r="AI385" s="279"/>
      <c r="AJ385" s="279"/>
      <c r="AK385" s="279"/>
      <c r="AL385" s="279"/>
      <c r="AM385" s="279"/>
      <c r="AN385" s="279"/>
      <c r="AO385" s="279"/>
      <c r="AP385" s="279"/>
      <c r="AQ385" s="279"/>
      <c r="AR385" s="279"/>
      <c r="AS385" s="279"/>
      <c r="AT385" s="279"/>
      <c r="AU385" s="279"/>
      <c r="AV385" s="279"/>
      <c r="AW385" s="279"/>
      <c r="AX385" s="279"/>
      <c r="AY385" s="279"/>
      <c r="AZ385" s="279"/>
      <c r="BA385" s="279"/>
      <c r="BB385" s="279"/>
      <c r="BC385" s="279"/>
    </row>
    <row r="386" spans="1:55" s="44" customFormat="1">
      <c r="A386" s="277"/>
      <c r="B386" s="625" t="s">
        <v>657</v>
      </c>
      <c r="C386" s="625"/>
      <c r="D386" s="625"/>
      <c r="E386" s="625"/>
      <c r="F386" s="625"/>
      <c r="G386" s="625"/>
      <c r="H386" s="625"/>
      <c r="I386" s="324">
        <v>1700</v>
      </c>
      <c r="J386" s="662"/>
      <c r="K386" s="662"/>
      <c r="L386" s="662"/>
      <c r="M386" s="662"/>
      <c r="N386" s="662"/>
      <c r="O386" s="331" t="s">
        <v>26</v>
      </c>
      <c r="P386" s="279"/>
      <c r="Q386" s="279"/>
      <c r="R386" s="279"/>
      <c r="S386" s="279"/>
      <c r="T386" s="279"/>
      <c r="U386" s="279"/>
      <c r="V386" s="279"/>
      <c r="W386" s="279"/>
      <c r="X386" s="279"/>
      <c r="Y386" s="279"/>
      <c r="Z386" s="279"/>
      <c r="AA386" s="279"/>
      <c r="AB386" s="279"/>
      <c r="AC386" s="279"/>
      <c r="AD386" s="279"/>
      <c r="AE386" s="279"/>
      <c r="AF386" s="279"/>
      <c r="AG386" s="279"/>
      <c r="AH386" s="279"/>
      <c r="AI386" s="279"/>
      <c r="AJ386" s="279"/>
      <c r="AK386" s="279"/>
      <c r="AL386" s="279"/>
      <c r="AM386" s="279"/>
      <c r="AN386" s="279"/>
      <c r="AO386" s="279"/>
      <c r="AP386" s="279"/>
      <c r="AQ386" s="279"/>
      <c r="AR386" s="279"/>
      <c r="AS386" s="279"/>
      <c r="AT386" s="279"/>
      <c r="AU386" s="279"/>
      <c r="AV386" s="279"/>
      <c r="AW386" s="279"/>
      <c r="AX386" s="279"/>
      <c r="AY386" s="279"/>
      <c r="AZ386" s="279"/>
      <c r="BA386" s="279"/>
      <c r="BB386" s="279"/>
      <c r="BC386" s="279"/>
    </row>
    <row r="387" spans="1:55" s="44" customFormat="1">
      <c r="A387" s="277"/>
      <c r="B387" s="625" t="s">
        <v>293</v>
      </c>
      <c r="C387" s="625"/>
      <c r="D387" s="625"/>
      <c r="E387" s="625"/>
      <c r="F387" s="625"/>
      <c r="G387" s="625"/>
      <c r="H387" s="625"/>
      <c r="I387" s="324">
        <v>1188</v>
      </c>
      <c r="J387" s="662"/>
      <c r="K387" s="662"/>
      <c r="L387" s="662"/>
      <c r="M387" s="662"/>
      <c r="N387" s="662"/>
      <c r="O387" s="331" t="s">
        <v>26</v>
      </c>
      <c r="P387" s="279"/>
      <c r="Q387" s="279"/>
      <c r="R387" s="279"/>
      <c r="S387" s="279"/>
      <c r="T387" s="279"/>
      <c r="U387" s="279"/>
      <c r="V387" s="279"/>
      <c r="W387" s="279"/>
      <c r="X387" s="279"/>
      <c r="Y387" s="279"/>
      <c r="Z387" s="279"/>
      <c r="AA387" s="279"/>
      <c r="AB387" s="279"/>
      <c r="AC387" s="279"/>
      <c r="AD387" s="279"/>
      <c r="AE387" s="279"/>
      <c r="AF387" s="279"/>
      <c r="AG387" s="279"/>
      <c r="AH387" s="279"/>
      <c r="AI387" s="279"/>
      <c r="AJ387" s="279"/>
      <c r="AK387" s="279"/>
      <c r="AL387" s="279"/>
      <c r="AM387" s="279"/>
      <c r="AN387" s="279"/>
      <c r="AO387" s="279"/>
      <c r="AP387" s="279"/>
      <c r="AQ387" s="279"/>
      <c r="AR387" s="279"/>
      <c r="AS387" s="279"/>
      <c r="AT387" s="279"/>
      <c r="AU387" s="279"/>
      <c r="AV387" s="279"/>
      <c r="AW387" s="279"/>
      <c r="AX387" s="279"/>
      <c r="AY387" s="279"/>
      <c r="AZ387" s="279"/>
      <c r="BA387" s="279"/>
      <c r="BB387" s="279"/>
      <c r="BC387" s="279"/>
    </row>
    <row r="388" spans="1:55" s="44" customFormat="1">
      <c r="A388" s="277"/>
      <c r="B388" s="625" t="s">
        <v>294</v>
      </c>
      <c r="C388" s="625"/>
      <c r="D388" s="625"/>
      <c r="E388" s="625"/>
      <c r="F388" s="625"/>
      <c r="G388" s="625"/>
      <c r="H388" s="625"/>
      <c r="I388" s="324">
        <v>1701</v>
      </c>
      <c r="J388" s="662"/>
      <c r="K388" s="662"/>
      <c r="L388" s="662"/>
      <c r="M388" s="662"/>
      <c r="N388" s="662"/>
      <c r="O388" s="331" t="s">
        <v>9</v>
      </c>
      <c r="P388" s="279"/>
      <c r="Q388" s="279"/>
      <c r="R388" s="279"/>
      <c r="S388" s="279"/>
      <c r="T388" s="279"/>
      <c r="U388" s="279"/>
      <c r="V388" s="279"/>
      <c r="W388" s="279"/>
      <c r="X388" s="279"/>
      <c r="Y388" s="279"/>
      <c r="Z388" s="279"/>
      <c r="AA388" s="279"/>
      <c r="AB388" s="279"/>
      <c r="AC388" s="279"/>
      <c r="AD388" s="279"/>
      <c r="AE388" s="279"/>
      <c r="AF388" s="279"/>
      <c r="AG388" s="279"/>
      <c r="AH388" s="279"/>
      <c r="AI388" s="279"/>
      <c r="AJ388" s="279"/>
      <c r="AK388" s="279"/>
      <c r="AL388" s="279"/>
      <c r="AM388" s="279"/>
      <c r="AN388" s="279"/>
      <c r="AO388" s="279"/>
      <c r="AP388" s="279"/>
      <c r="AQ388" s="279"/>
      <c r="AR388" s="279"/>
      <c r="AS388" s="279"/>
      <c r="AT388" s="279"/>
      <c r="AU388" s="279"/>
      <c r="AV388" s="279"/>
      <c r="AW388" s="279"/>
      <c r="AX388" s="279"/>
      <c r="AY388" s="279"/>
      <c r="AZ388" s="279"/>
      <c r="BA388" s="279"/>
      <c r="BB388" s="279"/>
      <c r="BC388" s="279"/>
    </row>
    <row r="389" spans="1:55" s="44" customFormat="1">
      <c r="A389" s="277"/>
      <c r="B389" s="625" t="s">
        <v>694</v>
      </c>
      <c r="C389" s="625"/>
      <c r="D389" s="625"/>
      <c r="E389" s="625"/>
      <c r="F389" s="625"/>
      <c r="G389" s="625"/>
      <c r="H389" s="625"/>
      <c r="I389" s="324">
        <v>1702</v>
      </c>
      <c r="J389" s="662"/>
      <c r="K389" s="662"/>
      <c r="L389" s="662"/>
      <c r="M389" s="662"/>
      <c r="N389" s="662"/>
      <c r="O389" s="331" t="s">
        <v>9</v>
      </c>
      <c r="P389" s="279"/>
      <c r="Q389" s="279"/>
      <c r="R389" s="279"/>
      <c r="S389" s="279"/>
      <c r="T389" s="279"/>
      <c r="U389" s="279"/>
      <c r="V389" s="279"/>
      <c r="W389" s="279"/>
      <c r="X389" s="279"/>
      <c r="Y389" s="279"/>
      <c r="Z389" s="279"/>
      <c r="AA389" s="279"/>
      <c r="AB389" s="279"/>
      <c r="AC389" s="279"/>
      <c r="AD389" s="279"/>
      <c r="AE389" s="279"/>
      <c r="AF389" s="279"/>
      <c r="AG389" s="279"/>
      <c r="AH389" s="279"/>
      <c r="AI389" s="279"/>
      <c r="AJ389" s="279"/>
      <c r="AK389" s="279"/>
      <c r="AL389" s="279"/>
      <c r="AM389" s="279"/>
      <c r="AN389" s="279"/>
      <c r="AO389" s="279"/>
      <c r="AP389" s="279"/>
      <c r="AQ389" s="279"/>
      <c r="AR389" s="279"/>
      <c r="AS389" s="279"/>
      <c r="AT389" s="279"/>
      <c r="AU389" s="279"/>
      <c r="AV389" s="279"/>
      <c r="AW389" s="279"/>
      <c r="AX389" s="279"/>
      <c r="AY389" s="279"/>
      <c r="AZ389" s="279"/>
      <c r="BA389" s="279"/>
      <c r="BB389" s="279"/>
      <c r="BC389" s="279"/>
    </row>
    <row r="390" spans="1:55" s="44" customFormat="1">
      <c r="A390" s="277"/>
      <c r="B390" s="625" t="s">
        <v>295</v>
      </c>
      <c r="C390" s="625"/>
      <c r="D390" s="625"/>
      <c r="E390" s="625"/>
      <c r="F390" s="625"/>
      <c r="G390" s="625"/>
      <c r="H390" s="625"/>
      <c r="I390" s="324">
        <v>1189</v>
      </c>
      <c r="J390" s="662"/>
      <c r="K390" s="662"/>
      <c r="L390" s="662"/>
      <c r="M390" s="662"/>
      <c r="N390" s="662"/>
      <c r="O390" s="331" t="s">
        <v>9</v>
      </c>
      <c r="P390" s="279"/>
      <c r="Q390" s="279"/>
      <c r="R390" s="279"/>
      <c r="S390" s="279"/>
      <c r="T390" s="279"/>
      <c r="U390" s="279"/>
      <c r="V390" s="279"/>
      <c r="W390" s="279"/>
      <c r="X390" s="279"/>
      <c r="Y390" s="279"/>
      <c r="Z390" s="279"/>
      <c r="AA390" s="279"/>
      <c r="AB390" s="279"/>
      <c r="AC390" s="279"/>
      <c r="AD390" s="279"/>
      <c r="AE390" s="279"/>
      <c r="AF390" s="279"/>
      <c r="AG390" s="279"/>
      <c r="AH390" s="279"/>
      <c r="AI390" s="279"/>
      <c r="AJ390" s="279"/>
      <c r="AK390" s="279"/>
      <c r="AL390" s="279"/>
      <c r="AM390" s="279"/>
      <c r="AN390" s="279"/>
      <c r="AO390" s="279"/>
      <c r="AP390" s="279"/>
      <c r="AQ390" s="279"/>
      <c r="AR390" s="279"/>
      <c r="AS390" s="279"/>
      <c r="AT390" s="279"/>
      <c r="AU390" s="279"/>
      <c r="AV390" s="279"/>
      <c r="AW390" s="279"/>
      <c r="AX390" s="279"/>
      <c r="AY390" s="279"/>
      <c r="AZ390" s="279"/>
      <c r="BA390" s="279"/>
      <c r="BB390" s="279"/>
      <c r="BC390" s="279"/>
    </row>
    <row r="391" spans="1:55" s="44" customFormat="1">
      <c r="A391" s="277"/>
      <c r="B391" s="625" t="s">
        <v>296</v>
      </c>
      <c r="C391" s="625"/>
      <c r="D391" s="625"/>
      <c r="E391" s="625"/>
      <c r="F391" s="625"/>
      <c r="G391" s="625"/>
      <c r="H391" s="625"/>
      <c r="I391" s="324">
        <v>1190</v>
      </c>
      <c r="J391" s="662"/>
      <c r="K391" s="662"/>
      <c r="L391" s="662"/>
      <c r="M391" s="662"/>
      <c r="N391" s="662"/>
      <c r="O391" s="331" t="s">
        <v>26</v>
      </c>
      <c r="P391" s="279"/>
      <c r="Q391" s="279"/>
      <c r="R391" s="279"/>
      <c r="S391" s="279"/>
      <c r="T391" s="279"/>
      <c r="U391" s="279"/>
      <c r="V391" s="279"/>
      <c r="W391" s="279"/>
      <c r="X391" s="279"/>
      <c r="Y391" s="279"/>
      <c r="Z391" s="279"/>
      <c r="AA391" s="279"/>
      <c r="AB391" s="279"/>
      <c r="AC391" s="279"/>
      <c r="AD391" s="279"/>
      <c r="AE391" s="279"/>
      <c r="AF391" s="279"/>
      <c r="AG391" s="279"/>
      <c r="AH391" s="279"/>
      <c r="AI391" s="279"/>
      <c r="AJ391" s="279"/>
      <c r="AK391" s="279"/>
      <c r="AL391" s="279"/>
      <c r="AM391" s="279"/>
      <c r="AN391" s="279"/>
      <c r="AO391" s="279"/>
      <c r="AP391" s="279"/>
      <c r="AQ391" s="279"/>
      <c r="AR391" s="279"/>
      <c r="AS391" s="279"/>
      <c r="AT391" s="279"/>
      <c r="AU391" s="279"/>
      <c r="AV391" s="279"/>
      <c r="AW391" s="279"/>
      <c r="AX391" s="279"/>
      <c r="AY391" s="279"/>
      <c r="AZ391" s="279"/>
      <c r="BA391" s="279"/>
      <c r="BB391" s="279"/>
      <c r="BC391" s="279"/>
    </row>
    <row r="392" spans="1:55" s="44" customFormat="1">
      <c r="A392" s="277"/>
      <c r="B392" s="672" t="s">
        <v>695</v>
      </c>
      <c r="C392" s="672"/>
      <c r="D392" s="672"/>
      <c r="E392" s="672"/>
      <c r="F392" s="672"/>
      <c r="G392" s="672"/>
      <c r="H392" s="672"/>
      <c r="I392" s="409">
        <v>645</v>
      </c>
      <c r="J392" s="680"/>
      <c r="K392" s="680"/>
      <c r="L392" s="680"/>
      <c r="M392" s="680"/>
      <c r="N392" s="680"/>
      <c r="O392" s="409" t="s">
        <v>27</v>
      </c>
      <c r="P392" s="279"/>
      <c r="Q392" s="279"/>
      <c r="R392" s="279"/>
      <c r="S392" s="279"/>
      <c r="T392" s="279"/>
      <c r="U392" s="279"/>
      <c r="V392" s="279"/>
      <c r="W392" s="279"/>
      <c r="X392" s="279"/>
      <c r="Y392" s="279"/>
      <c r="Z392" s="279"/>
      <c r="AA392" s="279"/>
      <c r="AB392" s="279"/>
      <c r="AC392" s="279"/>
      <c r="AD392" s="279"/>
      <c r="AE392" s="279"/>
      <c r="AF392" s="279"/>
      <c r="AG392" s="279"/>
      <c r="AH392" s="279"/>
      <c r="AI392" s="279"/>
      <c r="AJ392" s="279"/>
      <c r="AK392" s="279"/>
      <c r="AL392" s="279"/>
      <c r="AM392" s="279"/>
      <c r="AN392" s="279"/>
      <c r="AO392" s="279"/>
      <c r="AP392" s="279"/>
      <c r="AQ392" s="279"/>
      <c r="AR392" s="279"/>
      <c r="AS392" s="279"/>
      <c r="AT392" s="279"/>
      <c r="AU392" s="279"/>
      <c r="AV392" s="279"/>
      <c r="AW392" s="279"/>
      <c r="AX392" s="279"/>
      <c r="AY392" s="279"/>
      <c r="AZ392" s="279"/>
      <c r="BA392" s="279"/>
      <c r="BB392" s="279"/>
      <c r="BC392" s="279"/>
    </row>
    <row r="393" spans="1:55" s="44" customFormat="1">
      <c r="A393" s="277"/>
      <c r="B393" s="672" t="s">
        <v>696</v>
      </c>
      <c r="C393" s="672"/>
      <c r="D393" s="672"/>
      <c r="E393" s="672"/>
      <c r="F393" s="672"/>
      <c r="G393" s="672"/>
      <c r="H393" s="672"/>
      <c r="I393" s="409">
        <v>646</v>
      </c>
      <c r="J393" s="680"/>
      <c r="K393" s="680"/>
      <c r="L393" s="680"/>
      <c r="M393" s="680"/>
      <c r="N393" s="680"/>
      <c r="O393" s="409" t="s">
        <v>27</v>
      </c>
      <c r="P393" s="279"/>
      <c r="Q393" s="279"/>
      <c r="R393" s="279"/>
      <c r="S393" s="279"/>
      <c r="T393" s="279"/>
      <c r="U393" s="279"/>
      <c r="V393" s="279"/>
      <c r="W393" s="279"/>
      <c r="X393" s="279"/>
      <c r="Y393" s="279"/>
      <c r="Z393" s="279"/>
      <c r="AA393" s="279"/>
      <c r="AB393" s="279"/>
      <c r="AC393" s="279"/>
      <c r="AD393" s="279"/>
      <c r="AE393" s="279"/>
      <c r="AF393" s="279"/>
      <c r="AG393" s="279"/>
      <c r="AH393" s="279"/>
      <c r="AI393" s="279"/>
      <c r="AJ393" s="279"/>
      <c r="AK393" s="279"/>
      <c r="AL393" s="279"/>
      <c r="AM393" s="279"/>
      <c r="AN393" s="279"/>
      <c r="AO393" s="279"/>
      <c r="AP393" s="279"/>
      <c r="AQ393" s="279"/>
      <c r="AR393" s="279"/>
      <c r="AS393" s="279"/>
      <c r="AT393" s="279"/>
      <c r="AU393" s="279"/>
      <c r="AV393" s="279"/>
      <c r="AW393" s="279"/>
      <c r="AX393" s="279"/>
      <c r="AY393" s="279"/>
      <c r="AZ393" s="279"/>
      <c r="BA393" s="279"/>
      <c r="BB393" s="279"/>
      <c r="BC393" s="279"/>
    </row>
    <row r="394" spans="1:55" s="44" customFormat="1">
      <c r="A394" s="277"/>
      <c r="B394" s="279"/>
      <c r="C394" s="279"/>
      <c r="D394" s="279"/>
      <c r="E394" s="279"/>
      <c r="F394" s="279"/>
      <c r="G394" s="279"/>
      <c r="H394" s="279"/>
      <c r="I394" s="279"/>
      <c r="J394" s="279"/>
      <c r="K394" s="279"/>
      <c r="L394" s="279"/>
      <c r="M394" s="279"/>
      <c r="N394" s="279"/>
      <c r="O394" s="279"/>
      <c r="P394" s="279"/>
      <c r="Q394" s="279"/>
      <c r="R394" s="279"/>
      <c r="S394" s="279"/>
      <c r="T394" s="279"/>
      <c r="U394" s="279"/>
      <c r="V394" s="279"/>
      <c r="W394" s="279"/>
      <c r="X394" s="279"/>
      <c r="Y394" s="279"/>
      <c r="Z394" s="279"/>
      <c r="AA394" s="279"/>
      <c r="AB394" s="279"/>
      <c r="AC394" s="279"/>
      <c r="AD394" s="279"/>
      <c r="AE394" s="279"/>
      <c r="AF394" s="279"/>
      <c r="AG394" s="279"/>
      <c r="AH394" s="279"/>
      <c r="AI394" s="279"/>
      <c r="AJ394" s="279"/>
      <c r="AK394" s="279"/>
      <c r="AL394" s="279"/>
      <c r="AM394" s="279"/>
      <c r="AN394" s="279"/>
      <c r="AO394" s="279"/>
      <c r="AP394" s="279"/>
      <c r="AQ394" s="279"/>
      <c r="AR394" s="279"/>
      <c r="AS394" s="279"/>
      <c r="AT394" s="279"/>
      <c r="AU394" s="279"/>
      <c r="AV394" s="279"/>
      <c r="AW394" s="279"/>
      <c r="AX394" s="279"/>
      <c r="AY394" s="279"/>
      <c r="AZ394" s="279"/>
      <c r="BA394" s="279"/>
      <c r="BB394" s="279"/>
      <c r="BC394" s="279"/>
    </row>
    <row r="395" spans="1:55" s="44" customFormat="1">
      <c r="A395" s="277"/>
      <c r="B395" s="638" t="s">
        <v>697</v>
      </c>
      <c r="C395" s="638"/>
      <c r="D395" s="638"/>
      <c r="E395" s="638"/>
      <c r="F395" s="638"/>
      <c r="G395" s="682" t="s">
        <v>297</v>
      </c>
      <c r="H395" s="682"/>
      <c r="I395" s="682"/>
      <c r="J395" s="682"/>
      <c r="K395" s="682"/>
      <c r="L395" s="682"/>
      <c r="M395" s="682" t="s">
        <v>298</v>
      </c>
      <c r="N395" s="682"/>
      <c r="O395" s="682"/>
      <c r="P395" s="682"/>
      <c r="Q395" s="682"/>
      <c r="R395" s="682"/>
      <c r="S395" s="682" t="s">
        <v>299</v>
      </c>
      <c r="T395" s="682"/>
      <c r="U395" s="682"/>
      <c r="V395" s="682"/>
      <c r="W395" s="682"/>
      <c r="X395" s="682"/>
      <c r="Y395" s="682"/>
      <c r="Z395" s="682"/>
      <c r="AA395" s="682"/>
      <c r="AB395" s="682"/>
      <c r="AC395" s="682"/>
      <c r="AD395" s="682"/>
      <c r="AE395" s="682"/>
      <c r="AF395" s="682"/>
      <c r="AG395" s="682"/>
      <c r="AH395" s="682"/>
      <c r="AI395" s="682"/>
      <c r="AJ395" s="682"/>
      <c r="AK395" s="682"/>
      <c r="AL395" s="682"/>
      <c r="AM395" s="682"/>
      <c r="AN395" s="682"/>
      <c r="AO395" s="682"/>
      <c r="AP395" s="682"/>
      <c r="AQ395" s="682"/>
      <c r="AR395" s="682"/>
      <c r="AS395" s="682"/>
      <c r="AT395" s="682"/>
      <c r="AU395" s="682"/>
      <c r="AV395" s="682"/>
      <c r="AW395" s="683" t="s">
        <v>300</v>
      </c>
      <c r="AX395" s="683"/>
      <c r="AY395" s="683"/>
      <c r="AZ395" s="683"/>
      <c r="BA395" s="683"/>
      <c r="BB395" s="683"/>
      <c r="BC395" s="341"/>
    </row>
    <row r="396" spans="1:55" s="44" customFormat="1">
      <c r="A396" s="277"/>
      <c r="B396" s="638"/>
      <c r="C396" s="638"/>
      <c r="D396" s="638"/>
      <c r="E396" s="638"/>
      <c r="F396" s="638"/>
      <c r="G396" s="682"/>
      <c r="H396" s="682"/>
      <c r="I396" s="682"/>
      <c r="J396" s="682"/>
      <c r="K396" s="682"/>
      <c r="L396" s="682"/>
      <c r="M396" s="682"/>
      <c r="N396" s="682"/>
      <c r="O396" s="682"/>
      <c r="P396" s="682"/>
      <c r="Q396" s="682"/>
      <c r="R396" s="682"/>
      <c r="S396" s="683" t="s">
        <v>301</v>
      </c>
      <c r="T396" s="683"/>
      <c r="U396" s="683"/>
      <c r="V396" s="683"/>
      <c r="W396" s="683"/>
      <c r="X396" s="683"/>
      <c r="Y396" s="683"/>
      <c r="Z396" s="683"/>
      <c r="AA396" s="683"/>
      <c r="AB396" s="683"/>
      <c r="AC396" s="683"/>
      <c r="AD396" s="683"/>
      <c r="AE396" s="683"/>
      <c r="AF396" s="683"/>
      <c r="AG396" s="683"/>
      <c r="AH396" s="683"/>
      <c r="AI396" s="683"/>
      <c r="AJ396" s="683"/>
      <c r="AK396" s="683" t="s">
        <v>302</v>
      </c>
      <c r="AL396" s="683"/>
      <c r="AM396" s="683"/>
      <c r="AN396" s="683"/>
      <c r="AO396" s="683"/>
      <c r="AP396" s="683"/>
      <c r="AQ396" s="683" t="s">
        <v>303</v>
      </c>
      <c r="AR396" s="683"/>
      <c r="AS396" s="683"/>
      <c r="AT396" s="683"/>
      <c r="AU396" s="683"/>
      <c r="AV396" s="683"/>
      <c r="AW396" s="683"/>
      <c r="AX396" s="683"/>
      <c r="AY396" s="683"/>
      <c r="AZ396" s="683"/>
      <c r="BA396" s="683"/>
      <c r="BB396" s="683"/>
      <c r="BC396" s="341"/>
    </row>
    <row r="397" spans="1:55" s="44" customFormat="1">
      <c r="A397" s="277"/>
      <c r="B397" s="638"/>
      <c r="C397" s="638"/>
      <c r="D397" s="638"/>
      <c r="E397" s="638"/>
      <c r="F397" s="638"/>
      <c r="G397" s="682"/>
      <c r="H397" s="682"/>
      <c r="I397" s="682"/>
      <c r="J397" s="682"/>
      <c r="K397" s="682"/>
      <c r="L397" s="682"/>
      <c r="M397" s="682"/>
      <c r="N397" s="682"/>
      <c r="O397" s="682"/>
      <c r="P397" s="682"/>
      <c r="Q397" s="682"/>
      <c r="R397" s="682"/>
      <c r="S397" s="684" t="s">
        <v>698</v>
      </c>
      <c r="T397" s="684"/>
      <c r="U397" s="684"/>
      <c r="V397" s="684"/>
      <c r="W397" s="684"/>
      <c r="X397" s="684"/>
      <c r="Y397" s="681" t="s">
        <v>305</v>
      </c>
      <c r="Z397" s="681"/>
      <c r="AA397" s="681"/>
      <c r="AB397" s="681"/>
      <c r="AC397" s="681"/>
      <c r="AD397" s="681"/>
      <c r="AE397" s="681" t="s">
        <v>306</v>
      </c>
      <c r="AF397" s="681"/>
      <c r="AG397" s="681"/>
      <c r="AH397" s="681"/>
      <c r="AI397" s="681"/>
      <c r="AJ397" s="681"/>
      <c r="AK397" s="683"/>
      <c r="AL397" s="683"/>
      <c r="AM397" s="683"/>
      <c r="AN397" s="683"/>
      <c r="AO397" s="683"/>
      <c r="AP397" s="683"/>
      <c r="AQ397" s="683"/>
      <c r="AR397" s="683"/>
      <c r="AS397" s="683"/>
      <c r="AT397" s="683"/>
      <c r="AU397" s="683"/>
      <c r="AV397" s="683"/>
      <c r="AW397" s="683"/>
      <c r="AX397" s="683"/>
      <c r="AY397" s="683"/>
      <c r="AZ397" s="683"/>
      <c r="BA397" s="683"/>
      <c r="BB397" s="683"/>
      <c r="BC397" s="341"/>
    </row>
    <row r="398" spans="1:55" s="44" customFormat="1" ht="18.75" customHeight="1">
      <c r="A398" s="277"/>
      <c r="B398" s="580" t="s">
        <v>699</v>
      </c>
      <c r="C398" s="580"/>
      <c r="D398" s="580"/>
      <c r="E398" s="580"/>
      <c r="F398" s="580"/>
      <c r="G398" s="324">
        <v>1200</v>
      </c>
      <c r="H398" s="552"/>
      <c r="I398" s="552"/>
      <c r="J398" s="552"/>
      <c r="K398" s="552"/>
      <c r="L398" s="552"/>
      <c r="M398" s="324">
        <v>1211</v>
      </c>
      <c r="N398" s="552"/>
      <c r="O398" s="552"/>
      <c r="P398" s="552"/>
      <c r="Q398" s="552"/>
      <c r="R398" s="552"/>
      <c r="S398" s="324">
        <v>1221</v>
      </c>
      <c r="T398" s="552"/>
      <c r="U398" s="552"/>
      <c r="V398" s="552"/>
      <c r="W398" s="552"/>
      <c r="X398" s="552"/>
      <c r="Y398" s="324">
        <v>1730</v>
      </c>
      <c r="Z398" s="552"/>
      <c r="AA398" s="552"/>
      <c r="AB398" s="552"/>
      <c r="AC398" s="552"/>
      <c r="AD398" s="552"/>
      <c r="AE398" s="324">
        <v>1731</v>
      </c>
      <c r="AF398" s="552"/>
      <c r="AG398" s="552"/>
      <c r="AH398" s="552"/>
      <c r="AI398" s="552"/>
      <c r="AJ398" s="552"/>
      <c r="AK398" s="324">
        <v>1234</v>
      </c>
      <c r="AL398" s="552"/>
      <c r="AM398" s="552"/>
      <c r="AN398" s="552"/>
      <c r="AO398" s="552"/>
      <c r="AP398" s="552"/>
      <c r="AQ398" s="324">
        <v>1246</v>
      </c>
      <c r="AR398" s="552"/>
      <c r="AS398" s="552"/>
      <c r="AT398" s="552"/>
      <c r="AU398" s="552"/>
      <c r="AV398" s="552"/>
      <c r="AW398" s="324">
        <v>1260</v>
      </c>
      <c r="AX398" s="552"/>
      <c r="AY398" s="552"/>
      <c r="AZ398" s="552"/>
      <c r="BA398" s="552"/>
      <c r="BB398" s="552"/>
      <c r="BC398" s="331" t="s">
        <v>9</v>
      </c>
    </row>
    <row r="399" spans="1:55" s="44" customFormat="1" ht="18.75" customHeight="1">
      <c r="A399" s="277"/>
      <c r="B399" s="580" t="s">
        <v>700</v>
      </c>
      <c r="C399" s="580"/>
      <c r="D399" s="580"/>
      <c r="E399" s="580"/>
      <c r="F399" s="580"/>
      <c r="G399" s="342"/>
      <c r="H399" s="685"/>
      <c r="I399" s="685"/>
      <c r="J399" s="685"/>
      <c r="K399" s="685"/>
      <c r="L399" s="685"/>
      <c r="M399" s="343"/>
      <c r="N399" s="686"/>
      <c r="O399" s="687"/>
      <c r="P399" s="687"/>
      <c r="Q399" s="687"/>
      <c r="R399" s="688"/>
      <c r="S399" s="324">
        <v>1222</v>
      </c>
      <c r="T399" s="657"/>
      <c r="U399" s="657"/>
      <c r="V399" s="657"/>
      <c r="W399" s="657"/>
      <c r="X399" s="657"/>
      <c r="Y399" s="343"/>
      <c r="Z399" s="689"/>
      <c r="AA399" s="689"/>
      <c r="AB399" s="689"/>
      <c r="AC399" s="689"/>
      <c r="AD399" s="689"/>
      <c r="AE399" s="343"/>
      <c r="AF399" s="689"/>
      <c r="AG399" s="689"/>
      <c r="AH399" s="689"/>
      <c r="AI399" s="689"/>
      <c r="AJ399" s="689"/>
      <c r="AK399" s="324">
        <v>1235</v>
      </c>
      <c r="AL399" s="657"/>
      <c r="AM399" s="657"/>
      <c r="AN399" s="657"/>
      <c r="AO399" s="657"/>
      <c r="AP399" s="657"/>
      <c r="AQ399" s="324">
        <v>1247</v>
      </c>
      <c r="AR399" s="657"/>
      <c r="AS399" s="657"/>
      <c r="AT399" s="657"/>
      <c r="AU399" s="657"/>
      <c r="AV399" s="657"/>
      <c r="AW399" s="342"/>
      <c r="AX399" s="685"/>
      <c r="AY399" s="685"/>
      <c r="AZ399" s="685"/>
      <c r="BA399" s="685"/>
      <c r="BB399" s="685"/>
      <c r="BC399" s="339" t="s">
        <v>26</v>
      </c>
    </row>
    <row r="400" spans="1:55" s="44" customFormat="1" ht="18.75" customHeight="1">
      <c r="A400" s="277"/>
      <c r="B400" s="580" t="s">
        <v>701</v>
      </c>
      <c r="C400" s="580"/>
      <c r="D400" s="580"/>
      <c r="E400" s="580"/>
      <c r="F400" s="580"/>
      <c r="G400" s="324">
        <v>1201</v>
      </c>
      <c r="H400" s="657"/>
      <c r="I400" s="657"/>
      <c r="J400" s="657"/>
      <c r="K400" s="657"/>
      <c r="L400" s="657"/>
      <c r="M400" s="343"/>
      <c r="N400" s="686"/>
      <c r="O400" s="687"/>
      <c r="P400" s="687"/>
      <c r="Q400" s="687"/>
      <c r="R400" s="688"/>
      <c r="S400" s="343"/>
      <c r="T400" s="689"/>
      <c r="U400" s="689"/>
      <c r="V400" s="689"/>
      <c r="W400" s="689"/>
      <c r="X400" s="689"/>
      <c r="Y400" s="324">
        <v>1223</v>
      </c>
      <c r="Z400" s="657"/>
      <c r="AA400" s="657"/>
      <c r="AB400" s="657"/>
      <c r="AC400" s="657"/>
      <c r="AD400" s="657"/>
      <c r="AE400" s="343"/>
      <c r="AF400" s="689"/>
      <c r="AG400" s="689"/>
      <c r="AH400" s="689"/>
      <c r="AI400" s="689"/>
      <c r="AJ400" s="689"/>
      <c r="AK400" s="343"/>
      <c r="AL400" s="689"/>
      <c r="AM400" s="689"/>
      <c r="AN400" s="689"/>
      <c r="AO400" s="689"/>
      <c r="AP400" s="689"/>
      <c r="AQ400" s="342"/>
      <c r="AR400" s="690"/>
      <c r="AS400" s="691"/>
      <c r="AT400" s="691"/>
      <c r="AU400" s="691"/>
      <c r="AV400" s="692"/>
      <c r="AW400" s="324">
        <v>1261</v>
      </c>
      <c r="AX400" s="657"/>
      <c r="AY400" s="657"/>
      <c r="AZ400" s="657"/>
      <c r="BA400" s="657"/>
      <c r="BB400" s="657"/>
      <c r="BC400" s="339" t="s">
        <v>26</v>
      </c>
    </row>
    <row r="401" spans="1:56" s="44" customFormat="1" ht="18.75" customHeight="1">
      <c r="A401" s="277"/>
      <c r="B401" s="580" t="s">
        <v>291</v>
      </c>
      <c r="C401" s="580"/>
      <c r="D401" s="580"/>
      <c r="E401" s="580"/>
      <c r="F401" s="580"/>
      <c r="G401" s="324">
        <v>1202</v>
      </c>
      <c r="H401" s="657"/>
      <c r="I401" s="657"/>
      <c r="J401" s="657"/>
      <c r="K401" s="657"/>
      <c r="L401" s="657"/>
      <c r="M401" s="324">
        <v>1212</v>
      </c>
      <c r="N401" s="657"/>
      <c r="O401" s="657"/>
      <c r="P401" s="657"/>
      <c r="Q401" s="657"/>
      <c r="R401" s="657"/>
      <c r="S401" s="324">
        <v>1224</v>
      </c>
      <c r="T401" s="657"/>
      <c r="U401" s="657"/>
      <c r="V401" s="657"/>
      <c r="W401" s="657"/>
      <c r="X401" s="657"/>
      <c r="Y401" s="324">
        <v>1733</v>
      </c>
      <c r="Z401" s="657"/>
      <c r="AA401" s="657"/>
      <c r="AB401" s="657"/>
      <c r="AC401" s="657"/>
      <c r="AD401" s="657"/>
      <c r="AE401" s="324">
        <v>1734</v>
      </c>
      <c r="AF401" s="657"/>
      <c r="AG401" s="657"/>
      <c r="AH401" s="657"/>
      <c r="AI401" s="657"/>
      <c r="AJ401" s="657"/>
      <c r="AK401" s="324">
        <v>1236</v>
      </c>
      <c r="AL401" s="657"/>
      <c r="AM401" s="657"/>
      <c r="AN401" s="657"/>
      <c r="AO401" s="657"/>
      <c r="AP401" s="657"/>
      <c r="AQ401" s="324">
        <v>1248</v>
      </c>
      <c r="AR401" s="657"/>
      <c r="AS401" s="657"/>
      <c r="AT401" s="657"/>
      <c r="AU401" s="657"/>
      <c r="AV401" s="657"/>
      <c r="AW401" s="324">
        <v>1262</v>
      </c>
      <c r="AX401" s="657"/>
      <c r="AY401" s="657"/>
      <c r="AZ401" s="657"/>
      <c r="BA401" s="657"/>
      <c r="BB401" s="657"/>
      <c r="BC401" s="339" t="s">
        <v>9</v>
      </c>
    </row>
    <row r="402" spans="1:56" s="44" customFormat="1" ht="18.75" customHeight="1">
      <c r="A402" s="277"/>
      <c r="B402" s="580" t="s">
        <v>292</v>
      </c>
      <c r="C402" s="580"/>
      <c r="D402" s="580"/>
      <c r="E402" s="580"/>
      <c r="F402" s="580"/>
      <c r="G402" s="324">
        <v>1203</v>
      </c>
      <c r="H402" s="657"/>
      <c r="I402" s="657"/>
      <c r="J402" s="657"/>
      <c r="K402" s="657"/>
      <c r="L402" s="657"/>
      <c r="M402" s="324">
        <v>1213</v>
      </c>
      <c r="N402" s="657"/>
      <c r="O402" s="657"/>
      <c r="P402" s="657"/>
      <c r="Q402" s="657"/>
      <c r="R402" s="657"/>
      <c r="S402" s="324">
        <v>1225</v>
      </c>
      <c r="T402" s="657"/>
      <c r="U402" s="657"/>
      <c r="V402" s="657"/>
      <c r="W402" s="657"/>
      <c r="X402" s="657"/>
      <c r="Y402" s="324">
        <v>1735</v>
      </c>
      <c r="Z402" s="657"/>
      <c r="AA402" s="657"/>
      <c r="AB402" s="657"/>
      <c r="AC402" s="657"/>
      <c r="AD402" s="657"/>
      <c r="AE402" s="324">
        <v>1736</v>
      </c>
      <c r="AF402" s="657"/>
      <c r="AG402" s="657"/>
      <c r="AH402" s="657"/>
      <c r="AI402" s="657"/>
      <c r="AJ402" s="657"/>
      <c r="AK402" s="324">
        <v>1237</v>
      </c>
      <c r="AL402" s="657"/>
      <c r="AM402" s="657"/>
      <c r="AN402" s="657"/>
      <c r="AO402" s="657"/>
      <c r="AP402" s="657"/>
      <c r="AQ402" s="324">
        <v>1249</v>
      </c>
      <c r="AR402" s="657"/>
      <c r="AS402" s="657"/>
      <c r="AT402" s="657"/>
      <c r="AU402" s="657"/>
      <c r="AV402" s="657"/>
      <c r="AW402" s="324">
        <v>1263</v>
      </c>
      <c r="AX402" s="657"/>
      <c r="AY402" s="657"/>
      <c r="AZ402" s="657"/>
      <c r="BA402" s="657"/>
      <c r="BB402" s="657"/>
      <c r="BC402" s="339" t="s">
        <v>26</v>
      </c>
    </row>
    <row r="403" spans="1:56" s="44" customFormat="1" ht="18.75" customHeight="1">
      <c r="A403" s="277"/>
      <c r="B403" s="580" t="s">
        <v>702</v>
      </c>
      <c r="C403" s="580"/>
      <c r="D403" s="580"/>
      <c r="E403" s="580"/>
      <c r="F403" s="580"/>
      <c r="G403" s="324">
        <v>1204</v>
      </c>
      <c r="H403" s="657"/>
      <c r="I403" s="657"/>
      <c r="J403" s="657"/>
      <c r="K403" s="657"/>
      <c r="L403" s="657"/>
      <c r="M403" s="324">
        <v>1214</v>
      </c>
      <c r="N403" s="657"/>
      <c r="O403" s="657"/>
      <c r="P403" s="657"/>
      <c r="Q403" s="657"/>
      <c r="R403" s="657"/>
      <c r="S403" s="324">
        <v>1226</v>
      </c>
      <c r="T403" s="657"/>
      <c r="U403" s="657"/>
      <c r="V403" s="657"/>
      <c r="W403" s="657"/>
      <c r="X403" s="657"/>
      <c r="Y403" s="324">
        <v>1737</v>
      </c>
      <c r="Z403" s="657"/>
      <c r="AA403" s="657"/>
      <c r="AB403" s="657"/>
      <c r="AC403" s="657"/>
      <c r="AD403" s="657"/>
      <c r="AE403" s="324">
        <v>1738</v>
      </c>
      <c r="AF403" s="657"/>
      <c r="AG403" s="657"/>
      <c r="AH403" s="657"/>
      <c r="AI403" s="657"/>
      <c r="AJ403" s="657"/>
      <c r="AK403" s="324">
        <v>1238</v>
      </c>
      <c r="AL403" s="657"/>
      <c r="AM403" s="657"/>
      <c r="AN403" s="657"/>
      <c r="AO403" s="657"/>
      <c r="AP403" s="657"/>
      <c r="AQ403" s="324">
        <v>1250</v>
      </c>
      <c r="AR403" s="657"/>
      <c r="AS403" s="657"/>
      <c r="AT403" s="657"/>
      <c r="AU403" s="657"/>
      <c r="AV403" s="657"/>
      <c r="AW403" s="324">
        <v>1264</v>
      </c>
      <c r="AX403" s="657"/>
      <c r="AY403" s="657"/>
      <c r="AZ403" s="657"/>
      <c r="BA403" s="657"/>
      <c r="BB403" s="657"/>
      <c r="BC403" s="339" t="s">
        <v>26</v>
      </c>
    </row>
    <row r="404" spans="1:56" s="44" customFormat="1" ht="18.75" customHeight="1">
      <c r="A404" s="277"/>
      <c r="B404" s="580" t="s">
        <v>307</v>
      </c>
      <c r="C404" s="580"/>
      <c r="D404" s="580"/>
      <c r="E404" s="580"/>
      <c r="F404" s="580"/>
      <c r="G404" s="324">
        <v>1205</v>
      </c>
      <c r="H404" s="657"/>
      <c r="I404" s="657"/>
      <c r="J404" s="657"/>
      <c r="K404" s="657"/>
      <c r="L404" s="657"/>
      <c r="M404" s="324">
        <v>1215</v>
      </c>
      <c r="N404" s="657"/>
      <c r="O404" s="657"/>
      <c r="P404" s="657"/>
      <c r="Q404" s="657"/>
      <c r="R404" s="657"/>
      <c r="S404" s="324">
        <v>1227</v>
      </c>
      <c r="T404" s="657"/>
      <c r="U404" s="657"/>
      <c r="V404" s="657"/>
      <c r="W404" s="657"/>
      <c r="X404" s="657"/>
      <c r="Y404" s="324">
        <v>1739</v>
      </c>
      <c r="Z404" s="657"/>
      <c r="AA404" s="657"/>
      <c r="AB404" s="657"/>
      <c r="AC404" s="657"/>
      <c r="AD404" s="657"/>
      <c r="AE404" s="324">
        <v>1740</v>
      </c>
      <c r="AF404" s="657"/>
      <c r="AG404" s="657"/>
      <c r="AH404" s="657"/>
      <c r="AI404" s="657"/>
      <c r="AJ404" s="657"/>
      <c r="AK404" s="324">
        <v>1239</v>
      </c>
      <c r="AL404" s="657"/>
      <c r="AM404" s="657"/>
      <c r="AN404" s="657"/>
      <c r="AO404" s="657"/>
      <c r="AP404" s="657"/>
      <c r="AQ404" s="324">
        <v>1251</v>
      </c>
      <c r="AR404" s="657"/>
      <c r="AS404" s="657"/>
      <c r="AT404" s="657"/>
      <c r="AU404" s="657"/>
      <c r="AV404" s="657"/>
      <c r="AW404" s="342"/>
      <c r="AX404" s="685"/>
      <c r="AY404" s="685"/>
      <c r="AZ404" s="685"/>
      <c r="BA404" s="685"/>
      <c r="BB404" s="685"/>
      <c r="BC404" s="339" t="s">
        <v>9</v>
      </c>
    </row>
    <row r="405" spans="1:56" s="44" customFormat="1" ht="18.75" customHeight="1">
      <c r="A405" s="277"/>
      <c r="B405" s="580" t="s">
        <v>308</v>
      </c>
      <c r="C405" s="580"/>
      <c r="D405" s="580"/>
      <c r="E405" s="580"/>
      <c r="F405" s="580"/>
      <c r="G405" s="324">
        <v>1206</v>
      </c>
      <c r="H405" s="657"/>
      <c r="I405" s="657"/>
      <c r="J405" s="657"/>
      <c r="K405" s="657"/>
      <c r="L405" s="657"/>
      <c r="M405" s="324">
        <v>1216</v>
      </c>
      <c r="N405" s="657"/>
      <c r="O405" s="657"/>
      <c r="P405" s="657"/>
      <c r="Q405" s="657"/>
      <c r="R405" s="657"/>
      <c r="S405" s="324">
        <v>1228</v>
      </c>
      <c r="T405" s="657"/>
      <c r="U405" s="657"/>
      <c r="V405" s="657"/>
      <c r="W405" s="657"/>
      <c r="X405" s="657"/>
      <c r="Y405" s="324">
        <v>1741</v>
      </c>
      <c r="Z405" s="657"/>
      <c r="AA405" s="657"/>
      <c r="AB405" s="657"/>
      <c r="AC405" s="657"/>
      <c r="AD405" s="657"/>
      <c r="AE405" s="324">
        <v>1742</v>
      </c>
      <c r="AF405" s="657"/>
      <c r="AG405" s="657"/>
      <c r="AH405" s="657"/>
      <c r="AI405" s="657"/>
      <c r="AJ405" s="657"/>
      <c r="AK405" s="324">
        <v>1240</v>
      </c>
      <c r="AL405" s="657"/>
      <c r="AM405" s="657"/>
      <c r="AN405" s="657"/>
      <c r="AO405" s="657"/>
      <c r="AP405" s="657"/>
      <c r="AQ405" s="324">
        <v>1252</v>
      </c>
      <c r="AR405" s="657"/>
      <c r="AS405" s="657"/>
      <c r="AT405" s="657"/>
      <c r="AU405" s="657"/>
      <c r="AV405" s="657"/>
      <c r="AW405" s="324">
        <v>1265</v>
      </c>
      <c r="AX405" s="657"/>
      <c r="AY405" s="657"/>
      <c r="AZ405" s="657"/>
      <c r="BA405" s="657"/>
      <c r="BB405" s="657"/>
      <c r="BC405" s="339" t="s">
        <v>9</v>
      </c>
    </row>
    <row r="406" spans="1:56" s="44" customFormat="1" ht="18.75" customHeight="1">
      <c r="A406" s="277"/>
      <c r="B406" s="580" t="s">
        <v>309</v>
      </c>
      <c r="C406" s="580"/>
      <c r="D406" s="580"/>
      <c r="E406" s="580"/>
      <c r="F406" s="580"/>
      <c r="G406" s="324">
        <v>1207</v>
      </c>
      <c r="H406" s="657"/>
      <c r="I406" s="657"/>
      <c r="J406" s="657"/>
      <c r="K406" s="657"/>
      <c r="L406" s="657"/>
      <c r="M406" s="324">
        <v>1217</v>
      </c>
      <c r="N406" s="657"/>
      <c r="O406" s="657"/>
      <c r="P406" s="657"/>
      <c r="Q406" s="657"/>
      <c r="R406" s="657"/>
      <c r="S406" s="324">
        <v>1229</v>
      </c>
      <c r="T406" s="657"/>
      <c r="U406" s="657"/>
      <c r="V406" s="657"/>
      <c r="W406" s="657"/>
      <c r="X406" s="657"/>
      <c r="Y406" s="324">
        <v>1743</v>
      </c>
      <c r="Z406" s="657"/>
      <c r="AA406" s="657"/>
      <c r="AB406" s="657"/>
      <c r="AC406" s="657"/>
      <c r="AD406" s="657"/>
      <c r="AE406" s="324">
        <v>1744</v>
      </c>
      <c r="AF406" s="657"/>
      <c r="AG406" s="657"/>
      <c r="AH406" s="657"/>
      <c r="AI406" s="657"/>
      <c r="AJ406" s="657"/>
      <c r="AK406" s="324">
        <v>1241</v>
      </c>
      <c r="AL406" s="657"/>
      <c r="AM406" s="657"/>
      <c r="AN406" s="657"/>
      <c r="AO406" s="657"/>
      <c r="AP406" s="657"/>
      <c r="AQ406" s="324">
        <v>1253</v>
      </c>
      <c r="AR406" s="657"/>
      <c r="AS406" s="657"/>
      <c r="AT406" s="657"/>
      <c r="AU406" s="657"/>
      <c r="AV406" s="657"/>
      <c r="AW406" s="324">
        <v>1266</v>
      </c>
      <c r="AX406" s="657"/>
      <c r="AY406" s="657"/>
      <c r="AZ406" s="657"/>
      <c r="BA406" s="657"/>
      <c r="BB406" s="657"/>
      <c r="BC406" s="339" t="s">
        <v>26</v>
      </c>
    </row>
    <row r="407" spans="1:56" s="44" customFormat="1" ht="18.75" customHeight="1">
      <c r="A407" s="277"/>
      <c r="B407" s="580" t="s">
        <v>703</v>
      </c>
      <c r="C407" s="580"/>
      <c r="D407" s="580"/>
      <c r="E407" s="580"/>
      <c r="F407" s="580"/>
      <c r="G407" s="324">
        <v>1208</v>
      </c>
      <c r="H407" s="657"/>
      <c r="I407" s="657"/>
      <c r="J407" s="657"/>
      <c r="K407" s="657"/>
      <c r="L407" s="657"/>
      <c r="M407" s="324">
        <v>1218</v>
      </c>
      <c r="N407" s="657"/>
      <c r="O407" s="657"/>
      <c r="P407" s="657"/>
      <c r="Q407" s="657"/>
      <c r="R407" s="657"/>
      <c r="S407" s="324">
        <v>1230</v>
      </c>
      <c r="T407" s="657"/>
      <c r="U407" s="657"/>
      <c r="V407" s="657"/>
      <c r="W407" s="657"/>
      <c r="X407" s="657"/>
      <c r="Y407" s="324">
        <v>1745</v>
      </c>
      <c r="Z407" s="657"/>
      <c r="AA407" s="657"/>
      <c r="AB407" s="657"/>
      <c r="AC407" s="657"/>
      <c r="AD407" s="657"/>
      <c r="AE407" s="324">
        <v>1746</v>
      </c>
      <c r="AF407" s="657"/>
      <c r="AG407" s="657"/>
      <c r="AH407" s="657"/>
      <c r="AI407" s="657"/>
      <c r="AJ407" s="657"/>
      <c r="AK407" s="324">
        <v>1242</v>
      </c>
      <c r="AL407" s="657"/>
      <c r="AM407" s="657"/>
      <c r="AN407" s="657"/>
      <c r="AO407" s="657"/>
      <c r="AP407" s="657"/>
      <c r="AQ407" s="324">
        <v>1254</v>
      </c>
      <c r="AR407" s="657"/>
      <c r="AS407" s="657"/>
      <c r="AT407" s="657"/>
      <c r="AU407" s="657"/>
      <c r="AV407" s="657"/>
      <c r="AW407" s="324">
        <v>1267</v>
      </c>
      <c r="AX407" s="657"/>
      <c r="AY407" s="657"/>
      <c r="AZ407" s="657"/>
      <c r="BA407" s="657"/>
      <c r="BB407" s="657"/>
      <c r="BC407" s="339" t="s">
        <v>26</v>
      </c>
    </row>
    <row r="408" spans="1:56" s="44" customFormat="1" ht="18.75" customHeight="1">
      <c r="A408" s="277"/>
      <c r="B408" s="580" t="s">
        <v>704</v>
      </c>
      <c r="C408" s="580"/>
      <c r="D408" s="580"/>
      <c r="E408" s="580"/>
      <c r="F408" s="580"/>
      <c r="G408" s="324">
        <v>1209</v>
      </c>
      <c r="H408" s="657"/>
      <c r="I408" s="657"/>
      <c r="J408" s="657"/>
      <c r="K408" s="657"/>
      <c r="L408" s="657"/>
      <c r="M408" s="324">
        <v>1219</v>
      </c>
      <c r="N408" s="657"/>
      <c r="O408" s="657"/>
      <c r="P408" s="657"/>
      <c r="Q408" s="657"/>
      <c r="R408" s="657"/>
      <c r="S408" s="324">
        <v>1231</v>
      </c>
      <c r="T408" s="657"/>
      <c r="U408" s="657"/>
      <c r="V408" s="657"/>
      <c r="W408" s="657"/>
      <c r="X408" s="657"/>
      <c r="Y408" s="324">
        <v>1747</v>
      </c>
      <c r="Z408" s="657"/>
      <c r="AA408" s="657"/>
      <c r="AB408" s="657"/>
      <c r="AC408" s="657"/>
      <c r="AD408" s="657"/>
      <c r="AE408" s="324">
        <v>1748</v>
      </c>
      <c r="AF408" s="657"/>
      <c r="AG408" s="657"/>
      <c r="AH408" s="657"/>
      <c r="AI408" s="657"/>
      <c r="AJ408" s="657"/>
      <c r="AK408" s="324">
        <v>1243</v>
      </c>
      <c r="AL408" s="657"/>
      <c r="AM408" s="657"/>
      <c r="AN408" s="657"/>
      <c r="AO408" s="657"/>
      <c r="AP408" s="657"/>
      <c r="AQ408" s="324">
        <v>1255</v>
      </c>
      <c r="AR408" s="657"/>
      <c r="AS408" s="657"/>
      <c r="AT408" s="657"/>
      <c r="AU408" s="657"/>
      <c r="AV408" s="657"/>
      <c r="AW408" s="324">
        <v>1268</v>
      </c>
      <c r="AX408" s="657"/>
      <c r="AY408" s="657"/>
      <c r="AZ408" s="657"/>
      <c r="BA408" s="657"/>
      <c r="BB408" s="657"/>
      <c r="BC408" s="339" t="s">
        <v>26</v>
      </c>
    </row>
    <row r="409" spans="1:56" s="44" customFormat="1" ht="18.75" customHeight="1">
      <c r="A409" s="277"/>
      <c r="B409" s="580" t="s">
        <v>310</v>
      </c>
      <c r="C409" s="580"/>
      <c r="D409" s="580"/>
      <c r="E409" s="580"/>
      <c r="F409" s="580"/>
      <c r="G409" s="324">
        <v>1210</v>
      </c>
      <c r="H409" s="657"/>
      <c r="I409" s="657"/>
      <c r="J409" s="657"/>
      <c r="K409" s="657"/>
      <c r="L409" s="657"/>
      <c r="M409" s="324">
        <v>1220</v>
      </c>
      <c r="N409" s="657"/>
      <c r="O409" s="657"/>
      <c r="P409" s="657"/>
      <c r="Q409" s="657"/>
      <c r="R409" s="657"/>
      <c r="S409" s="324">
        <v>1232</v>
      </c>
      <c r="T409" s="657"/>
      <c r="U409" s="657"/>
      <c r="V409" s="657"/>
      <c r="W409" s="657"/>
      <c r="X409" s="657"/>
      <c r="Y409" s="324">
        <v>1749</v>
      </c>
      <c r="Z409" s="694"/>
      <c r="AA409" s="695"/>
      <c r="AB409" s="695"/>
      <c r="AC409" s="695"/>
      <c r="AD409" s="696"/>
      <c r="AE409" s="324">
        <v>1750</v>
      </c>
      <c r="AF409" s="694"/>
      <c r="AG409" s="695"/>
      <c r="AH409" s="695"/>
      <c r="AI409" s="695"/>
      <c r="AJ409" s="696"/>
      <c r="AK409" s="324">
        <v>1244</v>
      </c>
      <c r="AL409" s="657"/>
      <c r="AM409" s="657"/>
      <c r="AN409" s="657"/>
      <c r="AO409" s="657"/>
      <c r="AP409" s="657"/>
      <c r="AQ409" s="324">
        <v>1256</v>
      </c>
      <c r="AR409" s="657"/>
      <c r="AS409" s="657"/>
      <c r="AT409" s="657"/>
      <c r="AU409" s="657"/>
      <c r="AV409" s="657"/>
      <c r="AW409" s="324">
        <v>1269</v>
      </c>
      <c r="AX409" s="657"/>
      <c r="AY409" s="657"/>
      <c r="AZ409" s="657"/>
      <c r="BA409" s="657"/>
      <c r="BB409" s="657"/>
      <c r="BC409" s="339" t="s">
        <v>27</v>
      </c>
    </row>
    <row r="410" spans="1:56" s="44" customFormat="1" ht="18.75" customHeight="1">
      <c r="A410" s="277"/>
      <c r="B410" s="580" t="s">
        <v>311</v>
      </c>
      <c r="C410" s="580"/>
      <c r="D410" s="580"/>
      <c r="E410" s="580"/>
      <c r="F410" s="580"/>
      <c r="G410" s="414"/>
      <c r="H410" s="693"/>
      <c r="I410" s="693"/>
      <c r="J410" s="693"/>
      <c r="K410" s="693"/>
      <c r="L410" s="693"/>
      <c r="M410" s="414"/>
      <c r="N410" s="686"/>
      <c r="O410" s="687"/>
      <c r="P410" s="687"/>
      <c r="Q410" s="687"/>
      <c r="R410" s="688"/>
      <c r="S410" s="324">
        <v>1233</v>
      </c>
      <c r="T410" s="694"/>
      <c r="U410" s="695"/>
      <c r="V410" s="695"/>
      <c r="W410" s="695"/>
      <c r="X410" s="696"/>
      <c r="Y410" s="343"/>
      <c r="Z410" s="686"/>
      <c r="AA410" s="687"/>
      <c r="AB410" s="687"/>
      <c r="AC410" s="687"/>
      <c r="AD410" s="688"/>
      <c r="AE410" s="343"/>
      <c r="AF410" s="689"/>
      <c r="AG410" s="689"/>
      <c r="AH410" s="689"/>
      <c r="AI410" s="689"/>
      <c r="AJ410" s="689"/>
      <c r="AK410" s="324">
        <v>1245</v>
      </c>
      <c r="AL410" s="657"/>
      <c r="AM410" s="657"/>
      <c r="AN410" s="657"/>
      <c r="AO410" s="657"/>
      <c r="AP410" s="657"/>
      <c r="AQ410" s="324">
        <v>1257</v>
      </c>
      <c r="AR410" s="657"/>
      <c r="AS410" s="657"/>
      <c r="AT410" s="657"/>
      <c r="AU410" s="657"/>
      <c r="AV410" s="657"/>
      <c r="AW410" s="344"/>
      <c r="AX410" s="689"/>
      <c r="AY410" s="689"/>
      <c r="AZ410" s="689"/>
      <c r="BA410" s="689"/>
      <c r="BB410" s="689"/>
      <c r="BC410" s="339" t="s">
        <v>27</v>
      </c>
    </row>
    <row r="411" spans="1:56" s="44" customFormat="1">
      <c r="A411" s="277"/>
      <c r="B411" s="279"/>
      <c r="C411" s="279"/>
      <c r="D411" s="279"/>
      <c r="E411" s="279"/>
      <c r="F411" s="279"/>
      <c r="G411" s="279"/>
      <c r="H411" s="279"/>
      <c r="I411" s="279"/>
      <c r="J411" s="279"/>
      <c r="K411" s="279"/>
      <c r="L411" s="279"/>
      <c r="M411" s="279"/>
      <c r="N411" s="279"/>
      <c r="O411" s="279"/>
      <c r="P411" s="279"/>
      <c r="Q411" s="279"/>
      <c r="R411" s="279"/>
      <c r="S411" s="279"/>
      <c r="T411" s="279"/>
      <c r="U411" s="279"/>
      <c r="V411" s="279"/>
      <c r="W411" s="279"/>
      <c r="X411" s="279"/>
      <c r="Y411" s="279"/>
      <c r="Z411" s="279"/>
      <c r="AA411" s="279"/>
      <c r="AB411" s="279"/>
      <c r="AC411" s="279"/>
      <c r="AD411" s="279"/>
      <c r="AE411" s="279"/>
      <c r="AF411" s="279"/>
      <c r="AG411" s="279"/>
      <c r="AH411" s="279"/>
      <c r="AI411" s="279"/>
      <c r="AJ411" s="279"/>
      <c r="AK411" s="279"/>
      <c r="AL411" s="279"/>
      <c r="AM411" s="279"/>
      <c r="AN411" s="279"/>
      <c r="AO411" s="279"/>
      <c r="AP411" s="279"/>
      <c r="AQ411" s="279"/>
      <c r="AR411" s="279"/>
      <c r="AS411" s="279"/>
      <c r="AT411" s="279"/>
      <c r="AU411" s="279"/>
      <c r="AV411" s="279"/>
      <c r="AW411" s="279"/>
      <c r="AX411" s="279"/>
      <c r="AY411" s="279"/>
      <c r="AZ411" s="279"/>
      <c r="BA411" s="279"/>
      <c r="BB411" s="279"/>
      <c r="BC411" s="279"/>
    </row>
    <row r="412" spans="1:56" s="44" customFormat="1">
      <c r="A412" s="277"/>
      <c r="B412" s="638" t="s">
        <v>705</v>
      </c>
      <c r="C412" s="638"/>
      <c r="D412" s="638"/>
      <c r="E412" s="638"/>
      <c r="F412" s="638"/>
      <c r="G412" s="638"/>
      <c r="H412" s="638" t="s">
        <v>312</v>
      </c>
      <c r="I412" s="638"/>
      <c r="J412" s="638"/>
      <c r="K412" s="638"/>
      <c r="L412" s="638"/>
      <c r="M412" s="638"/>
      <c r="N412" s="638"/>
      <c r="O412" s="638"/>
      <c r="P412" s="638"/>
      <c r="Q412" s="638"/>
      <c r="R412" s="638"/>
      <c r="S412" s="638"/>
      <c r="T412" s="638"/>
      <c r="U412" s="638"/>
      <c r="V412" s="638"/>
      <c r="W412" s="638"/>
      <c r="X412" s="638"/>
      <c r="Y412" s="638"/>
      <c r="Z412" s="638"/>
      <c r="AA412" s="638"/>
      <c r="AB412" s="638"/>
      <c r="AC412" s="638"/>
      <c r="AD412" s="638"/>
      <c r="AE412" s="638"/>
      <c r="AF412" s="638"/>
      <c r="AG412" s="638"/>
      <c r="AH412" s="638"/>
      <c r="AI412" s="638"/>
      <c r="AJ412" s="638"/>
      <c r="AK412" s="638"/>
      <c r="AL412" s="638" t="s">
        <v>313</v>
      </c>
      <c r="AM412" s="638"/>
      <c r="AN412" s="638"/>
      <c r="AO412" s="638"/>
      <c r="AP412" s="638"/>
      <c r="AQ412" s="638"/>
      <c r="AR412" s="638"/>
      <c r="AS412" s="638"/>
      <c r="AT412" s="638"/>
      <c r="AU412" s="638"/>
      <c r="AV412" s="638"/>
      <c r="AW412" s="638"/>
      <c r="AX412" s="638"/>
      <c r="AY412" s="638"/>
      <c r="AZ412" s="638"/>
      <c r="BA412" s="638"/>
      <c r="BB412" s="638"/>
      <c r="BC412" s="638"/>
      <c r="BD412" s="345"/>
    </row>
    <row r="413" spans="1:56" s="44" customFormat="1">
      <c r="A413" s="277"/>
      <c r="B413" s="638"/>
      <c r="C413" s="638"/>
      <c r="D413" s="638"/>
      <c r="E413" s="638"/>
      <c r="F413" s="638"/>
      <c r="G413" s="638"/>
      <c r="H413" s="638" t="s">
        <v>221</v>
      </c>
      <c r="I413" s="638"/>
      <c r="J413" s="638"/>
      <c r="K413" s="638"/>
      <c r="L413" s="638"/>
      <c r="M413" s="638"/>
      <c r="N413" s="638"/>
      <c r="O413" s="638"/>
      <c r="P413" s="638"/>
      <c r="Q413" s="638"/>
      <c r="R413" s="638"/>
      <c r="S413" s="638"/>
      <c r="T413" s="638" t="s">
        <v>314</v>
      </c>
      <c r="U413" s="638"/>
      <c r="V413" s="638"/>
      <c r="W413" s="638"/>
      <c r="X413" s="638"/>
      <c r="Y413" s="638"/>
      <c r="Z413" s="638"/>
      <c r="AA413" s="638"/>
      <c r="AB413" s="638"/>
      <c r="AC413" s="638"/>
      <c r="AD413" s="638"/>
      <c r="AE413" s="638"/>
      <c r="AF413" s="638" t="s">
        <v>315</v>
      </c>
      <c r="AG413" s="638"/>
      <c r="AH413" s="638"/>
      <c r="AI413" s="638"/>
      <c r="AJ413" s="638"/>
      <c r="AK413" s="638"/>
      <c r="AL413" s="638" t="s">
        <v>316</v>
      </c>
      <c r="AM413" s="638"/>
      <c r="AN413" s="638"/>
      <c r="AO413" s="638"/>
      <c r="AP413" s="638"/>
      <c r="AQ413" s="638"/>
      <c r="AR413" s="638" t="s">
        <v>317</v>
      </c>
      <c r="AS413" s="638"/>
      <c r="AT413" s="638"/>
      <c r="AU413" s="638"/>
      <c r="AV413" s="638"/>
      <c r="AW413" s="638"/>
      <c r="AX413" s="638" t="s">
        <v>315</v>
      </c>
      <c r="AY413" s="638"/>
      <c r="AZ413" s="638"/>
      <c r="BA413" s="638"/>
      <c r="BB413" s="638"/>
      <c r="BC413" s="638"/>
      <c r="BD413" s="345"/>
    </row>
    <row r="414" spans="1:56" s="44" customFormat="1">
      <c r="A414" s="277"/>
      <c r="B414" s="638"/>
      <c r="C414" s="638"/>
      <c r="D414" s="638"/>
      <c r="E414" s="638"/>
      <c r="F414" s="638"/>
      <c r="G414" s="638"/>
      <c r="H414" s="638" t="s">
        <v>316</v>
      </c>
      <c r="I414" s="638"/>
      <c r="J414" s="638"/>
      <c r="K414" s="638"/>
      <c r="L414" s="638"/>
      <c r="M414" s="638"/>
      <c r="N414" s="638" t="s">
        <v>317</v>
      </c>
      <c r="O414" s="638"/>
      <c r="P414" s="638"/>
      <c r="Q414" s="638"/>
      <c r="R414" s="638"/>
      <c r="S414" s="638"/>
      <c r="T414" s="638" t="s">
        <v>316</v>
      </c>
      <c r="U414" s="638"/>
      <c r="V414" s="638"/>
      <c r="W414" s="638"/>
      <c r="X414" s="638"/>
      <c r="Y414" s="638"/>
      <c r="Z414" s="638" t="s">
        <v>317</v>
      </c>
      <c r="AA414" s="638"/>
      <c r="AB414" s="638"/>
      <c r="AC414" s="638"/>
      <c r="AD414" s="638"/>
      <c r="AE414" s="638"/>
      <c r="AF414" s="638"/>
      <c r="AG414" s="638"/>
      <c r="AH414" s="638"/>
      <c r="AI414" s="638"/>
      <c r="AJ414" s="638"/>
      <c r="AK414" s="638"/>
      <c r="AL414" s="638"/>
      <c r="AM414" s="638"/>
      <c r="AN414" s="638"/>
      <c r="AO414" s="638"/>
      <c r="AP414" s="638"/>
      <c r="AQ414" s="638"/>
      <c r="AR414" s="638"/>
      <c r="AS414" s="638"/>
      <c r="AT414" s="638"/>
      <c r="AU414" s="638"/>
      <c r="AV414" s="638"/>
      <c r="AW414" s="638"/>
      <c r="AX414" s="638"/>
      <c r="AY414" s="638"/>
      <c r="AZ414" s="638"/>
      <c r="BA414" s="638"/>
      <c r="BB414" s="638"/>
      <c r="BC414" s="638"/>
      <c r="BD414" s="345"/>
    </row>
    <row r="415" spans="1:56" s="44" customFormat="1" ht="18.75" customHeight="1">
      <c r="A415" s="277"/>
      <c r="B415" s="580" t="s">
        <v>318</v>
      </c>
      <c r="C415" s="580"/>
      <c r="D415" s="580"/>
      <c r="E415" s="580"/>
      <c r="F415" s="580"/>
      <c r="G415" s="580"/>
      <c r="H415" s="324">
        <v>1270</v>
      </c>
      <c r="I415" s="662"/>
      <c r="J415" s="662"/>
      <c r="K415" s="662"/>
      <c r="L415" s="662"/>
      <c r="M415" s="662"/>
      <c r="N415" s="324">
        <v>1279</v>
      </c>
      <c r="O415" s="662"/>
      <c r="P415" s="662"/>
      <c r="Q415" s="662"/>
      <c r="R415" s="662"/>
      <c r="S415" s="662"/>
      <c r="T415" s="324">
        <v>1288</v>
      </c>
      <c r="U415" s="662"/>
      <c r="V415" s="662"/>
      <c r="W415" s="662"/>
      <c r="X415" s="662"/>
      <c r="Y415" s="662"/>
      <c r="Z415" s="324">
        <v>1301</v>
      </c>
      <c r="AA415" s="662"/>
      <c r="AB415" s="662"/>
      <c r="AC415" s="662"/>
      <c r="AD415" s="662"/>
      <c r="AE415" s="662"/>
      <c r="AF415" s="324">
        <v>1313</v>
      </c>
      <c r="AG415" s="697"/>
      <c r="AH415" s="697"/>
      <c r="AI415" s="697"/>
      <c r="AJ415" s="697"/>
      <c r="AK415" s="697"/>
      <c r="AL415" s="324">
        <v>1324</v>
      </c>
      <c r="AM415" s="697"/>
      <c r="AN415" s="697"/>
      <c r="AO415" s="697"/>
      <c r="AP415" s="697"/>
      <c r="AQ415" s="697"/>
      <c r="AR415" s="324">
        <v>1335</v>
      </c>
      <c r="AS415" s="697"/>
      <c r="AT415" s="697"/>
      <c r="AU415" s="697"/>
      <c r="AV415" s="697"/>
      <c r="AW415" s="697"/>
      <c r="AX415" s="324">
        <v>1346</v>
      </c>
      <c r="AY415" s="697"/>
      <c r="AZ415" s="697"/>
      <c r="BA415" s="697"/>
      <c r="BB415" s="697"/>
      <c r="BC415" s="697"/>
      <c r="BD415" s="346" t="s">
        <v>9</v>
      </c>
    </row>
    <row r="416" spans="1:56" s="44" customFormat="1" ht="18.75" customHeight="1">
      <c r="A416" s="277"/>
      <c r="B416" s="580" t="s">
        <v>706</v>
      </c>
      <c r="C416" s="580"/>
      <c r="D416" s="580"/>
      <c r="E416" s="580"/>
      <c r="F416" s="580"/>
      <c r="G416" s="580"/>
      <c r="H416" s="324">
        <v>1821</v>
      </c>
      <c r="I416" s="662"/>
      <c r="J416" s="662"/>
      <c r="K416" s="662"/>
      <c r="L416" s="662"/>
      <c r="M416" s="662"/>
      <c r="N416" s="324">
        <v>1822</v>
      </c>
      <c r="O416" s="662"/>
      <c r="P416" s="662"/>
      <c r="Q416" s="662"/>
      <c r="R416" s="662"/>
      <c r="S416" s="662"/>
      <c r="T416" s="324">
        <v>1289</v>
      </c>
      <c r="U416" s="662"/>
      <c r="V416" s="662"/>
      <c r="W416" s="662"/>
      <c r="X416" s="662"/>
      <c r="Y416" s="662"/>
      <c r="Z416" s="324">
        <v>1302</v>
      </c>
      <c r="AA416" s="662"/>
      <c r="AB416" s="662"/>
      <c r="AC416" s="662"/>
      <c r="AD416" s="662"/>
      <c r="AE416" s="662"/>
      <c r="AF416" s="343"/>
      <c r="AG416" s="698"/>
      <c r="AH416" s="699"/>
      <c r="AI416" s="699"/>
      <c r="AJ416" s="699"/>
      <c r="AK416" s="700"/>
      <c r="AL416" s="343"/>
      <c r="AM416" s="698"/>
      <c r="AN416" s="699"/>
      <c r="AO416" s="699"/>
      <c r="AP416" s="699"/>
      <c r="AQ416" s="700"/>
      <c r="AR416" s="343"/>
      <c r="AS416" s="698"/>
      <c r="AT416" s="699"/>
      <c r="AU416" s="699"/>
      <c r="AV416" s="699"/>
      <c r="AW416" s="700"/>
      <c r="AX416" s="343"/>
      <c r="AY416" s="698"/>
      <c r="AZ416" s="699"/>
      <c r="BA416" s="699"/>
      <c r="BB416" s="699"/>
      <c r="BC416" s="700"/>
      <c r="BD416" s="346" t="s">
        <v>26</v>
      </c>
    </row>
    <row r="417" spans="1:56" s="44" customFormat="1" ht="18.75" customHeight="1">
      <c r="A417" s="277"/>
      <c r="B417" s="580" t="s">
        <v>701</v>
      </c>
      <c r="C417" s="580"/>
      <c r="D417" s="580"/>
      <c r="E417" s="580"/>
      <c r="F417" s="580"/>
      <c r="G417" s="580"/>
      <c r="H417" s="343"/>
      <c r="I417" s="698"/>
      <c r="J417" s="699"/>
      <c r="K417" s="699"/>
      <c r="L417" s="699"/>
      <c r="M417" s="700"/>
      <c r="N417" s="343"/>
      <c r="O417" s="698"/>
      <c r="P417" s="699"/>
      <c r="Q417" s="699"/>
      <c r="R417" s="699"/>
      <c r="S417" s="700"/>
      <c r="T417" s="343"/>
      <c r="U417" s="698"/>
      <c r="V417" s="699"/>
      <c r="W417" s="699"/>
      <c r="X417" s="699"/>
      <c r="Y417" s="700"/>
      <c r="Z417" s="343"/>
      <c r="AA417" s="698"/>
      <c r="AB417" s="699"/>
      <c r="AC417" s="699"/>
      <c r="AD417" s="699"/>
      <c r="AE417" s="700"/>
      <c r="AF417" s="343"/>
      <c r="AG417" s="698"/>
      <c r="AH417" s="699"/>
      <c r="AI417" s="699"/>
      <c r="AJ417" s="699"/>
      <c r="AK417" s="700"/>
      <c r="AL417" s="324">
        <v>1325</v>
      </c>
      <c r="AM417" s="697"/>
      <c r="AN417" s="697"/>
      <c r="AO417" s="697"/>
      <c r="AP417" s="697"/>
      <c r="AQ417" s="697"/>
      <c r="AR417" s="324">
        <v>1336</v>
      </c>
      <c r="AS417" s="697"/>
      <c r="AT417" s="697"/>
      <c r="AU417" s="697"/>
      <c r="AV417" s="697"/>
      <c r="AW417" s="697"/>
      <c r="AX417" s="343"/>
      <c r="AY417" s="698"/>
      <c r="AZ417" s="699"/>
      <c r="BA417" s="699"/>
      <c r="BB417" s="699"/>
      <c r="BC417" s="700"/>
      <c r="BD417" s="346" t="s">
        <v>26</v>
      </c>
    </row>
    <row r="418" spans="1:56" s="44" customFormat="1" ht="18.75" customHeight="1">
      <c r="A418" s="277"/>
      <c r="B418" s="580" t="s">
        <v>319</v>
      </c>
      <c r="C418" s="580"/>
      <c r="D418" s="580"/>
      <c r="E418" s="580"/>
      <c r="F418" s="580"/>
      <c r="G418" s="580"/>
      <c r="H418" s="324">
        <v>1271</v>
      </c>
      <c r="I418" s="697"/>
      <c r="J418" s="697"/>
      <c r="K418" s="697"/>
      <c r="L418" s="697"/>
      <c r="M418" s="697"/>
      <c r="N418" s="324">
        <v>1280</v>
      </c>
      <c r="O418" s="697"/>
      <c r="P418" s="697"/>
      <c r="Q418" s="697"/>
      <c r="R418" s="697"/>
      <c r="S418" s="697"/>
      <c r="T418" s="324">
        <v>1290</v>
      </c>
      <c r="U418" s="697"/>
      <c r="V418" s="697"/>
      <c r="W418" s="697"/>
      <c r="X418" s="697"/>
      <c r="Y418" s="697"/>
      <c r="Z418" s="324">
        <v>1303</v>
      </c>
      <c r="AA418" s="697"/>
      <c r="AB418" s="697"/>
      <c r="AC418" s="697"/>
      <c r="AD418" s="697"/>
      <c r="AE418" s="697"/>
      <c r="AF418" s="324">
        <v>1314</v>
      </c>
      <c r="AG418" s="697"/>
      <c r="AH418" s="697"/>
      <c r="AI418" s="697"/>
      <c r="AJ418" s="697"/>
      <c r="AK418" s="697"/>
      <c r="AL418" s="324">
        <v>1326</v>
      </c>
      <c r="AM418" s="697"/>
      <c r="AN418" s="697"/>
      <c r="AO418" s="697"/>
      <c r="AP418" s="697"/>
      <c r="AQ418" s="697"/>
      <c r="AR418" s="324">
        <v>1337</v>
      </c>
      <c r="AS418" s="697"/>
      <c r="AT418" s="697"/>
      <c r="AU418" s="697"/>
      <c r="AV418" s="697"/>
      <c r="AW418" s="697"/>
      <c r="AX418" s="324">
        <v>1347</v>
      </c>
      <c r="AY418" s="697"/>
      <c r="AZ418" s="697"/>
      <c r="BA418" s="697"/>
      <c r="BB418" s="697"/>
      <c r="BC418" s="697"/>
      <c r="BD418" s="346" t="s">
        <v>9</v>
      </c>
    </row>
    <row r="419" spans="1:56" s="44" customFormat="1" ht="18.75" customHeight="1">
      <c r="A419" s="277"/>
      <c r="B419" s="580" t="s">
        <v>320</v>
      </c>
      <c r="C419" s="580"/>
      <c r="D419" s="580"/>
      <c r="E419" s="580"/>
      <c r="F419" s="580"/>
      <c r="G419" s="580"/>
      <c r="H419" s="324">
        <v>1272</v>
      </c>
      <c r="I419" s="697"/>
      <c r="J419" s="697"/>
      <c r="K419" s="697"/>
      <c r="L419" s="697"/>
      <c r="M419" s="697"/>
      <c r="N419" s="324">
        <v>1281</v>
      </c>
      <c r="O419" s="697"/>
      <c r="P419" s="697"/>
      <c r="Q419" s="697"/>
      <c r="R419" s="697"/>
      <c r="S419" s="697"/>
      <c r="T419" s="324">
        <v>1291</v>
      </c>
      <c r="U419" s="697"/>
      <c r="V419" s="697"/>
      <c r="W419" s="697"/>
      <c r="X419" s="697"/>
      <c r="Y419" s="697"/>
      <c r="Z419" s="324">
        <v>1304</v>
      </c>
      <c r="AA419" s="697"/>
      <c r="AB419" s="697"/>
      <c r="AC419" s="697"/>
      <c r="AD419" s="697"/>
      <c r="AE419" s="697"/>
      <c r="AF419" s="324">
        <v>1315</v>
      </c>
      <c r="AG419" s="697"/>
      <c r="AH419" s="697"/>
      <c r="AI419" s="697"/>
      <c r="AJ419" s="697"/>
      <c r="AK419" s="697"/>
      <c r="AL419" s="324">
        <v>1327</v>
      </c>
      <c r="AM419" s="697"/>
      <c r="AN419" s="697"/>
      <c r="AO419" s="697"/>
      <c r="AP419" s="697"/>
      <c r="AQ419" s="697"/>
      <c r="AR419" s="324">
        <v>1338</v>
      </c>
      <c r="AS419" s="697"/>
      <c r="AT419" s="697"/>
      <c r="AU419" s="697"/>
      <c r="AV419" s="697"/>
      <c r="AW419" s="697"/>
      <c r="AX419" s="324">
        <v>1348</v>
      </c>
      <c r="AY419" s="697"/>
      <c r="AZ419" s="697"/>
      <c r="BA419" s="697"/>
      <c r="BB419" s="697"/>
      <c r="BC419" s="697"/>
      <c r="BD419" s="346" t="s">
        <v>26</v>
      </c>
    </row>
    <row r="420" spans="1:56" s="44" customFormat="1" ht="18.75" customHeight="1">
      <c r="A420" s="277"/>
      <c r="B420" s="580" t="s">
        <v>707</v>
      </c>
      <c r="C420" s="580"/>
      <c r="D420" s="580"/>
      <c r="E420" s="580"/>
      <c r="F420" s="580"/>
      <c r="G420" s="580"/>
      <c r="H420" s="343"/>
      <c r="I420" s="698"/>
      <c r="J420" s="699"/>
      <c r="K420" s="699"/>
      <c r="L420" s="699"/>
      <c r="M420" s="700"/>
      <c r="N420" s="343"/>
      <c r="O420" s="698"/>
      <c r="P420" s="699"/>
      <c r="Q420" s="699"/>
      <c r="R420" s="699"/>
      <c r="S420" s="700"/>
      <c r="T420" s="324">
        <v>1292</v>
      </c>
      <c r="U420" s="697"/>
      <c r="V420" s="697"/>
      <c r="W420" s="697"/>
      <c r="X420" s="697"/>
      <c r="Y420" s="697"/>
      <c r="Z420" s="324">
        <v>1305</v>
      </c>
      <c r="AA420" s="697"/>
      <c r="AB420" s="697"/>
      <c r="AC420" s="697"/>
      <c r="AD420" s="697"/>
      <c r="AE420" s="697"/>
      <c r="AF420" s="324">
        <v>1316</v>
      </c>
      <c r="AG420" s="697"/>
      <c r="AH420" s="697"/>
      <c r="AI420" s="697"/>
      <c r="AJ420" s="697"/>
      <c r="AK420" s="697"/>
      <c r="AL420" s="343"/>
      <c r="AM420" s="698"/>
      <c r="AN420" s="699"/>
      <c r="AO420" s="699"/>
      <c r="AP420" s="699"/>
      <c r="AQ420" s="700"/>
      <c r="AR420" s="343"/>
      <c r="AS420" s="698"/>
      <c r="AT420" s="699"/>
      <c r="AU420" s="699"/>
      <c r="AV420" s="699"/>
      <c r="AW420" s="700"/>
      <c r="AX420" s="343"/>
      <c r="AY420" s="698"/>
      <c r="AZ420" s="699"/>
      <c r="BA420" s="699"/>
      <c r="BB420" s="699"/>
      <c r="BC420" s="700"/>
      <c r="BD420" s="346" t="s">
        <v>9</v>
      </c>
    </row>
    <row r="421" spans="1:56" s="44" customFormat="1" ht="18.75" customHeight="1">
      <c r="A421" s="277"/>
      <c r="B421" s="580" t="s">
        <v>708</v>
      </c>
      <c r="C421" s="580"/>
      <c r="D421" s="580"/>
      <c r="E421" s="580"/>
      <c r="F421" s="580"/>
      <c r="G421" s="580"/>
      <c r="H421" s="324">
        <v>1273</v>
      </c>
      <c r="I421" s="697"/>
      <c r="J421" s="697"/>
      <c r="K421" s="697"/>
      <c r="L421" s="697"/>
      <c r="M421" s="697"/>
      <c r="N421" s="324">
        <v>1282</v>
      </c>
      <c r="O421" s="697"/>
      <c r="P421" s="697"/>
      <c r="Q421" s="697"/>
      <c r="R421" s="697"/>
      <c r="S421" s="697"/>
      <c r="T421" s="324">
        <v>1293</v>
      </c>
      <c r="U421" s="697"/>
      <c r="V421" s="697"/>
      <c r="W421" s="697"/>
      <c r="X421" s="697"/>
      <c r="Y421" s="697"/>
      <c r="Z421" s="324">
        <v>1306</v>
      </c>
      <c r="AA421" s="697"/>
      <c r="AB421" s="697"/>
      <c r="AC421" s="697"/>
      <c r="AD421" s="697"/>
      <c r="AE421" s="697"/>
      <c r="AF421" s="324">
        <v>1317</v>
      </c>
      <c r="AG421" s="697"/>
      <c r="AH421" s="697"/>
      <c r="AI421" s="697"/>
      <c r="AJ421" s="697"/>
      <c r="AK421" s="697"/>
      <c r="AL421" s="324">
        <v>1328</v>
      </c>
      <c r="AM421" s="697"/>
      <c r="AN421" s="697"/>
      <c r="AO421" s="697"/>
      <c r="AP421" s="697"/>
      <c r="AQ421" s="697"/>
      <c r="AR421" s="324">
        <v>1339</v>
      </c>
      <c r="AS421" s="697"/>
      <c r="AT421" s="697"/>
      <c r="AU421" s="697"/>
      <c r="AV421" s="697"/>
      <c r="AW421" s="697"/>
      <c r="AX421" s="324">
        <v>1349</v>
      </c>
      <c r="AY421" s="697"/>
      <c r="AZ421" s="697"/>
      <c r="BA421" s="697"/>
      <c r="BB421" s="697"/>
      <c r="BC421" s="697"/>
      <c r="BD421" s="346" t="s">
        <v>9</v>
      </c>
    </row>
    <row r="422" spans="1:56" s="44" customFormat="1" ht="18.75" customHeight="1">
      <c r="A422" s="277"/>
      <c r="B422" s="580" t="s">
        <v>308</v>
      </c>
      <c r="C422" s="580"/>
      <c r="D422" s="580"/>
      <c r="E422" s="580"/>
      <c r="F422" s="580"/>
      <c r="G422" s="580"/>
      <c r="H422" s="324">
        <v>1274</v>
      </c>
      <c r="I422" s="697"/>
      <c r="J422" s="697"/>
      <c r="K422" s="697"/>
      <c r="L422" s="697"/>
      <c r="M422" s="697"/>
      <c r="N422" s="324">
        <v>1283</v>
      </c>
      <c r="O422" s="697"/>
      <c r="P422" s="697"/>
      <c r="Q422" s="697"/>
      <c r="R422" s="697"/>
      <c r="S422" s="697"/>
      <c r="T422" s="324">
        <v>1294</v>
      </c>
      <c r="U422" s="697"/>
      <c r="V422" s="697"/>
      <c r="W422" s="697"/>
      <c r="X422" s="697"/>
      <c r="Y422" s="697"/>
      <c r="Z422" s="324">
        <v>1307</v>
      </c>
      <c r="AA422" s="697"/>
      <c r="AB422" s="697"/>
      <c r="AC422" s="697"/>
      <c r="AD422" s="697"/>
      <c r="AE422" s="697"/>
      <c r="AF422" s="324">
        <v>1318</v>
      </c>
      <c r="AG422" s="697"/>
      <c r="AH422" s="697"/>
      <c r="AI422" s="697"/>
      <c r="AJ422" s="697"/>
      <c r="AK422" s="697"/>
      <c r="AL422" s="324">
        <v>1329</v>
      </c>
      <c r="AM422" s="697"/>
      <c r="AN422" s="697"/>
      <c r="AO422" s="697"/>
      <c r="AP422" s="697"/>
      <c r="AQ422" s="697"/>
      <c r="AR422" s="324">
        <v>1340</v>
      </c>
      <c r="AS422" s="697"/>
      <c r="AT422" s="697"/>
      <c r="AU422" s="697"/>
      <c r="AV422" s="697"/>
      <c r="AW422" s="697"/>
      <c r="AX422" s="324">
        <v>1350</v>
      </c>
      <c r="AY422" s="697"/>
      <c r="AZ422" s="697"/>
      <c r="BA422" s="697"/>
      <c r="BB422" s="697"/>
      <c r="BC422" s="697"/>
      <c r="BD422" s="346" t="s">
        <v>9</v>
      </c>
    </row>
    <row r="423" spans="1:56" s="44" customFormat="1" ht="18.75" customHeight="1">
      <c r="A423" s="277"/>
      <c r="B423" s="580" t="s">
        <v>309</v>
      </c>
      <c r="C423" s="580"/>
      <c r="D423" s="580"/>
      <c r="E423" s="580"/>
      <c r="F423" s="580"/>
      <c r="G423" s="580"/>
      <c r="H423" s="324">
        <v>1275</v>
      </c>
      <c r="I423" s="697"/>
      <c r="J423" s="697"/>
      <c r="K423" s="697"/>
      <c r="L423" s="697"/>
      <c r="M423" s="697"/>
      <c r="N423" s="324">
        <v>1284</v>
      </c>
      <c r="O423" s="697"/>
      <c r="P423" s="697"/>
      <c r="Q423" s="697"/>
      <c r="R423" s="697"/>
      <c r="S423" s="697"/>
      <c r="T423" s="324">
        <v>1295</v>
      </c>
      <c r="U423" s="697"/>
      <c r="V423" s="697"/>
      <c r="W423" s="697"/>
      <c r="X423" s="697"/>
      <c r="Y423" s="697"/>
      <c r="Z423" s="324">
        <v>1308</v>
      </c>
      <c r="AA423" s="697"/>
      <c r="AB423" s="697"/>
      <c r="AC423" s="697"/>
      <c r="AD423" s="697"/>
      <c r="AE423" s="697"/>
      <c r="AF423" s="324">
        <v>1319</v>
      </c>
      <c r="AG423" s="697"/>
      <c r="AH423" s="697"/>
      <c r="AI423" s="697"/>
      <c r="AJ423" s="697"/>
      <c r="AK423" s="697"/>
      <c r="AL423" s="324">
        <v>1330</v>
      </c>
      <c r="AM423" s="697"/>
      <c r="AN423" s="697"/>
      <c r="AO423" s="697"/>
      <c r="AP423" s="697"/>
      <c r="AQ423" s="697"/>
      <c r="AR423" s="324">
        <v>1341</v>
      </c>
      <c r="AS423" s="697"/>
      <c r="AT423" s="697"/>
      <c r="AU423" s="697"/>
      <c r="AV423" s="697"/>
      <c r="AW423" s="697"/>
      <c r="AX423" s="324">
        <v>1351</v>
      </c>
      <c r="AY423" s="697"/>
      <c r="AZ423" s="697"/>
      <c r="BA423" s="697"/>
      <c r="BB423" s="697"/>
      <c r="BC423" s="697"/>
      <c r="BD423" s="346" t="s">
        <v>26</v>
      </c>
    </row>
    <row r="424" spans="1:56" s="44" customFormat="1" ht="18.75" customHeight="1">
      <c r="A424" s="277"/>
      <c r="B424" s="580" t="s">
        <v>709</v>
      </c>
      <c r="C424" s="580"/>
      <c r="D424" s="580"/>
      <c r="E424" s="580"/>
      <c r="F424" s="580"/>
      <c r="G424" s="580"/>
      <c r="H424" s="324">
        <v>1276</v>
      </c>
      <c r="I424" s="697"/>
      <c r="J424" s="697"/>
      <c r="K424" s="697"/>
      <c r="L424" s="697"/>
      <c r="M424" s="697"/>
      <c r="N424" s="324">
        <v>1285</v>
      </c>
      <c r="O424" s="697"/>
      <c r="P424" s="697"/>
      <c r="Q424" s="697"/>
      <c r="R424" s="697"/>
      <c r="S424" s="697"/>
      <c r="T424" s="324">
        <v>1296</v>
      </c>
      <c r="U424" s="697"/>
      <c r="V424" s="697"/>
      <c r="W424" s="697"/>
      <c r="X424" s="697"/>
      <c r="Y424" s="697"/>
      <c r="Z424" s="324">
        <v>1309</v>
      </c>
      <c r="AA424" s="697"/>
      <c r="AB424" s="697"/>
      <c r="AC424" s="697"/>
      <c r="AD424" s="697"/>
      <c r="AE424" s="697"/>
      <c r="AF424" s="324">
        <v>1320</v>
      </c>
      <c r="AG424" s="697"/>
      <c r="AH424" s="697"/>
      <c r="AI424" s="697"/>
      <c r="AJ424" s="697"/>
      <c r="AK424" s="697"/>
      <c r="AL424" s="324">
        <v>1331</v>
      </c>
      <c r="AM424" s="697"/>
      <c r="AN424" s="697"/>
      <c r="AO424" s="697"/>
      <c r="AP424" s="697"/>
      <c r="AQ424" s="697"/>
      <c r="AR424" s="324">
        <v>1342</v>
      </c>
      <c r="AS424" s="697"/>
      <c r="AT424" s="697"/>
      <c r="AU424" s="697"/>
      <c r="AV424" s="697"/>
      <c r="AW424" s="697"/>
      <c r="AX424" s="324">
        <v>1352</v>
      </c>
      <c r="AY424" s="697"/>
      <c r="AZ424" s="697"/>
      <c r="BA424" s="697"/>
      <c r="BB424" s="697"/>
      <c r="BC424" s="697"/>
      <c r="BD424" s="346" t="s">
        <v>26</v>
      </c>
    </row>
    <row r="425" spans="1:56" s="44" customFormat="1" ht="18.75" customHeight="1">
      <c r="A425" s="277"/>
      <c r="B425" s="580" t="s">
        <v>710</v>
      </c>
      <c r="C425" s="580"/>
      <c r="D425" s="580"/>
      <c r="E425" s="580"/>
      <c r="F425" s="580"/>
      <c r="G425" s="580"/>
      <c r="H425" s="324">
        <v>1277</v>
      </c>
      <c r="I425" s="697"/>
      <c r="J425" s="697"/>
      <c r="K425" s="697"/>
      <c r="L425" s="697"/>
      <c r="M425" s="697"/>
      <c r="N425" s="324">
        <v>1286</v>
      </c>
      <c r="O425" s="697"/>
      <c r="P425" s="697"/>
      <c r="Q425" s="697"/>
      <c r="R425" s="697"/>
      <c r="S425" s="697"/>
      <c r="T425" s="324">
        <v>1297</v>
      </c>
      <c r="U425" s="697"/>
      <c r="V425" s="697"/>
      <c r="W425" s="697"/>
      <c r="X425" s="697"/>
      <c r="Y425" s="697"/>
      <c r="Z425" s="324">
        <v>1310</v>
      </c>
      <c r="AA425" s="697"/>
      <c r="AB425" s="697"/>
      <c r="AC425" s="697"/>
      <c r="AD425" s="697"/>
      <c r="AE425" s="697"/>
      <c r="AF425" s="324">
        <v>1321</v>
      </c>
      <c r="AG425" s="697"/>
      <c r="AH425" s="697"/>
      <c r="AI425" s="697"/>
      <c r="AJ425" s="697"/>
      <c r="AK425" s="697"/>
      <c r="AL425" s="324">
        <v>1332</v>
      </c>
      <c r="AM425" s="697"/>
      <c r="AN425" s="697"/>
      <c r="AO425" s="697"/>
      <c r="AP425" s="697"/>
      <c r="AQ425" s="697"/>
      <c r="AR425" s="324">
        <v>1343</v>
      </c>
      <c r="AS425" s="697"/>
      <c r="AT425" s="697"/>
      <c r="AU425" s="697"/>
      <c r="AV425" s="697"/>
      <c r="AW425" s="697"/>
      <c r="AX425" s="324">
        <v>1353</v>
      </c>
      <c r="AY425" s="697"/>
      <c r="AZ425" s="697"/>
      <c r="BA425" s="697"/>
      <c r="BB425" s="697"/>
      <c r="BC425" s="697"/>
      <c r="BD425" s="346" t="s">
        <v>26</v>
      </c>
    </row>
    <row r="426" spans="1:56" s="44" customFormat="1" ht="18.75" customHeight="1">
      <c r="A426" s="277"/>
      <c r="B426" s="580" t="s">
        <v>321</v>
      </c>
      <c r="C426" s="580"/>
      <c r="D426" s="580"/>
      <c r="E426" s="580"/>
      <c r="F426" s="580"/>
      <c r="G426" s="580"/>
      <c r="H426" s="343"/>
      <c r="I426" s="698"/>
      <c r="J426" s="699"/>
      <c r="K426" s="699"/>
      <c r="L426" s="699"/>
      <c r="M426" s="700"/>
      <c r="N426" s="343"/>
      <c r="O426" s="698"/>
      <c r="P426" s="699"/>
      <c r="Q426" s="699"/>
      <c r="R426" s="699"/>
      <c r="S426" s="700"/>
      <c r="T426" s="324">
        <v>1298</v>
      </c>
      <c r="U426" s="697"/>
      <c r="V426" s="697"/>
      <c r="W426" s="697"/>
      <c r="X426" s="697"/>
      <c r="Y426" s="697"/>
      <c r="Z426" s="324">
        <v>1311</v>
      </c>
      <c r="AA426" s="697"/>
      <c r="AB426" s="697"/>
      <c r="AC426" s="697"/>
      <c r="AD426" s="697"/>
      <c r="AE426" s="697"/>
      <c r="AF426" s="324">
        <v>1322</v>
      </c>
      <c r="AG426" s="697"/>
      <c r="AH426" s="697"/>
      <c r="AI426" s="697"/>
      <c r="AJ426" s="697"/>
      <c r="AK426" s="697"/>
      <c r="AL426" s="324">
        <v>1333</v>
      </c>
      <c r="AM426" s="697"/>
      <c r="AN426" s="697"/>
      <c r="AO426" s="697"/>
      <c r="AP426" s="697"/>
      <c r="AQ426" s="697"/>
      <c r="AR426" s="324">
        <v>1344</v>
      </c>
      <c r="AS426" s="697"/>
      <c r="AT426" s="697"/>
      <c r="AU426" s="697"/>
      <c r="AV426" s="697"/>
      <c r="AW426" s="697"/>
      <c r="AX426" s="324">
        <v>1354</v>
      </c>
      <c r="AY426" s="697"/>
      <c r="AZ426" s="697"/>
      <c r="BA426" s="697"/>
      <c r="BB426" s="697"/>
      <c r="BC426" s="697"/>
      <c r="BD426" s="346" t="s">
        <v>26</v>
      </c>
    </row>
    <row r="427" spans="1:56" s="44" customFormat="1" ht="18.75" customHeight="1">
      <c r="A427" s="277"/>
      <c r="B427" s="580" t="s">
        <v>310</v>
      </c>
      <c r="C427" s="580"/>
      <c r="D427" s="580"/>
      <c r="E427" s="580"/>
      <c r="F427" s="580"/>
      <c r="G427" s="580"/>
      <c r="H427" s="324">
        <v>1278</v>
      </c>
      <c r="I427" s="697"/>
      <c r="J427" s="697"/>
      <c r="K427" s="697"/>
      <c r="L427" s="697"/>
      <c r="M427" s="697"/>
      <c r="N427" s="324">
        <v>1287</v>
      </c>
      <c r="O427" s="697"/>
      <c r="P427" s="697"/>
      <c r="Q427" s="697"/>
      <c r="R427" s="697"/>
      <c r="S427" s="697"/>
      <c r="T427" s="324">
        <v>1312</v>
      </c>
      <c r="U427" s="697"/>
      <c r="V427" s="697"/>
      <c r="W427" s="697"/>
      <c r="X427" s="697"/>
      <c r="Y427" s="697"/>
      <c r="Z427" s="324">
        <v>1300</v>
      </c>
      <c r="AA427" s="697"/>
      <c r="AB427" s="697"/>
      <c r="AC427" s="697"/>
      <c r="AD427" s="697"/>
      <c r="AE427" s="697"/>
      <c r="AF427" s="324">
        <v>1323</v>
      </c>
      <c r="AG427" s="697"/>
      <c r="AH427" s="697"/>
      <c r="AI427" s="697"/>
      <c r="AJ427" s="697"/>
      <c r="AK427" s="697"/>
      <c r="AL427" s="324">
        <v>1334</v>
      </c>
      <c r="AM427" s="697"/>
      <c r="AN427" s="697"/>
      <c r="AO427" s="697"/>
      <c r="AP427" s="697"/>
      <c r="AQ427" s="697"/>
      <c r="AR427" s="324">
        <v>1345</v>
      </c>
      <c r="AS427" s="697"/>
      <c r="AT427" s="697"/>
      <c r="AU427" s="697"/>
      <c r="AV427" s="697"/>
      <c r="AW427" s="697"/>
      <c r="AX427" s="324">
        <v>1355</v>
      </c>
      <c r="AY427" s="697"/>
      <c r="AZ427" s="697"/>
      <c r="BA427" s="697"/>
      <c r="BB427" s="697"/>
      <c r="BC427" s="697"/>
      <c r="BD427" s="346" t="s">
        <v>27</v>
      </c>
    </row>
    <row r="428" spans="1:56" s="44" customFormat="1" ht="18.75" customHeight="1">
      <c r="A428" s="277"/>
      <c r="B428" s="580" t="s">
        <v>311</v>
      </c>
      <c r="C428" s="580"/>
      <c r="D428" s="580"/>
      <c r="E428" s="580"/>
      <c r="F428" s="580"/>
      <c r="G428" s="580"/>
      <c r="H428" s="324">
        <v>1723</v>
      </c>
      <c r="I428" s="697"/>
      <c r="J428" s="697"/>
      <c r="K428" s="697"/>
      <c r="L428" s="697"/>
      <c r="M428" s="697"/>
      <c r="N428" s="324">
        <v>1724</v>
      </c>
      <c r="O428" s="697"/>
      <c r="P428" s="697"/>
      <c r="Q428" s="697"/>
      <c r="R428" s="697"/>
      <c r="S428" s="697"/>
      <c r="T428" s="324">
        <v>1299</v>
      </c>
      <c r="U428" s="697"/>
      <c r="V428" s="697"/>
      <c r="W428" s="697"/>
      <c r="X428" s="697"/>
      <c r="Y428" s="697"/>
      <c r="Z428" s="324">
        <v>1373</v>
      </c>
      <c r="AA428" s="697"/>
      <c r="AB428" s="697"/>
      <c r="AC428" s="697"/>
      <c r="AD428" s="697"/>
      <c r="AE428" s="697"/>
      <c r="AF428" s="343"/>
      <c r="AG428" s="698"/>
      <c r="AH428" s="699"/>
      <c r="AI428" s="699"/>
      <c r="AJ428" s="699"/>
      <c r="AK428" s="700"/>
      <c r="AL428" s="343"/>
      <c r="AM428" s="698"/>
      <c r="AN428" s="699"/>
      <c r="AO428" s="699"/>
      <c r="AP428" s="699"/>
      <c r="AQ428" s="700"/>
      <c r="AR428" s="343"/>
      <c r="AS428" s="698"/>
      <c r="AT428" s="699"/>
      <c r="AU428" s="699"/>
      <c r="AV428" s="699"/>
      <c r="AW428" s="700"/>
      <c r="AX428" s="343"/>
      <c r="AY428" s="698"/>
      <c r="AZ428" s="699"/>
      <c r="BA428" s="699"/>
      <c r="BB428" s="699"/>
      <c r="BC428" s="700"/>
      <c r="BD428" s="346" t="s">
        <v>27</v>
      </c>
    </row>
    <row r="429" spans="1:56" s="44" customFormat="1">
      <c r="A429" s="277"/>
      <c r="B429" s="279"/>
      <c r="C429" s="279"/>
      <c r="D429" s="279"/>
      <c r="E429" s="279"/>
      <c r="F429" s="279"/>
      <c r="G429" s="279"/>
      <c r="H429" s="279"/>
      <c r="I429" s="279"/>
      <c r="J429" s="279"/>
      <c r="K429" s="279"/>
      <c r="L429" s="279"/>
      <c r="M429" s="279"/>
      <c r="N429" s="279"/>
      <c r="O429" s="279"/>
      <c r="P429" s="279"/>
      <c r="Q429" s="279"/>
      <c r="R429" s="279"/>
      <c r="S429" s="279"/>
      <c r="T429" s="279"/>
      <c r="U429" s="279"/>
      <c r="V429" s="279"/>
      <c r="W429" s="279"/>
      <c r="X429" s="279"/>
      <c r="Y429" s="279"/>
      <c r="Z429" s="279"/>
      <c r="AA429" s="279"/>
      <c r="AB429" s="279"/>
      <c r="AC429" s="279"/>
      <c r="AD429" s="279"/>
      <c r="AE429" s="279"/>
      <c r="AF429" s="279"/>
      <c r="AG429" s="279"/>
      <c r="AH429" s="279"/>
      <c r="AI429" s="279"/>
      <c r="AJ429" s="279"/>
      <c r="AK429" s="279"/>
      <c r="AL429" s="279"/>
      <c r="AM429" s="279"/>
      <c r="AN429" s="279"/>
      <c r="AO429" s="279"/>
      <c r="AP429" s="279"/>
      <c r="AQ429" s="279"/>
      <c r="AR429" s="279"/>
      <c r="AS429" s="279"/>
      <c r="AT429" s="279"/>
      <c r="AU429" s="279"/>
      <c r="AV429" s="279"/>
      <c r="AW429" s="279"/>
      <c r="AX429" s="279"/>
      <c r="AY429" s="279"/>
      <c r="AZ429" s="279"/>
      <c r="BA429" s="279"/>
      <c r="BB429" s="279"/>
      <c r="BC429" s="279"/>
    </row>
    <row r="430" spans="1:56" s="44" customFormat="1">
      <c r="A430" s="277"/>
      <c r="B430" s="606" t="s">
        <v>479</v>
      </c>
      <c r="C430" s="606"/>
      <c r="D430" s="606"/>
      <c r="E430" s="606"/>
      <c r="F430" s="606"/>
      <c r="G430" s="606"/>
      <c r="H430" s="606"/>
      <c r="I430" s="606"/>
      <c r="J430" s="606"/>
      <c r="K430" s="606"/>
      <c r="L430" s="606"/>
      <c r="M430" s="606"/>
      <c r="N430" s="606"/>
      <c r="O430" s="606"/>
      <c r="P430" s="606"/>
      <c r="Q430" s="279"/>
      <c r="R430" s="279"/>
      <c r="S430" s="279"/>
      <c r="T430" s="279"/>
      <c r="U430" s="279"/>
      <c r="V430" s="279"/>
      <c r="W430" s="279"/>
      <c r="X430" s="279"/>
      <c r="Y430" s="279"/>
      <c r="Z430" s="279"/>
      <c r="AA430" s="279"/>
      <c r="AB430" s="279"/>
      <c r="AC430" s="279"/>
      <c r="AD430" s="279"/>
      <c r="AE430" s="279"/>
      <c r="AF430" s="279"/>
      <c r="AG430" s="279"/>
      <c r="AH430" s="279"/>
      <c r="AI430" s="279"/>
      <c r="AJ430" s="279"/>
      <c r="AK430" s="279"/>
      <c r="AL430" s="279"/>
      <c r="AM430" s="279"/>
      <c r="AN430" s="279"/>
      <c r="AO430" s="279"/>
      <c r="AP430" s="279"/>
      <c r="AQ430" s="279"/>
      <c r="AR430" s="279"/>
      <c r="AS430" s="279"/>
      <c r="AT430" s="279"/>
      <c r="AU430" s="279"/>
      <c r="AV430" s="279"/>
      <c r="AW430" s="279"/>
      <c r="AX430" s="279"/>
      <c r="AY430" s="279"/>
      <c r="AZ430" s="279"/>
      <c r="BA430" s="279"/>
      <c r="BB430" s="279"/>
      <c r="BC430" s="279"/>
    </row>
    <row r="431" spans="1:56" s="44" customFormat="1">
      <c r="A431" s="277"/>
      <c r="B431" s="606"/>
      <c r="C431" s="606"/>
      <c r="D431" s="606"/>
      <c r="E431" s="606"/>
      <c r="F431" s="606"/>
      <c r="G431" s="606"/>
      <c r="H431" s="606"/>
      <c r="I431" s="606"/>
      <c r="J431" s="606"/>
      <c r="K431" s="606"/>
      <c r="L431" s="606"/>
      <c r="M431" s="606"/>
      <c r="N431" s="606"/>
      <c r="O431" s="606"/>
      <c r="P431" s="606"/>
      <c r="Q431" s="279"/>
      <c r="R431" s="279"/>
      <c r="S431" s="279"/>
      <c r="T431" s="279"/>
      <c r="U431" s="279"/>
      <c r="V431" s="279"/>
      <c r="W431" s="279"/>
      <c r="X431" s="279"/>
      <c r="Y431" s="279"/>
      <c r="Z431" s="279"/>
      <c r="AA431" s="279"/>
      <c r="AB431" s="279"/>
      <c r="AC431" s="279"/>
      <c r="AD431" s="279"/>
      <c r="AE431" s="279"/>
      <c r="AF431" s="279"/>
      <c r="AG431" s="279"/>
      <c r="AH431" s="279"/>
      <c r="AI431" s="279"/>
      <c r="AJ431" s="279"/>
      <c r="AK431" s="279"/>
      <c r="AL431" s="279"/>
      <c r="AM431" s="279"/>
      <c r="AN431" s="279"/>
      <c r="AO431" s="279"/>
      <c r="AP431" s="279"/>
      <c r="AQ431" s="279"/>
      <c r="AR431" s="279"/>
      <c r="AS431" s="279"/>
      <c r="AT431" s="279"/>
      <c r="AU431" s="279"/>
      <c r="AV431" s="279"/>
      <c r="AW431" s="279"/>
      <c r="AX431" s="279"/>
      <c r="AY431" s="279"/>
      <c r="AZ431" s="279"/>
      <c r="BA431" s="279"/>
      <c r="BB431" s="279"/>
      <c r="BC431" s="279"/>
    </row>
    <row r="432" spans="1:56" s="44" customFormat="1">
      <c r="A432" s="277"/>
      <c r="B432" s="701"/>
      <c r="C432" s="702"/>
      <c r="D432" s="702"/>
      <c r="E432" s="702"/>
      <c r="F432" s="702"/>
      <c r="G432" s="702"/>
      <c r="H432" s="702"/>
      <c r="I432" s="702"/>
      <c r="J432" s="703"/>
      <c r="K432" s="653" t="s">
        <v>480</v>
      </c>
      <c r="L432" s="653"/>
      <c r="M432" s="653"/>
      <c r="N432" s="653"/>
      <c r="O432" s="653"/>
      <c r="P432" s="347"/>
      <c r="Q432" s="279"/>
      <c r="R432" s="279"/>
      <c r="S432" s="279"/>
      <c r="T432" s="279"/>
      <c r="U432" s="279"/>
      <c r="V432" s="279"/>
      <c r="W432" s="279"/>
      <c r="X432" s="279"/>
      <c r="Y432" s="279"/>
      <c r="Z432" s="279"/>
      <c r="AA432" s="279"/>
      <c r="AB432" s="279"/>
      <c r="AC432" s="279"/>
      <c r="AD432" s="279"/>
      <c r="AE432" s="279"/>
      <c r="AF432" s="279"/>
      <c r="AG432" s="279"/>
      <c r="AH432" s="279"/>
      <c r="AI432" s="279"/>
      <c r="AJ432" s="279"/>
      <c r="AK432" s="279"/>
      <c r="AL432" s="279"/>
      <c r="AM432" s="279"/>
      <c r="AN432" s="279"/>
      <c r="AO432" s="279"/>
      <c r="AP432" s="279"/>
      <c r="AQ432" s="279"/>
      <c r="AR432" s="279"/>
      <c r="AS432" s="279"/>
      <c r="AT432" s="279"/>
      <c r="AU432" s="279"/>
      <c r="AV432" s="279"/>
      <c r="AW432" s="279"/>
      <c r="AX432" s="279"/>
      <c r="AY432" s="279"/>
      <c r="AZ432" s="279"/>
      <c r="BA432" s="279"/>
      <c r="BB432" s="279"/>
      <c r="BC432" s="279"/>
    </row>
    <row r="433" spans="1:55" s="44" customFormat="1" ht="16.5" customHeight="1">
      <c r="A433" s="277"/>
      <c r="B433" s="625" t="s">
        <v>481</v>
      </c>
      <c r="C433" s="625"/>
      <c r="D433" s="625"/>
      <c r="E433" s="625"/>
      <c r="F433" s="625"/>
      <c r="G433" s="625"/>
      <c r="H433" s="625"/>
      <c r="I433" s="625"/>
      <c r="J433" s="324">
        <v>1400</v>
      </c>
      <c r="K433" s="657"/>
      <c r="L433" s="657"/>
      <c r="M433" s="657"/>
      <c r="N433" s="657"/>
      <c r="O433" s="657"/>
      <c r="P433" s="348" t="s">
        <v>9</v>
      </c>
      <c r="Q433" s="279"/>
      <c r="R433" s="279"/>
      <c r="S433" s="279"/>
      <c r="T433" s="279"/>
      <c r="U433" s="279"/>
      <c r="V433" s="279"/>
      <c r="W433" s="279"/>
      <c r="X433" s="279"/>
      <c r="Y433" s="279"/>
      <c r="Z433" s="279"/>
      <c r="AA433" s="279"/>
      <c r="AB433" s="279"/>
      <c r="AC433" s="279"/>
      <c r="AD433" s="279"/>
      <c r="AE433" s="279"/>
      <c r="AF433" s="279"/>
      <c r="AG433" s="279"/>
      <c r="AH433" s="279"/>
      <c r="AI433" s="279"/>
      <c r="AJ433" s="279"/>
      <c r="AK433" s="279"/>
      <c r="AL433" s="279"/>
      <c r="AM433" s="279"/>
      <c r="AN433" s="279"/>
      <c r="AO433" s="279"/>
      <c r="AP433" s="279"/>
      <c r="AQ433" s="279"/>
      <c r="AR433" s="279"/>
      <c r="AS433" s="279"/>
      <c r="AT433" s="279"/>
      <c r="AU433" s="279"/>
      <c r="AV433" s="279"/>
      <c r="AW433" s="279"/>
      <c r="AX433" s="279"/>
      <c r="AY433" s="279"/>
      <c r="AZ433" s="279"/>
      <c r="BA433" s="279"/>
      <c r="BB433" s="279"/>
      <c r="BC433" s="279"/>
    </row>
    <row r="434" spans="1:55" s="44" customFormat="1" ht="16.5" customHeight="1">
      <c r="A434" s="277"/>
      <c r="B434" s="625" t="s">
        <v>711</v>
      </c>
      <c r="C434" s="625"/>
      <c r="D434" s="625"/>
      <c r="E434" s="625"/>
      <c r="F434" s="625"/>
      <c r="G434" s="625"/>
      <c r="H434" s="625"/>
      <c r="I434" s="625"/>
      <c r="J434" s="324">
        <v>1817</v>
      </c>
      <c r="K434" s="657"/>
      <c r="L434" s="657"/>
      <c r="M434" s="657"/>
      <c r="N434" s="657"/>
      <c r="O434" s="657"/>
      <c r="P434" s="348" t="s">
        <v>9</v>
      </c>
      <c r="Q434" s="279"/>
      <c r="R434" s="279"/>
      <c r="S434" s="279"/>
      <c r="T434" s="279"/>
      <c r="U434" s="279"/>
      <c r="V434" s="279"/>
      <c r="W434" s="279"/>
      <c r="X434" s="279"/>
      <c r="Y434" s="279"/>
      <c r="Z434" s="279"/>
      <c r="AA434" s="279"/>
      <c r="AB434" s="279"/>
      <c r="AC434" s="279"/>
      <c r="AD434" s="279"/>
      <c r="AE434" s="279"/>
      <c r="AF434" s="279"/>
      <c r="AG434" s="279"/>
      <c r="AH434" s="279"/>
      <c r="AI434" s="279"/>
      <c r="AJ434" s="279"/>
      <c r="AK434" s="279"/>
      <c r="AL434" s="279"/>
      <c r="AM434" s="279"/>
      <c r="AN434" s="279"/>
      <c r="AO434" s="279"/>
      <c r="AP434" s="279"/>
      <c r="AQ434" s="279"/>
      <c r="AR434" s="279"/>
      <c r="AS434" s="279"/>
      <c r="AT434" s="279"/>
      <c r="AU434" s="279"/>
      <c r="AV434" s="279"/>
      <c r="AW434" s="279"/>
      <c r="AX434" s="279"/>
      <c r="AY434" s="279"/>
      <c r="AZ434" s="279"/>
      <c r="BA434" s="279"/>
      <c r="BB434" s="279"/>
      <c r="BC434" s="279"/>
    </row>
    <row r="435" spans="1:55" s="44" customFormat="1" ht="16.5" customHeight="1">
      <c r="A435" s="277"/>
      <c r="B435" s="625" t="s">
        <v>482</v>
      </c>
      <c r="C435" s="625"/>
      <c r="D435" s="625"/>
      <c r="E435" s="625"/>
      <c r="F435" s="625"/>
      <c r="G435" s="625"/>
      <c r="H435" s="625"/>
      <c r="I435" s="625"/>
      <c r="J435" s="324">
        <v>1401</v>
      </c>
      <c r="K435" s="657"/>
      <c r="L435" s="657"/>
      <c r="M435" s="657"/>
      <c r="N435" s="657"/>
      <c r="O435" s="657"/>
      <c r="P435" s="348" t="s">
        <v>9</v>
      </c>
      <c r="Q435" s="279"/>
      <c r="R435" s="279"/>
      <c r="S435" s="279"/>
      <c r="T435" s="279"/>
      <c r="U435" s="279"/>
      <c r="V435" s="279"/>
      <c r="W435" s="279"/>
      <c r="X435" s="279"/>
      <c r="Y435" s="279"/>
      <c r="Z435" s="279"/>
      <c r="AA435" s="279"/>
      <c r="AB435" s="279"/>
      <c r="AC435" s="279"/>
      <c r="AD435" s="279"/>
      <c r="AE435" s="279"/>
      <c r="AF435" s="279"/>
      <c r="AG435" s="279"/>
      <c r="AH435" s="279"/>
      <c r="AI435" s="279"/>
      <c r="AJ435" s="279"/>
      <c r="AK435" s="279"/>
      <c r="AL435" s="279"/>
      <c r="AM435" s="279"/>
      <c r="AN435" s="279"/>
      <c r="AO435" s="279"/>
      <c r="AP435" s="279"/>
      <c r="AQ435" s="279"/>
      <c r="AR435" s="279"/>
      <c r="AS435" s="279"/>
      <c r="AT435" s="279"/>
      <c r="AU435" s="279"/>
      <c r="AV435" s="279"/>
      <c r="AW435" s="279"/>
      <c r="AX435" s="279"/>
      <c r="AY435" s="279"/>
      <c r="AZ435" s="279"/>
      <c r="BA435" s="279"/>
      <c r="BB435" s="279"/>
      <c r="BC435" s="279"/>
    </row>
    <row r="436" spans="1:55" s="44" customFormat="1" ht="16.5" customHeight="1">
      <c r="A436" s="277"/>
      <c r="B436" s="625" t="s">
        <v>712</v>
      </c>
      <c r="C436" s="625"/>
      <c r="D436" s="625"/>
      <c r="E436" s="625"/>
      <c r="F436" s="625"/>
      <c r="G436" s="625"/>
      <c r="H436" s="625"/>
      <c r="I436" s="625"/>
      <c r="J436" s="324">
        <v>1402</v>
      </c>
      <c r="K436" s="657"/>
      <c r="L436" s="657"/>
      <c r="M436" s="657"/>
      <c r="N436" s="657"/>
      <c r="O436" s="657"/>
      <c r="P436" s="348" t="s">
        <v>9</v>
      </c>
      <c r="Q436" s="279"/>
      <c r="R436" s="279"/>
      <c r="S436" s="279"/>
      <c r="T436" s="279"/>
      <c r="U436" s="279"/>
      <c r="V436" s="279"/>
      <c r="W436" s="279"/>
      <c r="X436" s="279"/>
      <c r="Y436" s="279"/>
      <c r="Z436" s="279"/>
      <c r="AA436" s="279"/>
      <c r="AB436" s="279"/>
      <c r="AC436" s="279"/>
      <c r="AD436" s="279"/>
      <c r="AE436" s="279"/>
      <c r="AF436" s="279"/>
      <c r="AG436" s="279"/>
      <c r="AH436" s="279"/>
      <c r="AI436" s="279"/>
      <c r="AJ436" s="279"/>
      <c r="AK436" s="279"/>
      <c r="AL436" s="279"/>
      <c r="AM436" s="279"/>
      <c r="AN436" s="279"/>
      <c r="AO436" s="279"/>
      <c r="AP436" s="279"/>
      <c r="AQ436" s="279"/>
      <c r="AR436" s="279"/>
      <c r="AS436" s="279"/>
      <c r="AT436" s="279"/>
      <c r="AU436" s="279"/>
      <c r="AV436" s="279"/>
      <c r="AW436" s="279"/>
      <c r="AX436" s="279"/>
      <c r="AY436" s="279"/>
      <c r="AZ436" s="279"/>
      <c r="BA436" s="279"/>
      <c r="BB436" s="279"/>
      <c r="BC436" s="279"/>
    </row>
    <row r="437" spans="1:55" s="44" customFormat="1" ht="16.5" customHeight="1">
      <c r="A437" s="277"/>
      <c r="B437" s="625" t="s">
        <v>484</v>
      </c>
      <c r="C437" s="625"/>
      <c r="D437" s="625"/>
      <c r="E437" s="625"/>
      <c r="F437" s="625"/>
      <c r="G437" s="625"/>
      <c r="H437" s="625"/>
      <c r="I437" s="625"/>
      <c r="J437" s="324">
        <v>1403</v>
      </c>
      <c r="K437" s="657"/>
      <c r="L437" s="657"/>
      <c r="M437" s="657"/>
      <c r="N437" s="657"/>
      <c r="O437" s="657"/>
      <c r="P437" s="348" t="s">
        <v>9</v>
      </c>
      <c r="Q437" s="279"/>
      <c r="R437" s="279"/>
      <c r="S437" s="279"/>
      <c r="T437" s="279"/>
      <c r="U437" s="279"/>
      <c r="V437" s="279"/>
      <c r="W437" s="279"/>
      <c r="X437" s="279"/>
      <c r="Y437" s="279"/>
      <c r="Z437" s="279"/>
      <c r="AA437" s="279"/>
      <c r="AB437" s="279"/>
      <c r="AC437" s="279"/>
      <c r="AD437" s="279"/>
      <c r="AE437" s="279"/>
      <c r="AF437" s="279"/>
      <c r="AG437" s="279"/>
      <c r="AH437" s="279"/>
      <c r="AI437" s="279"/>
      <c r="AJ437" s="279"/>
      <c r="AK437" s="279"/>
      <c r="AL437" s="279"/>
      <c r="AM437" s="279"/>
      <c r="AN437" s="279"/>
      <c r="AO437" s="279"/>
      <c r="AP437" s="279"/>
      <c r="AQ437" s="279"/>
      <c r="AR437" s="279"/>
      <c r="AS437" s="279"/>
      <c r="AT437" s="279"/>
      <c r="AU437" s="279"/>
      <c r="AV437" s="279"/>
      <c r="AW437" s="279"/>
      <c r="AX437" s="279"/>
      <c r="AY437" s="279"/>
      <c r="AZ437" s="279"/>
      <c r="BA437" s="279"/>
      <c r="BB437" s="279"/>
      <c r="BC437" s="279"/>
    </row>
    <row r="438" spans="1:55" s="44" customFormat="1" ht="16.5" customHeight="1">
      <c r="A438" s="277"/>
      <c r="B438" s="625" t="s">
        <v>485</v>
      </c>
      <c r="C438" s="625"/>
      <c r="D438" s="625"/>
      <c r="E438" s="625"/>
      <c r="F438" s="625"/>
      <c r="G438" s="625"/>
      <c r="H438" s="625"/>
      <c r="I438" s="625"/>
      <c r="J438" s="324">
        <v>1587</v>
      </c>
      <c r="K438" s="657"/>
      <c r="L438" s="657"/>
      <c r="M438" s="657"/>
      <c r="N438" s="657"/>
      <c r="O438" s="657"/>
      <c r="P438" s="348" t="s">
        <v>9</v>
      </c>
      <c r="Q438" s="279"/>
      <c r="R438" s="279"/>
      <c r="S438" s="279"/>
      <c r="T438" s="279"/>
      <c r="U438" s="279"/>
      <c r="V438" s="279"/>
      <c r="W438" s="279"/>
      <c r="X438" s="279"/>
      <c r="Y438" s="279"/>
      <c r="Z438" s="279"/>
      <c r="AA438" s="279"/>
      <c r="AB438" s="279"/>
      <c r="AC438" s="279"/>
      <c r="AD438" s="279"/>
      <c r="AE438" s="279"/>
      <c r="AF438" s="279"/>
      <c r="AG438" s="279"/>
      <c r="AH438" s="279"/>
      <c r="AI438" s="279"/>
      <c r="AJ438" s="279"/>
      <c r="AK438" s="279"/>
      <c r="AL438" s="279"/>
      <c r="AM438" s="279"/>
      <c r="AN438" s="279"/>
      <c r="AO438" s="279"/>
      <c r="AP438" s="279"/>
      <c r="AQ438" s="279"/>
      <c r="AR438" s="279"/>
      <c r="AS438" s="279"/>
      <c r="AT438" s="279"/>
      <c r="AU438" s="279"/>
      <c r="AV438" s="279"/>
      <c r="AW438" s="279"/>
      <c r="AX438" s="279"/>
      <c r="AY438" s="279"/>
      <c r="AZ438" s="279"/>
      <c r="BA438" s="279"/>
      <c r="BB438" s="279"/>
      <c r="BC438" s="279"/>
    </row>
    <row r="439" spans="1:55" s="44" customFormat="1" ht="16.5" customHeight="1">
      <c r="A439" s="277"/>
      <c r="B439" s="625" t="s">
        <v>277</v>
      </c>
      <c r="C439" s="625"/>
      <c r="D439" s="625"/>
      <c r="E439" s="625"/>
      <c r="F439" s="625"/>
      <c r="G439" s="625"/>
      <c r="H439" s="625"/>
      <c r="I439" s="625"/>
      <c r="J439" s="324">
        <v>1588</v>
      </c>
      <c r="K439" s="657"/>
      <c r="L439" s="657"/>
      <c r="M439" s="657"/>
      <c r="N439" s="657"/>
      <c r="O439" s="657"/>
      <c r="P439" s="348" t="s">
        <v>9</v>
      </c>
      <c r="Q439" s="279"/>
      <c r="R439" s="279"/>
      <c r="S439" s="279"/>
      <c r="T439" s="279"/>
      <c r="U439" s="279"/>
      <c r="V439" s="279"/>
      <c r="W439" s="279"/>
      <c r="X439" s="279"/>
      <c r="Y439" s="279"/>
      <c r="Z439" s="279"/>
      <c r="AA439" s="279"/>
      <c r="AB439" s="279"/>
      <c r="AC439" s="279"/>
      <c r="AD439" s="279"/>
      <c r="AE439" s="279"/>
      <c r="AF439" s="279"/>
      <c r="AG439" s="279"/>
      <c r="AH439" s="279"/>
      <c r="AI439" s="279"/>
      <c r="AJ439" s="279"/>
      <c r="AK439" s="279"/>
      <c r="AL439" s="279"/>
      <c r="AM439" s="279"/>
      <c r="AN439" s="279"/>
      <c r="AO439" s="279"/>
      <c r="AP439" s="279"/>
      <c r="AQ439" s="279"/>
      <c r="AR439" s="279"/>
      <c r="AS439" s="279"/>
      <c r="AT439" s="279"/>
      <c r="AU439" s="279"/>
      <c r="AV439" s="279"/>
      <c r="AW439" s="279"/>
      <c r="AX439" s="279"/>
      <c r="AY439" s="279"/>
      <c r="AZ439" s="279"/>
      <c r="BA439" s="279"/>
      <c r="BB439" s="279"/>
      <c r="BC439" s="279"/>
    </row>
    <row r="440" spans="1:55" s="44" customFormat="1" ht="16.5" customHeight="1">
      <c r="A440" s="277"/>
      <c r="B440" s="625" t="s">
        <v>486</v>
      </c>
      <c r="C440" s="625"/>
      <c r="D440" s="625"/>
      <c r="E440" s="625"/>
      <c r="F440" s="625"/>
      <c r="G440" s="625"/>
      <c r="H440" s="625"/>
      <c r="I440" s="625"/>
      <c r="J440" s="324">
        <v>1404</v>
      </c>
      <c r="K440" s="657"/>
      <c r="L440" s="657"/>
      <c r="M440" s="657"/>
      <c r="N440" s="657"/>
      <c r="O440" s="657"/>
      <c r="P440" s="348" t="s">
        <v>9</v>
      </c>
      <c r="Q440" s="279"/>
      <c r="R440" s="279"/>
      <c r="S440" s="279"/>
      <c r="T440" s="279"/>
      <c r="U440" s="279"/>
      <c r="V440" s="279"/>
      <c r="W440" s="279"/>
      <c r="X440" s="279"/>
      <c r="Y440" s="279"/>
      <c r="Z440" s="279"/>
      <c r="AA440" s="279"/>
      <c r="AB440" s="279"/>
      <c r="AC440" s="279"/>
      <c r="AD440" s="279"/>
      <c r="AE440" s="279"/>
      <c r="AF440" s="279"/>
      <c r="AG440" s="279"/>
      <c r="AH440" s="279"/>
      <c r="AI440" s="279"/>
      <c r="AJ440" s="279"/>
      <c r="AK440" s="279"/>
      <c r="AL440" s="279"/>
      <c r="AM440" s="279"/>
      <c r="AN440" s="279"/>
      <c r="AO440" s="279"/>
      <c r="AP440" s="279"/>
      <c r="AQ440" s="279"/>
      <c r="AR440" s="279"/>
      <c r="AS440" s="279"/>
      <c r="AT440" s="279"/>
      <c r="AU440" s="279"/>
      <c r="AV440" s="279"/>
      <c r="AW440" s="279"/>
      <c r="AX440" s="279"/>
      <c r="AY440" s="279"/>
      <c r="AZ440" s="279"/>
      <c r="BA440" s="279"/>
      <c r="BB440" s="279"/>
      <c r="BC440" s="279"/>
    </row>
    <row r="441" spans="1:55" s="44" customFormat="1" ht="16.5" customHeight="1">
      <c r="A441" s="277"/>
      <c r="B441" s="625" t="s">
        <v>487</v>
      </c>
      <c r="C441" s="625"/>
      <c r="D441" s="625"/>
      <c r="E441" s="625"/>
      <c r="F441" s="625"/>
      <c r="G441" s="625"/>
      <c r="H441" s="625"/>
      <c r="I441" s="625"/>
      <c r="J441" s="324">
        <v>1405</v>
      </c>
      <c r="K441" s="657"/>
      <c r="L441" s="657"/>
      <c r="M441" s="657"/>
      <c r="N441" s="657"/>
      <c r="O441" s="657"/>
      <c r="P441" s="348" t="s">
        <v>9</v>
      </c>
      <c r="Q441" s="279"/>
      <c r="R441" s="279"/>
      <c r="S441" s="279"/>
      <c r="T441" s="279"/>
      <c r="U441" s="279"/>
      <c r="V441" s="279"/>
      <c r="W441" s="279"/>
      <c r="X441" s="279"/>
      <c r="Y441" s="279"/>
      <c r="Z441" s="279"/>
      <c r="AA441" s="279"/>
      <c r="AB441" s="279"/>
      <c r="AC441" s="279"/>
      <c r="AD441" s="279"/>
      <c r="AE441" s="279"/>
      <c r="AF441" s="279"/>
      <c r="AG441" s="279"/>
      <c r="AH441" s="279"/>
      <c r="AI441" s="279"/>
      <c r="AJ441" s="279"/>
      <c r="AK441" s="279"/>
      <c r="AL441" s="279"/>
      <c r="AM441" s="279"/>
      <c r="AN441" s="279"/>
      <c r="AO441" s="279"/>
      <c r="AP441" s="279"/>
      <c r="AQ441" s="279"/>
      <c r="AR441" s="279"/>
      <c r="AS441" s="279"/>
      <c r="AT441" s="279"/>
      <c r="AU441" s="279"/>
      <c r="AV441" s="279"/>
      <c r="AW441" s="279"/>
      <c r="AX441" s="279"/>
      <c r="AY441" s="279"/>
      <c r="AZ441" s="279"/>
      <c r="BA441" s="279"/>
      <c r="BB441" s="279"/>
      <c r="BC441" s="279"/>
    </row>
    <row r="442" spans="1:55" s="44" customFormat="1" ht="16.5" customHeight="1">
      <c r="A442" s="277"/>
      <c r="B442" s="672" t="s">
        <v>488</v>
      </c>
      <c r="C442" s="672"/>
      <c r="D442" s="672"/>
      <c r="E442" s="672"/>
      <c r="F442" s="672"/>
      <c r="G442" s="672"/>
      <c r="H442" s="672"/>
      <c r="I442" s="672"/>
      <c r="J442" s="409">
        <v>1410</v>
      </c>
      <c r="K442" s="597"/>
      <c r="L442" s="597"/>
      <c r="M442" s="597"/>
      <c r="N442" s="597"/>
      <c r="O442" s="597"/>
      <c r="P442" s="413" t="s">
        <v>27</v>
      </c>
      <c r="Q442" s="279"/>
      <c r="R442" s="279"/>
      <c r="S442" s="279"/>
      <c r="T442" s="279"/>
      <c r="U442" s="279"/>
      <c r="V442" s="279"/>
      <c r="W442" s="279"/>
      <c r="X442" s="279"/>
      <c r="Y442" s="279"/>
      <c r="Z442" s="279"/>
      <c r="AA442" s="279"/>
      <c r="AB442" s="279"/>
      <c r="AC442" s="279"/>
      <c r="AD442" s="279"/>
      <c r="AE442" s="279"/>
      <c r="AF442" s="279"/>
      <c r="AG442" s="279"/>
      <c r="AH442" s="279"/>
      <c r="AI442" s="279"/>
      <c r="AJ442" s="279"/>
      <c r="AK442" s="279"/>
      <c r="AL442" s="279"/>
      <c r="AM442" s="279"/>
      <c r="AN442" s="279"/>
      <c r="AO442" s="279"/>
      <c r="AP442" s="279"/>
      <c r="AQ442" s="279"/>
      <c r="AR442" s="279"/>
      <c r="AS442" s="279"/>
      <c r="AT442" s="279"/>
      <c r="AU442" s="279"/>
      <c r="AV442" s="279"/>
      <c r="AW442" s="279"/>
      <c r="AX442" s="279"/>
      <c r="AY442" s="279"/>
      <c r="AZ442" s="279"/>
      <c r="BA442" s="279"/>
      <c r="BB442" s="279"/>
      <c r="BC442" s="279"/>
    </row>
    <row r="443" spans="1:55" s="44" customFormat="1" ht="16.5" customHeight="1">
      <c r="A443" s="277"/>
      <c r="B443" s="625" t="s">
        <v>489</v>
      </c>
      <c r="C443" s="625"/>
      <c r="D443" s="625"/>
      <c r="E443" s="625"/>
      <c r="F443" s="625"/>
      <c r="G443" s="625"/>
      <c r="H443" s="625"/>
      <c r="I443" s="625"/>
      <c r="J443" s="324">
        <v>1406</v>
      </c>
      <c r="K443" s="657"/>
      <c r="L443" s="657"/>
      <c r="M443" s="657"/>
      <c r="N443" s="657"/>
      <c r="O443" s="657"/>
      <c r="P443" s="348" t="s">
        <v>26</v>
      </c>
      <c r="Q443" s="279"/>
      <c r="R443" s="279"/>
      <c r="S443" s="279"/>
      <c r="T443" s="279"/>
      <c r="U443" s="279"/>
      <c r="V443" s="279"/>
      <c r="W443" s="279"/>
      <c r="X443" s="279"/>
      <c r="Y443" s="279"/>
      <c r="Z443" s="279"/>
      <c r="AA443" s="279"/>
      <c r="AB443" s="279"/>
      <c r="AC443" s="279"/>
      <c r="AD443" s="279"/>
      <c r="AE443" s="279"/>
      <c r="AF443" s="279"/>
      <c r="AG443" s="279"/>
      <c r="AH443" s="279"/>
      <c r="AI443" s="279"/>
      <c r="AJ443" s="279"/>
      <c r="AK443" s="279"/>
      <c r="AL443" s="279"/>
      <c r="AM443" s="279"/>
      <c r="AN443" s="279"/>
      <c r="AO443" s="279"/>
      <c r="AP443" s="279"/>
      <c r="AQ443" s="279"/>
      <c r="AR443" s="279"/>
      <c r="AS443" s="279"/>
      <c r="AT443" s="279"/>
      <c r="AU443" s="279"/>
      <c r="AV443" s="279"/>
      <c r="AW443" s="279"/>
      <c r="AX443" s="279"/>
      <c r="AY443" s="279"/>
      <c r="AZ443" s="279"/>
      <c r="BA443" s="279"/>
      <c r="BB443" s="279"/>
      <c r="BC443" s="279"/>
    </row>
    <row r="444" spans="1:55" s="44" customFormat="1" ht="16.5" customHeight="1">
      <c r="A444" s="277"/>
      <c r="B444" s="625" t="s">
        <v>491</v>
      </c>
      <c r="C444" s="625"/>
      <c r="D444" s="625"/>
      <c r="E444" s="625"/>
      <c r="F444" s="625"/>
      <c r="G444" s="625"/>
      <c r="H444" s="625"/>
      <c r="I444" s="625"/>
      <c r="J444" s="324">
        <v>1407</v>
      </c>
      <c r="K444" s="657"/>
      <c r="L444" s="657"/>
      <c r="M444" s="657"/>
      <c r="N444" s="657"/>
      <c r="O444" s="657"/>
      <c r="P444" s="348" t="s">
        <v>26</v>
      </c>
      <c r="Q444" s="279"/>
      <c r="R444" s="279"/>
      <c r="S444" s="279"/>
      <c r="T444" s="279"/>
      <c r="U444" s="279"/>
      <c r="V444" s="279"/>
      <c r="W444" s="279"/>
      <c r="X444" s="279"/>
      <c r="Y444" s="279"/>
      <c r="Z444" s="279"/>
      <c r="AA444" s="279"/>
      <c r="AB444" s="279"/>
      <c r="AC444" s="279"/>
      <c r="AD444" s="279"/>
      <c r="AE444" s="279"/>
      <c r="AF444" s="279"/>
      <c r="AG444" s="279"/>
      <c r="AH444" s="279"/>
      <c r="AI444" s="279"/>
      <c r="AJ444" s="279"/>
      <c r="AK444" s="279"/>
      <c r="AL444" s="279"/>
      <c r="AM444" s="279"/>
      <c r="AN444" s="279"/>
      <c r="AO444" s="279"/>
      <c r="AP444" s="279"/>
      <c r="AQ444" s="279"/>
      <c r="AR444" s="279"/>
      <c r="AS444" s="279"/>
      <c r="AT444" s="279"/>
      <c r="AU444" s="279"/>
      <c r="AV444" s="279"/>
      <c r="AW444" s="279"/>
      <c r="AX444" s="279"/>
      <c r="AY444" s="279"/>
      <c r="AZ444" s="279"/>
      <c r="BA444" s="279"/>
      <c r="BB444" s="279"/>
      <c r="BC444" s="279"/>
    </row>
    <row r="445" spans="1:55" s="44" customFormat="1" ht="16.5" customHeight="1">
      <c r="A445" s="277"/>
      <c r="B445" s="625" t="s">
        <v>492</v>
      </c>
      <c r="C445" s="625"/>
      <c r="D445" s="625"/>
      <c r="E445" s="625"/>
      <c r="F445" s="625"/>
      <c r="G445" s="625"/>
      <c r="H445" s="625"/>
      <c r="I445" s="625"/>
      <c r="J445" s="324">
        <v>1408</v>
      </c>
      <c r="K445" s="657"/>
      <c r="L445" s="657"/>
      <c r="M445" s="657"/>
      <c r="N445" s="657"/>
      <c r="O445" s="657"/>
      <c r="P445" s="348" t="s">
        <v>26</v>
      </c>
      <c r="Q445" s="279"/>
      <c r="R445" s="279"/>
      <c r="S445" s="279"/>
      <c r="T445" s="279"/>
      <c r="U445" s="279"/>
      <c r="V445" s="279"/>
      <c r="W445" s="279"/>
      <c r="X445" s="279"/>
      <c r="Y445" s="279"/>
      <c r="Z445" s="279"/>
      <c r="AA445" s="279"/>
      <c r="AB445" s="279"/>
      <c r="AC445" s="279"/>
      <c r="AD445" s="279"/>
      <c r="AE445" s="279"/>
      <c r="AF445" s="279"/>
      <c r="AG445" s="279"/>
      <c r="AH445" s="279"/>
      <c r="AI445" s="279"/>
      <c r="AJ445" s="279"/>
      <c r="AK445" s="279"/>
      <c r="AL445" s="279"/>
      <c r="AM445" s="279"/>
      <c r="AN445" s="279"/>
      <c r="AO445" s="279"/>
      <c r="AP445" s="279"/>
      <c r="AQ445" s="279"/>
      <c r="AR445" s="279"/>
      <c r="AS445" s="279"/>
      <c r="AT445" s="279"/>
      <c r="AU445" s="279"/>
      <c r="AV445" s="279"/>
      <c r="AW445" s="279"/>
      <c r="AX445" s="279"/>
      <c r="AY445" s="279"/>
      <c r="AZ445" s="279"/>
      <c r="BA445" s="279"/>
      <c r="BB445" s="279"/>
      <c r="BC445" s="279"/>
    </row>
    <row r="446" spans="1:55" s="44" customFormat="1" ht="16.5" customHeight="1">
      <c r="A446" s="277"/>
      <c r="B446" s="625" t="s">
        <v>493</v>
      </c>
      <c r="C446" s="625"/>
      <c r="D446" s="625"/>
      <c r="E446" s="625"/>
      <c r="F446" s="625"/>
      <c r="G446" s="625"/>
      <c r="H446" s="625"/>
      <c r="I446" s="625"/>
      <c r="J446" s="324">
        <v>1409</v>
      </c>
      <c r="K446" s="657"/>
      <c r="L446" s="657"/>
      <c r="M446" s="657"/>
      <c r="N446" s="657"/>
      <c r="O446" s="657"/>
      <c r="P446" s="348" t="s">
        <v>26</v>
      </c>
      <c r="Q446" s="279"/>
      <c r="R446" s="279"/>
      <c r="S446" s="279"/>
      <c r="T446" s="279"/>
      <c r="U446" s="279"/>
      <c r="V446" s="279"/>
      <c r="W446" s="279"/>
      <c r="X446" s="279"/>
      <c r="Y446" s="279"/>
      <c r="Z446" s="279"/>
      <c r="AA446" s="279"/>
      <c r="AB446" s="279"/>
      <c r="AC446" s="279"/>
      <c r="AD446" s="279"/>
      <c r="AE446" s="279"/>
      <c r="AF446" s="279"/>
      <c r="AG446" s="279"/>
      <c r="AH446" s="279"/>
      <c r="AI446" s="279"/>
      <c r="AJ446" s="279"/>
      <c r="AK446" s="279"/>
      <c r="AL446" s="279"/>
      <c r="AM446" s="279"/>
      <c r="AN446" s="279"/>
      <c r="AO446" s="279"/>
      <c r="AP446" s="279"/>
      <c r="AQ446" s="279"/>
      <c r="AR446" s="279"/>
      <c r="AS446" s="279"/>
      <c r="AT446" s="279"/>
      <c r="AU446" s="279"/>
      <c r="AV446" s="279"/>
      <c r="AW446" s="279"/>
      <c r="AX446" s="279"/>
      <c r="AY446" s="279"/>
      <c r="AZ446" s="279"/>
      <c r="BA446" s="279"/>
      <c r="BB446" s="279"/>
      <c r="BC446" s="279"/>
    </row>
    <row r="447" spans="1:55" s="44" customFormat="1" ht="16.5" customHeight="1">
      <c r="A447" s="277"/>
      <c r="B447" s="625" t="s">
        <v>713</v>
      </c>
      <c r="C447" s="625"/>
      <c r="D447" s="625"/>
      <c r="E447" s="625"/>
      <c r="F447" s="625"/>
      <c r="G447" s="625"/>
      <c r="H447" s="625"/>
      <c r="I447" s="625"/>
      <c r="J447" s="324">
        <v>1818</v>
      </c>
      <c r="K447" s="657"/>
      <c r="L447" s="657"/>
      <c r="M447" s="657"/>
      <c r="N447" s="657"/>
      <c r="O447" s="657"/>
      <c r="P447" s="348" t="s">
        <v>26</v>
      </c>
      <c r="Q447" s="279"/>
      <c r="R447" s="279"/>
      <c r="S447" s="279"/>
      <c r="T447" s="279"/>
      <c r="U447" s="279"/>
      <c r="V447" s="279"/>
      <c r="W447" s="279"/>
      <c r="X447" s="279"/>
      <c r="Y447" s="279"/>
      <c r="Z447" s="279"/>
      <c r="AA447" s="279"/>
      <c r="AB447" s="279"/>
      <c r="AC447" s="279"/>
      <c r="AD447" s="279"/>
      <c r="AE447" s="279"/>
      <c r="AF447" s="279"/>
      <c r="AG447" s="279"/>
      <c r="AH447" s="279"/>
      <c r="AI447" s="279"/>
      <c r="AJ447" s="279"/>
      <c r="AK447" s="279"/>
      <c r="AL447" s="279"/>
      <c r="AM447" s="279"/>
      <c r="AN447" s="279"/>
      <c r="AO447" s="279"/>
      <c r="AP447" s="279"/>
      <c r="AQ447" s="279"/>
      <c r="AR447" s="279"/>
      <c r="AS447" s="279"/>
      <c r="AT447" s="279"/>
      <c r="AU447" s="279"/>
      <c r="AV447" s="279"/>
      <c r="AW447" s="279"/>
      <c r="AX447" s="279"/>
      <c r="AY447" s="279"/>
      <c r="AZ447" s="279"/>
      <c r="BA447" s="279"/>
      <c r="BB447" s="279"/>
      <c r="BC447" s="279"/>
    </row>
    <row r="448" spans="1:55" s="44" customFormat="1" ht="16.5" customHeight="1">
      <c r="A448" s="277"/>
      <c r="B448" s="625" t="s">
        <v>494</v>
      </c>
      <c r="C448" s="625"/>
      <c r="D448" s="625"/>
      <c r="E448" s="625"/>
      <c r="F448" s="625"/>
      <c r="G448" s="625"/>
      <c r="H448" s="625"/>
      <c r="I448" s="625"/>
      <c r="J448" s="324">
        <v>1429</v>
      </c>
      <c r="K448" s="657"/>
      <c r="L448" s="657"/>
      <c r="M448" s="657"/>
      <c r="N448" s="657"/>
      <c r="O448" s="657"/>
      <c r="P448" s="348" t="s">
        <v>26</v>
      </c>
      <c r="Q448" s="279"/>
      <c r="R448" s="279"/>
      <c r="S448" s="279"/>
      <c r="T448" s="279"/>
      <c r="U448" s="279"/>
      <c r="V448" s="279"/>
      <c r="W448" s="279"/>
      <c r="X448" s="279"/>
      <c r="Y448" s="279"/>
      <c r="Z448" s="279"/>
      <c r="AA448" s="279"/>
      <c r="AB448" s="279"/>
      <c r="AC448" s="279"/>
      <c r="AD448" s="279"/>
      <c r="AE448" s="279"/>
      <c r="AF448" s="279"/>
      <c r="AG448" s="279"/>
      <c r="AH448" s="279"/>
      <c r="AI448" s="279"/>
      <c r="AJ448" s="279"/>
      <c r="AK448" s="279"/>
      <c r="AL448" s="279"/>
      <c r="AM448" s="279"/>
      <c r="AN448" s="279"/>
      <c r="AO448" s="279"/>
      <c r="AP448" s="279"/>
      <c r="AQ448" s="279"/>
      <c r="AR448" s="279"/>
      <c r="AS448" s="279"/>
      <c r="AT448" s="279"/>
      <c r="AU448" s="279"/>
      <c r="AV448" s="279"/>
      <c r="AW448" s="279"/>
      <c r="AX448" s="279"/>
      <c r="AY448" s="279"/>
      <c r="AZ448" s="279"/>
      <c r="BA448" s="279"/>
      <c r="BB448" s="279"/>
      <c r="BC448" s="279"/>
    </row>
    <row r="449" spans="1:55" s="44" customFormat="1" ht="16.5" customHeight="1">
      <c r="A449" s="277"/>
      <c r="B449" s="625" t="s">
        <v>495</v>
      </c>
      <c r="C449" s="625"/>
      <c r="D449" s="625"/>
      <c r="E449" s="625"/>
      <c r="F449" s="625"/>
      <c r="G449" s="625"/>
      <c r="H449" s="625"/>
      <c r="I449" s="625"/>
      <c r="J449" s="324">
        <v>1411</v>
      </c>
      <c r="K449" s="657"/>
      <c r="L449" s="657"/>
      <c r="M449" s="657"/>
      <c r="N449" s="657"/>
      <c r="O449" s="657"/>
      <c r="P449" s="348" t="s">
        <v>26</v>
      </c>
      <c r="Q449" s="279"/>
      <c r="R449" s="279"/>
      <c r="S449" s="279"/>
      <c r="T449" s="279"/>
      <c r="U449" s="279"/>
      <c r="V449" s="279"/>
      <c r="W449" s="279"/>
      <c r="X449" s="279"/>
      <c r="Y449" s="279"/>
      <c r="Z449" s="279"/>
      <c r="AA449" s="279"/>
      <c r="AB449" s="279"/>
      <c r="AC449" s="279"/>
      <c r="AD449" s="279"/>
      <c r="AE449" s="279"/>
      <c r="AF449" s="279"/>
      <c r="AG449" s="279"/>
      <c r="AH449" s="279"/>
      <c r="AI449" s="279"/>
      <c r="AJ449" s="279"/>
      <c r="AK449" s="279"/>
      <c r="AL449" s="279"/>
      <c r="AM449" s="279"/>
      <c r="AN449" s="279"/>
      <c r="AO449" s="279"/>
      <c r="AP449" s="279"/>
      <c r="AQ449" s="279"/>
      <c r="AR449" s="279"/>
      <c r="AS449" s="279"/>
      <c r="AT449" s="279"/>
      <c r="AU449" s="279"/>
      <c r="AV449" s="279"/>
      <c r="AW449" s="279"/>
      <c r="AX449" s="279"/>
      <c r="AY449" s="279"/>
      <c r="AZ449" s="279"/>
      <c r="BA449" s="279"/>
      <c r="BB449" s="279"/>
      <c r="BC449" s="279"/>
    </row>
    <row r="450" spans="1:55" s="44" customFormat="1" ht="16.5" customHeight="1">
      <c r="A450" s="277"/>
      <c r="B450" s="625" t="s">
        <v>496</v>
      </c>
      <c r="C450" s="625"/>
      <c r="D450" s="625"/>
      <c r="E450" s="625"/>
      <c r="F450" s="625"/>
      <c r="G450" s="625"/>
      <c r="H450" s="625"/>
      <c r="I450" s="625"/>
      <c r="J450" s="324">
        <v>1412</v>
      </c>
      <c r="K450" s="657"/>
      <c r="L450" s="657"/>
      <c r="M450" s="657"/>
      <c r="N450" s="657"/>
      <c r="O450" s="657"/>
      <c r="P450" s="348" t="s">
        <v>26</v>
      </c>
      <c r="Q450" s="279"/>
      <c r="R450" s="279"/>
      <c r="S450" s="279"/>
      <c r="T450" s="279"/>
      <c r="U450" s="279"/>
      <c r="V450" s="279"/>
      <c r="W450" s="279"/>
      <c r="X450" s="279"/>
      <c r="Y450" s="279"/>
      <c r="Z450" s="279"/>
      <c r="AA450" s="279"/>
      <c r="AB450" s="279"/>
      <c r="AC450" s="279"/>
      <c r="AD450" s="279"/>
      <c r="AE450" s="279"/>
      <c r="AF450" s="279"/>
      <c r="AG450" s="279"/>
      <c r="AH450" s="279"/>
      <c r="AI450" s="279"/>
      <c r="AJ450" s="279"/>
      <c r="AK450" s="279"/>
      <c r="AL450" s="279"/>
      <c r="AM450" s="279"/>
      <c r="AN450" s="279"/>
      <c r="AO450" s="279"/>
      <c r="AP450" s="279"/>
      <c r="AQ450" s="279"/>
      <c r="AR450" s="279"/>
      <c r="AS450" s="279"/>
      <c r="AT450" s="279"/>
      <c r="AU450" s="279"/>
      <c r="AV450" s="279"/>
      <c r="AW450" s="279"/>
      <c r="AX450" s="279"/>
      <c r="AY450" s="279"/>
      <c r="AZ450" s="279"/>
      <c r="BA450" s="279"/>
      <c r="BB450" s="279"/>
      <c r="BC450" s="279"/>
    </row>
    <row r="451" spans="1:55" s="44" customFormat="1" ht="16.5" customHeight="1">
      <c r="A451" s="277"/>
      <c r="B451" s="625" t="s">
        <v>497</v>
      </c>
      <c r="C451" s="625"/>
      <c r="D451" s="625"/>
      <c r="E451" s="625"/>
      <c r="F451" s="625"/>
      <c r="G451" s="625"/>
      <c r="H451" s="625"/>
      <c r="I451" s="625"/>
      <c r="J451" s="324">
        <v>1413</v>
      </c>
      <c r="K451" s="657"/>
      <c r="L451" s="657"/>
      <c r="M451" s="657"/>
      <c r="N451" s="657"/>
      <c r="O451" s="657"/>
      <c r="P451" s="348" t="s">
        <v>26</v>
      </c>
      <c r="Q451" s="279"/>
      <c r="R451" s="279"/>
      <c r="S451" s="279"/>
      <c r="T451" s="279"/>
      <c r="U451" s="279"/>
      <c r="V451" s="279"/>
      <c r="W451" s="279"/>
      <c r="X451" s="279"/>
      <c r="Y451" s="279"/>
      <c r="Z451" s="279"/>
      <c r="AA451" s="279"/>
      <c r="AB451" s="279"/>
      <c r="AC451" s="279"/>
      <c r="AD451" s="279"/>
      <c r="AE451" s="279"/>
      <c r="AF451" s="279"/>
      <c r="AG451" s="279"/>
      <c r="AH451" s="279"/>
      <c r="AI451" s="279"/>
      <c r="AJ451" s="279"/>
      <c r="AK451" s="279"/>
      <c r="AL451" s="279"/>
      <c r="AM451" s="279"/>
      <c r="AN451" s="279"/>
      <c r="AO451" s="279"/>
      <c r="AP451" s="279"/>
      <c r="AQ451" s="279"/>
      <c r="AR451" s="279"/>
      <c r="AS451" s="279"/>
      <c r="AT451" s="279"/>
      <c r="AU451" s="279"/>
      <c r="AV451" s="279"/>
      <c r="AW451" s="279"/>
      <c r="AX451" s="279"/>
      <c r="AY451" s="279"/>
      <c r="AZ451" s="279"/>
      <c r="BA451" s="279"/>
      <c r="BB451" s="279"/>
      <c r="BC451" s="279"/>
    </row>
    <row r="452" spans="1:55" s="44" customFormat="1" ht="16.5" customHeight="1">
      <c r="A452" s="277"/>
      <c r="B452" s="625" t="s">
        <v>499</v>
      </c>
      <c r="C452" s="625"/>
      <c r="D452" s="625"/>
      <c r="E452" s="625"/>
      <c r="F452" s="625"/>
      <c r="G452" s="625"/>
      <c r="H452" s="625"/>
      <c r="I452" s="625"/>
      <c r="J452" s="324">
        <v>1415</v>
      </c>
      <c r="K452" s="657"/>
      <c r="L452" s="657"/>
      <c r="M452" s="657"/>
      <c r="N452" s="657"/>
      <c r="O452" s="657"/>
      <c r="P452" s="348" t="s">
        <v>26</v>
      </c>
      <c r="Q452" s="279"/>
      <c r="R452" s="279"/>
      <c r="S452" s="279"/>
      <c r="T452" s="279"/>
      <c r="U452" s="279"/>
      <c r="V452" s="279"/>
      <c r="W452" s="279"/>
      <c r="X452" s="279"/>
      <c r="Y452" s="279"/>
      <c r="Z452" s="279"/>
      <c r="AA452" s="279"/>
      <c r="AB452" s="279"/>
      <c r="AC452" s="279"/>
      <c r="AD452" s="279"/>
      <c r="AE452" s="279"/>
      <c r="AF452" s="279"/>
      <c r="AG452" s="279"/>
      <c r="AH452" s="279"/>
      <c r="AI452" s="279"/>
      <c r="AJ452" s="279"/>
      <c r="AK452" s="279"/>
      <c r="AL452" s="279"/>
      <c r="AM452" s="279"/>
      <c r="AN452" s="279"/>
      <c r="AO452" s="279"/>
      <c r="AP452" s="279"/>
      <c r="AQ452" s="279"/>
      <c r="AR452" s="279"/>
      <c r="AS452" s="279"/>
      <c r="AT452" s="279"/>
      <c r="AU452" s="279"/>
      <c r="AV452" s="279"/>
      <c r="AW452" s="279"/>
      <c r="AX452" s="279"/>
      <c r="AY452" s="279"/>
      <c r="AZ452" s="279"/>
      <c r="BA452" s="279"/>
      <c r="BB452" s="279"/>
      <c r="BC452" s="279"/>
    </row>
    <row r="453" spans="1:55" s="44" customFormat="1" ht="16.5" customHeight="1">
      <c r="A453" s="277"/>
      <c r="B453" s="625" t="s">
        <v>714</v>
      </c>
      <c r="C453" s="625"/>
      <c r="D453" s="625"/>
      <c r="E453" s="625"/>
      <c r="F453" s="625"/>
      <c r="G453" s="625"/>
      <c r="H453" s="625"/>
      <c r="I453" s="625"/>
      <c r="J453" s="324">
        <v>1416</v>
      </c>
      <c r="K453" s="657"/>
      <c r="L453" s="657"/>
      <c r="M453" s="657"/>
      <c r="N453" s="657"/>
      <c r="O453" s="657"/>
      <c r="P453" s="348" t="s">
        <v>26</v>
      </c>
      <c r="Q453" s="279"/>
      <c r="R453" s="279"/>
      <c r="S453" s="279"/>
      <c r="T453" s="279"/>
      <c r="U453" s="279"/>
      <c r="V453" s="279"/>
      <c r="W453" s="279"/>
      <c r="X453" s="279"/>
      <c r="Y453" s="279"/>
      <c r="Z453" s="279"/>
      <c r="AA453" s="279"/>
      <c r="AB453" s="279"/>
      <c r="AC453" s="279"/>
      <c r="AD453" s="279"/>
      <c r="AE453" s="279"/>
      <c r="AF453" s="279"/>
      <c r="AG453" s="279"/>
      <c r="AH453" s="279"/>
      <c r="AI453" s="279"/>
      <c r="AJ453" s="279"/>
      <c r="AK453" s="279"/>
      <c r="AL453" s="279"/>
      <c r="AM453" s="279"/>
      <c r="AN453" s="279"/>
      <c r="AO453" s="279"/>
      <c r="AP453" s="279"/>
      <c r="AQ453" s="279"/>
      <c r="AR453" s="279"/>
      <c r="AS453" s="279"/>
      <c r="AT453" s="279"/>
      <c r="AU453" s="279"/>
      <c r="AV453" s="279"/>
      <c r="AW453" s="279"/>
      <c r="AX453" s="279"/>
      <c r="AY453" s="279"/>
      <c r="AZ453" s="279"/>
      <c r="BA453" s="279"/>
      <c r="BB453" s="279"/>
      <c r="BC453" s="279"/>
    </row>
    <row r="454" spans="1:55" s="44" customFormat="1" ht="16.5" customHeight="1">
      <c r="A454" s="277"/>
      <c r="B454" s="625" t="s">
        <v>501</v>
      </c>
      <c r="C454" s="625"/>
      <c r="D454" s="625"/>
      <c r="E454" s="625"/>
      <c r="F454" s="625"/>
      <c r="G454" s="625"/>
      <c r="H454" s="625"/>
      <c r="I454" s="625"/>
      <c r="J454" s="324">
        <v>1417</v>
      </c>
      <c r="K454" s="657"/>
      <c r="L454" s="657"/>
      <c r="M454" s="657"/>
      <c r="N454" s="657"/>
      <c r="O454" s="657"/>
      <c r="P454" s="348" t="s">
        <v>26</v>
      </c>
      <c r="Q454" s="279"/>
      <c r="R454" s="279"/>
      <c r="S454" s="279"/>
      <c r="T454" s="279"/>
      <c r="U454" s="279"/>
      <c r="V454" s="279"/>
      <c r="W454" s="279"/>
      <c r="X454" s="279"/>
      <c r="Y454" s="279"/>
      <c r="Z454" s="279"/>
      <c r="AA454" s="279"/>
      <c r="AB454" s="279"/>
      <c r="AC454" s="279"/>
      <c r="AD454" s="279"/>
      <c r="AE454" s="279"/>
      <c r="AF454" s="279"/>
      <c r="AG454" s="279"/>
      <c r="AH454" s="279"/>
      <c r="AI454" s="279"/>
      <c r="AJ454" s="279"/>
      <c r="AK454" s="279"/>
      <c r="AL454" s="279"/>
      <c r="AM454" s="279"/>
      <c r="AN454" s="279"/>
      <c r="AO454" s="279"/>
      <c r="AP454" s="279"/>
      <c r="AQ454" s="279"/>
      <c r="AR454" s="279"/>
      <c r="AS454" s="279"/>
      <c r="AT454" s="279"/>
      <c r="AU454" s="279"/>
      <c r="AV454" s="279"/>
      <c r="AW454" s="279"/>
      <c r="AX454" s="279"/>
      <c r="AY454" s="279"/>
      <c r="AZ454" s="279"/>
      <c r="BA454" s="279"/>
      <c r="BB454" s="279"/>
      <c r="BC454" s="279"/>
    </row>
    <row r="455" spans="1:55" s="44" customFormat="1" ht="16.5" customHeight="1">
      <c r="A455" s="277"/>
      <c r="B455" s="625" t="s">
        <v>502</v>
      </c>
      <c r="C455" s="625"/>
      <c r="D455" s="625"/>
      <c r="E455" s="625"/>
      <c r="F455" s="625"/>
      <c r="G455" s="625"/>
      <c r="H455" s="625"/>
      <c r="I455" s="625"/>
      <c r="J455" s="324">
        <v>1418</v>
      </c>
      <c r="K455" s="657"/>
      <c r="L455" s="657"/>
      <c r="M455" s="657"/>
      <c r="N455" s="657"/>
      <c r="O455" s="657"/>
      <c r="P455" s="348" t="s">
        <v>26</v>
      </c>
      <c r="Q455" s="279"/>
      <c r="R455" s="279"/>
      <c r="S455" s="279"/>
      <c r="T455" s="279"/>
      <c r="U455" s="279"/>
      <c r="V455" s="279"/>
      <c r="W455" s="279"/>
      <c r="X455" s="279"/>
      <c r="Y455" s="279"/>
      <c r="Z455" s="279"/>
      <c r="AA455" s="279"/>
      <c r="AB455" s="279"/>
      <c r="AC455" s="279"/>
      <c r="AD455" s="279"/>
      <c r="AE455" s="279"/>
      <c r="AF455" s="279"/>
      <c r="AG455" s="279"/>
      <c r="AH455" s="279"/>
      <c r="AI455" s="279"/>
      <c r="AJ455" s="279"/>
      <c r="AK455" s="279"/>
      <c r="AL455" s="279"/>
      <c r="AM455" s="279"/>
      <c r="AN455" s="279"/>
      <c r="AO455" s="279"/>
      <c r="AP455" s="279"/>
      <c r="AQ455" s="279"/>
      <c r="AR455" s="279"/>
      <c r="AS455" s="279"/>
      <c r="AT455" s="279"/>
      <c r="AU455" s="279"/>
      <c r="AV455" s="279"/>
      <c r="AW455" s="279"/>
      <c r="AX455" s="279"/>
      <c r="AY455" s="279"/>
      <c r="AZ455" s="279"/>
      <c r="BA455" s="279"/>
      <c r="BB455" s="279"/>
      <c r="BC455" s="279"/>
    </row>
    <row r="456" spans="1:55" s="44" customFormat="1" ht="16.5" customHeight="1">
      <c r="A456" s="277"/>
      <c r="B456" s="625" t="s">
        <v>503</v>
      </c>
      <c r="C456" s="625"/>
      <c r="D456" s="625"/>
      <c r="E456" s="625"/>
      <c r="F456" s="625"/>
      <c r="G456" s="625"/>
      <c r="H456" s="625"/>
      <c r="I456" s="625"/>
      <c r="J456" s="324">
        <v>1419</v>
      </c>
      <c r="K456" s="657"/>
      <c r="L456" s="657"/>
      <c r="M456" s="657"/>
      <c r="N456" s="657"/>
      <c r="O456" s="657"/>
      <c r="P456" s="348" t="s">
        <v>26</v>
      </c>
      <c r="Q456" s="279"/>
      <c r="R456" s="279"/>
      <c r="S456" s="279"/>
      <c r="T456" s="279"/>
      <c r="U456" s="279"/>
      <c r="V456" s="279"/>
      <c r="W456" s="279"/>
      <c r="X456" s="279"/>
      <c r="Y456" s="279"/>
      <c r="Z456" s="279"/>
      <c r="AA456" s="279"/>
      <c r="AB456" s="279"/>
      <c r="AC456" s="279"/>
      <c r="AD456" s="279"/>
      <c r="AE456" s="279"/>
      <c r="AF456" s="279"/>
      <c r="AG456" s="279"/>
      <c r="AH456" s="279"/>
      <c r="AI456" s="279"/>
      <c r="AJ456" s="279"/>
      <c r="AK456" s="279"/>
      <c r="AL456" s="279"/>
      <c r="AM456" s="279"/>
      <c r="AN456" s="279"/>
      <c r="AO456" s="279"/>
      <c r="AP456" s="279"/>
      <c r="AQ456" s="279"/>
      <c r="AR456" s="279"/>
      <c r="AS456" s="279"/>
      <c r="AT456" s="279"/>
      <c r="AU456" s="279"/>
      <c r="AV456" s="279"/>
      <c r="AW456" s="279"/>
      <c r="AX456" s="279"/>
      <c r="AY456" s="279"/>
      <c r="AZ456" s="279"/>
      <c r="BA456" s="279"/>
      <c r="BB456" s="279"/>
      <c r="BC456" s="279"/>
    </row>
    <row r="457" spans="1:55" s="44" customFormat="1" ht="16.5" customHeight="1">
      <c r="A457" s="277"/>
      <c r="B457" s="625" t="s">
        <v>504</v>
      </c>
      <c r="C457" s="625"/>
      <c r="D457" s="625"/>
      <c r="E457" s="625"/>
      <c r="F457" s="625"/>
      <c r="G457" s="625"/>
      <c r="H457" s="625"/>
      <c r="I457" s="625"/>
      <c r="J457" s="324">
        <v>1420</v>
      </c>
      <c r="K457" s="657"/>
      <c r="L457" s="657"/>
      <c r="M457" s="657"/>
      <c r="N457" s="657"/>
      <c r="O457" s="657"/>
      <c r="P457" s="348" t="s">
        <v>26</v>
      </c>
      <c r="Q457" s="279"/>
      <c r="R457" s="279"/>
      <c r="S457" s="279"/>
      <c r="T457" s="279"/>
      <c r="U457" s="279"/>
      <c r="V457" s="279"/>
      <c r="W457" s="279"/>
      <c r="X457" s="279"/>
      <c r="Y457" s="279"/>
      <c r="Z457" s="279"/>
      <c r="AA457" s="279"/>
      <c r="AB457" s="279"/>
      <c r="AC457" s="279"/>
      <c r="AD457" s="279"/>
      <c r="AE457" s="279"/>
      <c r="AF457" s="279"/>
      <c r="AG457" s="279"/>
      <c r="AH457" s="279"/>
      <c r="AI457" s="279"/>
      <c r="AJ457" s="279"/>
      <c r="AK457" s="279"/>
      <c r="AL457" s="279"/>
      <c r="AM457" s="279"/>
      <c r="AN457" s="279"/>
      <c r="AO457" s="279"/>
      <c r="AP457" s="279"/>
      <c r="AQ457" s="279"/>
      <c r="AR457" s="279"/>
      <c r="AS457" s="279"/>
      <c r="AT457" s="279"/>
      <c r="AU457" s="279"/>
      <c r="AV457" s="279"/>
      <c r="AW457" s="279"/>
      <c r="AX457" s="279"/>
      <c r="AY457" s="279"/>
      <c r="AZ457" s="279"/>
      <c r="BA457" s="279"/>
      <c r="BB457" s="279"/>
      <c r="BC457" s="279"/>
    </row>
    <row r="458" spans="1:55" s="44" customFormat="1" ht="16.5" customHeight="1">
      <c r="A458" s="277"/>
      <c r="B458" s="625" t="s">
        <v>505</v>
      </c>
      <c r="C458" s="625"/>
      <c r="D458" s="625"/>
      <c r="E458" s="625"/>
      <c r="F458" s="625"/>
      <c r="G458" s="625"/>
      <c r="H458" s="625"/>
      <c r="I458" s="625"/>
      <c r="J458" s="324">
        <v>1421</v>
      </c>
      <c r="K458" s="657"/>
      <c r="L458" s="657"/>
      <c r="M458" s="657"/>
      <c r="N458" s="657"/>
      <c r="O458" s="657"/>
      <c r="P458" s="348" t="s">
        <v>26</v>
      </c>
      <c r="Q458" s="279"/>
      <c r="R458" s="279"/>
      <c r="S458" s="279"/>
      <c r="T458" s="279"/>
      <c r="U458" s="279"/>
      <c r="V458" s="279"/>
      <c r="W458" s="279"/>
      <c r="X458" s="279"/>
      <c r="Y458" s="279"/>
      <c r="Z458" s="279"/>
      <c r="AA458" s="279"/>
      <c r="AB458" s="279"/>
      <c r="AC458" s="279"/>
      <c r="AD458" s="279"/>
      <c r="AE458" s="279"/>
      <c r="AF458" s="279"/>
      <c r="AG458" s="279"/>
      <c r="AH458" s="279"/>
      <c r="AI458" s="279"/>
      <c r="AJ458" s="279"/>
      <c r="AK458" s="279"/>
      <c r="AL458" s="279"/>
      <c r="AM458" s="279"/>
      <c r="AN458" s="279"/>
      <c r="AO458" s="279"/>
      <c r="AP458" s="279"/>
      <c r="AQ458" s="279"/>
      <c r="AR458" s="279"/>
      <c r="AS458" s="279"/>
      <c r="AT458" s="279"/>
      <c r="AU458" s="279"/>
      <c r="AV458" s="279"/>
      <c r="AW458" s="279"/>
      <c r="AX458" s="279"/>
      <c r="AY458" s="279"/>
      <c r="AZ458" s="279"/>
      <c r="BA458" s="279"/>
      <c r="BB458" s="279"/>
      <c r="BC458" s="279"/>
    </row>
    <row r="459" spans="1:55" s="44" customFormat="1" ht="16.5" customHeight="1">
      <c r="A459" s="277"/>
      <c r="B459" s="625" t="s">
        <v>506</v>
      </c>
      <c r="C459" s="625"/>
      <c r="D459" s="625"/>
      <c r="E459" s="625"/>
      <c r="F459" s="625"/>
      <c r="G459" s="625"/>
      <c r="H459" s="625"/>
      <c r="I459" s="625"/>
      <c r="J459" s="324">
        <v>1422</v>
      </c>
      <c r="K459" s="657"/>
      <c r="L459" s="657"/>
      <c r="M459" s="657"/>
      <c r="N459" s="657"/>
      <c r="O459" s="657"/>
      <c r="P459" s="348" t="s">
        <v>26</v>
      </c>
      <c r="Q459" s="279"/>
      <c r="R459" s="279"/>
      <c r="S459" s="279"/>
      <c r="T459" s="279"/>
      <c r="U459" s="279"/>
      <c r="V459" s="279"/>
      <c r="W459" s="279"/>
      <c r="X459" s="279"/>
      <c r="Y459" s="279"/>
      <c r="Z459" s="279"/>
      <c r="AA459" s="279"/>
      <c r="AB459" s="279"/>
      <c r="AC459" s="279"/>
      <c r="AD459" s="279"/>
      <c r="AE459" s="279"/>
      <c r="AF459" s="279"/>
      <c r="AG459" s="279"/>
      <c r="AH459" s="279"/>
      <c r="AI459" s="279"/>
      <c r="AJ459" s="279"/>
      <c r="AK459" s="279"/>
      <c r="AL459" s="279"/>
      <c r="AM459" s="279"/>
      <c r="AN459" s="279"/>
      <c r="AO459" s="279"/>
      <c r="AP459" s="279"/>
      <c r="AQ459" s="279"/>
      <c r="AR459" s="279"/>
      <c r="AS459" s="279"/>
      <c r="AT459" s="279"/>
      <c r="AU459" s="279"/>
      <c r="AV459" s="279"/>
      <c r="AW459" s="279"/>
      <c r="AX459" s="279"/>
      <c r="AY459" s="279"/>
      <c r="AZ459" s="279"/>
      <c r="BA459" s="279"/>
      <c r="BB459" s="279"/>
      <c r="BC459" s="279"/>
    </row>
    <row r="460" spans="1:55" s="44" customFormat="1" ht="16.5" customHeight="1">
      <c r="A460" s="277"/>
      <c r="B460" s="625" t="s">
        <v>507</v>
      </c>
      <c r="C460" s="625"/>
      <c r="D460" s="625"/>
      <c r="E460" s="625"/>
      <c r="F460" s="625"/>
      <c r="G460" s="625"/>
      <c r="H460" s="625"/>
      <c r="I460" s="625"/>
      <c r="J460" s="324">
        <v>1423</v>
      </c>
      <c r="K460" s="657"/>
      <c r="L460" s="657"/>
      <c r="M460" s="657"/>
      <c r="N460" s="657"/>
      <c r="O460" s="657"/>
      <c r="P460" s="348" t="s">
        <v>26</v>
      </c>
      <c r="Q460" s="279"/>
      <c r="R460" s="279"/>
      <c r="S460" s="279"/>
      <c r="T460" s="279"/>
      <c r="U460" s="279"/>
      <c r="V460" s="279"/>
      <c r="W460" s="279"/>
      <c r="X460" s="279"/>
      <c r="Y460" s="279"/>
      <c r="Z460" s="279"/>
      <c r="AA460" s="279"/>
      <c r="AB460" s="279"/>
      <c r="AC460" s="279"/>
      <c r="AD460" s="279"/>
      <c r="AE460" s="279"/>
      <c r="AF460" s="279"/>
      <c r="AG460" s="279"/>
      <c r="AH460" s="279"/>
      <c r="AI460" s="279"/>
      <c r="AJ460" s="279"/>
      <c r="AK460" s="279"/>
      <c r="AL460" s="279"/>
      <c r="AM460" s="279"/>
      <c r="AN460" s="279"/>
      <c r="AO460" s="279"/>
      <c r="AP460" s="279"/>
      <c r="AQ460" s="279"/>
      <c r="AR460" s="279"/>
      <c r="AS460" s="279"/>
      <c r="AT460" s="279"/>
      <c r="AU460" s="279"/>
      <c r="AV460" s="279"/>
      <c r="AW460" s="279"/>
      <c r="AX460" s="279"/>
      <c r="AY460" s="279"/>
      <c r="AZ460" s="279"/>
      <c r="BA460" s="279"/>
      <c r="BB460" s="279"/>
      <c r="BC460" s="279"/>
    </row>
    <row r="461" spans="1:55" s="44" customFormat="1" ht="16.5" customHeight="1">
      <c r="A461" s="277"/>
      <c r="B461" s="625" t="s">
        <v>508</v>
      </c>
      <c r="C461" s="625"/>
      <c r="D461" s="625"/>
      <c r="E461" s="625"/>
      <c r="F461" s="625"/>
      <c r="G461" s="625"/>
      <c r="H461" s="625"/>
      <c r="I461" s="625"/>
      <c r="J461" s="324">
        <v>1424</v>
      </c>
      <c r="K461" s="657"/>
      <c r="L461" s="657"/>
      <c r="M461" s="657"/>
      <c r="N461" s="657"/>
      <c r="O461" s="657"/>
      <c r="P461" s="348" t="s">
        <v>26</v>
      </c>
      <c r="Q461" s="279"/>
      <c r="R461" s="279"/>
      <c r="S461" s="279"/>
      <c r="T461" s="279"/>
      <c r="U461" s="279"/>
      <c r="V461" s="279"/>
      <c r="W461" s="279"/>
      <c r="X461" s="279"/>
      <c r="Y461" s="279"/>
      <c r="Z461" s="279"/>
      <c r="AA461" s="279"/>
      <c r="AB461" s="279"/>
      <c r="AC461" s="279"/>
      <c r="AD461" s="279"/>
      <c r="AE461" s="279"/>
      <c r="AF461" s="279"/>
      <c r="AG461" s="279"/>
      <c r="AH461" s="279"/>
      <c r="AI461" s="279"/>
      <c r="AJ461" s="279"/>
      <c r="AK461" s="279"/>
      <c r="AL461" s="279"/>
      <c r="AM461" s="279"/>
      <c r="AN461" s="279"/>
      <c r="AO461" s="279"/>
      <c r="AP461" s="279"/>
      <c r="AQ461" s="279"/>
      <c r="AR461" s="279"/>
      <c r="AS461" s="279"/>
      <c r="AT461" s="279"/>
      <c r="AU461" s="279"/>
      <c r="AV461" s="279"/>
      <c r="AW461" s="279"/>
      <c r="AX461" s="279"/>
      <c r="AY461" s="279"/>
      <c r="AZ461" s="279"/>
      <c r="BA461" s="279"/>
      <c r="BB461" s="279"/>
      <c r="BC461" s="279"/>
    </row>
    <row r="462" spans="1:55" s="44" customFormat="1" ht="16.5" customHeight="1">
      <c r="A462" s="277"/>
      <c r="B462" s="625" t="s">
        <v>509</v>
      </c>
      <c r="C462" s="625"/>
      <c r="D462" s="625"/>
      <c r="E462" s="625"/>
      <c r="F462" s="625"/>
      <c r="G462" s="625"/>
      <c r="H462" s="625"/>
      <c r="I462" s="625"/>
      <c r="J462" s="324">
        <v>1425</v>
      </c>
      <c r="K462" s="657"/>
      <c r="L462" s="657"/>
      <c r="M462" s="657"/>
      <c r="N462" s="657"/>
      <c r="O462" s="657"/>
      <c r="P462" s="348" t="s">
        <v>26</v>
      </c>
      <c r="Q462" s="279"/>
      <c r="R462" s="279"/>
      <c r="S462" s="279"/>
      <c r="T462" s="279"/>
      <c r="U462" s="279"/>
      <c r="V462" s="279"/>
      <c r="W462" s="279"/>
      <c r="X462" s="279"/>
      <c r="Y462" s="279"/>
      <c r="Z462" s="279"/>
      <c r="AA462" s="279"/>
      <c r="AB462" s="279"/>
      <c r="AC462" s="279"/>
      <c r="AD462" s="279"/>
      <c r="AE462" s="279"/>
      <c r="AF462" s="279"/>
      <c r="AG462" s="279"/>
      <c r="AH462" s="279"/>
      <c r="AI462" s="279"/>
      <c r="AJ462" s="279"/>
      <c r="AK462" s="279"/>
      <c r="AL462" s="279"/>
      <c r="AM462" s="279"/>
      <c r="AN462" s="279"/>
      <c r="AO462" s="279"/>
      <c r="AP462" s="279"/>
      <c r="AQ462" s="279"/>
      <c r="AR462" s="279"/>
      <c r="AS462" s="279"/>
      <c r="AT462" s="279"/>
      <c r="AU462" s="279"/>
      <c r="AV462" s="279"/>
      <c r="AW462" s="279"/>
      <c r="AX462" s="279"/>
      <c r="AY462" s="279"/>
      <c r="AZ462" s="279"/>
      <c r="BA462" s="279"/>
      <c r="BB462" s="279"/>
      <c r="BC462" s="279"/>
    </row>
    <row r="463" spans="1:55" s="44" customFormat="1" ht="16.5" customHeight="1">
      <c r="A463" s="277"/>
      <c r="B463" s="625" t="s">
        <v>510</v>
      </c>
      <c r="C463" s="625"/>
      <c r="D463" s="625"/>
      <c r="E463" s="625"/>
      <c r="F463" s="625"/>
      <c r="G463" s="625"/>
      <c r="H463" s="625"/>
      <c r="I463" s="625"/>
      <c r="J463" s="324">
        <v>1426</v>
      </c>
      <c r="K463" s="657"/>
      <c r="L463" s="657"/>
      <c r="M463" s="657"/>
      <c r="N463" s="657"/>
      <c r="O463" s="657"/>
      <c r="P463" s="348" t="s">
        <v>26</v>
      </c>
      <c r="Q463" s="279"/>
      <c r="R463" s="279"/>
      <c r="S463" s="279"/>
      <c r="T463" s="279"/>
      <c r="U463" s="279"/>
      <c r="V463" s="279"/>
      <c r="W463" s="279"/>
      <c r="X463" s="279"/>
      <c r="Y463" s="279"/>
      <c r="Z463" s="279"/>
      <c r="AA463" s="279"/>
      <c r="AB463" s="279"/>
      <c r="AC463" s="279"/>
      <c r="AD463" s="279"/>
      <c r="AE463" s="279"/>
      <c r="AF463" s="279"/>
      <c r="AG463" s="279"/>
      <c r="AH463" s="279"/>
      <c r="AI463" s="279"/>
      <c r="AJ463" s="279"/>
      <c r="AK463" s="279"/>
      <c r="AL463" s="279"/>
      <c r="AM463" s="279"/>
      <c r="AN463" s="279"/>
      <c r="AO463" s="279"/>
      <c r="AP463" s="279"/>
      <c r="AQ463" s="279"/>
      <c r="AR463" s="279"/>
      <c r="AS463" s="279"/>
      <c r="AT463" s="279"/>
      <c r="AU463" s="279"/>
      <c r="AV463" s="279"/>
      <c r="AW463" s="279"/>
      <c r="AX463" s="279"/>
      <c r="AY463" s="279"/>
      <c r="AZ463" s="279"/>
      <c r="BA463" s="279"/>
      <c r="BB463" s="279"/>
      <c r="BC463" s="279"/>
    </row>
    <row r="464" spans="1:55" s="44" customFormat="1" ht="16.5" customHeight="1">
      <c r="A464" s="277"/>
      <c r="B464" s="625" t="s">
        <v>512</v>
      </c>
      <c r="C464" s="625"/>
      <c r="D464" s="625"/>
      <c r="E464" s="625"/>
      <c r="F464" s="625"/>
      <c r="G464" s="625"/>
      <c r="H464" s="625"/>
      <c r="I464" s="625"/>
      <c r="J464" s="324">
        <v>1427</v>
      </c>
      <c r="K464" s="657"/>
      <c r="L464" s="657"/>
      <c r="M464" s="657"/>
      <c r="N464" s="657"/>
      <c r="O464" s="657"/>
      <c r="P464" s="348" t="s">
        <v>26</v>
      </c>
      <c r="Q464" s="279"/>
      <c r="R464" s="279"/>
      <c r="S464" s="279"/>
      <c r="T464" s="279"/>
      <c r="U464" s="279"/>
      <c r="V464" s="279"/>
      <c r="W464" s="279"/>
      <c r="X464" s="279"/>
      <c r="Y464" s="279"/>
      <c r="Z464" s="279"/>
      <c r="AA464" s="279"/>
      <c r="AB464" s="279"/>
      <c r="AC464" s="279"/>
      <c r="AD464" s="279"/>
      <c r="AE464" s="279"/>
      <c r="AF464" s="279"/>
      <c r="AG464" s="279"/>
      <c r="AH464" s="279"/>
      <c r="AI464" s="279"/>
      <c r="AJ464" s="279"/>
      <c r="AK464" s="279"/>
      <c r="AL464" s="279"/>
      <c r="AM464" s="279"/>
      <c r="AN464" s="279"/>
      <c r="AO464" s="279"/>
      <c r="AP464" s="279"/>
      <c r="AQ464" s="279"/>
      <c r="AR464" s="279"/>
      <c r="AS464" s="279"/>
      <c r="AT464" s="279"/>
      <c r="AU464" s="279"/>
      <c r="AV464" s="279"/>
      <c r="AW464" s="279"/>
      <c r="AX464" s="279"/>
      <c r="AY464" s="279"/>
      <c r="AZ464" s="279"/>
      <c r="BA464" s="279"/>
      <c r="BB464" s="279"/>
      <c r="BC464" s="279"/>
    </row>
    <row r="465" spans="1:55" s="44" customFormat="1" ht="16.5" customHeight="1">
      <c r="A465" s="277"/>
      <c r="B465" s="625" t="s">
        <v>278</v>
      </c>
      <c r="C465" s="625"/>
      <c r="D465" s="625"/>
      <c r="E465" s="625"/>
      <c r="F465" s="625"/>
      <c r="G465" s="625"/>
      <c r="H465" s="625"/>
      <c r="I465" s="625"/>
      <c r="J465" s="324">
        <v>1428</v>
      </c>
      <c r="K465" s="657"/>
      <c r="L465" s="657"/>
      <c r="M465" s="657"/>
      <c r="N465" s="657"/>
      <c r="O465" s="657"/>
      <c r="P465" s="348" t="s">
        <v>26</v>
      </c>
      <c r="Q465" s="279"/>
      <c r="R465" s="279"/>
      <c r="S465" s="279"/>
      <c r="T465" s="279"/>
      <c r="U465" s="279"/>
      <c r="V465" s="279"/>
      <c r="W465" s="279"/>
      <c r="X465" s="279"/>
      <c r="Y465" s="279"/>
      <c r="Z465" s="279"/>
      <c r="AA465" s="279"/>
      <c r="AB465" s="279"/>
      <c r="AC465" s="279"/>
      <c r="AD465" s="279"/>
      <c r="AE465" s="279"/>
      <c r="AF465" s="279"/>
      <c r="AG465" s="279"/>
      <c r="AH465" s="279"/>
      <c r="AI465" s="279"/>
      <c r="AJ465" s="279"/>
      <c r="AK465" s="279"/>
      <c r="AL465" s="279"/>
      <c r="AM465" s="279"/>
      <c r="AN465" s="279"/>
      <c r="AO465" s="279"/>
      <c r="AP465" s="279"/>
      <c r="AQ465" s="279"/>
      <c r="AR465" s="279"/>
      <c r="AS465" s="279"/>
      <c r="AT465" s="279"/>
      <c r="AU465" s="279"/>
      <c r="AV465" s="279"/>
      <c r="AW465" s="279"/>
      <c r="AX465" s="279"/>
      <c r="AY465" s="279"/>
      <c r="AZ465" s="279"/>
      <c r="BA465" s="279"/>
      <c r="BB465" s="279"/>
      <c r="BC465" s="279"/>
    </row>
    <row r="466" spans="1:55" s="44" customFormat="1" ht="16.5" customHeight="1">
      <c r="A466" s="277"/>
      <c r="B466" s="672" t="s">
        <v>513</v>
      </c>
      <c r="C466" s="672"/>
      <c r="D466" s="672"/>
      <c r="E466" s="672"/>
      <c r="F466" s="672"/>
      <c r="G466" s="672"/>
      <c r="H466" s="672"/>
      <c r="I466" s="672"/>
      <c r="J466" s="409">
        <v>1430</v>
      </c>
      <c r="K466" s="597"/>
      <c r="L466" s="597"/>
      <c r="M466" s="597"/>
      <c r="N466" s="597"/>
      <c r="O466" s="597"/>
      <c r="P466" s="413" t="s">
        <v>27</v>
      </c>
      <c r="Q466" s="279"/>
      <c r="R466" s="279"/>
      <c r="S466" s="279"/>
      <c r="T466" s="279"/>
      <c r="U466" s="279"/>
      <c r="V466" s="279"/>
      <c r="W466" s="279"/>
      <c r="X466" s="279"/>
      <c r="Y466" s="279"/>
      <c r="Z466" s="279"/>
      <c r="AA466" s="279"/>
      <c r="AB466" s="279"/>
      <c r="AC466" s="279"/>
      <c r="AD466" s="279"/>
      <c r="AE466" s="279"/>
      <c r="AF466" s="279"/>
      <c r="AG466" s="279"/>
      <c r="AH466" s="279"/>
      <c r="AI466" s="279"/>
      <c r="AJ466" s="279"/>
      <c r="AK466" s="279"/>
      <c r="AL466" s="279"/>
      <c r="AM466" s="279"/>
      <c r="AN466" s="279"/>
      <c r="AO466" s="279"/>
      <c r="AP466" s="279"/>
      <c r="AQ466" s="279"/>
      <c r="AR466" s="279"/>
      <c r="AS466" s="279"/>
      <c r="AT466" s="279"/>
      <c r="AU466" s="279"/>
      <c r="AV466" s="279"/>
      <c r="AW466" s="279"/>
      <c r="AX466" s="279"/>
      <c r="AY466" s="279"/>
      <c r="AZ466" s="279"/>
      <c r="BA466" s="279"/>
      <c r="BB466" s="279"/>
      <c r="BC466" s="279"/>
    </row>
    <row r="467" spans="1:55" s="44" customFormat="1" ht="16.5" customHeight="1">
      <c r="A467" s="277"/>
      <c r="B467" s="625" t="s">
        <v>514</v>
      </c>
      <c r="C467" s="625"/>
      <c r="D467" s="625"/>
      <c r="E467" s="625"/>
      <c r="F467" s="625"/>
      <c r="G467" s="625"/>
      <c r="H467" s="625"/>
      <c r="I467" s="625"/>
      <c r="J467" s="324">
        <v>1431</v>
      </c>
      <c r="K467" s="657"/>
      <c r="L467" s="657"/>
      <c r="M467" s="657"/>
      <c r="N467" s="657"/>
      <c r="O467" s="657"/>
      <c r="P467" s="348" t="s">
        <v>9</v>
      </c>
      <c r="Q467" s="279"/>
      <c r="R467" s="279"/>
      <c r="S467" s="279"/>
      <c r="T467" s="279"/>
      <c r="U467" s="279"/>
      <c r="V467" s="279"/>
      <c r="W467" s="279"/>
      <c r="X467" s="279"/>
      <c r="Y467" s="279"/>
      <c r="Z467" s="279"/>
      <c r="AA467" s="279"/>
      <c r="AB467" s="279"/>
      <c r="AC467" s="279"/>
      <c r="AD467" s="279"/>
      <c r="AE467" s="279"/>
      <c r="AF467" s="279"/>
      <c r="AG467" s="279"/>
      <c r="AH467" s="279"/>
      <c r="AI467" s="279"/>
      <c r="AJ467" s="279"/>
      <c r="AK467" s="279"/>
      <c r="AL467" s="279"/>
      <c r="AM467" s="279"/>
      <c r="AN467" s="279"/>
      <c r="AO467" s="279"/>
      <c r="AP467" s="279"/>
      <c r="AQ467" s="279"/>
      <c r="AR467" s="279"/>
      <c r="AS467" s="279"/>
      <c r="AT467" s="279"/>
      <c r="AU467" s="279"/>
      <c r="AV467" s="279"/>
      <c r="AW467" s="279"/>
      <c r="AX467" s="279"/>
      <c r="AY467" s="279"/>
      <c r="AZ467" s="279"/>
      <c r="BA467" s="279"/>
      <c r="BB467" s="279"/>
      <c r="BC467" s="279"/>
    </row>
    <row r="468" spans="1:55" s="44" customFormat="1" ht="16.5" customHeight="1">
      <c r="A468" s="277"/>
      <c r="B468" s="672" t="s">
        <v>515</v>
      </c>
      <c r="C468" s="672"/>
      <c r="D468" s="672"/>
      <c r="E468" s="672"/>
      <c r="F468" s="672"/>
      <c r="G468" s="672"/>
      <c r="H468" s="672"/>
      <c r="I468" s="672"/>
      <c r="J468" s="409">
        <v>1729</v>
      </c>
      <c r="K468" s="597"/>
      <c r="L468" s="597"/>
      <c r="M468" s="597"/>
      <c r="N468" s="597"/>
      <c r="O468" s="597"/>
      <c r="P468" s="413" t="s">
        <v>27</v>
      </c>
      <c r="Q468" s="279"/>
      <c r="R468" s="279"/>
      <c r="S468" s="279"/>
      <c r="T468" s="279"/>
      <c r="U468" s="279"/>
      <c r="V468" s="279"/>
      <c r="W468" s="279"/>
      <c r="X468" s="279"/>
      <c r="Y468" s="279"/>
      <c r="Z468" s="279"/>
      <c r="AA468" s="279"/>
      <c r="AB468" s="279"/>
      <c r="AC468" s="279"/>
      <c r="AD468" s="279"/>
      <c r="AE468" s="279"/>
      <c r="AF468" s="279"/>
      <c r="AG468" s="279"/>
      <c r="AH468" s="279"/>
      <c r="AI468" s="279"/>
      <c r="AJ468" s="279"/>
      <c r="AK468" s="279"/>
      <c r="AL468" s="279"/>
      <c r="AM468" s="279"/>
      <c r="AN468" s="279"/>
      <c r="AO468" s="279"/>
      <c r="AP468" s="279"/>
      <c r="AQ468" s="279"/>
      <c r="AR468" s="279"/>
      <c r="AS468" s="279"/>
      <c r="AT468" s="279"/>
      <c r="AU468" s="279"/>
      <c r="AV468" s="279"/>
      <c r="AW468" s="279"/>
      <c r="AX468" s="279"/>
      <c r="AY468" s="279"/>
      <c r="AZ468" s="279"/>
      <c r="BA468" s="279"/>
      <c r="BB468" s="279"/>
      <c r="BC468" s="279"/>
    </row>
    <row r="469" spans="1:55" s="44" customFormat="1" ht="16.5" customHeight="1">
      <c r="A469" s="277"/>
      <c r="B469" s="625" t="s">
        <v>294</v>
      </c>
      <c r="C469" s="625"/>
      <c r="D469" s="625"/>
      <c r="E469" s="625"/>
      <c r="F469" s="625"/>
      <c r="G469" s="625"/>
      <c r="H469" s="625"/>
      <c r="I469" s="625"/>
      <c r="J469" s="324">
        <v>1432</v>
      </c>
      <c r="K469" s="657"/>
      <c r="L469" s="657"/>
      <c r="M469" s="657"/>
      <c r="N469" s="657"/>
      <c r="O469" s="657"/>
      <c r="P469" s="348" t="s">
        <v>26</v>
      </c>
      <c r="Q469" s="279"/>
      <c r="R469" s="279"/>
      <c r="S469" s="279"/>
      <c r="T469" s="279"/>
      <c r="U469" s="279"/>
      <c r="V469" s="279"/>
      <c r="W469" s="279"/>
      <c r="X469" s="279"/>
      <c r="Y469" s="279"/>
      <c r="Z469" s="279"/>
      <c r="AA469" s="279"/>
      <c r="AB469" s="279"/>
      <c r="AC469" s="279"/>
      <c r="AD469" s="279"/>
      <c r="AE469" s="279"/>
      <c r="AF469" s="279"/>
      <c r="AG469" s="279"/>
      <c r="AH469" s="279"/>
      <c r="AI469" s="279"/>
      <c r="AJ469" s="279"/>
      <c r="AK469" s="279"/>
      <c r="AL469" s="279"/>
      <c r="AM469" s="279"/>
      <c r="AN469" s="279"/>
      <c r="AO469" s="279"/>
      <c r="AP469" s="279"/>
      <c r="AQ469" s="279"/>
      <c r="AR469" s="279"/>
      <c r="AS469" s="279"/>
      <c r="AT469" s="279"/>
      <c r="AU469" s="279"/>
      <c r="AV469" s="279"/>
      <c r="AW469" s="279"/>
      <c r="AX469" s="279"/>
      <c r="AY469" s="279"/>
      <c r="AZ469" s="279"/>
      <c r="BA469" s="279"/>
      <c r="BB469" s="279"/>
      <c r="BC469" s="279"/>
    </row>
    <row r="470" spans="1:55" s="44" customFormat="1" ht="16.5" customHeight="1">
      <c r="A470" s="277"/>
      <c r="B470" s="625" t="s">
        <v>715</v>
      </c>
      <c r="C470" s="625"/>
      <c r="D470" s="625"/>
      <c r="E470" s="625"/>
      <c r="F470" s="625"/>
      <c r="G470" s="625"/>
      <c r="H470" s="625"/>
      <c r="I470" s="625"/>
      <c r="J470" s="324">
        <v>1433</v>
      </c>
      <c r="K470" s="657"/>
      <c r="L470" s="657"/>
      <c r="M470" s="657"/>
      <c r="N470" s="657"/>
      <c r="O470" s="657"/>
      <c r="P470" s="348" t="s">
        <v>26</v>
      </c>
      <c r="Q470" s="279"/>
      <c r="R470" s="279"/>
      <c r="S470" s="279"/>
      <c r="T470" s="279"/>
      <c r="U470" s="279"/>
      <c r="V470" s="279"/>
      <c r="W470" s="279"/>
      <c r="X470" s="279"/>
      <c r="Y470" s="279"/>
      <c r="Z470" s="279"/>
      <c r="AA470" s="279"/>
      <c r="AB470" s="279"/>
      <c r="AC470" s="279"/>
      <c r="AD470" s="279"/>
      <c r="AE470" s="279"/>
      <c r="AF470" s="279"/>
      <c r="AG470" s="279"/>
      <c r="AH470" s="279"/>
      <c r="AI470" s="279"/>
      <c r="AJ470" s="279"/>
      <c r="AK470" s="279"/>
      <c r="AL470" s="279"/>
      <c r="AM470" s="279"/>
      <c r="AN470" s="279"/>
      <c r="AO470" s="279"/>
      <c r="AP470" s="279"/>
      <c r="AQ470" s="279"/>
      <c r="AR470" s="279"/>
      <c r="AS470" s="279"/>
      <c r="AT470" s="279"/>
      <c r="AU470" s="279"/>
      <c r="AV470" s="279"/>
      <c r="AW470" s="279"/>
      <c r="AX470" s="279"/>
      <c r="AY470" s="279"/>
      <c r="AZ470" s="279"/>
      <c r="BA470" s="279"/>
      <c r="BB470" s="279"/>
      <c r="BC470" s="279"/>
    </row>
    <row r="471" spans="1:55" s="44" customFormat="1" ht="16.5" customHeight="1">
      <c r="A471" s="277"/>
      <c r="B471" s="672" t="s">
        <v>516</v>
      </c>
      <c r="C471" s="672"/>
      <c r="D471" s="672"/>
      <c r="E471" s="672"/>
      <c r="F471" s="672"/>
      <c r="G471" s="672"/>
      <c r="H471" s="672"/>
      <c r="I471" s="672"/>
      <c r="J471" s="409">
        <v>1440</v>
      </c>
      <c r="K471" s="597"/>
      <c r="L471" s="597"/>
      <c r="M471" s="597"/>
      <c r="N471" s="597"/>
      <c r="O471" s="597"/>
      <c r="P471" s="413" t="s">
        <v>27</v>
      </c>
      <c r="Q471" s="279"/>
      <c r="R471" s="279"/>
      <c r="S471" s="279"/>
      <c r="T471" s="279"/>
      <c r="U471" s="279"/>
      <c r="V471" s="279"/>
      <c r="W471" s="279"/>
      <c r="X471" s="279"/>
      <c r="Y471" s="279"/>
      <c r="Z471" s="279"/>
      <c r="AA471" s="279"/>
      <c r="AB471" s="279"/>
      <c r="AC471" s="279"/>
      <c r="AD471" s="279"/>
      <c r="AE471" s="279"/>
      <c r="AF471" s="279"/>
      <c r="AG471" s="279"/>
      <c r="AH471" s="279"/>
      <c r="AI471" s="279"/>
      <c r="AJ471" s="279"/>
      <c r="AK471" s="279"/>
      <c r="AL471" s="279"/>
      <c r="AM471" s="279"/>
      <c r="AN471" s="279"/>
      <c r="AO471" s="279"/>
      <c r="AP471" s="279"/>
      <c r="AQ471" s="279"/>
      <c r="AR471" s="279"/>
      <c r="AS471" s="279"/>
      <c r="AT471" s="279"/>
      <c r="AU471" s="279"/>
      <c r="AV471" s="279"/>
      <c r="AW471" s="279"/>
      <c r="AX471" s="279"/>
      <c r="AY471" s="279"/>
      <c r="AZ471" s="279"/>
      <c r="BA471" s="279"/>
      <c r="BB471" s="279"/>
      <c r="BC471" s="279"/>
    </row>
    <row r="472" spans="1:55" s="44" customFormat="1" ht="16.5" customHeight="1">
      <c r="A472" s="277"/>
      <c r="B472" s="639" t="s">
        <v>280</v>
      </c>
      <c r="C472" s="639"/>
      <c r="D472" s="639"/>
      <c r="E472" s="639"/>
      <c r="F472" s="639"/>
      <c r="G472" s="639"/>
      <c r="H472" s="639"/>
      <c r="I472" s="639"/>
      <c r="J472" s="639"/>
      <c r="K472" s="639"/>
      <c r="L472" s="639"/>
      <c r="M472" s="639"/>
      <c r="N472" s="639"/>
      <c r="O472" s="639"/>
      <c r="P472" s="639"/>
      <c r="Q472" s="279"/>
      <c r="R472" s="279"/>
      <c r="S472" s="279"/>
      <c r="T472" s="279"/>
      <c r="U472" s="279"/>
      <c r="V472" s="279"/>
      <c r="W472" s="279"/>
      <c r="X472" s="279"/>
      <c r="Y472" s="279"/>
      <c r="Z472" s="279"/>
      <c r="AA472" s="279"/>
      <c r="AB472" s="279"/>
      <c r="AC472" s="279"/>
      <c r="AD472" s="279"/>
      <c r="AE472" s="279"/>
      <c r="AF472" s="279"/>
      <c r="AG472" s="279"/>
      <c r="AH472" s="279"/>
      <c r="AI472" s="279"/>
      <c r="AJ472" s="279"/>
      <c r="AK472" s="279"/>
      <c r="AL472" s="279"/>
      <c r="AM472" s="279"/>
      <c r="AN472" s="279"/>
      <c r="AO472" s="279"/>
      <c r="AP472" s="279"/>
      <c r="AQ472" s="279"/>
      <c r="AR472" s="279"/>
      <c r="AS472" s="279"/>
      <c r="AT472" s="279"/>
      <c r="AU472" s="279"/>
      <c r="AV472" s="279"/>
      <c r="AW472" s="279"/>
      <c r="AX472" s="279"/>
      <c r="AY472" s="279"/>
      <c r="AZ472" s="279"/>
      <c r="BA472" s="279"/>
      <c r="BB472" s="279"/>
      <c r="BC472" s="279"/>
    </row>
    <row r="473" spans="1:55" s="44" customFormat="1" ht="16.5" customHeight="1">
      <c r="A473" s="277"/>
      <c r="B473" s="337" t="s">
        <v>281</v>
      </c>
      <c r="C473" s="337"/>
      <c r="D473" s="337"/>
      <c r="E473" s="337"/>
      <c r="F473" s="337"/>
      <c r="G473" s="337"/>
      <c r="H473" s="337"/>
      <c r="I473" s="337"/>
      <c r="J473" s="324">
        <v>1434</v>
      </c>
      <c r="K473" s="657"/>
      <c r="L473" s="657"/>
      <c r="M473" s="657"/>
      <c r="N473" s="657"/>
      <c r="O473" s="657"/>
      <c r="P473" s="349" t="s">
        <v>9</v>
      </c>
      <c r="Q473" s="279"/>
      <c r="R473" s="279"/>
      <c r="S473" s="279"/>
      <c r="T473" s="279"/>
      <c r="U473" s="279"/>
      <c r="V473" s="279"/>
      <c r="W473" s="279"/>
      <c r="X473" s="279"/>
      <c r="Y473" s="279"/>
      <c r="Z473" s="279"/>
      <c r="AA473" s="279"/>
      <c r="AB473" s="279"/>
      <c r="AC473" s="279"/>
      <c r="AD473" s="279"/>
      <c r="AE473" s="279"/>
      <c r="AF473" s="279"/>
      <c r="AG473" s="279"/>
      <c r="AH473" s="279"/>
      <c r="AI473" s="279"/>
      <c r="AJ473" s="279"/>
      <c r="AK473" s="279"/>
      <c r="AL473" s="279"/>
      <c r="AM473" s="279"/>
      <c r="AN473" s="279"/>
      <c r="AO473" s="279"/>
      <c r="AP473" s="279"/>
      <c r="AQ473" s="279"/>
      <c r="AR473" s="279"/>
      <c r="AS473" s="279"/>
      <c r="AT473" s="279"/>
      <c r="AU473" s="279"/>
      <c r="AV473" s="279"/>
      <c r="AW473" s="279"/>
      <c r="AX473" s="279"/>
      <c r="AY473" s="279"/>
      <c r="AZ473" s="279"/>
      <c r="BA473" s="279"/>
      <c r="BB473" s="279"/>
      <c r="BC473" s="279"/>
    </row>
    <row r="474" spans="1:55" s="44" customFormat="1" ht="16.5" customHeight="1">
      <c r="A474" s="277"/>
      <c r="B474" s="580" t="s">
        <v>282</v>
      </c>
      <c r="C474" s="580"/>
      <c r="D474" s="580"/>
      <c r="E474" s="580"/>
      <c r="F474" s="580"/>
      <c r="G474" s="580"/>
      <c r="H474" s="580"/>
      <c r="I474" s="580"/>
      <c r="J474" s="324">
        <v>1435</v>
      </c>
      <c r="K474" s="657"/>
      <c r="L474" s="657"/>
      <c r="M474" s="657"/>
      <c r="N474" s="657"/>
      <c r="O474" s="657"/>
      <c r="P474" s="349" t="s">
        <v>9</v>
      </c>
      <c r="Q474" s="279"/>
      <c r="R474" s="279"/>
      <c r="S474" s="279"/>
      <c r="T474" s="279"/>
      <c r="U474" s="279"/>
      <c r="V474" s="279"/>
      <c r="W474" s="279"/>
      <c r="X474" s="279"/>
      <c r="Y474" s="279"/>
      <c r="Z474" s="279"/>
      <c r="AA474" s="279"/>
      <c r="AB474" s="279"/>
      <c r="AC474" s="279"/>
      <c r="AD474" s="279"/>
      <c r="AE474" s="279"/>
      <c r="AF474" s="279"/>
      <c r="AG474" s="279"/>
      <c r="AH474" s="279"/>
      <c r="AI474" s="279"/>
      <c r="AJ474" s="279"/>
      <c r="AK474" s="279"/>
      <c r="AL474" s="279"/>
      <c r="AM474" s="279"/>
      <c r="AN474" s="279"/>
      <c r="AO474" s="279"/>
      <c r="AP474" s="279"/>
      <c r="AQ474" s="279"/>
      <c r="AR474" s="279"/>
      <c r="AS474" s="279"/>
      <c r="AT474" s="279"/>
      <c r="AU474" s="279"/>
      <c r="AV474" s="279"/>
      <c r="AW474" s="279"/>
      <c r="AX474" s="279"/>
      <c r="AY474" s="279"/>
      <c r="AZ474" s="279"/>
      <c r="BA474" s="279"/>
      <c r="BB474" s="279"/>
      <c r="BC474" s="279"/>
    </row>
    <row r="475" spans="1:55" s="44" customFormat="1" ht="16.5" customHeight="1">
      <c r="A475" s="277"/>
      <c r="B475" s="350" t="s">
        <v>283</v>
      </c>
      <c r="C475" s="350"/>
      <c r="D475" s="350"/>
      <c r="E475" s="350"/>
      <c r="F475" s="350"/>
      <c r="G475" s="350"/>
      <c r="H475" s="350"/>
      <c r="I475" s="350"/>
      <c r="J475" s="409">
        <v>1450</v>
      </c>
      <c r="K475" s="597"/>
      <c r="L475" s="597"/>
      <c r="M475" s="597"/>
      <c r="N475" s="597"/>
      <c r="O475" s="597"/>
      <c r="P475" s="338" t="s">
        <v>27</v>
      </c>
      <c r="Q475" s="279"/>
      <c r="R475" s="279"/>
      <c r="S475" s="279"/>
      <c r="T475" s="279"/>
      <c r="U475" s="279"/>
      <c r="V475" s="279"/>
      <c r="W475" s="279"/>
      <c r="X475" s="279"/>
      <c r="Y475" s="279"/>
      <c r="Z475" s="279"/>
      <c r="AA475" s="279"/>
      <c r="AB475" s="279"/>
      <c r="AC475" s="279"/>
      <c r="AD475" s="279"/>
      <c r="AE475" s="279"/>
      <c r="AF475" s="279"/>
      <c r="AG475" s="279"/>
      <c r="AH475" s="279"/>
      <c r="AI475" s="279"/>
      <c r="AJ475" s="279"/>
      <c r="AK475" s="279"/>
      <c r="AL475" s="279"/>
      <c r="AM475" s="279"/>
      <c r="AN475" s="279"/>
      <c r="AO475" s="279"/>
      <c r="AP475" s="279"/>
      <c r="AQ475" s="279"/>
      <c r="AR475" s="279"/>
      <c r="AS475" s="279"/>
      <c r="AT475" s="279"/>
      <c r="AU475" s="279"/>
      <c r="AV475" s="279"/>
      <c r="AW475" s="279"/>
      <c r="AX475" s="279"/>
      <c r="AY475" s="279"/>
      <c r="AZ475" s="279"/>
      <c r="BA475" s="279"/>
      <c r="BB475" s="279"/>
      <c r="BC475" s="279"/>
    </row>
    <row r="476" spans="1:55" s="44" customFormat="1">
      <c r="A476" s="277"/>
      <c r="B476" s="279"/>
      <c r="C476" s="279"/>
      <c r="D476" s="279"/>
      <c r="E476" s="279"/>
      <c r="F476" s="279"/>
      <c r="G476" s="279"/>
      <c r="H476" s="279"/>
      <c r="I476" s="279"/>
      <c r="J476" s="279"/>
      <c r="K476" s="279"/>
      <c r="L476" s="279"/>
      <c r="M476" s="279"/>
      <c r="N476" s="279"/>
      <c r="O476" s="279"/>
      <c r="P476" s="279"/>
      <c r="Q476" s="279"/>
      <c r="R476" s="279"/>
      <c r="S476" s="279"/>
      <c r="T476" s="279"/>
      <c r="U476" s="279"/>
      <c r="V476" s="279"/>
      <c r="W476" s="279"/>
      <c r="X476" s="279"/>
      <c r="Y476" s="279"/>
      <c r="Z476" s="279"/>
      <c r="AA476" s="279"/>
      <c r="AB476" s="279"/>
      <c r="AC476" s="279"/>
      <c r="AD476" s="279"/>
      <c r="AE476" s="279"/>
      <c r="AF476" s="279"/>
      <c r="AG476" s="279"/>
      <c r="AH476" s="279"/>
      <c r="AI476" s="279"/>
      <c r="AJ476" s="279"/>
      <c r="AK476" s="279"/>
      <c r="AL476" s="279"/>
      <c r="AM476" s="279"/>
      <c r="AN476" s="279"/>
      <c r="AO476" s="279"/>
      <c r="AP476" s="279"/>
      <c r="AQ476" s="279"/>
      <c r="AR476" s="279"/>
      <c r="AS476" s="279"/>
      <c r="AT476" s="279"/>
      <c r="AU476" s="279"/>
      <c r="AV476" s="279"/>
      <c r="AW476" s="279"/>
      <c r="AX476" s="279"/>
      <c r="AY476" s="279"/>
      <c r="AZ476" s="279"/>
      <c r="BA476" s="279"/>
      <c r="BB476" s="279"/>
      <c r="BC476" s="279"/>
    </row>
    <row r="477" spans="1:55" s="44" customFormat="1">
      <c r="A477" s="277"/>
      <c r="B477" s="606" t="s">
        <v>517</v>
      </c>
      <c r="C477" s="606"/>
      <c r="D477" s="606"/>
      <c r="E477" s="606"/>
      <c r="F477" s="606"/>
      <c r="G477" s="606"/>
      <c r="H477" s="606"/>
      <c r="I477" s="606"/>
      <c r="J477" s="606"/>
      <c r="K477" s="606"/>
      <c r="L477" s="606"/>
      <c r="M477" s="606"/>
      <c r="N477" s="606"/>
      <c r="O477" s="606"/>
      <c r="P477" s="606"/>
      <c r="Q477" s="279"/>
      <c r="R477" s="279"/>
      <c r="S477" s="279"/>
      <c r="T477" s="279"/>
      <c r="U477" s="279"/>
      <c r="V477" s="279"/>
      <c r="W477" s="279"/>
      <c r="X477" s="279"/>
      <c r="Y477" s="279"/>
      <c r="Z477" s="279"/>
      <c r="AA477" s="279"/>
      <c r="AB477" s="279"/>
      <c r="AC477" s="279"/>
      <c r="AD477" s="279"/>
      <c r="AE477" s="279"/>
      <c r="AF477" s="279"/>
      <c r="AG477" s="279"/>
      <c r="AH477" s="279"/>
      <c r="AI477" s="279"/>
      <c r="AJ477" s="279"/>
      <c r="AK477" s="279"/>
      <c r="AL477" s="279"/>
      <c r="AM477" s="279"/>
      <c r="AN477" s="279"/>
      <c r="AO477" s="279"/>
      <c r="AP477" s="279"/>
      <c r="AQ477" s="279"/>
      <c r="AR477" s="279"/>
      <c r="AS477" s="279"/>
      <c r="AT477" s="279"/>
      <c r="AU477" s="279"/>
      <c r="AV477" s="279"/>
      <c r="AW477" s="279"/>
      <c r="AX477" s="279"/>
      <c r="AY477" s="279"/>
      <c r="AZ477" s="279"/>
      <c r="BA477" s="279"/>
      <c r="BB477" s="279"/>
      <c r="BC477" s="279"/>
    </row>
    <row r="478" spans="1:55" s="44" customFormat="1">
      <c r="A478" s="277"/>
      <c r="B478" s="606"/>
      <c r="C478" s="606"/>
      <c r="D478" s="606"/>
      <c r="E478" s="606"/>
      <c r="F478" s="606"/>
      <c r="G478" s="606"/>
      <c r="H478" s="606"/>
      <c r="I478" s="606"/>
      <c r="J478" s="606"/>
      <c r="K478" s="606"/>
      <c r="L478" s="606"/>
      <c r="M478" s="606"/>
      <c r="N478" s="606"/>
      <c r="O478" s="606"/>
      <c r="P478" s="606"/>
      <c r="Q478" s="279"/>
      <c r="R478" s="279"/>
      <c r="S478" s="279"/>
      <c r="T478" s="279"/>
      <c r="U478" s="279"/>
      <c r="V478" s="279"/>
      <c r="W478" s="279"/>
      <c r="X478" s="279"/>
      <c r="Y478" s="279"/>
      <c r="Z478" s="279"/>
      <c r="AA478" s="279"/>
      <c r="AB478" s="279"/>
      <c r="AC478" s="279"/>
      <c r="AD478" s="279"/>
      <c r="AE478" s="279"/>
      <c r="AF478" s="279"/>
      <c r="AG478" s="279"/>
      <c r="AH478" s="279"/>
      <c r="AI478" s="279"/>
      <c r="AJ478" s="279"/>
      <c r="AK478" s="279"/>
      <c r="AL478" s="279"/>
      <c r="AM478" s="279"/>
      <c r="AN478" s="279"/>
      <c r="AO478" s="279"/>
      <c r="AP478" s="279"/>
      <c r="AQ478" s="279"/>
      <c r="AR478" s="279"/>
      <c r="AS478" s="279"/>
      <c r="AT478" s="279"/>
      <c r="AU478" s="279"/>
      <c r="AV478" s="279"/>
      <c r="AW478" s="279"/>
      <c r="AX478" s="279"/>
      <c r="AY478" s="279"/>
      <c r="AZ478" s="279"/>
      <c r="BA478" s="279"/>
      <c r="BB478" s="279"/>
      <c r="BC478" s="279"/>
    </row>
    <row r="479" spans="1:55" s="44" customFormat="1">
      <c r="A479" s="277"/>
      <c r="B479" s="659" t="s">
        <v>716</v>
      </c>
      <c r="C479" s="660"/>
      <c r="D479" s="660"/>
      <c r="E479" s="660"/>
      <c r="F479" s="660"/>
      <c r="G479" s="660"/>
      <c r="H479" s="660"/>
      <c r="I479" s="661"/>
      <c r="J479" s="324">
        <v>1703</v>
      </c>
      <c r="K479" s="589"/>
      <c r="L479" s="589"/>
      <c r="M479" s="589"/>
      <c r="N479" s="589"/>
      <c r="O479" s="589"/>
      <c r="P479" s="335" t="s">
        <v>9</v>
      </c>
      <c r="Q479" s="279"/>
      <c r="R479" s="279"/>
      <c r="S479" s="279"/>
      <c r="T479" s="279"/>
      <c r="U479" s="279"/>
      <c r="V479" s="279"/>
      <c r="W479" s="279"/>
      <c r="X479" s="279"/>
      <c r="Y479" s="279"/>
      <c r="Z479" s="279"/>
      <c r="AA479" s="279"/>
      <c r="AB479" s="279"/>
      <c r="AC479" s="279"/>
      <c r="AD479" s="279"/>
      <c r="AE479" s="279"/>
      <c r="AF479" s="279"/>
      <c r="AG479" s="279"/>
      <c r="AH479" s="279"/>
      <c r="AI479" s="279"/>
      <c r="AJ479" s="279"/>
      <c r="AK479" s="279"/>
      <c r="AL479" s="279"/>
      <c r="AM479" s="279"/>
      <c r="AN479" s="279"/>
      <c r="AO479" s="279"/>
      <c r="AP479" s="279"/>
      <c r="AQ479" s="279"/>
      <c r="AR479" s="279"/>
      <c r="AS479" s="279"/>
      <c r="AT479" s="279"/>
      <c r="AU479" s="279"/>
      <c r="AV479" s="279"/>
      <c r="AW479" s="279"/>
      <c r="AX479" s="279"/>
      <c r="AY479" s="279"/>
      <c r="AZ479" s="279"/>
      <c r="BA479" s="279"/>
      <c r="BB479" s="279"/>
      <c r="BC479" s="279"/>
    </row>
    <row r="480" spans="1:55" s="44" customFormat="1">
      <c r="A480" s="277"/>
      <c r="B480" s="659" t="s">
        <v>717</v>
      </c>
      <c r="C480" s="660"/>
      <c r="D480" s="660"/>
      <c r="E480" s="660"/>
      <c r="F480" s="660"/>
      <c r="G480" s="660"/>
      <c r="H480" s="660"/>
      <c r="I480" s="661"/>
      <c r="J480" s="324">
        <v>1719</v>
      </c>
      <c r="K480" s="589"/>
      <c r="L480" s="589"/>
      <c r="M480" s="589"/>
      <c r="N480" s="589"/>
      <c r="O480" s="589"/>
      <c r="P480" s="335" t="s">
        <v>26</v>
      </c>
      <c r="Q480" s="279"/>
      <c r="R480" s="279"/>
      <c r="S480" s="279"/>
      <c r="T480" s="279"/>
      <c r="U480" s="279"/>
      <c r="V480" s="279"/>
      <c r="W480" s="279"/>
      <c r="X480" s="279"/>
      <c r="Y480" s="279"/>
      <c r="Z480" s="279"/>
      <c r="AA480" s="279"/>
      <c r="AB480" s="279"/>
      <c r="AC480" s="279"/>
      <c r="AD480" s="279"/>
      <c r="AE480" s="279"/>
      <c r="AF480" s="279"/>
      <c r="AG480" s="279"/>
      <c r="AH480" s="279"/>
      <c r="AI480" s="279"/>
      <c r="AJ480" s="279"/>
      <c r="AK480" s="279"/>
      <c r="AL480" s="279"/>
      <c r="AM480" s="279"/>
      <c r="AN480" s="279"/>
      <c r="AO480" s="279"/>
      <c r="AP480" s="279"/>
      <c r="AQ480" s="279"/>
      <c r="AR480" s="279"/>
      <c r="AS480" s="279"/>
      <c r="AT480" s="279"/>
      <c r="AU480" s="279"/>
      <c r="AV480" s="279"/>
      <c r="AW480" s="279"/>
      <c r="AX480" s="279"/>
      <c r="AY480" s="279"/>
      <c r="AZ480" s="279"/>
      <c r="BA480" s="279"/>
      <c r="BB480" s="279"/>
      <c r="BC480" s="279"/>
    </row>
    <row r="481" spans="1:55" s="44" customFormat="1">
      <c r="A481" s="277"/>
      <c r="B481" s="659" t="s">
        <v>523</v>
      </c>
      <c r="C481" s="660"/>
      <c r="D481" s="660"/>
      <c r="E481" s="660"/>
      <c r="F481" s="660"/>
      <c r="G481" s="660"/>
      <c r="H481" s="660"/>
      <c r="I481" s="661"/>
      <c r="J481" s="324">
        <v>1492</v>
      </c>
      <c r="K481" s="589"/>
      <c r="L481" s="589"/>
      <c r="M481" s="589"/>
      <c r="N481" s="589"/>
      <c r="O481" s="589"/>
      <c r="P481" s="335" t="s">
        <v>9</v>
      </c>
      <c r="Q481" s="279"/>
      <c r="R481" s="279"/>
      <c r="S481" s="279"/>
      <c r="T481" s="279"/>
      <c r="U481" s="279"/>
      <c r="V481" s="279"/>
      <c r="W481" s="279"/>
      <c r="X481" s="279"/>
      <c r="Y481" s="279"/>
      <c r="Z481" s="279"/>
      <c r="AA481" s="279"/>
      <c r="AB481" s="279"/>
      <c r="AC481" s="279"/>
      <c r="AD481" s="279"/>
      <c r="AE481" s="279"/>
      <c r="AF481" s="279"/>
      <c r="AG481" s="279"/>
      <c r="AH481" s="279"/>
      <c r="AI481" s="279"/>
      <c r="AJ481" s="279"/>
      <c r="AK481" s="279"/>
      <c r="AL481" s="279"/>
      <c r="AM481" s="279"/>
      <c r="AN481" s="279"/>
      <c r="AO481" s="279"/>
      <c r="AP481" s="279"/>
      <c r="AQ481" s="279"/>
      <c r="AR481" s="279"/>
      <c r="AS481" s="279"/>
      <c r="AT481" s="279"/>
      <c r="AU481" s="279"/>
      <c r="AV481" s="279"/>
      <c r="AW481" s="279"/>
      <c r="AX481" s="279"/>
      <c r="AY481" s="279"/>
      <c r="AZ481" s="279"/>
      <c r="BA481" s="279"/>
      <c r="BB481" s="279"/>
      <c r="BC481" s="279"/>
    </row>
    <row r="482" spans="1:55" s="44" customFormat="1">
      <c r="A482" s="277"/>
      <c r="B482" s="659" t="s">
        <v>524</v>
      </c>
      <c r="C482" s="660"/>
      <c r="D482" s="660"/>
      <c r="E482" s="660"/>
      <c r="F482" s="660"/>
      <c r="G482" s="660"/>
      <c r="H482" s="660"/>
      <c r="I482" s="661"/>
      <c r="J482" s="324">
        <v>1704</v>
      </c>
      <c r="K482" s="589"/>
      <c r="L482" s="589"/>
      <c r="M482" s="589"/>
      <c r="N482" s="589"/>
      <c r="O482" s="589"/>
      <c r="P482" s="335" t="s">
        <v>9</v>
      </c>
      <c r="Q482" s="279"/>
      <c r="R482" s="279"/>
      <c r="S482" s="279"/>
      <c r="T482" s="279"/>
      <c r="U482" s="279"/>
      <c r="V482" s="279"/>
      <c r="W482" s="279"/>
      <c r="X482" s="279"/>
      <c r="Y482" s="279"/>
      <c r="Z482" s="279"/>
      <c r="AA482" s="279"/>
      <c r="AB482" s="279"/>
      <c r="AC482" s="279"/>
      <c r="AD482" s="279"/>
      <c r="AE482" s="279"/>
      <c r="AF482" s="279"/>
      <c r="AG482" s="279"/>
      <c r="AH482" s="279"/>
      <c r="AI482" s="279"/>
      <c r="AJ482" s="279"/>
      <c r="AK482" s="279"/>
      <c r="AL482" s="279"/>
      <c r="AM482" s="279"/>
      <c r="AN482" s="279"/>
      <c r="AO482" s="279"/>
      <c r="AP482" s="279"/>
      <c r="AQ482" s="279"/>
      <c r="AR482" s="279"/>
      <c r="AS482" s="279"/>
      <c r="AT482" s="279"/>
      <c r="AU482" s="279"/>
      <c r="AV482" s="279"/>
      <c r="AW482" s="279"/>
      <c r="AX482" s="279"/>
      <c r="AY482" s="279"/>
      <c r="AZ482" s="279"/>
      <c r="BA482" s="279"/>
      <c r="BB482" s="279"/>
      <c r="BC482" s="279"/>
    </row>
    <row r="483" spans="1:55" s="44" customFormat="1">
      <c r="A483" s="277"/>
      <c r="B483" s="674" t="s">
        <v>284</v>
      </c>
      <c r="C483" s="675"/>
      <c r="D483" s="675"/>
      <c r="E483" s="675"/>
      <c r="F483" s="675"/>
      <c r="G483" s="675"/>
      <c r="H483" s="675"/>
      <c r="I483" s="676"/>
      <c r="J483" s="409">
        <v>1720</v>
      </c>
      <c r="K483" s="673"/>
      <c r="L483" s="673"/>
      <c r="M483" s="673"/>
      <c r="N483" s="673"/>
      <c r="O483" s="673"/>
      <c r="P483" s="338" t="s">
        <v>27</v>
      </c>
      <c r="Q483" s="279"/>
      <c r="R483" s="279"/>
      <c r="S483" s="279"/>
      <c r="T483" s="279"/>
      <c r="U483" s="279"/>
      <c r="V483" s="279"/>
      <c r="W483" s="279"/>
      <c r="X483" s="279"/>
      <c r="Y483" s="279"/>
      <c r="Z483" s="279"/>
      <c r="AA483" s="279"/>
      <c r="AB483" s="279"/>
      <c r="AC483" s="279"/>
      <c r="AD483" s="279"/>
      <c r="AE483" s="279"/>
      <c r="AF483" s="279"/>
      <c r="AG483" s="279"/>
      <c r="AH483" s="279"/>
      <c r="AI483" s="279"/>
      <c r="AJ483" s="279"/>
      <c r="AK483" s="279"/>
      <c r="AL483" s="279"/>
      <c r="AM483" s="279"/>
      <c r="AN483" s="279"/>
      <c r="AO483" s="279"/>
      <c r="AP483" s="279"/>
      <c r="AQ483" s="279"/>
      <c r="AR483" s="279"/>
      <c r="AS483" s="279"/>
      <c r="AT483" s="279"/>
      <c r="AU483" s="279"/>
      <c r="AV483" s="279"/>
      <c r="AW483" s="279"/>
      <c r="AX483" s="279"/>
      <c r="AY483" s="279"/>
      <c r="AZ483" s="279"/>
      <c r="BA483" s="279"/>
      <c r="BB483" s="279"/>
      <c r="BC483" s="279"/>
    </row>
    <row r="484" spans="1:55" s="44" customFormat="1">
      <c r="A484" s="277"/>
      <c r="B484" s="659" t="s">
        <v>525</v>
      </c>
      <c r="C484" s="660"/>
      <c r="D484" s="660"/>
      <c r="E484" s="660"/>
      <c r="F484" s="660"/>
      <c r="G484" s="660"/>
      <c r="H484" s="660"/>
      <c r="I484" s="661"/>
      <c r="J484" s="324">
        <v>1493</v>
      </c>
      <c r="K484" s="589"/>
      <c r="L484" s="589"/>
      <c r="M484" s="589"/>
      <c r="N484" s="589"/>
      <c r="O484" s="589"/>
      <c r="P484" s="335" t="s">
        <v>26</v>
      </c>
      <c r="Q484" s="279"/>
      <c r="R484" s="279"/>
      <c r="S484" s="279"/>
      <c r="T484" s="279"/>
      <c r="U484" s="279"/>
      <c r="V484" s="279"/>
      <c r="W484" s="279"/>
      <c r="X484" s="279"/>
      <c r="Y484" s="279"/>
      <c r="Z484" s="279"/>
      <c r="AA484" s="279"/>
      <c r="AB484" s="279"/>
      <c r="AC484" s="279"/>
      <c r="AD484" s="279"/>
      <c r="AE484" s="279"/>
      <c r="AF484" s="279"/>
      <c r="AG484" s="279"/>
      <c r="AH484" s="279"/>
      <c r="AI484" s="279"/>
      <c r="AJ484" s="279"/>
      <c r="AK484" s="279"/>
      <c r="AL484" s="279"/>
      <c r="AM484" s="279"/>
      <c r="AN484" s="279"/>
      <c r="AO484" s="279"/>
      <c r="AP484" s="279"/>
      <c r="AQ484" s="279"/>
      <c r="AR484" s="279"/>
      <c r="AS484" s="279"/>
      <c r="AT484" s="279"/>
      <c r="AU484" s="279"/>
      <c r="AV484" s="279"/>
      <c r="AW484" s="279"/>
      <c r="AX484" s="279"/>
      <c r="AY484" s="279"/>
      <c r="AZ484" s="279"/>
      <c r="BA484" s="279"/>
      <c r="BB484" s="279"/>
      <c r="BC484" s="279"/>
    </row>
    <row r="485" spans="1:55" s="44" customFormat="1">
      <c r="A485" s="277"/>
      <c r="B485" s="659" t="s">
        <v>526</v>
      </c>
      <c r="C485" s="660"/>
      <c r="D485" s="660"/>
      <c r="E485" s="660"/>
      <c r="F485" s="660"/>
      <c r="G485" s="660"/>
      <c r="H485" s="660"/>
      <c r="I485" s="661"/>
      <c r="J485" s="324">
        <v>1494</v>
      </c>
      <c r="K485" s="589"/>
      <c r="L485" s="589"/>
      <c r="M485" s="589"/>
      <c r="N485" s="589"/>
      <c r="O485" s="589"/>
      <c r="P485" s="335" t="s">
        <v>26</v>
      </c>
      <c r="Q485" s="279"/>
      <c r="R485" s="279"/>
      <c r="S485" s="279"/>
      <c r="T485" s="279"/>
      <c r="U485" s="279"/>
      <c r="V485" s="279"/>
      <c r="W485" s="279"/>
      <c r="X485" s="279"/>
      <c r="Y485" s="279"/>
      <c r="Z485" s="279"/>
      <c r="AA485" s="279"/>
      <c r="AB485" s="279"/>
      <c r="AC485" s="279"/>
      <c r="AD485" s="279"/>
      <c r="AE485" s="279"/>
      <c r="AF485" s="279"/>
      <c r="AG485" s="279"/>
      <c r="AH485" s="279"/>
      <c r="AI485" s="279"/>
      <c r="AJ485" s="279"/>
      <c r="AK485" s="279"/>
      <c r="AL485" s="279"/>
      <c r="AM485" s="279"/>
      <c r="AN485" s="279"/>
      <c r="AO485" s="279"/>
      <c r="AP485" s="279"/>
      <c r="AQ485" s="279"/>
      <c r="AR485" s="279"/>
      <c r="AS485" s="279"/>
      <c r="AT485" s="279"/>
      <c r="AU485" s="279"/>
      <c r="AV485" s="279"/>
      <c r="AW485" s="279"/>
      <c r="AX485" s="279"/>
      <c r="AY485" s="279"/>
      <c r="AZ485" s="279"/>
      <c r="BA485" s="279"/>
      <c r="BB485" s="279"/>
      <c r="BC485" s="279"/>
    </row>
    <row r="486" spans="1:55" s="44" customFormat="1" ht="15" customHeight="1">
      <c r="A486" s="277"/>
      <c r="B486" s="659" t="s">
        <v>285</v>
      </c>
      <c r="C486" s="660"/>
      <c r="D486" s="660"/>
      <c r="E486" s="660"/>
      <c r="F486" s="660"/>
      <c r="G486" s="660"/>
      <c r="H486" s="660"/>
      <c r="I486" s="661"/>
      <c r="J486" s="324">
        <v>1725</v>
      </c>
      <c r="K486" s="589"/>
      <c r="L486" s="589"/>
      <c r="M486" s="589"/>
      <c r="N486" s="589"/>
      <c r="O486" s="589"/>
      <c r="P486" s="335" t="s">
        <v>26</v>
      </c>
      <c r="Q486" s="279"/>
      <c r="R486" s="279"/>
      <c r="S486" s="279"/>
      <c r="T486" s="279"/>
      <c r="U486" s="279"/>
      <c r="V486" s="279"/>
      <c r="W486" s="279"/>
      <c r="X486" s="279"/>
      <c r="Y486" s="279"/>
      <c r="Z486" s="279"/>
      <c r="AA486" s="279"/>
      <c r="AB486" s="279"/>
      <c r="AC486" s="279"/>
      <c r="AD486" s="279"/>
      <c r="AE486" s="279"/>
      <c r="AF486" s="279"/>
      <c r="AG486" s="279"/>
      <c r="AH486" s="279"/>
      <c r="AI486" s="279"/>
      <c r="AJ486" s="279"/>
      <c r="AK486" s="279"/>
      <c r="AL486" s="279"/>
      <c r="AM486" s="279"/>
      <c r="AN486" s="279"/>
      <c r="AO486" s="279"/>
      <c r="AP486" s="279"/>
      <c r="AQ486" s="279"/>
      <c r="AR486" s="279"/>
      <c r="AS486" s="279"/>
      <c r="AT486" s="279"/>
      <c r="AU486" s="279"/>
      <c r="AV486" s="279"/>
      <c r="AW486" s="279"/>
      <c r="AX486" s="279"/>
      <c r="AY486" s="279"/>
      <c r="AZ486" s="279"/>
      <c r="BA486" s="279"/>
      <c r="BB486" s="279"/>
      <c r="BC486" s="279"/>
    </row>
    <row r="487" spans="1:55" s="44" customFormat="1" ht="15" customHeight="1">
      <c r="A487" s="277"/>
      <c r="B487" s="659" t="s">
        <v>527</v>
      </c>
      <c r="C487" s="660"/>
      <c r="D487" s="660"/>
      <c r="E487" s="660"/>
      <c r="F487" s="660"/>
      <c r="G487" s="660"/>
      <c r="H487" s="660"/>
      <c r="I487" s="661"/>
      <c r="J487" s="324">
        <v>1727</v>
      </c>
      <c r="K487" s="589"/>
      <c r="L487" s="589"/>
      <c r="M487" s="589"/>
      <c r="N487" s="589"/>
      <c r="O487" s="589"/>
      <c r="P487" s="335" t="s">
        <v>26</v>
      </c>
      <c r="Q487" s="279"/>
      <c r="R487" s="279"/>
      <c r="S487" s="279"/>
      <c r="T487" s="279"/>
      <c r="U487" s="279"/>
      <c r="V487" s="279"/>
      <c r="W487" s="279"/>
      <c r="X487" s="279"/>
      <c r="Y487" s="279"/>
      <c r="Z487" s="279"/>
      <c r="AA487" s="279"/>
      <c r="AB487" s="279"/>
      <c r="AC487" s="279"/>
      <c r="AD487" s="279"/>
      <c r="AE487" s="279"/>
      <c r="AF487" s="279"/>
      <c r="AG487" s="279"/>
      <c r="AH487" s="279"/>
      <c r="AI487" s="279"/>
      <c r="AJ487" s="279"/>
      <c r="AK487" s="279"/>
      <c r="AL487" s="279"/>
      <c r="AM487" s="279"/>
      <c r="AN487" s="279"/>
      <c r="AO487" s="279"/>
      <c r="AP487" s="279"/>
      <c r="AQ487" s="279"/>
      <c r="AR487" s="279"/>
      <c r="AS487" s="279"/>
      <c r="AT487" s="279"/>
      <c r="AU487" s="279"/>
      <c r="AV487" s="279"/>
      <c r="AW487" s="279"/>
      <c r="AX487" s="279"/>
      <c r="AY487" s="279"/>
      <c r="AZ487" s="279"/>
      <c r="BA487" s="279"/>
      <c r="BB487" s="279"/>
      <c r="BC487" s="279"/>
    </row>
    <row r="488" spans="1:55" s="44" customFormat="1">
      <c r="A488" s="277"/>
      <c r="B488" s="674" t="s">
        <v>286</v>
      </c>
      <c r="C488" s="675"/>
      <c r="D488" s="675"/>
      <c r="E488" s="675"/>
      <c r="F488" s="675"/>
      <c r="G488" s="675"/>
      <c r="H488" s="675"/>
      <c r="I488" s="676"/>
      <c r="J488" s="409">
        <v>1500</v>
      </c>
      <c r="K488" s="673"/>
      <c r="L488" s="673"/>
      <c r="M488" s="673"/>
      <c r="N488" s="673"/>
      <c r="O488" s="673"/>
      <c r="P488" s="351" t="s">
        <v>27</v>
      </c>
      <c r="Q488" s="279"/>
      <c r="R488" s="279"/>
      <c r="S488" s="279"/>
      <c r="T488" s="279"/>
      <c r="U488" s="279"/>
      <c r="V488" s="279"/>
      <c r="W488" s="279"/>
      <c r="X488" s="279"/>
      <c r="Y488" s="279"/>
      <c r="Z488" s="279"/>
      <c r="AA488" s="279"/>
      <c r="AB488" s="279"/>
      <c r="AC488" s="279"/>
      <c r="AD488" s="279"/>
      <c r="AE488" s="279"/>
      <c r="AF488" s="279"/>
      <c r="AG488" s="279"/>
      <c r="AH488" s="279"/>
      <c r="AI488" s="279"/>
      <c r="AJ488" s="279"/>
      <c r="AK488" s="279"/>
      <c r="AL488" s="279"/>
      <c r="AM488" s="279"/>
      <c r="AN488" s="279"/>
      <c r="AO488" s="279"/>
      <c r="AP488" s="279"/>
      <c r="AQ488" s="279"/>
      <c r="AR488" s="279"/>
      <c r="AS488" s="279"/>
      <c r="AT488" s="279"/>
      <c r="AU488" s="279"/>
      <c r="AV488" s="279"/>
      <c r="AW488" s="279"/>
      <c r="AX488" s="279"/>
      <c r="AY488" s="279"/>
      <c r="AZ488" s="279"/>
      <c r="BA488" s="279"/>
      <c r="BB488" s="279"/>
      <c r="BC488" s="279"/>
    </row>
    <row r="489" spans="1:55" s="44" customFormat="1">
      <c r="A489" s="277"/>
      <c r="B489" s="279"/>
      <c r="C489" s="279"/>
      <c r="D489" s="279"/>
      <c r="E489" s="279"/>
      <c r="F489" s="279"/>
      <c r="G489" s="279"/>
      <c r="H489" s="279"/>
      <c r="I489" s="279"/>
      <c r="J489" s="279"/>
      <c r="K489" s="279"/>
      <c r="L489" s="279"/>
      <c r="M489" s="279"/>
      <c r="N489" s="279"/>
      <c r="O489" s="279"/>
      <c r="P489" s="279"/>
      <c r="Q489" s="279"/>
      <c r="R489" s="279"/>
      <c r="S489" s="279"/>
      <c r="T489" s="279"/>
      <c r="U489" s="279"/>
      <c r="V489" s="279"/>
      <c r="W489" s="279"/>
      <c r="X489" s="279"/>
      <c r="Y489" s="279"/>
      <c r="Z489" s="279"/>
      <c r="AA489" s="279"/>
      <c r="AB489" s="279"/>
      <c r="AC489" s="279"/>
      <c r="AD489" s="279"/>
      <c r="AE489" s="279"/>
      <c r="AF489" s="279"/>
      <c r="AG489" s="279"/>
      <c r="AH489" s="279"/>
      <c r="AI489" s="279"/>
      <c r="AJ489" s="279"/>
      <c r="AK489" s="279"/>
      <c r="AL489" s="279"/>
      <c r="AM489" s="279"/>
      <c r="AN489" s="279"/>
      <c r="AO489" s="279"/>
      <c r="AP489" s="279"/>
      <c r="AQ489" s="279"/>
      <c r="AR489" s="279"/>
      <c r="AS489" s="279"/>
      <c r="AT489" s="279"/>
      <c r="AU489" s="279"/>
      <c r="AV489" s="279"/>
      <c r="AW489" s="279"/>
      <c r="AX489" s="279"/>
      <c r="AY489" s="279"/>
      <c r="AZ489" s="279"/>
      <c r="BA489" s="279"/>
      <c r="BB489" s="279"/>
      <c r="BC489" s="279"/>
    </row>
    <row r="490" spans="1:55" s="44" customFormat="1">
      <c r="A490" s="277"/>
      <c r="B490" s="638" t="s">
        <v>529</v>
      </c>
      <c r="C490" s="639"/>
      <c r="D490" s="639"/>
      <c r="E490" s="639"/>
      <c r="F490" s="639"/>
      <c r="G490" s="639"/>
      <c r="H490" s="639"/>
      <c r="I490" s="639"/>
      <c r="J490" s="639"/>
      <c r="K490" s="639"/>
      <c r="L490" s="639"/>
      <c r="M490" s="639"/>
      <c r="N490" s="639"/>
      <c r="O490" s="639"/>
      <c r="P490" s="639"/>
      <c r="Q490" s="279"/>
      <c r="R490" s="279"/>
      <c r="S490" s="279"/>
      <c r="T490" s="279"/>
      <c r="U490" s="279"/>
      <c r="V490" s="279"/>
      <c r="W490" s="279"/>
      <c r="X490" s="279"/>
      <c r="Y490" s="279"/>
      <c r="Z490" s="279"/>
      <c r="AA490" s="279"/>
      <c r="AB490" s="279"/>
      <c r="AC490" s="279"/>
      <c r="AD490" s="279"/>
      <c r="AE490" s="279"/>
      <c r="AF490" s="279"/>
      <c r="AG490" s="279"/>
      <c r="AH490" s="279"/>
      <c r="AI490" s="279"/>
      <c r="AJ490" s="279"/>
      <c r="AK490" s="279"/>
      <c r="AL490" s="279"/>
      <c r="AM490" s="279"/>
      <c r="AN490" s="279"/>
      <c r="AO490" s="279"/>
      <c r="AP490" s="279"/>
      <c r="AQ490" s="279"/>
      <c r="AR490" s="279"/>
      <c r="AS490" s="279"/>
      <c r="AT490" s="279"/>
      <c r="AU490" s="279"/>
      <c r="AV490" s="279"/>
      <c r="AW490" s="279"/>
      <c r="AX490" s="279"/>
      <c r="AY490" s="279"/>
      <c r="AZ490" s="279"/>
      <c r="BA490" s="279"/>
      <c r="BB490" s="279"/>
      <c r="BC490" s="279"/>
    </row>
    <row r="491" spans="1:55" s="44" customFormat="1">
      <c r="A491" s="277"/>
      <c r="B491" s="639"/>
      <c r="C491" s="639"/>
      <c r="D491" s="639"/>
      <c r="E491" s="639"/>
      <c r="F491" s="639"/>
      <c r="G491" s="639"/>
      <c r="H491" s="639"/>
      <c r="I491" s="639"/>
      <c r="J491" s="639"/>
      <c r="K491" s="639"/>
      <c r="L491" s="639"/>
      <c r="M491" s="639"/>
      <c r="N491" s="639"/>
      <c r="O491" s="639"/>
      <c r="P491" s="639"/>
      <c r="Q491" s="279"/>
      <c r="R491" s="279"/>
      <c r="S491" s="279"/>
      <c r="T491" s="279"/>
      <c r="U491" s="279"/>
      <c r="V491" s="279"/>
      <c r="W491" s="279"/>
      <c r="X491" s="279"/>
      <c r="Y491" s="279"/>
      <c r="Z491" s="279"/>
      <c r="AA491" s="279"/>
      <c r="AB491" s="279"/>
      <c r="AC491" s="279"/>
      <c r="AD491" s="279"/>
      <c r="AE491" s="279"/>
      <c r="AF491" s="279"/>
      <c r="AG491" s="279"/>
      <c r="AH491" s="279"/>
      <c r="AI491" s="279"/>
      <c r="AJ491" s="279"/>
      <c r="AK491" s="279"/>
      <c r="AL491" s="279"/>
      <c r="AM491" s="279"/>
      <c r="AN491" s="279"/>
      <c r="AO491" s="279"/>
      <c r="AP491" s="279"/>
      <c r="AQ491" s="279"/>
      <c r="AR491" s="279"/>
      <c r="AS491" s="279"/>
      <c r="AT491" s="279"/>
      <c r="AU491" s="279"/>
      <c r="AV491" s="279"/>
      <c r="AW491" s="279"/>
      <c r="AX491" s="279"/>
      <c r="AY491" s="279"/>
      <c r="AZ491" s="279"/>
      <c r="BA491" s="279"/>
      <c r="BB491" s="279"/>
      <c r="BC491" s="279"/>
    </row>
    <row r="492" spans="1:55" s="44" customFormat="1">
      <c r="A492" s="277"/>
      <c r="B492" s="659" t="s">
        <v>718</v>
      </c>
      <c r="C492" s="660"/>
      <c r="D492" s="660"/>
      <c r="E492" s="660"/>
      <c r="F492" s="660"/>
      <c r="G492" s="660"/>
      <c r="H492" s="660"/>
      <c r="I492" s="661"/>
      <c r="J492" s="324">
        <v>1445</v>
      </c>
      <c r="K492" s="589"/>
      <c r="L492" s="589"/>
      <c r="M492" s="589"/>
      <c r="N492" s="589"/>
      <c r="O492" s="589"/>
      <c r="P492" s="335" t="s">
        <v>9</v>
      </c>
      <c r="Q492" s="279"/>
      <c r="R492" s="279"/>
      <c r="S492" s="279"/>
      <c r="T492" s="279"/>
      <c r="U492" s="279"/>
      <c r="V492" s="279"/>
      <c r="W492" s="279"/>
      <c r="X492" s="279"/>
      <c r="Y492" s="279"/>
      <c r="Z492" s="279"/>
      <c r="AA492" s="279"/>
      <c r="AB492" s="279"/>
      <c r="AC492" s="279"/>
      <c r="AD492" s="279"/>
      <c r="AE492" s="279"/>
      <c r="AF492" s="279"/>
      <c r="AG492" s="279"/>
      <c r="AH492" s="279"/>
      <c r="AI492" s="279"/>
      <c r="AJ492" s="279"/>
      <c r="AK492" s="279"/>
      <c r="AL492" s="279"/>
      <c r="AM492" s="279"/>
      <c r="AN492" s="279"/>
      <c r="AO492" s="279"/>
      <c r="AP492" s="279"/>
      <c r="AQ492" s="279"/>
      <c r="AR492" s="279"/>
      <c r="AS492" s="279"/>
      <c r="AT492" s="279"/>
      <c r="AU492" s="279"/>
      <c r="AV492" s="279"/>
      <c r="AW492" s="279"/>
      <c r="AX492" s="279"/>
      <c r="AY492" s="279"/>
      <c r="AZ492" s="279"/>
      <c r="BA492" s="279"/>
      <c r="BB492" s="279"/>
      <c r="BC492" s="279"/>
    </row>
    <row r="493" spans="1:55" s="44" customFormat="1">
      <c r="A493" s="277"/>
      <c r="B493" s="659" t="s">
        <v>719</v>
      </c>
      <c r="C493" s="660"/>
      <c r="D493" s="660"/>
      <c r="E493" s="660"/>
      <c r="F493" s="660"/>
      <c r="G493" s="660"/>
      <c r="H493" s="660"/>
      <c r="I493" s="661"/>
      <c r="J493" s="324">
        <v>1446</v>
      </c>
      <c r="K493" s="589"/>
      <c r="L493" s="589"/>
      <c r="M493" s="589"/>
      <c r="N493" s="589"/>
      <c r="O493" s="589"/>
      <c r="P493" s="335" t="s">
        <v>26</v>
      </c>
      <c r="Q493" s="279"/>
      <c r="R493" s="279"/>
      <c r="S493" s="279"/>
      <c r="T493" s="279"/>
      <c r="U493" s="279"/>
      <c r="V493" s="279"/>
      <c r="W493" s="279"/>
      <c r="X493" s="279"/>
      <c r="Y493" s="279"/>
      <c r="Z493" s="279"/>
      <c r="AA493" s="279"/>
      <c r="AB493" s="279"/>
      <c r="AC493" s="279"/>
      <c r="AD493" s="279"/>
      <c r="AE493" s="279"/>
      <c r="AF493" s="279"/>
      <c r="AG493" s="279"/>
      <c r="AH493" s="279"/>
      <c r="AI493" s="279"/>
      <c r="AJ493" s="279"/>
      <c r="AK493" s="279"/>
      <c r="AL493" s="279"/>
      <c r="AM493" s="279"/>
      <c r="AN493" s="279"/>
      <c r="AO493" s="279"/>
      <c r="AP493" s="279"/>
      <c r="AQ493" s="279"/>
      <c r="AR493" s="279"/>
      <c r="AS493" s="279"/>
      <c r="AT493" s="279"/>
      <c r="AU493" s="279"/>
      <c r="AV493" s="279"/>
      <c r="AW493" s="279"/>
      <c r="AX493" s="279"/>
      <c r="AY493" s="279"/>
      <c r="AZ493" s="279"/>
      <c r="BA493" s="279"/>
      <c r="BB493" s="279"/>
      <c r="BC493" s="279"/>
    </row>
    <row r="494" spans="1:55" s="44" customFormat="1">
      <c r="A494" s="277"/>
      <c r="B494" s="659" t="s">
        <v>720</v>
      </c>
      <c r="C494" s="660"/>
      <c r="D494" s="660"/>
      <c r="E494" s="660"/>
      <c r="F494" s="660"/>
      <c r="G494" s="660"/>
      <c r="H494" s="660"/>
      <c r="I494" s="661"/>
      <c r="J494" s="324">
        <v>1374</v>
      </c>
      <c r="K494" s="589"/>
      <c r="L494" s="589"/>
      <c r="M494" s="589"/>
      <c r="N494" s="589"/>
      <c r="O494" s="589"/>
      <c r="P494" s="335" t="s">
        <v>9</v>
      </c>
      <c r="Q494" s="279"/>
      <c r="R494" s="279"/>
      <c r="S494" s="279"/>
      <c r="T494" s="279"/>
      <c r="U494" s="279"/>
      <c r="V494" s="279"/>
      <c r="W494" s="279"/>
      <c r="X494" s="279"/>
      <c r="Y494" s="279"/>
      <c r="Z494" s="279"/>
      <c r="AA494" s="279"/>
      <c r="AB494" s="279"/>
      <c r="AC494" s="279"/>
      <c r="AD494" s="279"/>
      <c r="AE494" s="279"/>
      <c r="AF494" s="279"/>
      <c r="AG494" s="279"/>
      <c r="AH494" s="279"/>
      <c r="AI494" s="279"/>
      <c r="AJ494" s="279"/>
      <c r="AK494" s="279"/>
      <c r="AL494" s="279"/>
      <c r="AM494" s="279"/>
      <c r="AN494" s="279"/>
      <c r="AO494" s="279"/>
      <c r="AP494" s="279"/>
      <c r="AQ494" s="279"/>
      <c r="AR494" s="279"/>
      <c r="AS494" s="279"/>
      <c r="AT494" s="279"/>
      <c r="AU494" s="279"/>
      <c r="AV494" s="279"/>
      <c r="AW494" s="279"/>
      <c r="AX494" s="279"/>
      <c r="AY494" s="279"/>
      <c r="AZ494" s="279"/>
      <c r="BA494" s="279"/>
      <c r="BB494" s="279"/>
      <c r="BC494" s="279"/>
    </row>
    <row r="495" spans="1:55" s="44" customFormat="1">
      <c r="A495" s="277"/>
      <c r="B495" s="659" t="s">
        <v>534</v>
      </c>
      <c r="C495" s="660"/>
      <c r="D495" s="660"/>
      <c r="E495" s="660"/>
      <c r="F495" s="660"/>
      <c r="G495" s="660"/>
      <c r="H495" s="660"/>
      <c r="I495" s="661"/>
      <c r="J495" s="324">
        <v>1375</v>
      </c>
      <c r="K495" s="589"/>
      <c r="L495" s="589"/>
      <c r="M495" s="589"/>
      <c r="N495" s="589"/>
      <c r="O495" s="589"/>
      <c r="P495" s="335" t="s">
        <v>9</v>
      </c>
      <c r="Q495" s="279"/>
      <c r="R495" s="279"/>
      <c r="S495" s="279"/>
      <c r="T495" s="279"/>
      <c r="U495" s="279"/>
      <c r="V495" s="279"/>
      <c r="W495" s="279"/>
      <c r="X495" s="279"/>
      <c r="Y495" s="279"/>
      <c r="Z495" s="279"/>
      <c r="AA495" s="279"/>
      <c r="AB495" s="279"/>
      <c r="AC495" s="279"/>
      <c r="AD495" s="279"/>
      <c r="AE495" s="279"/>
      <c r="AF495" s="279"/>
      <c r="AG495" s="279"/>
      <c r="AH495" s="279"/>
      <c r="AI495" s="279"/>
      <c r="AJ495" s="279"/>
      <c r="AK495" s="279"/>
      <c r="AL495" s="279"/>
      <c r="AM495" s="279"/>
      <c r="AN495" s="279"/>
      <c r="AO495" s="279"/>
      <c r="AP495" s="279"/>
      <c r="AQ495" s="279"/>
      <c r="AR495" s="279"/>
      <c r="AS495" s="279"/>
      <c r="AT495" s="279"/>
      <c r="AU495" s="279"/>
      <c r="AV495" s="279"/>
      <c r="AW495" s="279"/>
      <c r="AX495" s="279"/>
      <c r="AY495" s="279"/>
      <c r="AZ495" s="279"/>
      <c r="BA495" s="279"/>
      <c r="BB495" s="279"/>
      <c r="BC495" s="279"/>
    </row>
    <row r="496" spans="1:55" s="44" customFormat="1">
      <c r="A496" s="277"/>
      <c r="B496" s="659" t="s">
        <v>535</v>
      </c>
      <c r="C496" s="660"/>
      <c r="D496" s="660"/>
      <c r="E496" s="660"/>
      <c r="F496" s="660"/>
      <c r="G496" s="660"/>
      <c r="H496" s="660"/>
      <c r="I496" s="661"/>
      <c r="J496" s="324">
        <v>1376</v>
      </c>
      <c r="K496" s="589"/>
      <c r="L496" s="589"/>
      <c r="M496" s="589"/>
      <c r="N496" s="589"/>
      <c r="O496" s="589"/>
      <c r="P496" s="335" t="s">
        <v>26</v>
      </c>
      <c r="Q496" s="279"/>
      <c r="R496" s="279"/>
      <c r="S496" s="279"/>
      <c r="T496" s="279"/>
      <c r="U496" s="279"/>
      <c r="V496" s="279"/>
      <c r="W496" s="279"/>
      <c r="X496" s="279"/>
      <c r="Y496" s="279"/>
      <c r="Z496" s="279"/>
      <c r="AA496" s="279"/>
      <c r="AB496" s="279"/>
      <c r="AC496" s="279"/>
      <c r="AD496" s="279"/>
      <c r="AE496" s="279"/>
      <c r="AF496" s="279"/>
      <c r="AG496" s="279"/>
      <c r="AH496" s="279"/>
      <c r="AI496" s="279"/>
      <c r="AJ496" s="279"/>
      <c r="AK496" s="279"/>
      <c r="AL496" s="279"/>
      <c r="AM496" s="279"/>
      <c r="AN496" s="279"/>
      <c r="AO496" s="279"/>
      <c r="AP496" s="279"/>
      <c r="AQ496" s="279"/>
      <c r="AR496" s="279"/>
      <c r="AS496" s="279"/>
      <c r="AT496" s="279"/>
      <c r="AU496" s="279"/>
      <c r="AV496" s="279"/>
      <c r="AW496" s="279"/>
      <c r="AX496" s="279"/>
      <c r="AY496" s="279"/>
      <c r="AZ496" s="279"/>
      <c r="BA496" s="279"/>
      <c r="BB496" s="279"/>
      <c r="BC496" s="279"/>
    </row>
    <row r="497" spans="1:55" s="44" customFormat="1">
      <c r="A497" s="277"/>
      <c r="B497" s="659" t="s">
        <v>536</v>
      </c>
      <c r="C497" s="660"/>
      <c r="D497" s="660"/>
      <c r="E497" s="660"/>
      <c r="F497" s="660"/>
      <c r="G497" s="660"/>
      <c r="H497" s="660"/>
      <c r="I497" s="661"/>
      <c r="J497" s="324">
        <v>1705</v>
      </c>
      <c r="K497" s="589"/>
      <c r="L497" s="589"/>
      <c r="M497" s="589"/>
      <c r="N497" s="589"/>
      <c r="O497" s="589"/>
      <c r="P497" s="335" t="s">
        <v>9</v>
      </c>
      <c r="Q497" s="279"/>
      <c r="R497" s="279"/>
      <c r="S497" s="279"/>
      <c r="T497" s="279"/>
      <c r="U497" s="279"/>
      <c r="V497" s="279"/>
      <c r="W497" s="279"/>
      <c r="X497" s="279"/>
      <c r="Y497" s="279"/>
      <c r="Z497" s="279"/>
      <c r="AA497" s="279"/>
      <c r="AB497" s="279"/>
      <c r="AC497" s="279"/>
      <c r="AD497" s="279"/>
      <c r="AE497" s="279"/>
      <c r="AF497" s="279"/>
      <c r="AG497" s="279"/>
      <c r="AH497" s="279"/>
      <c r="AI497" s="279"/>
      <c r="AJ497" s="279"/>
      <c r="AK497" s="279"/>
      <c r="AL497" s="279"/>
      <c r="AM497" s="279"/>
      <c r="AN497" s="279"/>
      <c r="AO497" s="279"/>
      <c r="AP497" s="279"/>
      <c r="AQ497" s="279"/>
      <c r="AR497" s="279"/>
      <c r="AS497" s="279"/>
      <c r="AT497" s="279"/>
      <c r="AU497" s="279"/>
      <c r="AV497" s="279"/>
      <c r="AW497" s="279"/>
      <c r="AX497" s="279"/>
      <c r="AY497" s="279"/>
      <c r="AZ497" s="279"/>
      <c r="BA497" s="279"/>
      <c r="BB497" s="279"/>
      <c r="BC497" s="279"/>
    </row>
    <row r="498" spans="1:55" s="44" customFormat="1">
      <c r="A498" s="277"/>
      <c r="B498" s="659" t="s">
        <v>283</v>
      </c>
      <c r="C498" s="660"/>
      <c r="D498" s="660"/>
      <c r="E498" s="660"/>
      <c r="F498" s="660"/>
      <c r="G498" s="660"/>
      <c r="H498" s="660"/>
      <c r="I498" s="661"/>
      <c r="J498" s="324">
        <v>1706</v>
      </c>
      <c r="K498" s="589"/>
      <c r="L498" s="589"/>
      <c r="M498" s="589"/>
      <c r="N498" s="589"/>
      <c r="O498" s="589"/>
      <c r="P498" s="335" t="s">
        <v>26</v>
      </c>
      <c r="Q498" s="279"/>
      <c r="R498" s="279"/>
      <c r="S498" s="279"/>
      <c r="T498" s="279"/>
      <c r="U498" s="279"/>
      <c r="V498" s="279"/>
      <c r="W498" s="279"/>
      <c r="X498" s="279"/>
      <c r="Y498" s="279"/>
      <c r="Z498" s="279"/>
      <c r="AA498" s="279"/>
      <c r="AB498" s="279"/>
      <c r="AC498" s="279"/>
      <c r="AD498" s="279"/>
      <c r="AE498" s="279"/>
      <c r="AF498" s="279"/>
      <c r="AG498" s="279"/>
      <c r="AH498" s="279"/>
      <c r="AI498" s="279"/>
      <c r="AJ498" s="279"/>
      <c r="AK498" s="279"/>
      <c r="AL498" s="279"/>
      <c r="AM498" s="279"/>
      <c r="AN498" s="279"/>
      <c r="AO498" s="279"/>
      <c r="AP498" s="279"/>
      <c r="AQ498" s="279"/>
      <c r="AR498" s="279"/>
      <c r="AS498" s="279"/>
      <c r="AT498" s="279"/>
      <c r="AU498" s="279"/>
      <c r="AV498" s="279"/>
      <c r="AW498" s="279"/>
      <c r="AX498" s="279"/>
      <c r="AY498" s="279"/>
      <c r="AZ498" s="279"/>
      <c r="BA498" s="279"/>
      <c r="BB498" s="279"/>
      <c r="BC498" s="279"/>
    </row>
    <row r="499" spans="1:55" s="44" customFormat="1">
      <c r="A499" s="277"/>
      <c r="B499" s="659" t="s">
        <v>510</v>
      </c>
      <c r="C499" s="660"/>
      <c r="D499" s="660"/>
      <c r="E499" s="660"/>
      <c r="F499" s="660"/>
      <c r="G499" s="660"/>
      <c r="H499" s="660"/>
      <c r="I499" s="661"/>
      <c r="J499" s="324">
        <v>1707</v>
      </c>
      <c r="K499" s="589"/>
      <c r="L499" s="589"/>
      <c r="M499" s="589"/>
      <c r="N499" s="589"/>
      <c r="O499" s="589"/>
      <c r="P499" s="335" t="s">
        <v>9</v>
      </c>
      <c r="Q499" s="279"/>
      <c r="R499" s="279"/>
      <c r="S499" s="279"/>
      <c r="T499" s="279"/>
      <c r="U499" s="279"/>
      <c r="V499" s="279"/>
      <c r="W499" s="279"/>
      <c r="X499" s="279"/>
      <c r="Y499" s="279"/>
      <c r="Z499" s="279"/>
      <c r="AA499" s="279"/>
      <c r="AB499" s="279"/>
      <c r="AC499" s="279"/>
      <c r="AD499" s="279"/>
      <c r="AE499" s="279"/>
      <c r="AF499" s="279"/>
      <c r="AG499" s="279"/>
      <c r="AH499" s="279"/>
      <c r="AI499" s="279"/>
      <c r="AJ499" s="279"/>
      <c r="AK499" s="279"/>
      <c r="AL499" s="279"/>
      <c r="AM499" s="279"/>
      <c r="AN499" s="279"/>
      <c r="AO499" s="279"/>
      <c r="AP499" s="279"/>
      <c r="AQ499" s="279"/>
      <c r="AR499" s="279"/>
      <c r="AS499" s="279"/>
      <c r="AT499" s="279"/>
      <c r="AU499" s="279"/>
      <c r="AV499" s="279"/>
      <c r="AW499" s="279"/>
      <c r="AX499" s="279"/>
      <c r="AY499" s="279"/>
      <c r="AZ499" s="279"/>
      <c r="BA499" s="279"/>
      <c r="BB499" s="279"/>
      <c r="BC499" s="279"/>
    </row>
    <row r="500" spans="1:55" s="44" customFormat="1" ht="15" customHeight="1">
      <c r="A500" s="277"/>
      <c r="B500" s="659" t="s">
        <v>287</v>
      </c>
      <c r="C500" s="660"/>
      <c r="D500" s="660"/>
      <c r="E500" s="660"/>
      <c r="F500" s="660"/>
      <c r="G500" s="660"/>
      <c r="H500" s="660"/>
      <c r="I500" s="661"/>
      <c r="J500" s="324">
        <v>1377</v>
      </c>
      <c r="K500" s="589"/>
      <c r="L500" s="589"/>
      <c r="M500" s="589"/>
      <c r="N500" s="589"/>
      <c r="O500" s="589"/>
      <c r="P500" s="335" t="s">
        <v>9</v>
      </c>
      <c r="Q500" s="279"/>
      <c r="R500" s="279"/>
      <c r="S500" s="279"/>
      <c r="T500" s="279"/>
      <c r="U500" s="279"/>
      <c r="V500" s="279"/>
      <c r="W500" s="279"/>
      <c r="X500" s="279"/>
      <c r="Y500" s="279"/>
      <c r="Z500" s="279"/>
      <c r="AA500" s="279"/>
      <c r="AB500" s="279"/>
      <c r="AC500" s="279"/>
      <c r="AD500" s="279"/>
      <c r="AE500" s="279"/>
      <c r="AF500" s="279"/>
      <c r="AG500" s="279"/>
      <c r="AH500" s="279"/>
      <c r="AI500" s="279"/>
      <c r="AJ500" s="279"/>
      <c r="AK500" s="279"/>
      <c r="AL500" s="279"/>
      <c r="AM500" s="279"/>
      <c r="AN500" s="279"/>
      <c r="AO500" s="279"/>
      <c r="AP500" s="279"/>
      <c r="AQ500" s="279"/>
      <c r="AR500" s="279"/>
      <c r="AS500" s="279"/>
      <c r="AT500" s="279"/>
      <c r="AU500" s="279"/>
      <c r="AV500" s="279"/>
      <c r="AW500" s="279"/>
      <c r="AX500" s="279"/>
      <c r="AY500" s="279"/>
      <c r="AZ500" s="279"/>
      <c r="BA500" s="279"/>
      <c r="BB500" s="279"/>
      <c r="BC500" s="279"/>
    </row>
    <row r="501" spans="1:55" s="44" customFormat="1">
      <c r="A501" s="277"/>
      <c r="B501" s="659" t="s">
        <v>288</v>
      </c>
      <c r="C501" s="660"/>
      <c r="D501" s="660"/>
      <c r="E501" s="660"/>
      <c r="F501" s="660"/>
      <c r="G501" s="660"/>
      <c r="H501" s="660"/>
      <c r="I501" s="661"/>
      <c r="J501" s="324">
        <v>1378</v>
      </c>
      <c r="K501" s="589"/>
      <c r="L501" s="589"/>
      <c r="M501" s="589"/>
      <c r="N501" s="589"/>
      <c r="O501" s="589"/>
      <c r="P501" s="335" t="s">
        <v>26</v>
      </c>
      <c r="Q501" s="279"/>
      <c r="R501" s="279"/>
      <c r="S501" s="279"/>
      <c r="T501" s="279"/>
      <c r="U501" s="279"/>
      <c r="V501" s="279"/>
      <c r="W501" s="279"/>
      <c r="X501" s="279"/>
      <c r="Y501" s="279"/>
      <c r="Z501" s="279"/>
      <c r="AA501" s="279"/>
      <c r="AB501" s="279"/>
      <c r="AC501" s="279"/>
      <c r="AD501" s="279"/>
      <c r="AE501" s="279"/>
      <c r="AF501" s="279"/>
      <c r="AG501" s="279"/>
      <c r="AH501" s="279"/>
      <c r="AI501" s="279"/>
      <c r="AJ501" s="279"/>
      <c r="AK501" s="279"/>
      <c r="AL501" s="279"/>
      <c r="AM501" s="279"/>
      <c r="AN501" s="279"/>
      <c r="AO501" s="279"/>
      <c r="AP501" s="279"/>
      <c r="AQ501" s="279"/>
      <c r="AR501" s="279"/>
      <c r="AS501" s="279"/>
      <c r="AT501" s="279"/>
      <c r="AU501" s="279"/>
      <c r="AV501" s="279"/>
      <c r="AW501" s="279"/>
      <c r="AX501" s="279"/>
      <c r="AY501" s="279"/>
      <c r="AZ501" s="279"/>
      <c r="BA501" s="279"/>
      <c r="BB501" s="279"/>
      <c r="BC501" s="279"/>
    </row>
    <row r="502" spans="1:55" s="44" customFormat="1">
      <c r="A502" s="277"/>
      <c r="B502" s="659" t="s">
        <v>289</v>
      </c>
      <c r="C502" s="660"/>
      <c r="D502" s="660"/>
      <c r="E502" s="660"/>
      <c r="F502" s="660"/>
      <c r="G502" s="660"/>
      <c r="H502" s="660"/>
      <c r="I502" s="661"/>
      <c r="J502" s="324">
        <v>1726</v>
      </c>
      <c r="K502" s="589"/>
      <c r="L502" s="589"/>
      <c r="M502" s="589"/>
      <c r="N502" s="589"/>
      <c r="O502" s="589"/>
      <c r="P502" s="335" t="s">
        <v>9</v>
      </c>
      <c r="Q502" s="279"/>
      <c r="R502" s="279"/>
      <c r="S502" s="279"/>
      <c r="T502" s="279"/>
      <c r="U502" s="279"/>
      <c r="V502" s="279"/>
      <c r="W502" s="279"/>
      <c r="X502" s="279"/>
      <c r="Y502" s="279"/>
      <c r="Z502" s="279"/>
      <c r="AA502" s="279"/>
      <c r="AB502" s="279"/>
      <c r="AC502" s="279"/>
      <c r="AD502" s="279"/>
      <c r="AE502" s="279"/>
      <c r="AF502" s="279"/>
      <c r="AG502" s="279"/>
      <c r="AH502" s="279"/>
      <c r="AI502" s="279"/>
      <c r="AJ502" s="279"/>
      <c r="AK502" s="279"/>
      <c r="AL502" s="279"/>
      <c r="AM502" s="279"/>
      <c r="AN502" s="279"/>
      <c r="AO502" s="279"/>
      <c r="AP502" s="279"/>
      <c r="AQ502" s="279"/>
      <c r="AR502" s="279"/>
      <c r="AS502" s="279"/>
      <c r="AT502" s="279"/>
      <c r="AU502" s="279"/>
      <c r="AV502" s="279"/>
      <c r="AW502" s="279"/>
      <c r="AX502" s="279"/>
      <c r="AY502" s="279"/>
      <c r="AZ502" s="279"/>
      <c r="BA502" s="279"/>
      <c r="BB502" s="279"/>
      <c r="BC502" s="279"/>
    </row>
    <row r="503" spans="1:55" s="44" customFormat="1" ht="15" customHeight="1">
      <c r="A503" s="277"/>
      <c r="B503" s="659" t="s">
        <v>290</v>
      </c>
      <c r="C503" s="660"/>
      <c r="D503" s="660"/>
      <c r="E503" s="660"/>
      <c r="F503" s="660"/>
      <c r="G503" s="660"/>
      <c r="H503" s="660"/>
      <c r="I503" s="661"/>
      <c r="J503" s="324">
        <v>1591</v>
      </c>
      <c r="K503" s="589"/>
      <c r="L503" s="589"/>
      <c r="M503" s="589"/>
      <c r="N503" s="589"/>
      <c r="O503" s="589"/>
      <c r="P503" s="335" t="s">
        <v>26</v>
      </c>
      <c r="Q503" s="279"/>
      <c r="R503" s="279"/>
      <c r="S503" s="279"/>
      <c r="T503" s="279"/>
      <c r="U503" s="279"/>
      <c r="V503" s="279"/>
      <c r="W503" s="279"/>
      <c r="X503" s="279"/>
      <c r="Y503" s="279"/>
      <c r="Z503" s="279"/>
      <c r="AA503" s="279"/>
      <c r="AB503" s="279"/>
      <c r="AC503" s="279"/>
      <c r="AD503" s="279"/>
      <c r="AE503" s="279"/>
      <c r="AF503" s="279"/>
      <c r="AG503" s="279"/>
      <c r="AH503" s="279"/>
      <c r="AI503" s="279"/>
      <c r="AJ503" s="279"/>
      <c r="AK503" s="279"/>
      <c r="AL503" s="279"/>
      <c r="AM503" s="279"/>
      <c r="AN503" s="279"/>
      <c r="AO503" s="279"/>
      <c r="AP503" s="279"/>
      <c r="AQ503" s="279"/>
      <c r="AR503" s="279"/>
      <c r="AS503" s="279"/>
      <c r="AT503" s="279"/>
      <c r="AU503" s="279"/>
      <c r="AV503" s="279"/>
      <c r="AW503" s="279"/>
      <c r="AX503" s="279"/>
      <c r="AY503" s="279"/>
      <c r="AZ503" s="279"/>
      <c r="BA503" s="279"/>
      <c r="BB503" s="279"/>
      <c r="BC503" s="279"/>
    </row>
    <row r="504" spans="1:55" s="44" customFormat="1">
      <c r="A504" s="277"/>
      <c r="B504" s="659" t="s">
        <v>721</v>
      </c>
      <c r="C504" s="660"/>
      <c r="D504" s="660"/>
      <c r="E504" s="660"/>
      <c r="F504" s="660"/>
      <c r="G504" s="660"/>
      <c r="H504" s="660"/>
      <c r="I504" s="661"/>
      <c r="J504" s="324">
        <v>1479</v>
      </c>
      <c r="K504" s="589"/>
      <c r="L504" s="589"/>
      <c r="M504" s="589"/>
      <c r="N504" s="589"/>
      <c r="O504" s="589"/>
      <c r="P504" s="335" t="s">
        <v>26</v>
      </c>
      <c r="Q504" s="279"/>
      <c r="R504" s="279"/>
      <c r="S504" s="279"/>
      <c r="T504" s="279"/>
      <c r="U504" s="279"/>
      <c r="V504" s="279"/>
      <c r="W504" s="279"/>
      <c r="X504" s="279"/>
      <c r="Y504" s="279"/>
      <c r="Z504" s="279"/>
      <c r="AA504" s="279"/>
      <c r="AB504" s="279"/>
      <c r="AC504" s="279"/>
      <c r="AD504" s="279"/>
      <c r="AE504" s="279"/>
      <c r="AF504" s="279"/>
      <c r="AG504" s="279"/>
      <c r="AH504" s="279"/>
      <c r="AI504" s="279"/>
      <c r="AJ504" s="279"/>
      <c r="AK504" s="279"/>
      <c r="AL504" s="279"/>
      <c r="AM504" s="279"/>
      <c r="AN504" s="279"/>
      <c r="AO504" s="279"/>
      <c r="AP504" s="279"/>
      <c r="AQ504" s="279"/>
      <c r="AR504" s="279"/>
      <c r="AS504" s="279"/>
      <c r="AT504" s="279"/>
      <c r="AU504" s="279"/>
      <c r="AV504" s="279"/>
      <c r="AW504" s="279"/>
      <c r="AX504" s="279"/>
      <c r="AY504" s="279"/>
      <c r="AZ504" s="279"/>
      <c r="BA504" s="279"/>
      <c r="BB504" s="279"/>
      <c r="BC504" s="279"/>
    </row>
    <row r="505" spans="1:55" s="44" customFormat="1" ht="15" customHeight="1">
      <c r="A505" s="277"/>
      <c r="B505" s="659" t="s">
        <v>722</v>
      </c>
      <c r="C505" s="660"/>
      <c r="D505" s="660"/>
      <c r="E505" s="660"/>
      <c r="F505" s="660"/>
      <c r="G505" s="660"/>
      <c r="H505" s="660"/>
      <c r="I505" s="661"/>
      <c r="J505" s="324">
        <v>1708</v>
      </c>
      <c r="K505" s="589"/>
      <c r="L505" s="589"/>
      <c r="M505" s="589"/>
      <c r="N505" s="589"/>
      <c r="O505" s="589"/>
      <c r="P505" s="335" t="s">
        <v>26</v>
      </c>
      <c r="Q505" s="279"/>
      <c r="R505" s="279"/>
      <c r="S505" s="279"/>
      <c r="T505" s="279"/>
      <c r="U505" s="279"/>
      <c r="V505" s="279"/>
      <c r="W505" s="279"/>
      <c r="X505" s="279"/>
      <c r="Y505" s="279"/>
      <c r="Z505" s="279"/>
      <c r="AA505" s="279"/>
      <c r="AB505" s="279"/>
      <c r="AC505" s="279"/>
      <c r="AD505" s="279"/>
      <c r="AE505" s="279"/>
      <c r="AF505" s="279"/>
      <c r="AG505" s="279"/>
      <c r="AH505" s="279"/>
      <c r="AI505" s="279"/>
      <c r="AJ505" s="279"/>
      <c r="AK505" s="279"/>
      <c r="AL505" s="279"/>
      <c r="AM505" s="279"/>
      <c r="AN505" s="279"/>
      <c r="AO505" s="279"/>
      <c r="AP505" s="279"/>
      <c r="AQ505" s="279"/>
      <c r="AR505" s="279"/>
      <c r="AS505" s="279"/>
      <c r="AT505" s="279"/>
      <c r="AU505" s="279"/>
      <c r="AV505" s="279"/>
      <c r="AW505" s="279"/>
      <c r="AX505" s="279"/>
      <c r="AY505" s="279"/>
      <c r="AZ505" s="279"/>
      <c r="BA505" s="279"/>
      <c r="BB505" s="279"/>
      <c r="BC505" s="279"/>
    </row>
    <row r="506" spans="1:55" s="44" customFormat="1" ht="15" customHeight="1">
      <c r="A506" s="277"/>
      <c r="B506" s="659" t="s">
        <v>542</v>
      </c>
      <c r="C506" s="660"/>
      <c r="D506" s="660"/>
      <c r="E506" s="660"/>
      <c r="F506" s="660"/>
      <c r="G506" s="660"/>
      <c r="H506" s="660"/>
      <c r="I506" s="661"/>
      <c r="J506" s="324">
        <v>1709</v>
      </c>
      <c r="K506" s="589"/>
      <c r="L506" s="589"/>
      <c r="M506" s="589"/>
      <c r="N506" s="589"/>
      <c r="O506" s="589"/>
      <c r="P506" s="335" t="s">
        <v>26</v>
      </c>
      <c r="Q506" s="279"/>
      <c r="R506" s="279"/>
      <c r="S506" s="279"/>
      <c r="T506" s="279"/>
      <c r="U506" s="279"/>
      <c r="V506" s="279"/>
      <c r="W506" s="279"/>
      <c r="X506" s="279"/>
      <c r="Y506" s="279"/>
      <c r="Z506" s="279"/>
      <c r="AA506" s="279"/>
      <c r="AB506" s="279"/>
      <c r="AC506" s="279"/>
      <c r="AD506" s="279"/>
      <c r="AE506" s="279"/>
      <c r="AF506" s="279"/>
      <c r="AG506" s="279"/>
      <c r="AH506" s="279"/>
      <c r="AI506" s="279"/>
      <c r="AJ506" s="279"/>
      <c r="AK506" s="279"/>
      <c r="AL506" s="279"/>
      <c r="AM506" s="279"/>
      <c r="AN506" s="279"/>
      <c r="AO506" s="279"/>
      <c r="AP506" s="279"/>
      <c r="AQ506" s="279"/>
      <c r="AR506" s="279"/>
      <c r="AS506" s="279"/>
      <c r="AT506" s="279"/>
      <c r="AU506" s="279"/>
      <c r="AV506" s="279"/>
      <c r="AW506" s="279"/>
      <c r="AX506" s="279"/>
      <c r="AY506" s="279"/>
      <c r="AZ506" s="279"/>
      <c r="BA506" s="279"/>
      <c r="BB506" s="279"/>
      <c r="BC506" s="279"/>
    </row>
    <row r="507" spans="1:55" s="44" customFormat="1">
      <c r="A507" s="277"/>
      <c r="B507" s="659" t="s">
        <v>293</v>
      </c>
      <c r="C507" s="660"/>
      <c r="D507" s="660"/>
      <c r="E507" s="660"/>
      <c r="F507" s="660"/>
      <c r="G507" s="660"/>
      <c r="H507" s="660"/>
      <c r="I507" s="661"/>
      <c r="J507" s="324">
        <v>1379</v>
      </c>
      <c r="K507" s="589"/>
      <c r="L507" s="589"/>
      <c r="M507" s="589"/>
      <c r="N507" s="589"/>
      <c r="O507" s="589"/>
      <c r="P507" s="335" t="s">
        <v>26</v>
      </c>
      <c r="Q507" s="279"/>
      <c r="R507" s="279"/>
      <c r="S507" s="279"/>
      <c r="T507" s="279"/>
      <c r="U507" s="279"/>
      <c r="V507" s="279"/>
      <c r="W507" s="279"/>
      <c r="X507" s="279"/>
      <c r="Y507" s="279"/>
      <c r="Z507" s="279"/>
      <c r="AA507" s="279"/>
      <c r="AB507" s="279"/>
      <c r="AC507" s="279"/>
      <c r="AD507" s="279"/>
      <c r="AE507" s="279"/>
      <c r="AF507" s="279"/>
      <c r="AG507" s="279"/>
      <c r="AH507" s="279"/>
      <c r="AI507" s="279"/>
      <c r="AJ507" s="279"/>
      <c r="AK507" s="279"/>
      <c r="AL507" s="279"/>
      <c r="AM507" s="279"/>
      <c r="AN507" s="279"/>
      <c r="AO507" s="279"/>
      <c r="AP507" s="279"/>
      <c r="AQ507" s="279"/>
      <c r="AR507" s="279"/>
      <c r="AS507" s="279"/>
      <c r="AT507" s="279"/>
      <c r="AU507" s="279"/>
      <c r="AV507" s="279"/>
      <c r="AW507" s="279"/>
      <c r="AX507" s="279"/>
      <c r="AY507" s="279"/>
      <c r="AZ507" s="279"/>
      <c r="BA507" s="279"/>
      <c r="BB507" s="279"/>
      <c r="BC507" s="279"/>
    </row>
    <row r="508" spans="1:55" s="44" customFormat="1">
      <c r="A508" s="277"/>
      <c r="B508" s="659" t="s">
        <v>294</v>
      </c>
      <c r="C508" s="660"/>
      <c r="D508" s="660"/>
      <c r="E508" s="660"/>
      <c r="F508" s="660"/>
      <c r="G508" s="660"/>
      <c r="H508" s="660"/>
      <c r="I508" s="661"/>
      <c r="J508" s="324">
        <v>1710</v>
      </c>
      <c r="K508" s="589"/>
      <c r="L508" s="589"/>
      <c r="M508" s="589"/>
      <c r="N508" s="589"/>
      <c r="O508" s="589"/>
      <c r="P508" s="335" t="s">
        <v>9</v>
      </c>
      <c r="Q508" s="279"/>
      <c r="R508" s="279"/>
      <c r="S508" s="279"/>
      <c r="T508" s="279"/>
      <c r="U508" s="279"/>
      <c r="V508" s="279"/>
      <c r="W508" s="279"/>
      <c r="X508" s="279"/>
      <c r="Y508" s="279"/>
      <c r="Z508" s="279"/>
      <c r="AA508" s="279"/>
      <c r="AB508" s="279"/>
      <c r="AC508" s="279"/>
      <c r="AD508" s="279"/>
      <c r="AE508" s="279"/>
      <c r="AF508" s="279"/>
      <c r="AG508" s="279"/>
      <c r="AH508" s="279"/>
      <c r="AI508" s="279"/>
      <c r="AJ508" s="279"/>
      <c r="AK508" s="279"/>
      <c r="AL508" s="279"/>
      <c r="AM508" s="279"/>
      <c r="AN508" s="279"/>
      <c r="AO508" s="279"/>
      <c r="AP508" s="279"/>
      <c r="AQ508" s="279"/>
      <c r="AR508" s="279"/>
      <c r="AS508" s="279"/>
      <c r="AT508" s="279"/>
      <c r="AU508" s="279"/>
      <c r="AV508" s="279"/>
      <c r="AW508" s="279"/>
      <c r="AX508" s="279"/>
      <c r="AY508" s="279"/>
      <c r="AZ508" s="279"/>
      <c r="BA508" s="279"/>
      <c r="BB508" s="279"/>
      <c r="BC508" s="279"/>
    </row>
    <row r="509" spans="1:55" s="44" customFormat="1">
      <c r="A509" s="277"/>
      <c r="B509" s="659" t="s">
        <v>543</v>
      </c>
      <c r="C509" s="660"/>
      <c r="D509" s="660"/>
      <c r="E509" s="660"/>
      <c r="F509" s="660"/>
      <c r="G509" s="660"/>
      <c r="H509" s="660"/>
      <c r="I509" s="661"/>
      <c r="J509" s="324">
        <v>1711</v>
      </c>
      <c r="K509" s="589"/>
      <c r="L509" s="589"/>
      <c r="M509" s="589"/>
      <c r="N509" s="589"/>
      <c r="O509" s="589"/>
      <c r="P509" s="335" t="s">
        <v>9</v>
      </c>
      <c r="Q509" s="279"/>
      <c r="R509" s="279"/>
      <c r="S509" s="279"/>
      <c r="T509" s="279"/>
      <c r="U509" s="279"/>
      <c r="V509" s="279"/>
      <c r="W509" s="279"/>
      <c r="X509" s="279"/>
      <c r="Y509" s="279"/>
      <c r="Z509" s="279"/>
      <c r="AA509" s="279"/>
      <c r="AB509" s="279"/>
      <c r="AC509" s="279"/>
      <c r="AD509" s="279"/>
      <c r="AE509" s="279"/>
      <c r="AF509" s="279"/>
      <c r="AG509" s="279"/>
      <c r="AH509" s="279"/>
      <c r="AI509" s="279"/>
      <c r="AJ509" s="279"/>
      <c r="AK509" s="279"/>
      <c r="AL509" s="279"/>
      <c r="AM509" s="279"/>
      <c r="AN509" s="279"/>
      <c r="AO509" s="279"/>
      <c r="AP509" s="279"/>
      <c r="AQ509" s="279"/>
      <c r="AR509" s="279"/>
      <c r="AS509" s="279"/>
      <c r="AT509" s="279"/>
      <c r="AU509" s="279"/>
      <c r="AV509" s="279"/>
      <c r="AW509" s="279"/>
      <c r="AX509" s="279"/>
      <c r="AY509" s="279"/>
      <c r="AZ509" s="279"/>
      <c r="BA509" s="279"/>
      <c r="BB509" s="279"/>
      <c r="BC509" s="279"/>
    </row>
    <row r="510" spans="1:55" s="44" customFormat="1">
      <c r="A510" s="277"/>
      <c r="B510" s="659" t="s">
        <v>295</v>
      </c>
      <c r="C510" s="660"/>
      <c r="D510" s="660"/>
      <c r="E510" s="660"/>
      <c r="F510" s="660"/>
      <c r="G510" s="660"/>
      <c r="H510" s="660"/>
      <c r="I510" s="661"/>
      <c r="J510" s="324">
        <v>1380</v>
      </c>
      <c r="K510" s="589"/>
      <c r="L510" s="589"/>
      <c r="M510" s="589"/>
      <c r="N510" s="589"/>
      <c r="O510" s="589"/>
      <c r="P510" s="335" t="s">
        <v>9</v>
      </c>
      <c r="Q510" s="279"/>
      <c r="R510" s="279"/>
      <c r="S510" s="279"/>
      <c r="T510" s="279"/>
      <c r="U510" s="279"/>
      <c r="V510" s="279"/>
      <c r="W510" s="279"/>
      <c r="X510" s="279"/>
      <c r="Y510" s="279"/>
      <c r="Z510" s="279"/>
      <c r="AA510" s="279"/>
      <c r="AB510" s="279"/>
      <c r="AC510" s="279"/>
      <c r="AD510" s="279"/>
      <c r="AE510" s="279"/>
      <c r="AF510" s="279"/>
      <c r="AG510" s="279"/>
      <c r="AH510" s="279"/>
      <c r="AI510" s="279"/>
      <c r="AJ510" s="279"/>
      <c r="AK510" s="279"/>
      <c r="AL510" s="279"/>
      <c r="AM510" s="279"/>
      <c r="AN510" s="279"/>
      <c r="AO510" s="279"/>
      <c r="AP510" s="279"/>
      <c r="AQ510" s="279"/>
      <c r="AR510" s="279"/>
      <c r="AS510" s="279"/>
      <c r="AT510" s="279"/>
      <c r="AU510" s="279"/>
      <c r="AV510" s="279"/>
      <c r="AW510" s="279"/>
      <c r="AX510" s="279"/>
      <c r="AY510" s="279"/>
      <c r="AZ510" s="279"/>
      <c r="BA510" s="279"/>
      <c r="BB510" s="279"/>
      <c r="BC510" s="279"/>
    </row>
    <row r="511" spans="1:55" s="44" customFormat="1">
      <c r="A511" s="277"/>
      <c r="B511" s="659" t="s">
        <v>296</v>
      </c>
      <c r="C511" s="660"/>
      <c r="D511" s="660"/>
      <c r="E511" s="660"/>
      <c r="F511" s="660"/>
      <c r="G511" s="660"/>
      <c r="H511" s="660"/>
      <c r="I511" s="661"/>
      <c r="J511" s="324">
        <v>1381</v>
      </c>
      <c r="K511" s="589"/>
      <c r="L511" s="589"/>
      <c r="M511" s="589"/>
      <c r="N511" s="589"/>
      <c r="O511" s="589"/>
      <c r="P511" s="335" t="s">
        <v>26</v>
      </c>
      <c r="Q511" s="279"/>
      <c r="R511" s="279"/>
      <c r="S511" s="279"/>
      <c r="T511" s="279"/>
      <c r="U511" s="279"/>
      <c r="V511" s="279"/>
      <c r="W511" s="279"/>
      <c r="X511" s="279"/>
      <c r="Y511" s="279"/>
      <c r="Z511" s="279"/>
      <c r="AA511" s="279"/>
      <c r="AB511" s="279"/>
      <c r="AC511" s="279"/>
      <c r="AD511" s="279"/>
      <c r="AE511" s="279"/>
      <c r="AF511" s="279"/>
      <c r="AG511" s="279"/>
      <c r="AH511" s="279"/>
      <c r="AI511" s="279"/>
      <c r="AJ511" s="279"/>
      <c r="AK511" s="279"/>
      <c r="AL511" s="279"/>
      <c r="AM511" s="279"/>
      <c r="AN511" s="279"/>
      <c r="AO511" s="279"/>
      <c r="AP511" s="279"/>
      <c r="AQ511" s="279"/>
      <c r="AR511" s="279"/>
      <c r="AS511" s="279"/>
      <c r="AT511" s="279"/>
      <c r="AU511" s="279"/>
      <c r="AV511" s="279"/>
      <c r="AW511" s="279"/>
      <c r="AX511" s="279"/>
      <c r="AY511" s="279"/>
      <c r="AZ511" s="279"/>
      <c r="BA511" s="279"/>
      <c r="BB511" s="279"/>
      <c r="BC511" s="279"/>
    </row>
    <row r="512" spans="1:55" s="44" customFormat="1">
      <c r="A512" s="277"/>
      <c r="B512" s="674" t="s">
        <v>518</v>
      </c>
      <c r="C512" s="675"/>
      <c r="D512" s="675"/>
      <c r="E512" s="675"/>
      <c r="F512" s="675"/>
      <c r="G512" s="675"/>
      <c r="H512" s="675"/>
      <c r="I512" s="676"/>
      <c r="J512" s="409">
        <v>1545</v>
      </c>
      <c r="K512" s="673"/>
      <c r="L512" s="673"/>
      <c r="M512" s="673"/>
      <c r="N512" s="673"/>
      <c r="O512" s="673"/>
      <c r="P512" s="338" t="s">
        <v>27</v>
      </c>
      <c r="Q512" s="279"/>
      <c r="R512" s="279"/>
      <c r="S512" s="279"/>
      <c r="T512" s="279"/>
      <c r="U512" s="279"/>
      <c r="V512" s="279"/>
      <c r="W512" s="279"/>
      <c r="X512" s="279"/>
      <c r="Y512" s="279"/>
      <c r="Z512" s="279"/>
      <c r="AA512" s="279"/>
      <c r="AB512" s="279"/>
      <c r="AC512" s="279"/>
      <c r="AD512" s="279"/>
      <c r="AE512" s="279"/>
      <c r="AF512" s="279"/>
      <c r="AG512" s="279"/>
      <c r="AH512" s="279"/>
      <c r="AI512" s="279"/>
      <c r="AJ512" s="279"/>
      <c r="AK512" s="279"/>
      <c r="AL512" s="279"/>
      <c r="AM512" s="279"/>
      <c r="AN512" s="279"/>
      <c r="AO512" s="279"/>
      <c r="AP512" s="279"/>
      <c r="AQ512" s="279"/>
      <c r="AR512" s="279"/>
      <c r="AS512" s="279"/>
      <c r="AT512" s="279"/>
      <c r="AU512" s="279"/>
      <c r="AV512" s="279"/>
      <c r="AW512" s="279"/>
      <c r="AX512" s="279"/>
      <c r="AY512" s="279"/>
      <c r="AZ512" s="279"/>
      <c r="BA512" s="279"/>
      <c r="BB512" s="279"/>
      <c r="BC512" s="279"/>
    </row>
    <row r="513" spans="1:55" s="44" customFormat="1">
      <c r="A513" s="277"/>
      <c r="B513" s="674" t="s">
        <v>521</v>
      </c>
      <c r="C513" s="675"/>
      <c r="D513" s="675"/>
      <c r="E513" s="675"/>
      <c r="F513" s="675"/>
      <c r="G513" s="675"/>
      <c r="H513" s="675"/>
      <c r="I513" s="676"/>
      <c r="J513" s="409">
        <v>1546</v>
      </c>
      <c r="K513" s="673"/>
      <c r="L513" s="673"/>
      <c r="M513" s="673"/>
      <c r="N513" s="673"/>
      <c r="O513" s="673"/>
      <c r="P513" s="338" t="s">
        <v>27</v>
      </c>
      <c r="Q513" s="279"/>
      <c r="R513" s="279"/>
      <c r="S513" s="279"/>
      <c r="T513" s="279"/>
      <c r="U513" s="279"/>
      <c r="V513" s="279"/>
      <c r="W513" s="279"/>
      <c r="X513" s="279"/>
      <c r="Y513" s="279"/>
      <c r="Z513" s="279"/>
      <c r="AA513" s="279"/>
      <c r="AB513" s="279"/>
      <c r="AC513" s="279"/>
      <c r="AD513" s="279"/>
      <c r="AE513" s="279"/>
      <c r="AF513" s="279"/>
      <c r="AG513" s="279"/>
      <c r="AH513" s="279"/>
      <c r="AI513" s="279"/>
      <c r="AJ513" s="279"/>
      <c r="AK513" s="279"/>
      <c r="AL513" s="279"/>
      <c r="AM513" s="279"/>
      <c r="AN513" s="279"/>
      <c r="AO513" s="279"/>
      <c r="AP513" s="279"/>
      <c r="AQ513" s="279"/>
      <c r="AR513" s="279"/>
      <c r="AS513" s="279"/>
      <c r="AT513" s="279"/>
      <c r="AU513" s="279"/>
      <c r="AV513" s="279"/>
      <c r="AW513" s="279"/>
      <c r="AX513" s="279"/>
      <c r="AY513" s="279"/>
      <c r="AZ513" s="279"/>
      <c r="BA513" s="279"/>
      <c r="BB513" s="279"/>
      <c r="BC513" s="279"/>
    </row>
    <row r="514" spans="1:55" s="44" customFormat="1">
      <c r="A514" s="277"/>
      <c r="B514" s="279"/>
      <c r="C514" s="279"/>
      <c r="D514" s="279"/>
      <c r="E514" s="279"/>
      <c r="F514" s="279"/>
      <c r="G514" s="279"/>
      <c r="H514" s="279"/>
      <c r="I514" s="279"/>
      <c r="J514" s="279"/>
      <c r="K514" s="279"/>
      <c r="L514" s="279"/>
      <c r="M514" s="279"/>
      <c r="N514" s="279"/>
      <c r="O514" s="279"/>
      <c r="P514" s="279"/>
      <c r="Q514" s="279"/>
      <c r="R514" s="279"/>
      <c r="S514" s="279"/>
      <c r="T514" s="279"/>
      <c r="U514" s="279"/>
      <c r="V514" s="279"/>
      <c r="W514" s="279"/>
      <c r="X514" s="279"/>
      <c r="Y514" s="279"/>
      <c r="Z514" s="279"/>
      <c r="AA514" s="279"/>
      <c r="AB514" s="279"/>
      <c r="AC514" s="279"/>
      <c r="AD514" s="279"/>
      <c r="AE514" s="279"/>
      <c r="AF514" s="279"/>
      <c r="AG514" s="279"/>
      <c r="AH514" s="279"/>
      <c r="AI514" s="279"/>
      <c r="AJ514" s="279"/>
      <c r="AK514" s="279"/>
      <c r="AL514" s="279"/>
      <c r="AM514" s="279"/>
      <c r="AN514" s="279"/>
      <c r="AO514" s="279"/>
      <c r="AP514" s="279"/>
      <c r="AQ514" s="279"/>
      <c r="AR514" s="279"/>
      <c r="AS514" s="279"/>
      <c r="AT514" s="279"/>
      <c r="AU514" s="279"/>
      <c r="AV514" s="279"/>
      <c r="AW514" s="279"/>
      <c r="AX514" s="279"/>
      <c r="AY514" s="279"/>
      <c r="AZ514" s="279"/>
      <c r="BA514" s="279"/>
      <c r="BB514" s="279"/>
      <c r="BC514" s="279"/>
    </row>
    <row r="515" spans="1:55" s="44" customFormat="1">
      <c r="A515" s="277"/>
      <c r="B515" s="638" t="s">
        <v>723</v>
      </c>
      <c r="C515" s="638"/>
      <c r="D515" s="638"/>
      <c r="E515" s="638"/>
      <c r="F515" s="638"/>
      <c r="G515" s="638"/>
      <c r="H515" s="639" t="s">
        <v>297</v>
      </c>
      <c r="I515" s="639"/>
      <c r="J515" s="639"/>
      <c r="K515" s="639"/>
      <c r="L515" s="639"/>
      <c r="M515" s="639"/>
      <c r="N515" s="639" t="s">
        <v>299</v>
      </c>
      <c r="O515" s="639"/>
      <c r="P515" s="639"/>
      <c r="Q515" s="639"/>
      <c r="R515" s="639"/>
      <c r="S515" s="639"/>
      <c r="T515" s="639"/>
      <c r="U515" s="639"/>
      <c r="V515" s="639"/>
      <c r="W515" s="639"/>
      <c r="X515" s="639"/>
      <c r="Y515" s="639"/>
      <c r="Z515" s="639"/>
      <c r="AA515" s="639"/>
      <c r="AB515" s="639"/>
      <c r="AC515" s="639"/>
      <c r="AD515" s="639"/>
      <c r="AE515" s="639"/>
      <c r="AF515" s="639"/>
      <c r="AG515" s="639"/>
      <c r="AH515" s="639"/>
      <c r="AI515" s="639"/>
      <c r="AJ515" s="639"/>
      <c r="AK515" s="639"/>
      <c r="AL515" s="639"/>
      <c r="AM515" s="639"/>
      <c r="AN515" s="639"/>
      <c r="AO515" s="639"/>
      <c r="AP515" s="639"/>
      <c r="AQ515" s="639"/>
      <c r="AR515" s="638" t="s">
        <v>300</v>
      </c>
      <c r="AS515" s="638"/>
      <c r="AT515" s="638"/>
      <c r="AU515" s="638"/>
      <c r="AV515" s="638"/>
      <c r="AW515" s="638"/>
      <c r="AX515" s="352"/>
      <c r="AY515" s="279"/>
      <c r="AZ515" s="279"/>
      <c r="BA515" s="279"/>
      <c r="BB515" s="279"/>
      <c r="BC515" s="279"/>
    </row>
    <row r="516" spans="1:55" s="44" customFormat="1">
      <c r="A516" s="277"/>
      <c r="B516" s="638"/>
      <c r="C516" s="638"/>
      <c r="D516" s="638"/>
      <c r="E516" s="638"/>
      <c r="F516" s="638"/>
      <c r="G516" s="638"/>
      <c r="H516" s="639"/>
      <c r="I516" s="639"/>
      <c r="J516" s="639"/>
      <c r="K516" s="639"/>
      <c r="L516" s="639"/>
      <c r="M516" s="639"/>
      <c r="N516" s="638" t="s">
        <v>301</v>
      </c>
      <c r="O516" s="638"/>
      <c r="P516" s="638"/>
      <c r="Q516" s="638"/>
      <c r="R516" s="638"/>
      <c r="S516" s="638"/>
      <c r="T516" s="638"/>
      <c r="U516" s="638"/>
      <c r="V516" s="638"/>
      <c r="W516" s="638"/>
      <c r="X516" s="638"/>
      <c r="Y516" s="638"/>
      <c r="Z516" s="638"/>
      <c r="AA516" s="638"/>
      <c r="AB516" s="638"/>
      <c r="AC516" s="638"/>
      <c r="AD516" s="638"/>
      <c r="AE516" s="638"/>
      <c r="AF516" s="638" t="s">
        <v>302</v>
      </c>
      <c r="AG516" s="638"/>
      <c r="AH516" s="638"/>
      <c r="AI516" s="638"/>
      <c r="AJ516" s="638"/>
      <c r="AK516" s="638"/>
      <c r="AL516" s="638" t="s">
        <v>303</v>
      </c>
      <c r="AM516" s="638"/>
      <c r="AN516" s="638"/>
      <c r="AO516" s="638"/>
      <c r="AP516" s="638"/>
      <c r="AQ516" s="638"/>
      <c r="AR516" s="638"/>
      <c r="AS516" s="638"/>
      <c r="AT516" s="638"/>
      <c r="AU516" s="638"/>
      <c r="AV516" s="638"/>
      <c r="AW516" s="638"/>
      <c r="AX516" s="352"/>
      <c r="AY516" s="279"/>
      <c r="AZ516" s="279"/>
      <c r="BA516" s="279"/>
      <c r="BB516" s="279"/>
      <c r="BC516" s="279"/>
    </row>
    <row r="517" spans="1:55" s="44" customFormat="1">
      <c r="A517" s="277"/>
      <c r="B517" s="638"/>
      <c r="C517" s="638"/>
      <c r="D517" s="638"/>
      <c r="E517" s="638"/>
      <c r="F517" s="638"/>
      <c r="G517" s="638"/>
      <c r="H517" s="639"/>
      <c r="I517" s="639"/>
      <c r="J517" s="639"/>
      <c r="K517" s="639"/>
      <c r="L517" s="639"/>
      <c r="M517" s="639"/>
      <c r="N517" s="704" t="s">
        <v>698</v>
      </c>
      <c r="O517" s="704"/>
      <c r="P517" s="704"/>
      <c r="Q517" s="704"/>
      <c r="R517" s="704"/>
      <c r="S517" s="704"/>
      <c r="T517" s="706" t="s">
        <v>305</v>
      </c>
      <c r="U517" s="706"/>
      <c r="V517" s="706"/>
      <c r="W517" s="706"/>
      <c r="X517" s="706"/>
      <c r="Y517" s="706"/>
      <c r="Z517" s="706" t="s">
        <v>306</v>
      </c>
      <c r="AA517" s="706"/>
      <c r="AB517" s="706"/>
      <c r="AC517" s="706"/>
      <c r="AD517" s="706"/>
      <c r="AE517" s="706"/>
      <c r="AF517" s="638"/>
      <c r="AG517" s="638"/>
      <c r="AH517" s="638"/>
      <c r="AI517" s="638"/>
      <c r="AJ517" s="638"/>
      <c r="AK517" s="638"/>
      <c r="AL517" s="638"/>
      <c r="AM517" s="638"/>
      <c r="AN517" s="638"/>
      <c r="AO517" s="638"/>
      <c r="AP517" s="638"/>
      <c r="AQ517" s="638"/>
      <c r="AR517" s="638"/>
      <c r="AS517" s="638"/>
      <c r="AT517" s="638"/>
      <c r="AU517" s="638"/>
      <c r="AV517" s="638"/>
      <c r="AW517" s="638"/>
      <c r="AX517" s="352"/>
      <c r="AY517" s="279"/>
      <c r="AZ517" s="279"/>
      <c r="BA517" s="279"/>
      <c r="BB517" s="279"/>
      <c r="BC517" s="279"/>
    </row>
    <row r="518" spans="1:55" s="44" customFormat="1" ht="19.5" customHeight="1">
      <c r="A518" s="277"/>
      <c r="B518" s="580" t="s">
        <v>724</v>
      </c>
      <c r="C518" s="580"/>
      <c r="D518" s="580"/>
      <c r="E518" s="580"/>
      <c r="F518" s="580"/>
      <c r="G518" s="580"/>
      <c r="H518" s="324">
        <v>1451</v>
      </c>
      <c r="I518" s="658"/>
      <c r="J518" s="658"/>
      <c r="K518" s="658"/>
      <c r="L518" s="658"/>
      <c r="M518" s="658"/>
      <c r="N518" s="324">
        <v>1452</v>
      </c>
      <c r="O518" s="658"/>
      <c r="P518" s="658"/>
      <c r="Q518" s="658"/>
      <c r="R518" s="658"/>
      <c r="S518" s="658"/>
      <c r="T518" s="324">
        <v>1752</v>
      </c>
      <c r="U518" s="658"/>
      <c r="V518" s="658"/>
      <c r="W518" s="658"/>
      <c r="X518" s="658"/>
      <c r="Y518" s="658"/>
      <c r="Z518" s="324">
        <v>1753</v>
      </c>
      <c r="AA518" s="658"/>
      <c r="AB518" s="658"/>
      <c r="AC518" s="658"/>
      <c r="AD518" s="658"/>
      <c r="AE518" s="658"/>
      <c r="AF518" s="324">
        <v>1453</v>
      </c>
      <c r="AG518" s="658"/>
      <c r="AH518" s="658"/>
      <c r="AI518" s="658"/>
      <c r="AJ518" s="658"/>
      <c r="AK518" s="658"/>
      <c r="AL518" s="324">
        <v>1454</v>
      </c>
      <c r="AM518" s="658"/>
      <c r="AN518" s="658"/>
      <c r="AO518" s="658"/>
      <c r="AP518" s="658"/>
      <c r="AQ518" s="658"/>
      <c r="AR518" s="324">
        <v>1382</v>
      </c>
      <c r="AS518" s="658"/>
      <c r="AT518" s="658"/>
      <c r="AU518" s="658"/>
      <c r="AV518" s="658"/>
      <c r="AW518" s="658"/>
      <c r="AX518" s="353" t="s">
        <v>9</v>
      </c>
      <c r="AY518" s="279"/>
      <c r="AZ518" s="279"/>
      <c r="BA518" s="279"/>
      <c r="BB518" s="279"/>
      <c r="BC518" s="279"/>
    </row>
    <row r="519" spans="1:55" s="44" customFormat="1" ht="19.5" customHeight="1">
      <c r="A519" s="277"/>
      <c r="B519" s="580" t="s">
        <v>546</v>
      </c>
      <c r="C519" s="580"/>
      <c r="D519" s="580"/>
      <c r="E519" s="580"/>
      <c r="F519" s="580"/>
      <c r="G519" s="580"/>
      <c r="H519" s="343"/>
      <c r="I519" s="705"/>
      <c r="J519" s="705"/>
      <c r="K519" s="705"/>
      <c r="L519" s="705"/>
      <c r="M519" s="705"/>
      <c r="N519" s="324">
        <v>1589</v>
      </c>
      <c r="O519" s="658"/>
      <c r="P519" s="658"/>
      <c r="Q519" s="658"/>
      <c r="R519" s="658"/>
      <c r="S519" s="658"/>
      <c r="T519" s="343"/>
      <c r="U519" s="705"/>
      <c r="V519" s="705"/>
      <c r="W519" s="705"/>
      <c r="X519" s="705"/>
      <c r="Y519" s="705"/>
      <c r="Z519" s="324">
        <v>1754</v>
      </c>
      <c r="AA519" s="658"/>
      <c r="AB519" s="658"/>
      <c r="AC519" s="658"/>
      <c r="AD519" s="658"/>
      <c r="AE519" s="658"/>
      <c r="AF519" s="324">
        <v>1455</v>
      </c>
      <c r="AG519" s="658"/>
      <c r="AH519" s="658"/>
      <c r="AI519" s="658"/>
      <c r="AJ519" s="658"/>
      <c r="AK519" s="658"/>
      <c r="AL519" s="324">
        <v>1456</v>
      </c>
      <c r="AM519" s="658"/>
      <c r="AN519" s="658"/>
      <c r="AO519" s="658"/>
      <c r="AP519" s="658"/>
      <c r="AQ519" s="658"/>
      <c r="AR519" s="343"/>
      <c r="AS519" s="705"/>
      <c r="AT519" s="705"/>
      <c r="AU519" s="705"/>
      <c r="AV519" s="705"/>
      <c r="AW519" s="705"/>
      <c r="AX519" s="353" t="s">
        <v>26</v>
      </c>
      <c r="AY519" s="279"/>
      <c r="AZ519" s="279"/>
      <c r="BA519" s="279"/>
      <c r="BB519" s="279"/>
      <c r="BC519" s="279"/>
    </row>
    <row r="520" spans="1:55" s="44" customFormat="1" ht="19.5" customHeight="1">
      <c r="A520" s="277"/>
      <c r="B520" s="580" t="s">
        <v>547</v>
      </c>
      <c r="C520" s="580"/>
      <c r="D520" s="580"/>
      <c r="E520" s="580"/>
      <c r="F520" s="580"/>
      <c r="G520" s="580"/>
      <c r="H520" s="324">
        <v>1457</v>
      </c>
      <c r="I520" s="658"/>
      <c r="J520" s="658"/>
      <c r="K520" s="658"/>
      <c r="L520" s="658"/>
      <c r="M520" s="658"/>
      <c r="N520" s="343"/>
      <c r="O520" s="705"/>
      <c r="P520" s="705"/>
      <c r="Q520" s="705"/>
      <c r="R520" s="705"/>
      <c r="S520" s="705"/>
      <c r="T520" s="324">
        <v>1458</v>
      </c>
      <c r="U520" s="658"/>
      <c r="V520" s="658"/>
      <c r="W520" s="658"/>
      <c r="X520" s="658"/>
      <c r="Y520" s="658"/>
      <c r="Z520" s="343"/>
      <c r="AA520" s="705"/>
      <c r="AB520" s="705"/>
      <c r="AC520" s="705"/>
      <c r="AD520" s="705"/>
      <c r="AE520" s="705"/>
      <c r="AF520" s="343"/>
      <c r="AG520" s="705"/>
      <c r="AH520" s="705"/>
      <c r="AI520" s="705"/>
      <c r="AJ520" s="705"/>
      <c r="AK520" s="705"/>
      <c r="AL520" s="343"/>
      <c r="AM520" s="705"/>
      <c r="AN520" s="705"/>
      <c r="AO520" s="705"/>
      <c r="AP520" s="705"/>
      <c r="AQ520" s="705"/>
      <c r="AR520" s="324">
        <v>1383</v>
      </c>
      <c r="AS520" s="658"/>
      <c r="AT520" s="658"/>
      <c r="AU520" s="658"/>
      <c r="AV520" s="658"/>
      <c r="AW520" s="658"/>
      <c r="AX520" s="353" t="s">
        <v>26</v>
      </c>
      <c r="AY520" s="279"/>
      <c r="AZ520" s="279"/>
      <c r="BA520" s="279"/>
      <c r="BB520" s="279"/>
      <c r="BC520" s="279"/>
    </row>
    <row r="521" spans="1:55" s="44" customFormat="1" ht="19.5" customHeight="1">
      <c r="A521" s="277"/>
      <c r="B521" s="580" t="s">
        <v>291</v>
      </c>
      <c r="C521" s="580"/>
      <c r="D521" s="580"/>
      <c r="E521" s="580"/>
      <c r="F521" s="580"/>
      <c r="G521" s="580"/>
      <c r="H521" s="324">
        <v>1392</v>
      </c>
      <c r="I521" s="658"/>
      <c r="J521" s="658"/>
      <c r="K521" s="658"/>
      <c r="L521" s="658"/>
      <c r="M521" s="658"/>
      <c r="N521" s="324">
        <v>1393</v>
      </c>
      <c r="O521" s="658"/>
      <c r="P521" s="658"/>
      <c r="Q521" s="658"/>
      <c r="R521" s="658"/>
      <c r="S521" s="658"/>
      <c r="T521" s="324">
        <v>1755</v>
      </c>
      <c r="U521" s="658"/>
      <c r="V521" s="658"/>
      <c r="W521" s="658"/>
      <c r="X521" s="658"/>
      <c r="Y521" s="658"/>
      <c r="Z521" s="324">
        <v>1756</v>
      </c>
      <c r="AA521" s="658"/>
      <c r="AB521" s="658"/>
      <c r="AC521" s="658"/>
      <c r="AD521" s="658"/>
      <c r="AE521" s="658"/>
      <c r="AF521" s="324">
        <v>1394</v>
      </c>
      <c r="AG521" s="658"/>
      <c r="AH521" s="658"/>
      <c r="AI521" s="658"/>
      <c r="AJ521" s="658"/>
      <c r="AK521" s="658"/>
      <c r="AL521" s="324">
        <v>1395</v>
      </c>
      <c r="AM521" s="658"/>
      <c r="AN521" s="658"/>
      <c r="AO521" s="658"/>
      <c r="AP521" s="658"/>
      <c r="AQ521" s="658"/>
      <c r="AR521" s="324">
        <v>1384</v>
      </c>
      <c r="AS521" s="658"/>
      <c r="AT521" s="658"/>
      <c r="AU521" s="658"/>
      <c r="AV521" s="658"/>
      <c r="AW521" s="658"/>
      <c r="AX521" s="353" t="s">
        <v>9</v>
      </c>
      <c r="AY521" s="279"/>
      <c r="AZ521" s="279"/>
      <c r="BA521" s="279"/>
      <c r="BB521" s="279"/>
      <c r="BC521" s="279"/>
    </row>
    <row r="522" spans="1:55" s="44" customFormat="1" ht="19.5" customHeight="1">
      <c r="A522" s="277"/>
      <c r="B522" s="580" t="s">
        <v>292</v>
      </c>
      <c r="C522" s="580"/>
      <c r="D522" s="580"/>
      <c r="E522" s="580"/>
      <c r="F522" s="580"/>
      <c r="G522" s="580"/>
      <c r="H522" s="324">
        <v>1396</v>
      </c>
      <c r="I522" s="658"/>
      <c r="J522" s="658"/>
      <c r="K522" s="658"/>
      <c r="L522" s="658"/>
      <c r="M522" s="658"/>
      <c r="N522" s="324">
        <v>1397</v>
      </c>
      <c r="O522" s="658"/>
      <c r="P522" s="658"/>
      <c r="Q522" s="658"/>
      <c r="R522" s="658"/>
      <c r="S522" s="658"/>
      <c r="T522" s="324">
        <v>1757</v>
      </c>
      <c r="U522" s="658"/>
      <c r="V522" s="658"/>
      <c r="W522" s="658"/>
      <c r="X522" s="658"/>
      <c r="Y522" s="658"/>
      <c r="Z522" s="324">
        <v>1758</v>
      </c>
      <c r="AA522" s="658"/>
      <c r="AB522" s="658"/>
      <c r="AC522" s="658"/>
      <c r="AD522" s="658"/>
      <c r="AE522" s="658"/>
      <c r="AF522" s="324">
        <v>1398</v>
      </c>
      <c r="AG522" s="658"/>
      <c r="AH522" s="658"/>
      <c r="AI522" s="658"/>
      <c r="AJ522" s="658"/>
      <c r="AK522" s="658"/>
      <c r="AL522" s="324">
        <v>1399</v>
      </c>
      <c r="AM522" s="658"/>
      <c r="AN522" s="658"/>
      <c r="AO522" s="658"/>
      <c r="AP522" s="658"/>
      <c r="AQ522" s="658"/>
      <c r="AR522" s="324">
        <v>1385</v>
      </c>
      <c r="AS522" s="658"/>
      <c r="AT522" s="658"/>
      <c r="AU522" s="658"/>
      <c r="AV522" s="658"/>
      <c r="AW522" s="658"/>
      <c r="AX522" s="353" t="s">
        <v>26</v>
      </c>
      <c r="AY522" s="279"/>
      <c r="AZ522" s="279"/>
      <c r="BA522" s="279"/>
      <c r="BB522" s="279"/>
      <c r="BC522" s="279"/>
    </row>
    <row r="523" spans="1:55" s="44" customFormat="1" ht="19.5" customHeight="1">
      <c r="A523" s="277"/>
      <c r="B523" s="580" t="s">
        <v>548</v>
      </c>
      <c r="C523" s="580"/>
      <c r="D523" s="580"/>
      <c r="E523" s="580"/>
      <c r="F523" s="580"/>
      <c r="G523" s="580"/>
      <c r="H523" s="324">
        <v>1459</v>
      </c>
      <c r="I523" s="658"/>
      <c r="J523" s="658"/>
      <c r="K523" s="658"/>
      <c r="L523" s="658"/>
      <c r="M523" s="658"/>
      <c r="N523" s="324">
        <v>1460</v>
      </c>
      <c r="O523" s="658"/>
      <c r="P523" s="658"/>
      <c r="Q523" s="658"/>
      <c r="R523" s="658"/>
      <c r="S523" s="658"/>
      <c r="T523" s="324">
        <v>1759</v>
      </c>
      <c r="U523" s="658"/>
      <c r="V523" s="658"/>
      <c r="W523" s="658"/>
      <c r="X523" s="658"/>
      <c r="Y523" s="658"/>
      <c r="Z523" s="324">
        <v>1760</v>
      </c>
      <c r="AA523" s="658"/>
      <c r="AB523" s="658"/>
      <c r="AC523" s="658"/>
      <c r="AD523" s="658"/>
      <c r="AE523" s="658"/>
      <c r="AF523" s="324">
        <v>1461</v>
      </c>
      <c r="AG523" s="658"/>
      <c r="AH523" s="658"/>
      <c r="AI523" s="658"/>
      <c r="AJ523" s="658"/>
      <c r="AK523" s="658"/>
      <c r="AL523" s="324">
        <v>1462</v>
      </c>
      <c r="AM523" s="658"/>
      <c r="AN523" s="658"/>
      <c r="AO523" s="658"/>
      <c r="AP523" s="658"/>
      <c r="AQ523" s="658"/>
      <c r="AR523" s="324">
        <v>1386</v>
      </c>
      <c r="AS523" s="658"/>
      <c r="AT523" s="658"/>
      <c r="AU523" s="658"/>
      <c r="AV523" s="658"/>
      <c r="AW523" s="658"/>
      <c r="AX523" s="353" t="s">
        <v>26</v>
      </c>
      <c r="AY523" s="279"/>
      <c r="AZ523" s="279"/>
      <c r="BA523" s="279"/>
      <c r="BB523" s="279"/>
      <c r="BC523" s="279"/>
    </row>
    <row r="524" spans="1:55" s="44" customFormat="1" ht="19.5" customHeight="1">
      <c r="A524" s="277"/>
      <c r="B524" s="580" t="s">
        <v>307</v>
      </c>
      <c r="C524" s="580"/>
      <c r="D524" s="580"/>
      <c r="E524" s="580"/>
      <c r="F524" s="580"/>
      <c r="G524" s="580"/>
      <c r="H524" s="324">
        <v>1463</v>
      </c>
      <c r="I524" s="658"/>
      <c r="J524" s="658"/>
      <c r="K524" s="658"/>
      <c r="L524" s="658"/>
      <c r="M524" s="658"/>
      <c r="N524" s="324">
        <v>1464</v>
      </c>
      <c r="O524" s="658"/>
      <c r="P524" s="658"/>
      <c r="Q524" s="658"/>
      <c r="R524" s="658"/>
      <c r="S524" s="658"/>
      <c r="T524" s="324">
        <v>1761</v>
      </c>
      <c r="U524" s="658"/>
      <c r="V524" s="658"/>
      <c r="W524" s="658"/>
      <c r="X524" s="658"/>
      <c r="Y524" s="658"/>
      <c r="Z524" s="324">
        <v>1762</v>
      </c>
      <c r="AA524" s="658"/>
      <c r="AB524" s="658"/>
      <c r="AC524" s="658"/>
      <c r="AD524" s="658"/>
      <c r="AE524" s="658"/>
      <c r="AF524" s="324">
        <v>1465</v>
      </c>
      <c r="AG524" s="658"/>
      <c r="AH524" s="658"/>
      <c r="AI524" s="658"/>
      <c r="AJ524" s="658"/>
      <c r="AK524" s="658"/>
      <c r="AL524" s="324">
        <v>1466</v>
      </c>
      <c r="AM524" s="658"/>
      <c r="AN524" s="658"/>
      <c r="AO524" s="658"/>
      <c r="AP524" s="658"/>
      <c r="AQ524" s="658"/>
      <c r="AR524" s="343"/>
      <c r="AS524" s="705"/>
      <c r="AT524" s="705"/>
      <c r="AU524" s="705"/>
      <c r="AV524" s="705"/>
      <c r="AW524" s="705"/>
      <c r="AX524" s="353" t="s">
        <v>9</v>
      </c>
      <c r="AY524" s="279"/>
      <c r="AZ524" s="279"/>
      <c r="BA524" s="279"/>
      <c r="BB524" s="279"/>
      <c r="BC524" s="279"/>
    </row>
    <row r="525" spans="1:55" s="44" customFormat="1" ht="19.5" customHeight="1">
      <c r="A525" s="277"/>
      <c r="B525" s="580" t="s">
        <v>308</v>
      </c>
      <c r="C525" s="580"/>
      <c r="D525" s="580"/>
      <c r="E525" s="580"/>
      <c r="F525" s="580"/>
      <c r="G525" s="580"/>
      <c r="H525" s="324">
        <v>1467</v>
      </c>
      <c r="I525" s="658"/>
      <c r="J525" s="658"/>
      <c r="K525" s="658"/>
      <c r="L525" s="658"/>
      <c r="M525" s="658"/>
      <c r="N525" s="324">
        <v>1468</v>
      </c>
      <c r="O525" s="658"/>
      <c r="P525" s="658"/>
      <c r="Q525" s="658"/>
      <c r="R525" s="658"/>
      <c r="S525" s="658"/>
      <c r="T525" s="324">
        <v>1763</v>
      </c>
      <c r="U525" s="658"/>
      <c r="V525" s="658"/>
      <c r="W525" s="658"/>
      <c r="X525" s="658"/>
      <c r="Y525" s="658"/>
      <c r="Z525" s="324">
        <v>1764</v>
      </c>
      <c r="AA525" s="658"/>
      <c r="AB525" s="658"/>
      <c r="AC525" s="658"/>
      <c r="AD525" s="658"/>
      <c r="AE525" s="658"/>
      <c r="AF525" s="324">
        <v>1469</v>
      </c>
      <c r="AG525" s="658"/>
      <c r="AH525" s="658"/>
      <c r="AI525" s="658"/>
      <c r="AJ525" s="658"/>
      <c r="AK525" s="658"/>
      <c r="AL525" s="324">
        <v>1470</v>
      </c>
      <c r="AM525" s="658"/>
      <c r="AN525" s="658"/>
      <c r="AO525" s="658"/>
      <c r="AP525" s="658"/>
      <c r="AQ525" s="658"/>
      <c r="AR525" s="324">
        <v>1387</v>
      </c>
      <c r="AS525" s="658"/>
      <c r="AT525" s="658"/>
      <c r="AU525" s="658"/>
      <c r="AV525" s="658"/>
      <c r="AW525" s="658"/>
      <c r="AX525" s="353" t="s">
        <v>9</v>
      </c>
      <c r="AY525" s="279"/>
      <c r="AZ525" s="279"/>
      <c r="BA525" s="279"/>
      <c r="BB525" s="279"/>
      <c r="BC525" s="279"/>
    </row>
    <row r="526" spans="1:55" s="44" customFormat="1" ht="19.5" customHeight="1">
      <c r="A526" s="277"/>
      <c r="B526" s="580" t="s">
        <v>309</v>
      </c>
      <c r="C526" s="580"/>
      <c r="D526" s="580"/>
      <c r="E526" s="580"/>
      <c r="F526" s="580"/>
      <c r="G526" s="580"/>
      <c r="H526" s="324">
        <v>1471</v>
      </c>
      <c r="I526" s="658"/>
      <c r="J526" s="658"/>
      <c r="K526" s="658"/>
      <c r="L526" s="658"/>
      <c r="M526" s="658"/>
      <c r="N526" s="324">
        <v>1472</v>
      </c>
      <c r="O526" s="658"/>
      <c r="P526" s="658"/>
      <c r="Q526" s="658"/>
      <c r="R526" s="658"/>
      <c r="S526" s="658"/>
      <c r="T526" s="324">
        <v>1765</v>
      </c>
      <c r="U526" s="658"/>
      <c r="V526" s="658"/>
      <c r="W526" s="658"/>
      <c r="X526" s="658"/>
      <c r="Y526" s="658"/>
      <c r="Z526" s="324">
        <v>1766</v>
      </c>
      <c r="AA526" s="658"/>
      <c r="AB526" s="658"/>
      <c r="AC526" s="658"/>
      <c r="AD526" s="658"/>
      <c r="AE526" s="658"/>
      <c r="AF526" s="324">
        <v>1473</v>
      </c>
      <c r="AG526" s="658"/>
      <c r="AH526" s="658"/>
      <c r="AI526" s="658"/>
      <c r="AJ526" s="658"/>
      <c r="AK526" s="658"/>
      <c r="AL526" s="324">
        <v>1474</v>
      </c>
      <c r="AM526" s="658"/>
      <c r="AN526" s="658"/>
      <c r="AO526" s="658"/>
      <c r="AP526" s="658"/>
      <c r="AQ526" s="658"/>
      <c r="AR526" s="324">
        <v>1388</v>
      </c>
      <c r="AS526" s="658"/>
      <c r="AT526" s="658"/>
      <c r="AU526" s="658"/>
      <c r="AV526" s="658"/>
      <c r="AW526" s="658"/>
      <c r="AX526" s="353" t="s">
        <v>26</v>
      </c>
      <c r="AY526" s="279"/>
      <c r="AZ526" s="279"/>
      <c r="BA526" s="279"/>
      <c r="BB526" s="279"/>
      <c r="BC526" s="279"/>
    </row>
    <row r="527" spans="1:55" s="44" customFormat="1" ht="19.5" customHeight="1">
      <c r="A527" s="277"/>
      <c r="B527" s="580" t="s">
        <v>549</v>
      </c>
      <c r="C527" s="580"/>
      <c r="D527" s="580"/>
      <c r="E527" s="580"/>
      <c r="F527" s="580"/>
      <c r="G527" s="580"/>
      <c r="H527" s="324">
        <v>1475</v>
      </c>
      <c r="I527" s="658"/>
      <c r="J527" s="658"/>
      <c r="K527" s="658"/>
      <c r="L527" s="658"/>
      <c r="M527" s="658"/>
      <c r="N527" s="324">
        <v>1476</v>
      </c>
      <c r="O527" s="658"/>
      <c r="P527" s="658"/>
      <c r="Q527" s="658"/>
      <c r="R527" s="658"/>
      <c r="S527" s="658"/>
      <c r="T527" s="324">
        <v>1767</v>
      </c>
      <c r="U527" s="658"/>
      <c r="V527" s="658"/>
      <c r="W527" s="658"/>
      <c r="X527" s="658"/>
      <c r="Y527" s="658"/>
      <c r="Z527" s="324">
        <v>1768</v>
      </c>
      <c r="AA527" s="658"/>
      <c r="AB527" s="658"/>
      <c r="AC527" s="658"/>
      <c r="AD527" s="658"/>
      <c r="AE527" s="658"/>
      <c r="AF527" s="324">
        <v>1477</v>
      </c>
      <c r="AG527" s="658"/>
      <c r="AH527" s="658"/>
      <c r="AI527" s="658"/>
      <c r="AJ527" s="658"/>
      <c r="AK527" s="658"/>
      <c r="AL527" s="324">
        <v>1478</v>
      </c>
      <c r="AM527" s="658"/>
      <c r="AN527" s="658"/>
      <c r="AO527" s="658"/>
      <c r="AP527" s="658"/>
      <c r="AQ527" s="658"/>
      <c r="AR527" s="324">
        <v>1389</v>
      </c>
      <c r="AS527" s="658"/>
      <c r="AT527" s="658"/>
      <c r="AU527" s="658"/>
      <c r="AV527" s="658"/>
      <c r="AW527" s="658"/>
      <c r="AX527" s="353" t="s">
        <v>26</v>
      </c>
      <c r="AY527" s="279"/>
      <c r="AZ527" s="279"/>
      <c r="BA527" s="279"/>
      <c r="BB527" s="279"/>
      <c r="BC527" s="279"/>
    </row>
    <row r="528" spans="1:55" s="44" customFormat="1" ht="19.5" customHeight="1">
      <c r="A528" s="277"/>
      <c r="B528" s="580" t="s">
        <v>725</v>
      </c>
      <c r="C528" s="580"/>
      <c r="D528" s="580"/>
      <c r="E528" s="580"/>
      <c r="F528" s="580"/>
      <c r="G528" s="580"/>
      <c r="H528" s="324">
        <v>1480</v>
      </c>
      <c r="I528" s="658"/>
      <c r="J528" s="658"/>
      <c r="K528" s="658"/>
      <c r="L528" s="658"/>
      <c r="M528" s="658"/>
      <c r="N528" s="324">
        <v>1481</v>
      </c>
      <c r="O528" s="658"/>
      <c r="P528" s="658"/>
      <c r="Q528" s="658"/>
      <c r="R528" s="658"/>
      <c r="S528" s="658"/>
      <c r="T528" s="324">
        <v>1769</v>
      </c>
      <c r="U528" s="658"/>
      <c r="V528" s="658"/>
      <c r="W528" s="658"/>
      <c r="X528" s="658"/>
      <c r="Y528" s="658"/>
      <c r="Z528" s="324">
        <v>1770</v>
      </c>
      <c r="AA528" s="658"/>
      <c r="AB528" s="658"/>
      <c r="AC528" s="658"/>
      <c r="AD528" s="658"/>
      <c r="AE528" s="658"/>
      <c r="AF528" s="324">
        <v>1482</v>
      </c>
      <c r="AG528" s="658"/>
      <c r="AH528" s="658"/>
      <c r="AI528" s="658"/>
      <c r="AJ528" s="658"/>
      <c r="AK528" s="658"/>
      <c r="AL528" s="324">
        <v>1483</v>
      </c>
      <c r="AM528" s="658"/>
      <c r="AN528" s="658"/>
      <c r="AO528" s="658"/>
      <c r="AP528" s="658"/>
      <c r="AQ528" s="658"/>
      <c r="AR528" s="324">
        <v>1390</v>
      </c>
      <c r="AS528" s="658"/>
      <c r="AT528" s="658"/>
      <c r="AU528" s="658"/>
      <c r="AV528" s="658"/>
      <c r="AW528" s="658"/>
      <c r="AX528" s="353" t="s">
        <v>26</v>
      </c>
      <c r="AY528" s="279"/>
      <c r="AZ528" s="279"/>
      <c r="BA528" s="279"/>
      <c r="BB528" s="279"/>
      <c r="BC528" s="279"/>
    </row>
    <row r="529" spans="1:55" s="44" customFormat="1" ht="19.5" customHeight="1">
      <c r="A529" s="277"/>
      <c r="B529" s="580" t="s">
        <v>310</v>
      </c>
      <c r="C529" s="580"/>
      <c r="D529" s="580"/>
      <c r="E529" s="580"/>
      <c r="F529" s="580"/>
      <c r="G529" s="580"/>
      <c r="H529" s="324">
        <v>1484</v>
      </c>
      <c r="I529" s="658"/>
      <c r="J529" s="658"/>
      <c r="K529" s="658"/>
      <c r="L529" s="658"/>
      <c r="M529" s="658"/>
      <c r="N529" s="324">
        <v>1485</v>
      </c>
      <c r="O529" s="658"/>
      <c r="P529" s="658"/>
      <c r="Q529" s="658"/>
      <c r="R529" s="658"/>
      <c r="S529" s="658"/>
      <c r="T529" s="324">
        <v>1771</v>
      </c>
      <c r="U529" s="658"/>
      <c r="V529" s="658"/>
      <c r="W529" s="658"/>
      <c r="X529" s="658"/>
      <c r="Y529" s="658"/>
      <c r="Z529" s="324">
        <v>1772</v>
      </c>
      <c r="AA529" s="658"/>
      <c r="AB529" s="658"/>
      <c r="AC529" s="658"/>
      <c r="AD529" s="658"/>
      <c r="AE529" s="658"/>
      <c r="AF529" s="324">
        <v>1486</v>
      </c>
      <c r="AG529" s="658"/>
      <c r="AH529" s="658"/>
      <c r="AI529" s="658"/>
      <c r="AJ529" s="658"/>
      <c r="AK529" s="658"/>
      <c r="AL529" s="324">
        <v>1487</v>
      </c>
      <c r="AM529" s="658"/>
      <c r="AN529" s="658"/>
      <c r="AO529" s="658"/>
      <c r="AP529" s="658"/>
      <c r="AQ529" s="658"/>
      <c r="AR529" s="324">
        <v>1391</v>
      </c>
      <c r="AS529" s="658"/>
      <c r="AT529" s="658"/>
      <c r="AU529" s="658"/>
      <c r="AV529" s="658"/>
      <c r="AW529" s="658"/>
      <c r="AX529" s="353" t="s">
        <v>27</v>
      </c>
      <c r="AY529" s="279"/>
      <c r="AZ529" s="279"/>
      <c r="BA529" s="279"/>
      <c r="BB529" s="279"/>
      <c r="BC529" s="279"/>
    </row>
    <row r="530" spans="1:55" s="44" customFormat="1" ht="19.5" customHeight="1">
      <c r="A530" s="277"/>
      <c r="B530" s="580" t="s">
        <v>311</v>
      </c>
      <c r="C530" s="580"/>
      <c r="D530" s="580"/>
      <c r="E530" s="580"/>
      <c r="F530" s="580"/>
      <c r="G530" s="580"/>
      <c r="H530" s="343"/>
      <c r="I530" s="705"/>
      <c r="J530" s="705"/>
      <c r="K530" s="705"/>
      <c r="L530" s="705"/>
      <c r="M530" s="705"/>
      <c r="N530" s="324">
        <v>1489</v>
      </c>
      <c r="O530" s="658"/>
      <c r="P530" s="658"/>
      <c r="Q530" s="658"/>
      <c r="R530" s="658"/>
      <c r="S530" s="658"/>
      <c r="T530" s="343"/>
      <c r="U530" s="705"/>
      <c r="V530" s="705"/>
      <c r="W530" s="705"/>
      <c r="X530" s="705"/>
      <c r="Y530" s="705"/>
      <c r="Z530" s="343"/>
      <c r="AA530" s="705"/>
      <c r="AB530" s="705"/>
      <c r="AC530" s="705"/>
      <c r="AD530" s="705"/>
      <c r="AE530" s="705"/>
      <c r="AF530" s="324">
        <v>1490</v>
      </c>
      <c r="AG530" s="658"/>
      <c r="AH530" s="658"/>
      <c r="AI530" s="658"/>
      <c r="AJ530" s="658"/>
      <c r="AK530" s="658"/>
      <c r="AL530" s="324">
        <v>1491</v>
      </c>
      <c r="AM530" s="658"/>
      <c r="AN530" s="658"/>
      <c r="AO530" s="658"/>
      <c r="AP530" s="658"/>
      <c r="AQ530" s="658"/>
      <c r="AR530" s="343"/>
      <c r="AS530" s="705"/>
      <c r="AT530" s="705"/>
      <c r="AU530" s="705"/>
      <c r="AV530" s="705"/>
      <c r="AW530" s="705"/>
      <c r="AX530" s="353" t="s">
        <v>27</v>
      </c>
      <c r="AY530" s="279"/>
      <c r="AZ530" s="279"/>
      <c r="BA530" s="279"/>
      <c r="BB530" s="279"/>
      <c r="BC530" s="279"/>
    </row>
    <row r="531" spans="1:55" s="44" customFormat="1">
      <c r="A531" s="277"/>
      <c r="B531" s="279"/>
      <c r="C531" s="279"/>
      <c r="D531" s="279"/>
      <c r="E531" s="279"/>
      <c r="F531" s="279"/>
      <c r="G531" s="279"/>
      <c r="H531" s="279"/>
      <c r="I531" s="279"/>
      <c r="J531" s="279"/>
      <c r="K531" s="279"/>
      <c r="L531" s="279"/>
      <c r="M531" s="279"/>
      <c r="N531" s="279"/>
      <c r="O531" s="279"/>
      <c r="P531" s="279"/>
      <c r="Q531" s="279"/>
      <c r="R531" s="279"/>
      <c r="S531" s="279"/>
      <c r="T531" s="279"/>
      <c r="U531" s="279"/>
      <c r="V531" s="279"/>
      <c r="W531" s="279"/>
      <c r="X531" s="279"/>
      <c r="Y531" s="279"/>
      <c r="Z531" s="279"/>
      <c r="AA531" s="279"/>
      <c r="AB531" s="279"/>
      <c r="AC531" s="279"/>
      <c r="AD531" s="279"/>
      <c r="AE531" s="279"/>
      <c r="AF531" s="279"/>
      <c r="AG531" s="279"/>
      <c r="AH531" s="279"/>
      <c r="AI531" s="279"/>
      <c r="AJ531" s="279"/>
      <c r="AK531" s="279"/>
      <c r="AL531" s="279"/>
      <c r="AM531" s="279"/>
      <c r="AN531" s="279"/>
      <c r="AO531" s="279"/>
      <c r="AP531" s="279"/>
      <c r="AQ531" s="279"/>
      <c r="AR531" s="279"/>
      <c r="AS531" s="279"/>
      <c r="AT531" s="279"/>
      <c r="AU531" s="279"/>
      <c r="AV531" s="279"/>
      <c r="AW531" s="279"/>
      <c r="AX531" s="279"/>
      <c r="AY531" s="279"/>
      <c r="AZ531" s="279"/>
      <c r="BA531" s="279"/>
      <c r="BB531" s="279"/>
      <c r="BC531" s="279"/>
    </row>
    <row r="532" spans="1:55" s="44" customFormat="1">
      <c r="A532" s="277"/>
      <c r="B532" s="638" t="s">
        <v>551</v>
      </c>
      <c r="C532" s="638"/>
      <c r="D532" s="638"/>
      <c r="E532" s="638"/>
      <c r="F532" s="638"/>
      <c r="G532" s="638" t="s">
        <v>312</v>
      </c>
      <c r="H532" s="638"/>
      <c r="I532" s="638"/>
      <c r="J532" s="638"/>
      <c r="K532" s="638"/>
      <c r="L532" s="638"/>
      <c r="M532" s="638"/>
      <c r="N532" s="638"/>
      <c r="O532" s="638"/>
      <c r="P532" s="638"/>
      <c r="Q532" s="638"/>
      <c r="R532" s="638"/>
      <c r="S532" s="638"/>
      <c r="T532" s="638"/>
      <c r="U532" s="638"/>
      <c r="V532" s="638"/>
      <c r="W532" s="638"/>
      <c r="X532" s="638"/>
      <c r="Y532" s="638"/>
      <c r="Z532" s="638"/>
      <c r="AA532" s="638"/>
      <c r="AB532" s="638"/>
      <c r="AC532" s="638"/>
      <c r="AD532" s="638"/>
      <c r="AE532" s="638"/>
      <c r="AF532" s="638"/>
      <c r="AG532" s="638"/>
      <c r="AH532" s="638"/>
      <c r="AI532" s="638"/>
      <c r="AJ532" s="638"/>
      <c r="AK532" s="638" t="s">
        <v>313</v>
      </c>
      <c r="AL532" s="638"/>
      <c r="AM532" s="638"/>
      <c r="AN532" s="638"/>
      <c r="AO532" s="638"/>
      <c r="AP532" s="638"/>
      <c r="AQ532" s="638"/>
      <c r="AR532" s="638"/>
      <c r="AS532" s="638"/>
      <c r="AT532" s="638"/>
      <c r="AU532" s="638"/>
      <c r="AV532" s="638"/>
      <c r="AW532" s="638"/>
      <c r="AX532" s="638"/>
      <c r="AY532" s="638"/>
      <c r="AZ532" s="638"/>
      <c r="BA532" s="638"/>
      <c r="BB532" s="638"/>
      <c r="BC532" s="341"/>
    </row>
    <row r="533" spans="1:55" s="44" customFormat="1">
      <c r="A533" s="277"/>
      <c r="B533" s="638"/>
      <c r="C533" s="638"/>
      <c r="D533" s="638"/>
      <c r="E533" s="638"/>
      <c r="F533" s="638"/>
      <c r="G533" s="638" t="s">
        <v>221</v>
      </c>
      <c r="H533" s="638"/>
      <c r="I533" s="638"/>
      <c r="J533" s="638"/>
      <c r="K533" s="638"/>
      <c r="L533" s="638"/>
      <c r="M533" s="638"/>
      <c r="N533" s="638"/>
      <c r="O533" s="638"/>
      <c r="P533" s="638"/>
      <c r="Q533" s="638"/>
      <c r="R533" s="638"/>
      <c r="S533" s="638" t="s">
        <v>314</v>
      </c>
      <c r="T533" s="638"/>
      <c r="U533" s="638"/>
      <c r="V533" s="638"/>
      <c r="W533" s="638"/>
      <c r="X533" s="638"/>
      <c r="Y533" s="638"/>
      <c r="Z533" s="638"/>
      <c r="AA533" s="638"/>
      <c r="AB533" s="638"/>
      <c r="AC533" s="638"/>
      <c r="AD533" s="638"/>
      <c r="AE533" s="638" t="s">
        <v>315</v>
      </c>
      <c r="AF533" s="638"/>
      <c r="AG533" s="638"/>
      <c r="AH533" s="638"/>
      <c r="AI533" s="638"/>
      <c r="AJ533" s="638"/>
      <c r="AK533" s="638" t="s">
        <v>316</v>
      </c>
      <c r="AL533" s="638"/>
      <c r="AM533" s="638"/>
      <c r="AN533" s="638"/>
      <c r="AO533" s="638"/>
      <c r="AP533" s="638"/>
      <c r="AQ533" s="638" t="s">
        <v>317</v>
      </c>
      <c r="AR533" s="638"/>
      <c r="AS533" s="638"/>
      <c r="AT533" s="638"/>
      <c r="AU533" s="638"/>
      <c r="AV533" s="638"/>
      <c r="AW533" s="638" t="s">
        <v>315</v>
      </c>
      <c r="AX533" s="638"/>
      <c r="AY533" s="638"/>
      <c r="AZ533" s="638"/>
      <c r="BA533" s="638"/>
      <c r="BB533" s="638"/>
      <c r="BC533" s="341"/>
    </row>
    <row r="534" spans="1:55" s="44" customFormat="1">
      <c r="A534" s="277"/>
      <c r="B534" s="638"/>
      <c r="C534" s="638"/>
      <c r="D534" s="638"/>
      <c r="E534" s="638"/>
      <c r="F534" s="638"/>
      <c r="G534" s="638" t="s">
        <v>316</v>
      </c>
      <c r="H534" s="638"/>
      <c r="I534" s="638"/>
      <c r="J534" s="638"/>
      <c r="K534" s="638"/>
      <c r="L534" s="638"/>
      <c r="M534" s="638" t="s">
        <v>317</v>
      </c>
      <c r="N534" s="638"/>
      <c r="O534" s="638"/>
      <c r="P534" s="638"/>
      <c r="Q534" s="638"/>
      <c r="R534" s="638"/>
      <c r="S534" s="638" t="s">
        <v>316</v>
      </c>
      <c r="T534" s="638"/>
      <c r="U534" s="638"/>
      <c r="V534" s="638"/>
      <c r="W534" s="638"/>
      <c r="X534" s="638"/>
      <c r="Y534" s="638" t="s">
        <v>317</v>
      </c>
      <c r="Z534" s="638"/>
      <c r="AA534" s="638"/>
      <c r="AB534" s="638"/>
      <c r="AC534" s="638"/>
      <c r="AD534" s="638"/>
      <c r="AE534" s="638"/>
      <c r="AF534" s="638"/>
      <c r="AG534" s="638"/>
      <c r="AH534" s="638"/>
      <c r="AI534" s="638"/>
      <c r="AJ534" s="638"/>
      <c r="AK534" s="638"/>
      <c r="AL534" s="638"/>
      <c r="AM534" s="638"/>
      <c r="AN534" s="638"/>
      <c r="AO534" s="638"/>
      <c r="AP534" s="638"/>
      <c r="AQ534" s="638"/>
      <c r="AR534" s="638"/>
      <c r="AS534" s="638"/>
      <c r="AT534" s="638"/>
      <c r="AU534" s="638"/>
      <c r="AV534" s="638"/>
      <c r="AW534" s="638"/>
      <c r="AX534" s="638"/>
      <c r="AY534" s="638"/>
      <c r="AZ534" s="638"/>
      <c r="BA534" s="638"/>
      <c r="BB534" s="638"/>
      <c r="BC534" s="341"/>
    </row>
    <row r="535" spans="1:55" s="44" customFormat="1" ht="18.75" customHeight="1">
      <c r="A535" s="277"/>
      <c r="B535" s="580" t="s">
        <v>724</v>
      </c>
      <c r="C535" s="580"/>
      <c r="D535" s="580"/>
      <c r="E535" s="580"/>
      <c r="F535" s="580"/>
      <c r="G535" s="324">
        <v>1495</v>
      </c>
      <c r="H535" s="552"/>
      <c r="I535" s="552"/>
      <c r="J535" s="552"/>
      <c r="K535" s="552"/>
      <c r="L535" s="552"/>
      <c r="M535" s="324">
        <v>1496</v>
      </c>
      <c r="N535" s="552"/>
      <c r="O535" s="552"/>
      <c r="P535" s="552"/>
      <c r="Q535" s="552"/>
      <c r="R535" s="552"/>
      <c r="S535" s="324">
        <v>1497</v>
      </c>
      <c r="T535" s="552"/>
      <c r="U535" s="552"/>
      <c r="V535" s="552"/>
      <c r="W535" s="552"/>
      <c r="X535" s="552"/>
      <c r="Y535" s="324">
        <v>1498</v>
      </c>
      <c r="Z535" s="657"/>
      <c r="AA535" s="657"/>
      <c r="AB535" s="657"/>
      <c r="AC535" s="657"/>
      <c r="AD535" s="657"/>
      <c r="AE535" s="324">
        <v>1499</v>
      </c>
      <c r="AF535" s="657"/>
      <c r="AG535" s="657"/>
      <c r="AH535" s="657"/>
      <c r="AI535" s="657"/>
      <c r="AJ535" s="657"/>
      <c r="AK535" s="324">
        <v>1501</v>
      </c>
      <c r="AL535" s="657"/>
      <c r="AM535" s="657"/>
      <c r="AN535" s="657"/>
      <c r="AO535" s="657"/>
      <c r="AP535" s="657"/>
      <c r="AQ535" s="324">
        <v>1502</v>
      </c>
      <c r="AR535" s="657"/>
      <c r="AS535" s="657"/>
      <c r="AT535" s="657"/>
      <c r="AU535" s="657"/>
      <c r="AV535" s="657"/>
      <c r="AW535" s="324">
        <v>1503</v>
      </c>
      <c r="AX535" s="657"/>
      <c r="AY535" s="657"/>
      <c r="AZ535" s="657"/>
      <c r="BA535" s="657"/>
      <c r="BB535" s="657"/>
      <c r="BC535" s="349" t="s">
        <v>9</v>
      </c>
    </row>
    <row r="536" spans="1:55" s="44" customFormat="1" ht="18.75" customHeight="1">
      <c r="A536" s="277"/>
      <c r="B536" s="580" t="s">
        <v>726</v>
      </c>
      <c r="C536" s="580"/>
      <c r="D536" s="580"/>
      <c r="E536" s="580"/>
      <c r="F536" s="580"/>
      <c r="G536" s="324">
        <v>1655</v>
      </c>
      <c r="H536" s="552"/>
      <c r="I536" s="552"/>
      <c r="J536" s="552"/>
      <c r="K536" s="552"/>
      <c r="L536" s="552"/>
      <c r="M536" s="324">
        <v>1656</v>
      </c>
      <c r="N536" s="552"/>
      <c r="O536" s="552"/>
      <c r="P536" s="552"/>
      <c r="Q536" s="552"/>
      <c r="R536" s="552"/>
      <c r="S536" s="324">
        <v>1504</v>
      </c>
      <c r="T536" s="552"/>
      <c r="U536" s="552"/>
      <c r="V536" s="552"/>
      <c r="W536" s="552"/>
      <c r="X536" s="552"/>
      <c r="Y536" s="324">
        <v>1505</v>
      </c>
      <c r="Z536" s="657"/>
      <c r="AA536" s="657"/>
      <c r="AB536" s="657"/>
      <c r="AC536" s="657"/>
      <c r="AD536" s="657"/>
      <c r="AE536" s="343"/>
      <c r="AF536" s="707"/>
      <c r="AG536" s="708"/>
      <c r="AH536" s="708"/>
      <c r="AI536" s="708"/>
      <c r="AJ536" s="709"/>
      <c r="AK536" s="343"/>
      <c r="AL536" s="707"/>
      <c r="AM536" s="708"/>
      <c r="AN536" s="708"/>
      <c r="AO536" s="708"/>
      <c r="AP536" s="709"/>
      <c r="AQ536" s="343"/>
      <c r="AR536" s="707"/>
      <c r="AS536" s="708"/>
      <c r="AT536" s="708"/>
      <c r="AU536" s="708"/>
      <c r="AV536" s="709"/>
      <c r="AW536" s="343"/>
      <c r="AX536" s="707"/>
      <c r="AY536" s="708"/>
      <c r="AZ536" s="708"/>
      <c r="BA536" s="708"/>
      <c r="BB536" s="709"/>
      <c r="BC536" s="349" t="s">
        <v>26</v>
      </c>
    </row>
    <row r="537" spans="1:55" s="44" customFormat="1" ht="18.75" customHeight="1">
      <c r="A537" s="277"/>
      <c r="B537" s="580" t="s">
        <v>547</v>
      </c>
      <c r="C537" s="580"/>
      <c r="D537" s="580"/>
      <c r="E537" s="580"/>
      <c r="F537" s="580"/>
      <c r="G537" s="343"/>
      <c r="H537" s="707"/>
      <c r="I537" s="708"/>
      <c r="J537" s="708"/>
      <c r="K537" s="708"/>
      <c r="L537" s="709"/>
      <c r="M537" s="343"/>
      <c r="N537" s="707"/>
      <c r="O537" s="708"/>
      <c r="P537" s="708"/>
      <c r="Q537" s="708"/>
      <c r="R537" s="709"/>
      <c r="S537" s="343"/>
      <c r="T537" s="707"/>
      <c r="U537" s="708"/>
      <c r="V537" s="708"/>
      <c r="W537" s="708"/>
      <c r="X537" s="709"/>
      <c r="Y537" s="343"/>
      <c r="Z537" s="707"/>
      <c r="AA537" s="708"/>
      <c r="AB537" s="708"/>
      <c r="AC537" s="708"/>
      <c r="AD537" s="709"/>
      <c r="AE537" s="343"/>
      <c r="AF537" s="707"/>
      <c r="AG537" s="708"/>
      <c r="AH537" s="708"/>
      <c r="AI537" s="708"/>
      <c r="AJ537" s="709"/>
      <c r="AK537" s="324">
        <v>1506</v>
      </c>
      <c r="AL537" s="657"/>
      <c r="AM537" s="657"/>
      <c r="AN537" s="657"/>
      <c r="AO537" s="657"/>
      <c r="AP537" s="657"/>
      <c r="AQ537" s="324">
        <v>1507</v>
      </c>
      <c r="AR537" s="657"/>
      <c r="AS537" s="657"/>
      <c r="AT537" s="657"/>
      <c r="AU537" s="657"/>
      <c r="AV537" s="657"/>
      <c r="AW537" s="343"/>
      <c r="AX537" s="707"/>
      <c r="AY537" s="708"/>
      <c r="AZ537" s="708"/>
      <c r="BA537" s="708"/>
      <c r="BB537" s="709"/>
      <c r="BC537" s="349" t="s">
        <v>26</v>
      </c>
    </row>
    <row r="538" spans="1:55" s="44" customFormat="1" ht="18.75" customHeight="1">
      <c r="A538" s="277"/>
      <c r="B538" s="580" t="s">
        <v>319</v>
      </c>
      <c r="C538" s="580"/>
      <c r="D538" s="580"/>
      <c r="E538" s="580"/>
      <c r="F538" s="580"/>
      <c r="G538" s="324">
        <v>1590</v>
      </c>
      <c r="H538" s="657"/>
      <c r="I538" s="657"/>
      <c r="J538" s="657"/>
      <c r="K538" s="657"/>
      <c r="L538" s="657"/>
      <c r="M538" s="324">
        <v>1436</v>
      </c>
      <c r="N538" s="552"/>
      <c r="O538" s="552"/>
      <c r="P538" s="552"/>
      <c r="Q538" s="552"/>
      <c r="R538" s="552"/>
      <c r="S538" s="324">
        <v>1437</v>
      </c>
      <c r="T538" s="552"/>
      <c r="U538" s="552"/>
      <c r="V538" s="552"/>
      <c r="W538" s="552"/>
      <c r="X538" s="552"/>
      <c r="Y538" s="324">
        <v>1438</v>
      </c>
      <c r="Z538" s="552"/>
      <c r="AA538" s="552"/>
      <c r="AB538" s="552"/>
      <c r="AC538" s="552"/>
      <c r="AD538" s="552"/>
      <c r="AE538" s="324">
        <v>1439</v>
      </c>
      <c r="AF538" s="552"/>
      <c r="AG538" s="552"/>
      <c r="AH538" s="552"/>
      <c r="AI538" s="552"/>
      <c r="AJ538" s="552"/>
      <c r="AK538" s="324">
        <v>1441</v>
      </c>
      <c r="AL538" s="552"/>
      <c r="AM538" s="552"/>
      <c r="AN538" s="552"/>
      <c r="AO538" s="552"/>
      <c r="AP538" s="552"/>
      <c r="AQ538" s="324">
        <v>1442</v>
      </c>
      <c r="AR538" s="552"/>
      <c r="AS538" s="552"/>
      <c r="AT538" s="552"/>
      <c r="AU538" s="552"/>
      <c r="AV538" s="552"/>
      <c r="AW538" s="324">
        <v>1443</v>
      </c>
      <c r="AX538" s="552"/>
      <c r="AY538" s="552"/>
      <c r="AZ538" s="552"/>
      <c r="BA538" s="552"/>
      <c r="BB538" s="552"/>
      <c r="BC538" s="349" t="s">
        <v>9</v>
      </c>
    </row>
    <row r="539" spans="1:55" s="44" customFormat="1" ht="18.75" customHeight="1">
      <c r="A539" s="277"/>
      <c r="B539" s="580" t="s">
        <v>320</v>
      </c>
      <c r="C539" s="580"/>
      <c r="D539" s="580"/>
      <c r="E539" s="580"/>
      <c r="F539" s="580"/>
      <c r="G539" s="324">
        <v>1444</v>
      </c>
      <c r="H539" s="657"/>
      <c r="I539" s="657"/>
      <c r="J539" s="657"/>
      <c r="K539" s="657"/>
      <c r="L539" s="657"/>
      <c r="M539" s="324">
        <v>1447</v>
      </c>
      <c r="N539" s="552"/>
      <c r="O539" s="552"/>
      <c r="P539" s="552"/>
      <c r="Q539" s="552"/>
      <c r="R539" s="552"/>
      <c r="S539" s="324">
        <v>1448</v>
      </c>
      <c r="T539" s="552"/>
      <c r="U539" s="552"/>
      <c r="V539" s="552"/>
      <c r="W539" s="552"/>
      <c r="X539" s="552"/>
      <c r="Y539" s="324">
        <v>1449</v>
      </c>
      <c r="Z539" s="552"/>
      <c r="AA539" s="552"/>
      <c r="AB539" s="552"/>
      <c r="AC539" s="552"/>
      <c r="AD539" s="552"/>
      <c r="AE539" s="324">
        <v>1508</v>
      </c>
      <c r="AF539" s="552"/>
      <c r="AG539" s="552"/>
      <c r="AH539" s="552"/>
      <c r="AI539" s="552"/>
      <c r="AJ539" s="552"/>
      <c r="AK539" s="324">
        <v>1509</v>
      </c>
      <c r="AL539" s="552"/>
      <c r="AM539" s="552"/>
      <c r="AN539" s="552"/>
      <c r="AO539" s="552"/>
      <c r="AP539" s="552"/>
      <c r="AQ539" s="324">
        <v>1510</v>
      </c>
      <c r="AR539" s="552"/>
      <c r="AS539" s="552"/>
      <c r="AT539" s="552"/>
      <c r="AU539" s="552"/>
      <c r="AV539" s="552"/>
      <c r="AW539" s="324">
        <v>1511</v>
      </c>
      <c r="AX539" s="552"/>
      <c r="AY539" s="552"/>
      <c r="AZ539" s="552"/>
      <c r="BA539" s="552"/>
      <c r="BB539" s="552"/>
      <c r="BC539" s="349" t="s">
        <v>26</v>
      </c>
    </row>
    <row r="540" spans="1:55" s="44" customFormat="1" ht="18.75" customHeight="1">
      <c r="A540" s="277"/>
      <c r="B540" s="580" t="s">
        <v>552</v>
      </c>
      <c r="C540" s="580"/>
      <c r="D540" s="580"/>
      <c r="E540" s="580"/>
      <c r="F540" s="580"/>
      <c r="G540" s="324">
        <v>1512</v>
      </c>
      <c r="H540" s="657"/>
      <c r="I540" s="657"/>
      <c r="J540" s="657"/>
      <c r="K540" s="657"/>
      <c r="L540" s="657"/>
      <c r="M540" s="324">
        <v>1513</v>
      </c>
      <c r="N540" s="552"/>
      <c r="O540" s="552"/>
      <c r="P540" s="552"/>
      <c r="Q540" s="552"/>
      <c r="R540" s="552"/>
      <c r="S540" s="343"/>
      <c r="T540" s="707"/>
      <c r="U540" s="708"/>
      <c r="V540" s="708"/>
      <c r="W540" s="708"/>
      <c r="X540" s="709"/>
      <c r="Y540" s="343"/>
      <c r="Z540" s="707"/>
      <c r="AA540" s="708"/>
      <c r="AB540" s="708"/>
      <c r="AC540" s="708"/>
      <c r="AD540" s="709"/>
      <c r="AE540" s="324">
        <v>1514</v>
      </c>
      <c r="AF540" s="657"/>
      <c r="AG540" s="657"/>
      <c r="AH540" s="657"/>
      <c r="AI540" s="657"/>
      <c r="AJ540" s="657"/>
      <c r="AK540" s="343"/>
      <c r="AL540" s="707"/>
      <c r="AM540" s="708"/>
      <c r="AN540" s="708"/>
      <c r="AO540" s="708"/>
      <c r="AP540" s="709"/>
      <c r="AQ540" s="343"/>
      <c r="AR540" s="707"/>
      <c r="AS540" s="708"/>
      <c r="AT540" s="708"/>
      <c r="AU540" s="708"/>
      <c r="AV540" s="709"/>
      <c r="AW540" s="343"/>
      <c r="AX540" s="707"/>
      <c r="AY540" s="708"/>
      <c r="AZ540" s="708"/>
      <c r="BA540" s="708"/>
      <c r="BB540" s="709"/>
      <c r="BC540" s="349" t="s">
        <v>9</v>
      </c>
    </row>
    <row r="541" spans="1:55" s="44" customFormat="1" ht="18.75" customHeight="1">
      <c r="A541" s="277"/>
      <c r="B541" s="580" t="s">
        <v>553</v>
      </c>
      <c r="C541" s="580"/>
      <c r="D541" s="580"/>
      <c r="E541" s="580"/>
      <c r="F541" s="580"/>
      <c r="G541" s="324">
        <v>1515</v>
      </c>
      <c r="H541" s="657"/>
      <c r="I541" s="657"/>
      <c r="J541" s="657"/>
      <c r="K541" s="657"/>
      <c r="L541" s="657"/>
      <c r="M541" s="324">
        <v>1516</v>
      </c>
      <c r="N541" s="552"/>
      <c r="O541" s="552"/>
      <c r="P541" s="552"/>
      <c r="Q541" s="552"/>
      <c r="R541" s="552"/>
      <c r="S541" s="324">
        <v>1517</v>
      </c>
      <c r="T541" s="552"/>
      <c r="U541" s="552"/>
      <c r="V541" s="552"/>
      <c r="W541" s="552"/>
      <c r="X541" s="552"/>
      <c r="Y541" s="324">
        <v>1518</v>
      </c>
      <c r="Z541" s="552"/>
      <c r="AA541" s="552"/>
      <c r="AB541" s="552"/>
      <c r="AC541" s="552"/>
      <c r="AD541" s="552"/>
      <c r="AE541" s="324">
        <v>1519</v>
      </c>
      <c r="AF541" s="552"/>
      <c r="AG541" s="552"/>
      <c r="AH541" s="552"/>
      <c r="AI541" s="552"/>
      <c r="AJ541" s="552"/>
      <c r="AK541" s="324">
        <v>1520</v>
      </c>
      <c r="AL541" s="552"/>
      <c r="AM541" s="552"/>
      <c r="AN541" s="552"/>
      <c r="AO541" s="552"/>
      <c r="AP541" s="552"/>
      <c r="AQ541" s="324">
        <v>1521</v>
      </c>
      <c r="AR541" s="552"/>
      <c r="AS541" s="552"/>
      <c r="AT541" s="552"/>
      <c r="AU541" s="552"/>
      <c r="AV541" s="552"/>
      <c r="AW541" s="324">
        <v>1522</v>
      </c>
      <c r="AX541" s="552"/>
      <c r="AY541" s="552"/>
      <c r="AZ541" s="552"/>
      <c r="BA541" s="552"/>
      <c r="BB541" s="552"/>
      <c r="BC541" s="335" t="s">
        <v>9</v>
      </c>
    </row>
    <row r="542" spans="1:55" s="44" customFormat="1" ht="18.75" customHeight="1">
      <c r="A542" s="277"/>
      <c r="B542" s="580" t="s">
        <v>308</v>
      </c>
      <c r="C542" s="580"/>
      <c r="D542" s="580"/>
      <c r="E542" s="580"/>
      <c r="F542" s="580"/>
      <c r="G542" s="324">
        <v>1523</v>
      </c>
      <c r="H542" s="657"/>
      <c r="I542" s="657"/>
      <c r="J542" s="657"/>
      <c r="K542" s="657"/>
      <c r="L542" s="657"/>
      <c r="M542" s="324">
        <v>1524</v>
      </c>
      <c r="N542" s="552"/>
      <c r="O542" s="552"/>
      <c r="P542" s="552"/>
      <c r="Q542" s="552"/>
      <c r="R542" s="552"/>
      <c r="S542" s="324">
        <v>1525</v>
      </c>
      <c r="T542" s="552"/>
      <c r="U542" s="552"/>
      <c r="V542" s="552"/>
      <c r="W542" s="552"/>
      <c r="X542" s="552"/>
      <c r="Y542" s="324">
        <v>1526</v>
      </c>
      <c r="Z542" s="552"/>
      <c r="AA542" s="552"/>
      <c r="AB542" s="552"/>
      <c r="AC542" s="552"/>
      <c r="AD542" s="552"/>
      <c r="AE542" s="324">
        <v>1527</v>
      </c>
      <c r="AF542" s="552"/>
      <c r="AG542" s="552"/>
      <c r="AH542" s="552"/>
      <c r="AI542" s="552"/>
      <c r="AJ542" s="552"/>
      <c r="AK542" s="324">
        <v>1528</v>
      </c>
      <c r="AL542" s="552"/>
      <c r="AM542" s="552"/>
      <c r="AN542" s="552"/>
      <c r="AO542" s="552"/>
      <c r="AP542" s="552"/>
      <c r="AQ542" s="324">
        <v>1529</v>
      </c>
      <c r="AR542" s="552"/>
      <c r="AS542" s="552"/>
      <c r="AT542" s="552"/>
      <c r="AU542" s="552"/>
      <c r="AV542" s="552"/>
      <c r="AW542" s="324">
        <v>1530</v>
      </c>
      <c r="AX542" s="552"/>
      <c r="AY542" s="552"/>
      <c r="AZ542" s="552"/>
      <c r="BA542" s="552"/>
      <c r="BB542" s="552"/>
      <c r="BC542" s="335" t="s">
        <v>9</v>
      </c>
    </row>
    <row r="543" spans="1:55" s="44" customFormat="1" ht="18.75" customHeight="1">
      <c r="A543" s="277"/>
      <c r="B543" s="580" t="s">
        <v>309</v>
      </c>
      <c r="C543" s="580"/>
      <c r="D543" s="580"/>
      <c r="E543" s="580"/>
      <c r="F543" s="580"/>
      <c r="G543" s="324">
        <v>1531</v>
      </c>
      <c r="H543" s="657"/>
      <c r="I543" s="657"/>
      <c r="J543" s="657"/>
      <c r="K543" s="657"/>
      <c r="L543" s="657"/>
      <c r="M543" s="324">
        <v>1532</v>
      </c>
      <c r="N543" s="552"/>
      <c r="O543" s="552"/>
      <c r="P543" s="552"/>
      <c r="Q543" s="552"/>
      <c r="R543" s="552"/>
      <c r="S543" s="324">
        <v>1533</v>
      </c>
      <c r="T543" s="552"/>
      <c r="U543" s="552"/>
      <c r="V543" s="552"/>
      <c r="W543" s="552"/>
      <c r="X543" s="552"/>
      <c r="Y543" s="324">
        <v>1534</v>
      </c>
      <c r="Z543" s="552"/>
      <c r="AA543" s="552"/>
      <c r="AB543" s="552"/>
      <c r="AC543" s="552"/>
      <c r="AD543" s="552"/>
      <c r="AE543" s="324">
        <v>1535</v>
      </c>
      <c r="AF543" s="552"/>
      <c r="AG543" s="552"/>
      <c r="AH543" s="552"/>
      <c r="AI543" s="552"/>
      <c r="AJ543" s="552"/>
      <c r="AK543" s="324">
        <v>1536</v>
      </c>
      <c r="AL543" s="552"/>
      <c r="AM543" s="552"/>
      <c r="AN543" s="552"/>
      <c r="AO543" s="552"/>
      <c r="AP543" s="552"/>
      <c r="AQ543" s="324">
        <v>1537</v>
      </c>
      <c r="AR543" s="552"/>
      <c r="AS543" s="552"/>
      <c r="AT543" s="552"/>
      <c r="AU543" s="552"/>
      <c r="AV543" s="552"/>
      <c r="AW543" s="324">
        <v>1538</v>
      </c>
      <c r="AX543" s="552"/>
      <c r="AY543" s="552"/>
      <c r="AZ543" s="552"/>
      <c r="BA543" s="552"/>
      <c r="BB543" s="552"/>
      <c r="BC543" s="335" t="s">
        <v>26</v>
      </c>
    </row>
    <row r="544" spans="1:55" s="44" customFormat="1" ht="18.75" customHeight="1">
      <c r="A544" s="277"/>
      <c r="B544" s="580" t="s">
        <v>554</v>
      </c>
      <c r="C544" s="580"/>
      <c r="D544" s="580"/>
      <c r="E544" s="580"/>
      <c r="F544" s="580"/>
      <c r="G544" s="324">
        <v>1539</v>
      </c>
      <c r="H544" s="657"/>
      <c r="I544" s="657"/>
      <c r="J544" s="657"/>
      <c r="K544" s="657"/>
      <c r="L544" s="657"/>
      <c r="M544" s="324">
        <v>1540</v>
      </c>
      <c r="N544" s="552"/>
      <c r="O544" s="552"/>
      <c r="P544" s="552"/>
      <c r="Q544" s="552"/>
      <c r="R544" s="552"/>
      <c r="S544" s="324">
        <v>1541</v>
      </c>
      <c r="T544" s="552"/>
      <c r="U544" s="552"/>
      <c r="V544" s="552"/>
      <c r="W544" s="552"/>
      <c r="X544" s="552"/>
      <c r="Y544" s="324">
        <v>1542</v>
      </c>
      <c r="Z544" s="552"/>
      <c r="AA544" s="552"/>
      <c r="AB544" s="552"/>
      <c r="AC544" s="552"/>
      <c r="AD544" s="552"/>
      <c r="AE544" s="324">
        <v>1543</v>
      </c>
      <c r="AF544" s="552"/>
      <c r="AG544" s="552"/>
      <c r="AH544" s="552"/>
      <c r="AI544" s="552"/>
      <c r="AJ544" s="552"/>
      <c r="AK544" s="324">
        <v>1544</v>
      </c>
      <c r="AL544" s="552"/>
      <c r="AM544" s="552"/>
      <c r="AN544" s="552"/>
      <c r="AO544" s="552"/>
      <c r="AP544" s="552"/>
      <c r="AQ544" s="324">
        <v>1547</v>
      </c>
      <c r="AR544" s="552"/>
      <c r="AS544" s="552"/>
      <c r="AT544" s="552"/>
      <c r="AU544" s="552"/>
      <c r="AV544" s="552"/>
      <c r="AW544" s="324">
        <v>1548</v>
      </c>
      <c r="AX544" s="552"/>
      <c r="AY544" s="552"/>
      <c r="AZ544" s="552"/>
      <c r="BA544" s="552"/>
      <c r="BB544" s="552"/>
      <c r="BC544" s="335" t="s">
        <v>26</v>
      </c>
    </row>
    <row r="545" spans="1:55" s="44" customFormat="1" ht="18.75" customHeight="1">
      <c r="A545" s="277"/>
      <c r="B545" s="580" t="s">
        <v>727</v>
      </c>
      <c r="C545" s="580"/>
      <c r="D545" s="580"/>
      <c r="E545" s="580"/>
      <c r="F545" s="580"/>
      <c r="G545" s="324">
        <v>1549</v>
      </c>
      <c r="H545" s="657"/>
      <c r="I545" s="657"/>
      <c r="J545" s="657"/>
      <c r="K545" s="657"/>
      <c r="L545" s="657"/>
      <c r="M545" s="324">
        <v>1550</v>
      </c>
      <c r="N545" s="552"/>
      <c r="O545" s="552"/>
      <c r="P545" s="552"/>
      <c r="Q545" s="552"/>
      <c r="R545" s="552"/>
      <c r="S545" s="324">
        <v>1551</v>
      </c>
      <c r="T545" s="552"/>
      <c r="U545" s="552"/>
      <c r="V545" s="552"/>
      <c r="W545" s="552"/>
      <c r="X545" s="552"/>
      <c r="Y545" s="324">
        <v>1552</v>
      </c>
      <c r="Z545" s="552"/>
      <c r="AA545" s="552"/>
      <c r="AB545" s="552"/>
      <c r="AC545" s="552"/>
      <c r="AD545" s="552"/>
      <c r="AE545" s="324">
        <v>1553</v>
      </c>
      <c r="AF545" s="552"/>
      <c r="AG545" s="552"/>
      <c r="AH545" s="552"/>
      <c r="AI545" s="552"/>
      <c r="AJ545" s="552"/>
      <c r="AK545" s="324">
        <v>1554</v>
      </c>
      <c r="AL545" s="552"/>
      <c r="AM545" s="552"/>
      <c r="AN545" s="552"/>
      <c r="AO545" s="552"/>
      <c r="AP545" s="552"/>
      <c r="AQ545" s="324">
        <v>1555</v>
      </c>
      <c r="AR545" s="552"/>
      <c r="AS545" s="552"/>
      <c r="AT545" s="552"/>
      <c r="AU545" s="552"/>
      <c r="AV545" s="552"/>
      <c r="AW545" s="324">
        <v>1556</v>
      </c>
      <c r="AX545" s="552"/>
      <c r="AY545" s="552"/>
      <c r="AZ545" s="552"/>
      <c r="BA545" s="552"/>
      <c r="BB545" s="552"/>
      <c r="BC545" s="335" t="s">
        <v>26</v>
      </c>
    </row>
    <row r="546" spans="1:55" s="44" customFormat="1" ht="18.75" customHeight="1">
      <c r="A546" s="277"/>
      <c r="B546" s="580" t="s">
        <v>321</v>
      </c>
      <c r="C546" s="580"/>
      <c r="D546" s="580"/>
      <c r="E546" s="580"/>
      <c r="F546" s="580"/>
      <c r="G546" s="324">
        <v>1557</v>
      </c>
      <c r="H546" s="657"/>
      <c r="I546" s="657"/>
      <c r="J546" s="657"/>
      <c r="K546" s="657"/>
      <c r="L546" s="657"/>
      <c r="M546" s="324">
        <v>1558</v>
      </c>
      <c r="N546" s="552"/>
      <c r="O546" s="552"/>
      <c r="P546" s="552"/>
      <c r="Q546" s="552"/>
      <c r="R546" s="552"/>
      <c r="S546" s="343"/>
      <c r="T546" s="707"/>
      <c r="U546" s="708"/>
      <c r="V546" s="708"/>
      <c r="W546" s="708"/>
      <c r="X546" s="709"/>
      <c r="Y546" s="343"/>
      <c r="Z546" s="707"/>
      <c r="AA546" s="708"/>
      <c r="AB546" s="708"/>
      <c r="AC546" s="708"/>
      <c r="AD546" s="709"/>
      <c r="AE546" s="324">
        <v>1559</v>
      </c>
      <c r="AF546" s="657"/>
      <c r="AG546" s="657"/>
      <c r="AH546" s="657"/>
      <c r="AI546" s="657"/>
      <c r="AJ546" s="657"/>
      <c r="AK546" s="324">
        <v>1560</v>
      </c>
      <c r="AL546" s="657"/>
      <c r="AM546" s="657"/>
      <c r="AN546" s="657"/>
      <c r="AO546" s="657"/>
      <c r="AP546" s="657"/>
      <c r="AQ546" s="324">
        <v>1561</v>
      </c>
      <c r="AR546" s="657"/>
      <c r="AS546" s="657"/>
      <c r="AT546" s="657"/>
      <c r="AU546" s="657"/>
      <c r="AV546" s="657"/>
      <c r="AW546" s="324">
        <v>1562</v>
      </c>
      <c r="AX546" s="657"/>
      <c r="AY546" s="657"/>
      <c r="AZ546" s="657"/>
      <c r="BA546" s="657"/>
      <c r="BB546" s="657"/>
      <c r="BC546" s="349" t="s">
        <v>26</v>
      </c>
    </row>
    <row r="547" spans="1:55" s="44" customFormat="1" ht="18.75" customHeight="1">
      <c r="A547" s="277"/>
      <c r="B547" s="580" t="s">
        <v>310</v>
      </c>
      <c r="C547" s="580"/>
      <c r="D547" s="580"/>
      <c r="E547" s="580"/>
      <c r="F547" s="580"/>
      <c r="G547" s="324">
        <v>1563</v>
      </c>
      <c r="H547" s="657"/>
      <c r="I547" s="657"/>
      <c r="J547" s="657"/>
      <c r="K547" s="657"/>
      <c r="L547" s="657"/>
      <c r="M547" s="324">
        <v>1564</v>
      </c>
      <c r="N547" s="552"/>
      <c r="O547" s="552"/>
      <c r="P547" s="552"/>
      <c r="Q547" s="552"/>
      <c r="R547" s="552"/>
      <c r="S547" s="324">
        <v>1565</v>
      </c>
      <c r="T547" s="552"/>
      <c r="U547" s="552"/>
      <c r="V547" s="552"/>
      <c r="W547" s="552"/>
      <c r="X547" s="552"/>
      <c r="Y547" s="324">
        <v>1566</v>
      </c>
      <c r="Z547" s="552"/>
      <c r="AA547" s="552"/>
      <c r="AB547" s="552"/>
      <c r="AC547" s="552"/>
      <c r="AD547" s="552"/>
      <c r="AE547" s="324">
        <v>1567</v>
      </c>
      <c r="AF547" s="657"/>
      <c r="AG547" s="657"/>
      <c r="AH547" s="657"/>
      <c r="AI547" s="657"/>
      <c r="AJ547" s="657"/>
      <c r="AK547" s="324">
        <v>1568</v>
      </c>
      <c r="AL547" s="657"/>
      <c r="AM547" s="657"/>
      <c r="AN547" s="657"/>
      <c r="AO547" s="657"/>
      <c r="AP547" s="657"/>
      <c r="AQ547" s="324">
        <v>1569</v>
      </c>
      <c r="AR547" s="657"/>
      <c r="AS547" s="657"/>
      <c r="AT547" s="657"/>
      <c r="AU547" s="657"/>
      <c r="AV547" s="657"/>
      <c r="AW547" s="324">
        <v>1570</v>
      </c>
      <c r="AX547" s="657"/>
      <c r="AY547" s="657"/>
      <c r="AZ547" s="657"/>
      <c r="BA547" s="657"/>
      <c r="BB547" s="657"/>
      <c r="BC547" s="349" t="s">
        <v>27</v>
      </c>
    </row>
    <row r="548" spans="1:55" s="44" customFormat="1" ht="18.75" customHeight="1">
      <c r="A548" s="277"/>
      <c r="B548" s="580" t="s">
        <v>556</v>
      </c>
      <c r="C548" s="580"/>
      <c r="D548" s="580"/>
      <c r="E548" s="580"/>
      <c r="F548" s="580"/>
      <c r="G548" s="324">
        <v>1368</v>
      </c>
      <c r="H548" s="657"/>
      <c r="I548" s="657"/>
      <c r="J548" s="657"/>
      <c r="K548" s="657"/>
      <c r="L548" s="657"/>
      <c r="M548" s="324">
        <v>1371</v>
      </c>
      <c r="N548" s="552"/>
      <c r="O548" s="552"/>
      <c r="P548" s="552"/>
      <c r="Q548" s="552"/>
      <c r="R548" s="552"/>
      <c r="S548" s="324">
        <v>1571</v>
      </c>
      <c r="T548" s="552"/>
      <c r="U548" s="552"/>
      <c r="V548" s="552"/>
      <c r="W548" s="552"/>
      <c r="X548" s="552"/>
      <c r="Y548" s="324">
        <v>1572</v>
      </c>
      <c r="Z548" s="552"/>
      <c r="AA548" s="552"/>
      <c r="AB548" s="552"/>
      <c r="AC548" s="552"/>
      <c r="AD548" s="552"/>
      <c r="AE548" s="343"/>
      <c r="AF548" s="707"/>
      <c r="AG548" s="708"/>
      <c r="AH548" s="708"/>
      <c r="AI548" s="708"/>
      <c r="AJ548" s="709"/>
      <c r="AK548" s="343"/>
      <c r="AL548" s="707"/>
      <c r="AM548" s="708"/>
      <c r="AN548" s="708"/>
      <c r="AO548" s="708"/>
      <c r="AP548" s="709"/>
      <c r="AQ548" s="343"/>
      <c r="AR548" s="707"/>
      <c r="AS548" s="708"/>
      <c r="AT548" s="708"/>
      <c r="AU548" s="708"/>
      <c r="AV548" s="709"/>
      <c r="AW548" s="343"/>
      <c r="AX548" s="707"/>
      <c r="AY548" s="708"/>
      <c r="AZ548" s="708"/>
      <c r="BA548" s="708"/>
      <c r="BB548" s="709"/>
      <c r="BC548" s="349" t="s">
        <v>27</v>
      </c>
    </row>
    <row r="549" spans="1:55" s="44" customFormat="1">
      <c r="A549" s="277"/>
      <c r="B549" s="279"/>
      <c r="C549" s="279"/>
      <c r="D549" s="279"/>
      <c r="E549" s="279"/>
      <c r="F549" s="279"/>
      <c r="G549" s="279"/>
      <c r="H549" s="279"/>
      <c r="I549" s="279"/>
      <c r="J549" s="279"/>
      <c r="K549" s="279"/>
      <c r="L549" s="279"/>
      <c r="M549" s="279"/>
      <c r="N549" s="279"/>
      <c r="O549" s="279"/>
      <c r="P549" s="279"/>
      <c r="Q549" s="279"/>
      <c r="R549" s="279"/>
      <c r="S549" s="279"/>
      <c r="T549" s="279"/>
      <c r="U549" s="279"/>
      <c r="V549" s="279"/>
      <c r="W549" s="279"/>
      <c r="X549" s="279"/>
      <c r="Y549" s="279"/>
      <c r="Z549" s="279"/>
      <c r="AA549" s="279"/>
      <c r="AB549" s="279"/>
      <c r="AC549" s="279"/>
      <c r="AD549" s="279"/>
      <c r="AE549" s="279"/>
      <c r="AF549" s="279"/>
      <c r="AG549" s="279"/>
      <c r="AH549" s="279"/>
      <c r="AI549" s="279"/>
      <c r="AJ549" s="279"/>
      <c r="AK549" s="279"/>
      <c r="AL549" s="279"/>
      <c r="AM549" s="279"/>
      <c r="AN549" s="279"/>
      <c r="AO549" s="279"/>
      <c r="AP549" s="279"/>
      <c r="AQ549" s="279"/>
      <c r="AR549" s="279"/>
      <c r="AS549" s="279"/>
      <c r="AT549" s="279"/>
      <c r="AU549" s="279"/>
      <c r="AV549" s="279"/>
      <c r="AW549" s="279"/>
      <c r="AX549" s="279"/>
      <c r="AY549" s="279"/>
      <c r="AZ549" s="279"/>
      <c r="BA549" s="279"/>
      <c r="BB549" s="279"/>
      <c r="BC549" s="279"/>
    </row>
    <row r="550" spans="1:55" s="44" customFormat="1">
      <c r="A550" s="277"/>
      <c r="B550" s="604" t="s">
        <v>728</v>
      </c>
      <c r="C550" s="604"/>
      <c r="D550" s="604"/>
      <c r="E550" s="604"/>
      <c r="F550" s="604"/>
      <c r="G550" s="604"/>
      <c r="H550" s="604"/>
      <c r="I550" s="604"/>
      <c r="J550" s="604"/>
      <c r="K550" s="604"/>
      <c r="L550" s="604"/>
      <c r="M550" s="604"/>
      <c r="N550" s="604"/>
      <c r="O550" s="604"/>
      <c r="P550" s="604"/>
      <c r="Q550" s="279"/>
      <c r="R550" s="279"/>
      <c r="S550" s="279"/>
      <c r="T550" s="279"/>
      <c r="U550" s="279"/>
      <c r="V550" s="279"/>
      <c r="W550" s="279"/>
      <c r="X550" s="279"/>
      <c r="Y550" s="279"/>
      <c r="Z550" s="279"/>
      <c r="AA550" s="279"/>
      <c r="AB550" s="279"/>
      <c r="AC550" s="279"/>
      <c r="AD550" s="279"/>
      <c r="AE550" s="279"/>
      <c r="AF550" s="279"/>
      <c r="AG550" s="279"/>
      <c r="AH550" s="279"/>
      <c r="AI550" s="279"/>
      <c r="AJ550" s="279"/>
      <c r="AK550" s="279"/>
      <c r="AL550" s="279"/>
      <c r="AM550" s="279"/>
      <c r="AN550" s="279"/>
      <c r="AO550" s="279"/>
      <c r="AP550" s="279"/>
      <c r="AQ550" s="279"/>
      <c r="AR550" s="279"/>
      <c r="AS550" s="279"/>
      <c r="AT550" s="279"/>
      <c r="AU550" s="279"/>
      <c r="AV550" s="279"/>
      <c r="AW550" s="279"/>
      <c r="AX550" s="279"/>
      <c r="AY550" s="279"/>
      <c r="AZ550" s="279"/>
      <c r="BA550" s="279"/>
      <c r="BB550" s="279"/>
      <c r="BC550" s="279"/>
    </row>
    <row r="551" spans="1:55" s="44" customFormat="1">
      <c r="A551" s="277"/>
      <c r="B551" s="604"/>
      <c r="C551" s="604"/>
      <c r="D551" s="604"/>
      <c r="E551" s="604"/>
      <c r="F551" s="604"/>
      <c r="G551" s="604"/>
      <c r="H551" s="604"/>
      <c r="I551" s="604"/>
      <c r="J551" s="604"/>
      <c r="K551" s="604"/>
      <c r="L551" s="604"/>
      <c r="M551" s="604"/>
      <c r="N551" s="604"/>
      <c r="O551" s="604"/>
      <c r="P551" s="604"/>
      <c r="Q551" s="279"/>
      <c r="R551" s="279"/>
      <c r="S551" s="279"/>
      <c r="T551" s="279"/>
      <c r="U551" s="279"/>
      <c r="V551" s="279"/>
      <c r="W551" s="279"/>
      <c r="X551" s="279"/>
      <c r="Y551" s="279"/>
      <c r="Z551" s="279"/>
      <c r="AA551" s="279"/>
      <c r="AB551" s="279"/>
      <c r="AC551" s="279"/>
      <c r="AD551" s="279"/>
      <c r="AE551" s="279"/>
      <c r="AF551" s="279"/>
      <c r="AG551" s="279"/>
      <c r="AH551" s="279"/>
      <c r="AI551" s="279"/>
      <c r="AJ551" s="279"/>
      <c r="AK551" s="279"/>
      <c r="AL551" s="279"/>
      <c r="AM551" s="279"/>
      <c r="AN551" s="279"/>
      <c r="AO551" s="279"/>
      <c r="AP551" s="279"/>
      <c r="AQ551" s="279"/>
      <c r="AR551" s="279"/>
      <c r="AS551" s="279"/>
      <c r="AT551" s="279"/>
      <c r="AU551" s="279"/>
      <c r="AV551" s="279"/>
      <c r="AW551" s="279"/>
      <c r="AX551" s="279"/>
      <c r="AY551" s="279"/>
      <c r="AZ551" s="279"/>
      <c r="BA551" s="279"/>
      <c r="BB551" s="279"/>
      <c r="BC551" s="279"/>
    </row>
    <row r="552" spans="1:55" s="44" customFormat="1">
      <c r="A552" s="277"/>
      <c r="B552" s="701"/>
      <c r="C552" s="702"/>
      <c r="D552" s="702"/>
      <c r="E552" s="702"/>
      <c r="F552" s="702"/>
      <c r="G552" s="702"/>
      <c r="H552" s="702"/>
      <c r="I552" s="702"/>
      <c r="J552" s="703"/>
      <c r="K552" s="653" t="s">
        <v>480</v>
      </c>
      <c r="L552" s="653"/>
      <c r="M552" s="653"/>
      <c r="N552" s="653"/>
      <c r="O552" s="653"/>
      <c r="P552" s="347"/>
      <c r="Q552" s="279"/>
      <c r="R552" s="279"/>
      <c r="S552" s="279"/>
      <c r="T552" s="279"/>
      <c r="U552" s="279"/>
      <c r="V552" s="279"/>
      <c r="W552" s="279"/>
      <c r="X552" s="279"/>
      <c r="Y552" s="279"/>
      <c r="Z552" s="279"/>
      <c r="AA552" s="279"/>
      <c r="AB552" s="279"/>
      <c r="AC552" s="279"/>
      <c r="AD552" s="279"/>
      <c r="AE552" s="279"/>
      <c r="AF552" s="279"/>
      <c r="AG552" s="279"/>
      <c r="AH552" s="279"/>
      <c r="AI552" s="279"/>
      <c r="AJ552" s="279"/>
      <c r="AK552" s="279"/>
      <c r="AL552" s="279"/>
      <c r="AM552" s="279"/>
      <c r="AN552" s="279"/>
      <c r="AO552" s="279"/>
      <c r="AP552" s="279"/>
      <c r="AQ552" s="279"/>
      <c r="AR552" s="279"/>
      <c r="AS552" s="279"/>
      <c r="AT552" s="279"/>
      <c r="AU552" s="279"/>
      <c r="AV552" s="279"/>
      <c r="AW552" s="279"/>
      <c r="AX552" s="279"/>
      <c r="AY552" s="279"/>
      <c r="AZ552" s="279"/>
      <c r="BA552" s="279"/>
      <c r="BB552" s="279"/>
      <c r="BC552" s="279"/>
    </row>
    <row r="553" spans="1:55" s="306" customFormat="1" ht="15.75" customHeight="1">
      <c r="A553" s="304"/>
      <c r="B553" s="625" t="s">
        <v>729</v>
      </c>
      <c r="C553" s="625"/>
      <c r="D553" s="625"/>
      <c r="E553" s="625"/>
      <c r="F553" s="625"/>
      <c r="G553" s="625"/>
      <c r="H553" s="625"/>
      <c r="I553" s="625"/>
      <c r="J553" s="324">
        <v>1600</v>
      </c>
      <c r="K553" s="589"/>
      <c r="L553" s="589"/>
      <c r="M553" s="589"/>
      <c r="N553" s="589"/>
      <c r="O553" s="589"/>
      <c r="P553" s="335" t="s">
        <v>9</v>
      </c>
      <c r="Q553" s="305"/>
      <c r="R553" s="305"/>
      <c r="S553" s="305"/>
      <c r="T553" s="305"/>
      <c r="U553" s="305"/>
      <c r="V553" s="305"/>
      <c r="W553" s="305"/>
      <c r="X553" s="305"/>
      <c r="Y553" s="305"/>
      <c r="Z553" s="305"/>
      <c r="AA553" s="305"/>
      <c r="AB553" s="305"/>
      <c r="AC553" s="305"/>
      <c r="AD553" s="305"/>
      <c r="AE553" s="305"/>
      <c r="AF553" s="305"/>
      <c r="AG553" s="305"/>
      <c r="AH553" s="305"/>
      <c r="AI553" s="305"/>
      <c r="AJ553" s="305"/>
      <c r="AK553" s="305"/>
      <c r="AL553" s="305"/>
      <c r="AM553" s="305"/>
      <c r="AN553" s="305"/>
      <c r="AO553" s="305"/>
      <c r="AP553" s="305"/>
      <c r="AQ553" s="305"/>
      <c r="AR553" s="305"/>
      <c r="AS553" s="305"/>
      <c r="AT553" s="305"/>
      <c r="AU553" s="305"/>
      <c r="AV553" s="305"/>
      <c r="AW553" s="305"/>
      <c r="AX553" s="305"/>
      <c r="AY553" s="305"/>
      <c r="AZ553" s="305"/>
      <c r="BA553" s="305"/>
      <c r="BB553" s="305"/>
      <c r="BC553" s="305"/>
    </row>
    <row r="554" spans="1:55" s="306" customFormat="1" ht="15.75" customHeight="1">
      <c r="A554" s="304"/>
      <c r="B554" s="408" t="s">
        <v>711</v>
      </c>
      <c r="C554" s="408"/>
      <c r="D554" s="408"/>
      <c r="E554" s="408"/>
      <c r="F554" s="408"/>
      <c r="G554" s="408"/>
      <c r="H554" s="408"/>
      <c r="I554" s="408"/>
      <c r="J554" s="324">
        <v>1819</v>
      </c>
      <c r="K554" s="589"/>
      <c r="L554" s="589"/>
      <c r="M554" s="589"/>
      <c r="N554" s="589"/>
      <c r="O554" s="589"/>
      <c r="P554" s="335" t="s">
        <v>9</v>
      </c>
      <c r="Q554" s="305"/>
      <c r="R554" s="305"/>
      <c r="S554" s="305"/>
      <c r="T554" s="305"/>
      <c r="U554" s="305"/>
      <c r="V554" s="305"/>
      <c r="W554" s="305"/>
      <c r="X554" s="305"/>
      <c r="Y554" s="305"/>
      <c r="Z554" s="305"/>
      <c r="AA554" s="305"/>
      <c r="AB554" s="305"/>
      <c r="AC554" s="305"/>
      <c r="AD554" s="305"/>
      <c r="AE554" s="305"/>
      <c r="AF554" s="305"/>
      <c r="AG554" s="305"/>
      <c r="AH554" s="305"/>
      <c r="AI554" s="305"/>
      <c r="AJ554" s="305"/>
      <c r="AK554" s="305"/>
      <c r="AL554" s="305"/>
      <c r="AM554" s="305"/>
      <c r="AN554" s="305"/>
      <c r="AO554" s="305"/>
      <c r="AP554" s="305"/>
      <c r="AQ554" s="305"/>
      <c r="AR554" s="305"/>
      <c r="AS554" s="305"/>
      <c r="AT554" s="305"/>
      <c r="AU554" s="305"/>
      <c r="AV554" s="305"/>
      <c r="AW554" s="305"/>
      <c r="AX554" s="305"/>
      <c r="AY554" s="305"/>
      <c r="AZ554" s="305"/>
      <c r="BA554" s="305"/>
      <c r="BB554" s="305"/>
      <c r="BC554" s="305"/>
    </row>
    <row r="555" spans="1:55" s="306" customFormat="1" ht="15.75" customHeight="1">
      <c r="A555" s="304"/>
      <c r="B555" s="625" t="s">
        <v>482</v>
      </c>
      <c r="C555" s="625"/>
      <c r="D555" s="625"/>
      <c r="E555" s="625"/>
      <c r="F555" s="625"/>
      <c r="G555" s="625"/>
      <c r="H555" s="625"/>
      <c r="I555" s="625"/>
      <c r="J555" s="324">
        <v>1601</v>
      </c>
      <c r="K555" s="589"/>
      <c r="L555" s="589"/>
      <c r="M555" s="589"/>
      <c r="N555" s="589"/>
      <c r="O555" s="589"/>
      <c r="P555" s="354" t="s">
        <v>9</v>
      </c>
      <c r="Q555" s="305"/>
      <c r="R555" s="305"/>
      <c r="S555" s="305"/>
      <c r="T555" s="305"/>
      <c r="U555" s="305"/>
      <c r="V555" s="305"/>
      <c r="W555" s="305"/>
      <c r="X555" s="305"/>
      <c r="Y555" s="305"/>
      <c r="Z555" s="305"/>
      <c r="AA555" s="305"/>
      <c r="AB555" s="305"/>
      <c r="AC555" s="305"/>
      <c r="AD555" s="305"/>
      <c r="AE555" s="305"/>
      <c r="AF555" s="305"/>
      <c r="AG555" s="305"/>
      <c r="AH555" s="305"/>
      <c r="AI555" s="305"/>
      <c r="AJ555" s="305"/>
      <c r="AK555" s="305"/>
      <c r="AL555" s="305"/>
      <c r="AM555" s="305"/>
      <c r="AN555" s="305"/>
      <c r="AO555" s="305"/>
      <c r="AP555" s="305"/>
      <c r="AQ555" s="305"/>
      <c r="AR555" s="305"/>
      <c r="AS555" s="305"/>
      <c r="AT555" s="305"/>
      <c r="AU555" s="305"/>
      <c r="AV555" s="305"/>
      <c r="AW555" s="305"/>
      <c r="AX555" s="305"/>
      <c r="AY555" s="305"/>
      <c r="AZ555" s="305"/>
      <c r="BA555" s="305"/>
      <c r="BB555" s="305"/>
      <c r="BC555" s="305"/>
    </row>
    <row r="556" spans="1:55" s="306" customFormat="1" ht="15.75" customHeight="1">
      <c r="A556" s="304"/>
      <c r="B556" s="625" t="s">
        <v>712</v>
      </c>
      <c r="C556" s="625"/>
      <c r="D556" s="625"/>
      <c r="E556" s="625"/>
      <c r="F556" s="625"/>
      <c r="G556" s="625"/>
      <c r="H556" s="625"/>
      <c r="I556" s="625"/>
      <c r="J556" s="324">
        <v>1602</v>
      </c>
      <c r="K556" s="589"/>
      <c r="L556" s="589"/>
      <c r="M556" s="589"/>
      <c r="N556" s="589"/>
      <c r="O556" s="589"/>
      <c r="P556" s="354" t="s">
        <v>9</v>
      </c>
      <c r="Q556" s="305"/>
      <c r="R556" s="305"/>
      <c r="S556" s="305"/>
      <c r="T556" s="305"/>
      <c r="U556" s="305"/>
      <c r="V556" s="305"/>
      <c r="W556" s="305"/>
      <c r="X556" s="305"/>
      <c r="Y556" s="305"/>
      <c r="Z556" s="305"/>
      <c r="AA556" s="305"/>
      <c r="AB556" s="305"/>
      <c r="AC556" s="305"/>
      <c r="AD556" s="305"/>
      <c r="AE556" s="305"/>
      <c r="AF556" s="305"/>
      <c r="AG556" s="305"/>
      <c r="AH556" s="305"/>
      <c r="AI556" s="305"/>
      <c r="AJ556" s="305"/>
      <c r="AK556" s="305"/>
      <c r="AL556" s="305"/>
      <c r="AM556" s="305"/>
      <c r="AN556" s="305"/>
      <c r="AO556" s="305"/>
      <c r="AP556" s="305"/>
      <c r="AQ556" s="305"/>
      <c r="AR556" s="305"/>
      <c r="AS556" s="305"/>
      <c r="AT556" s="305"/>
      <c r="AU556" s="305"/>
      <c r="AV556" s="305"/>
      <c r="AW556" s="305"/>
      <c r="AX556" s="305"/>
      <c r="AY556" s="305"/>
      <c r="AZ556" s="305"/>
      <c r="BA556" s="305"/>
      <c r="BB556" s="305"/>
      <c r="BC556" s="305"/>
    </row>
    <row r="557" spans="1:55" s="306" customFormat="1" ht="15.75" customHeight="1">
      <c r="A557" s="304"/>
      <c r="B557" s="625" t="s">
        <v>730</v>
      </c>
      <c r="C557" s="625"/>
      <c r="D557" s="625"/>
      <c r="E557" s="625"/>
      <c r="F557" s="625"/>
      <c r="G557" s="625"/>
      <c r="H557" s="625"/>
      <c r="I557" s="625"/>
      <c r="J557" s="324">
        <v>1603</v>
      </c>
      <c r="K557" s="589"/>
      <c r="L557" s="589"/>
      <c r="M557" s="589"/>
      <c r="N557" s="589"/>
      <c r="O557" s="589"/>
      <c r="P557" s="354" t="s">
        <v>9</v>
      </c>
      <c r="Q557" s="305"/>
      <c r="R557" s="305"/>
      <c r="S557" s="305"/>
      <c r="T557" s="305"/>
      <c r="U557" s="305"/>
      <c r="V557" s="305"/>
      <c r="W557" s="305"/>
      <c r="X557" s="305"/>
      <c r="Y557" s="305"/>
      <c r="Z557" s="305"/>
      <c r="AA557" s="305"/>
      <c r="AB557" s="305"/>
      <c r="AC557" s="305"/>
      <c r="AD557" s="305"/>
      <c r="AE557" s="305"/>
      <c r="AF557" s="305"/>
      <c r="AG557" s="305"/>
      <c r="AH557" s="305"/>
      <c r="AI557" s="305"/>
      <c r="AJ557" s="305"/>
      <c r="AK557" s="305"/>
      <c r="AL557" s="305"/>
      <c r="AM557" s="305"/>
      <c r="AN557" s="305"/>
      <c r="AO557" s="305"/>
      <c r="AP557" s="305"/>
      <c r="AQ557" s="305"/>
      <c r="AR557" s="305"/>
      <c r="AS557" s="305"/>
      <c r="AT557" s="305"/>
      <c r="AU557" s="305"/>
      <c r="AV557" s="305"/>
      <c r="AW557" s="305"/>
      <c r="AX557" s="305"/>
      <c r="AY557" s="305"/>
      <c r="AZ557" s="305"/>
      <c r="BA557" s="305"/>
      <c r="BB557" s="305"/>
      <c r="BC557" s="305"/>
    </row>
    <row r="558" spans="1:55" s="306" customFormat="1" ht="15.75" customHeight="1">
      <c r="A558" s="304"/>
      <c r="B558" s="625" t="s">
        <v>731</v>
      </c>
      <c r="C558" s="625"/>
      <c r="D558" s="625"/>
      <c r="E558" s="625"/>
      <c r="F558" s="625"/>
      <c r="G558" s="625"/>
      <c r="H558" s="625"/>
      <c r="I558" s="625"/>
      <c r="J558" s="324">
        <v>1604</v>
      </c>
      <c r="K558" s="589"/>
      <c r="L558" s="589"/>
      <c r="M558" s="589"/>
      <c r="N558" s="589"/>
      <c r="O558" s="589"/>
      <c r="P558" s="335" t="s">
        <v>9</v>
      </c>
      <c r="Q558" s="305"/>
      <c r="R558" s="305"/>
      <c r="S558" s="305"/>
      <c r="T558" s="305"/>
      <c r="U558" s="305"/>
      <c r="V558" s="305"/>
      <c r="W558" s="305"/>
      <c r="X558" s="305"/>
      <c r="Y558" s="305"/>
      <c r="Z558" s="305"/>
      <c r="AA558" s="305"/>
      <c r="AB558" s="305"/>
      <c r="AC558" s="305"/>
      <c r="AD558" s="305"/>
      <c r="AE558" s="305"/>
      <c r="AF558" s="305"/>
      <c r="AG558" s="305"/>
      <c r="AH558" s="305"/>
      <c r="AI558" s="305"/>
      <c r="AJ558" s="305"/>
      <c r="AK558" s="305"/>
      <c r="AL558" s="305"/>
      <c r="AM558" s="305"/>
      <c r="AN558" s="305"/>
      <c r="AO558" s="305"/>
      <c r="AP558" s="305"/>
      <c r="AQ558" s="305"/>
      <c r="AR558" s="305"/>
      <c r="AS558" s="305"/>
      <c r="AT558" s="305"/>
      <c r="AU558" s="305"/>
      <c r="AV558" s="305"/>
      <c r="AW558" s="305"/>
      <c r="AX558" s="305"/>
      <c r="AY558" s="305"/>
      <c r="AZ558" s="305"/>
      <c r="BA558" s="305"/>
      <c r="BB558" s="305"/>
      <c r="BC558" s="305"/>
    </row>
    <row r="559" spans="1:55" s="306" customFormat="1" ht="15.75" customHeight="1">
      <c r="A559" s="304"/>
      <c r="B559" s="625" t="s">
        <v>732</v>
      </c>
      <c r="C559" s="625"/>
      <c r="D559" s="625"/>
      <c r="E559" s="625"/>
      <c r="F559" s="625"/>
      <c r="G559" s="625"/>
      <c r="H559" s="625"/>
      <c r="I559" s="625"/>
      <c r="J559" s="324">
        <v>1605</v>
      </c>
      <c r="K559" s="589"/>
      <c r="L559" s="589"/>
      <c r="M559" s="589"/>
      <c r="N559" s="589"/>
      <c r="O559" s="589"/>
      <c r="P559" s="335" t="s">
        <v>9</v>
      </c>
      <c r="Q559" s="305"/>
      <c r="R559" s="305"/>
      <c r="S559" s="305"/>
      <c r="T559" s="305"/>
      <c r="U559" s="305"/>
      <c r="V559" s="305"/>
      <c r="W559" s="305"/>
      <c r="X559" s="305"/>
      <c r="Y559" s="305"/>
      <c r="Z559" s="305"/>
      <c r="AA559" s="305"/>
      <c r="AB559" s="305"/>
      <c r="AC559" s="305"/>
      <c r="AD559" s="305"/>
      <c r="AE559" s="305"/>
      <c r="AF559" s="305"/>
      <c r="AG559" s="305"/>
      <c r="AH559" s="305"/>
      <c r="AI559" s="305"/>
      <c r="AJ559" s="305"/>
      <c r="AK559" s="305"/>
      <c r="AL559" s="305"/>
      <c r="AM559" s="305"/>
      <c r="AN559" s="305"/>
      <c r="AO559" s="305"/>
      <c r="AP559" s="305"/>
      <c r="AQ559" s="305"/>
      <c r="AR559" s="305"/>
      <c r="AS559" s="305"/>
      <c r="AT559" s="305"/>
      <c r="AU559" s="305"/>
      <c r="AV559" s="305"/>
      <c r="AW559" s="305"/>
      <c r="AX559" s="305"/>
      <c r="AY559" s="305"/>
      <c r="AZ559" s="305"/>
      <c r="BA559" s="305"/>
      <c r="BB559" s="305"/>
      <c r="BC559" s="305"/>
    </row>
    <row r="560" spans="1:55" s="306" customFormat="1" ht="15.75" customHeight="1">
      <c r="A560" s="304"/>
      <c r="B560" s="625" t="s">
        <v>485</v>
      </c>
      <c r="C560" s="625"/>
      <c r="D560" s="625"/>
      <c r="E560" s="625"/>
      <c r="F560" s="625"/>
      <c r="G560" s="625"/>
      <c r="H560" s="625"/>
      <c r="I560" s="625"/>
      <c r="J560" s="324">
        <v>1606</v>
      </c>
      <c r="K560" s="589"/>
      <c r="L560" s="589"/>
      <c r="M560" s="589"/>
      <c r="N560" s="589"/>
      <c r="O560" s="589"/>
      <c r="P560" s="335" t="s">
        <v>9</v>
      </c>
      <c r="Q560" s="305"/>
      <c r="R560" s="305"/>
      <c r="S560" s="305"/>
      <c r="T560" s="305"/>
      <c r="U560" s="305"/>
      <c r="V560" s="305"/>
      <c r="W560" s="305"/>
      <c r="X560" s="305"/>
      <c r="Y560" s="305"/>
      <c r="Z560" s="305"/>
      <c r="AA560" s="305"/>
      <c r="AB560" s="305"/>
      <c r="AC560" s="305"/>
      <c r="AD560" s="305"/>
      <c r="AE560" s="305"/>
      <c r="AF560" s="305"/>
      <c r="AG560" s="305"/>
      <c r="AH560" s="305"/>
      <c r="AI560" s="305"/>
      <c r="AJ560" s="305"/>
      <c r="AK560" s="305"/>
      <c r="AL560" s="305"/>
      <c r="AM560" s="305"/>
      <c r="AN560" s="305"/>
      <c r="AO560" s="305"/>
      <c r="AP560" s="305"/>
      <c r="AQ560" s="305"/>
      <c r="AR560" s="305"/>
      <c r="AS560" s="305"/>
      <c r="AT560" s="305"/>
      <c r="AU560" s="305"/>
      <c r="AV560" s="305"/>
      <c r="AW560" s="305"/>
      <c r="AX560" s="305"/>
      <c r="AY560" s="305"/>
      <c r="AZ560" s="305"/>
      <c r="BA560" s="305"/>
      <c r="BB560" s="305"/>
      <c r="BC560" s="305"/>
    </row>
    <row r="561" spans="1:55" s="306" customFormat="1" ht="15.75" customHeight="1">
      <c r="A561" s="304"/>
      <c r="B561" s="625" t="s">
        <v>277</v>
      </c>
      <c r="C561" s="625"/>
      <c r="D561" s="625"/>
      <c r="E561" s="625"/>
      <c r="F561" s="625"/>
      <c r="G561" s="625"/>
      <c r="H561" s="625"/>
      <c r="I561" s="625"/>
      <c r="J561" s="324">
        <v>1607</v>
      </c>
      <c r="K561" s="589"/>
      <c r="L561" s="589"/>
      <c r="M561" s="589"/>
      <c r="N561" s="589"/>
      <c r="O561" s="589"/>
      <c r="P561" s="335" t="s">
        <v>9</v>
      </c>
      <c r="Q561" s="305"/>
      <c r="R561" s="305"/>
      <c r="S561" s="305"/>
      <c r="T561" s="305"/>
      <c r="U561" s="305"/>
      <c r="V561" s="305"/>
      <c r="W561" s="305"/>
      <c r="X561" s="305"/>
      <c r="Y561" s="305"/>
      <c r="Z561" s="305"/>
      <c r="AA561" s="305"/>
      <c r="AB561" s="305"/>
      <c r="AC561" s="305"/>
      <c r="AD561" s="305"/>
      <c r="AE561" s="305"/>
      <c r="AF561" s="305"/>
      <c r="AG561" s="305"/>
      <c r="AH561" s="305"/>
      <c r="AI561" s="305"/>
      <c r="AJ561" s="305"/>
      <c r="AK561" s="305"/>
      <c r="AL561" s="305"/>
      <c r="AM561" s="305"/>
      <c r="AN561" s="305"/>
      <c r="AO561" s="305"/>
      <c r="AP561" s="305"/>
      <c r="AQ561" s="305"/>
      <c r="AR561" s="305"/>
      <c r="AS561" s="305"/>
      <c r="AT561" s="305"/>
      <c r="AU561" s="305"/>
      <c r="AV561" s="305"/>
      <c r="AW561" s="305"/>
      <c r="AX561" s="305"/>
      <c r="AY561" s="305"/>
      <c r="AZ561" s="305"/>
      <c r="BA561" s="305"/>
      <c r="BB561" s="305"/>
      <c r="BC561" s="305"/>
    </row>
    <row r="562" spans="1:55" s="306" customFormat="1" ht="15.75" customHeight="1">
      <c r="A562" s="304"/>
      <c r="B562" s="625" t="s">
        <v>733</v>
      </c>
      <c r="C562" s="625"/>
      <c r="D562" s="625"/>
      <c r="E562" s="625"/>
      <c r="F562" s="625"/>
      <c r="G562" s="625"/>
      <c r="H562" s="625"/>
      <c r="I562" s="625"/>
      <c r="J562" s="324">
        <v>1608</v>
      </c>
      <c r="K562" s="589"/>
      <c r="L562" s="589"/>
      <c r="M562" s="589"/>
      <c r="N562" s="589"/>
      <c r="O562" s="589"/>
      <c r="P562" s="335" t="s">
        <v>9</v>
      </c>
      <c r="Q562" s="305"/>
      <c r="R562" s="305"/>
      <c r="S562" s="305"/>
      <c r="T562" s="305"/>
      <c r="U562" s="305"/>
      <c r="V562" s="305"/>
      <c r="W562" s="305"/>
      <c r="X562" s="305"/>
      <c r="Y562" s="305"/>
      <c r="Z562" s="305"/>
      <c r="AA562" s="305"/>
      <c r="AB562" s="305"/>
      <c r="AC562" s="305"/>
      <c r="AD562" s="305"/>
      <c r="AE562" s="305"/>
      <c r="AF562" s="305"/>
      <c r="AG562" s="305"/>
      <c r="AH562" s="305"/>
      <c r="AI562" s="305"/>
      <c r="AJ562" s="305"/>
      <c r="AK562" s="305"/>
      <c r="AL562" s="305"/>
      <c r="AM562" s="305"/>
      <c r="AN562" s="305"/>
      <c r="AO562" s="305"/>
      <c r="AP562" s="305"/>
      <c r="AQ562" s="305"/>
      <c r="AR562" s="305"/>
      <c r="AS562" s="305"/>
      <c r="AT562" s="305"/>
      <c r="AU562" s="305"/>
      <c r="AV562" s="305"/>
      <c r="AW562" s="305"/>
      <c r="AX562" s="305"/>
      <c r="AY562" s="305"/>
      <c r="AZ562" s="305"/>
      <c r="BA562" s="305"/>
      <c r="BB562" s="305"/>
      <c r="BC562" s="305"/>
    </row>
    <row r="563" spans="1:55" s="306" customFormat="1" ht="15.75" customHeight="1">
      <c r="A563" s="304"/>
      <c r="B563" s="625" t="s">
        <v>734</v>
      </c>
      <c r="C563" s="625"/>
      <c r="D563" s="625"/>
      <c r="E563" s="625"/>
      <c r="F563" s="625"/>
      <c r="G563" s="625"/>
      <c r="H563" s="625"/>
      <c r="I563" s="625"/>
      <c r="J563" s="324">
        <v>1609</v>
      </c>
      <c r="K563" s="589"/>
      <c r="L563" s="589"/>
      <c r="M563" s="589"/>
      <c r="N563" s="589"/>
      <c r="O563" s="589"/>
      <c r="P563" s="335" t="s">
        <v>9</v>
      </c>
      <c r="Q563" s="305"/>
      <c r="R563" s="305"/>
      <c r="S563" s="305"/>
      <c r="T563" s="305"/>
      <c r="U563" s="305"/>
      <c r="V563" s="305"/>
      <c r="W563" s="305"/>
      <c r="X563" s="305"/>
      <c r="Y563" s="305"/>
      <c r="Z563" s="305"/>
      <c r="AA563" s="305"/>
      <c r="AB563" s="305"/>
      <c r="AC563" s="305"/>
      <c r="AD563" s="305"/>
      <c r="AE563" s="305"/>
      <c r="AF563" s="305"/>
      <c r="AG563" s="305"/>
      <c r="AH563" s="305"/>
      <c r="AI563" s="305"/>
      <c r="AJ563" s="305"/>
      <c r="AK563" s="305"/>
      <c r="AL563" s="305"/>
      <c r="AM563" s="305"/>
      <c r="AN563" s="305"/>
      <c r="AO563" s="305"/>
      <c r="AP563" s="305"/>
      <c r="AQ563" s="305"/>
      <c r="AR563" s="305"/>
      <c r="AS563" s="305"/>
      <c r="AT563" s="305"/>
      <c r="AU563" s="305"/>
      <c r="AV563" s="305"/>
      <c r="AW563" s="305"/>
      <c r="AX563" s="305"/>
      <c r="AY563" s="305"/>
      <c r="AZ563" s="305"/>
      <c r="BA563" s="305"/>
      <c r="BB563" s="305"/>
      <c r="BC563" s="305"/>
    </row>
    <row r="564" spans="1:55" s="306" customFormat="1" ht="15.75" customHeight="1">
      <c r="A564" s="304"/>
      <c r="B564" s="672" t="s">
        <v>735</v>
      </c>
      <c r="C564" s="672"/>
      <c r="D564" s="672"/>
      <c r="E564" s="672"/>
      <c r="F564" s="672"/>
      <c r="G564" s="672"/>
      <c r="H564" s="672"/>
      <c r="I564" s="672"/>
      <c r="J564" s="409">
        <v>1610</v>
      </c>
      <c r="K564" s="673"/>
      <c r="L564" s="673"/>
      <c r="M564" s="673"/>
      <c r="N564" s="673"/>
      <c r="O564" s="673"/>
      <c r="P564" s="338" t="s">
        <v>27</v>
      </c>
      <c r="Q564" s="305"/>
      <c r="R564" s="305"/>
      <c r="S564" s="305"/>
      <c r="T564" s="305"/>
      <c r="U564" s="305"/>
      <c r="V564" s="305"/>
      <c r="W564" s="305"/>
      <c r="X564" s="305"/>
      <c r="Y564" s="305"/>
      <c r="Z564" s="305"/>
      <c r="AA564" s="305"/>
      <c r="AB564" s="305"/>
      <c r="AC564" s="305"/>
      <c r="AD564" s="305"/>
      <c r="AE564" s="305"/>
      <c r="AF564" s="305"/>
      <c r="AG564" s="305"/>
      <c r="AH564" s="305"/>
      <c r="AI564" s="305"/>
      <c r="AJ564" s="305"/>
      <c r="AK564" s="305"/>
      <c r="AL564" s="305"/>
      <c r="AM564" s="305"/>
      <c r="AN564" s="305"/>
      <c r="AO564" s="305"/>
      <c r="AP564" s="305"/>
      <c r="AQ564" s="305"/>
      <c r="AR564" s="305"/>
      <c r="AS564" s="305"/>
      <c r="AT564" s="305"/>
      <c r="AU564" s="305"/>
      <c r="AV564" s="305"/>
      <c r="AW564" s="305"/>
      <c r="AX564" s="305"/>
      <c r="AY564" s="305"/>
      <c r="AZ564" s="305"/>
      <c r="BA564" s="305"/>
      <c r="BB564" s="305"/>
      <c r="BC564" s="305"/>
    </row>
    <row r="565" spans="1:55" s="306" customFormat="1" ht="15.75" customHeight="1">
      <c r="A565" s="304"/>
      <c r="B565" s="580" t="s">
        <v>489</v>
      </c>
      <c r="C565" s="580"/>
      <c r="D565" s="580"/>
      <c r="E565" s="580"/>
      <c r="F565" s="580"/>
      <c r="G565" s="580"/>
      <c r="H565" s="580"/>
      <c r="I565" s="580"/>
      <c r="J565" s="324">
        <v>1611</v>
      </c>
      <c r="K565" s="589"/>
      <c r="L565" s="589"/>
      <c r="M565" s="589"/>
      <c r="N565" s="589"/>
      <c r="O565" s="589"/>
      <c r="P565" s="335" t="s">
        <v>26</v>
      </c>
      <c r="Q565" s="305"/>
      <c r="R565" s="305"/>
      <c r="S565" s="305"/>
      <c r="T565" s="305"/>
      <c r="U565" s="305"/>
      <c r="V565" s="305"/>
      <c r="W565" s="305"/>
      <c r="X565" s="305"/>
      <c r="Y565" s="305"/>
      <c r="Z565" s="305"/>
      <c r="AA565" s="305"/>
      <c r="AB565" s="305"/>
      <c r="AC565" s="305"/>
      <c r="AD565" s="305"/>
      <c r="AE565" s="305"/>
      <c r="AF565" s="305"/>
      <c r="AG565" s="305"/>
      <c r="AH565" s="305"/>
      <c r="AI565" s="305"/>
      <c r="AJ565" s="305"/>
      <c r="AK565" s="305"/>
      <c r="AL565" s="305"/>
      <c r="AM565" s="305"/>
      <c r="AN565" s="305"/>
      <c r="AO565" s="305"/>
      <c r="AP565" s="305"/>
      <c r="AQ565" s="305"/>
      <c r="AR565" s="305"/>
      <c r="AS565" s="305"/>
      <c r="AT565" s="305"/>
      <c r="AU565" s="305"/>
      <c r="AV565" s="305"/>
      <c r="AW565" s="305"/>
      <c r="AX565" s="305"/>
      <c r="AY565" s="305"/>
      <c r="AZ565" s="305"/>
      <c r="BA565" s="305"/>
      <c r="BB565" s="305"/>
      <c r="BC565" s="305"/>
    </row>
    <row r="566" spans="1:55" s="306" customFormat="1" ht="15.75" customHeight="1">
      <c r="A566" s="304"/>
      <c r="B566" s="625" t="s">
        <v>491</v>
      </c>
      <c r="C566" s="625"/>
      <c r="D566" s="625"/>
      <c r="E566" s="625"/>
      <c r="F566" s="625"/>
      <c r="G566" s="625"/>
      <c r="H566" s="625"/>
      <c r="I566" s="625"/>
      <c r="J566" s="324">
        <v>1612</v>
      </c>
      <c r="K566" s="589"/>
      <c r="L566" s="589"/>
      <c r="M566" s="589"/>
      <c r="N566" s="589"/>
      <c r="O566" s="589"/>
      <c r="P566" s="335" t="s">
        <v>26</v>
      </c>
      <c r="Q566" s="305"/>
      <c r="R566" s="305"/>
      <c r="S566" s="305"/>
      <c r="T566" s="305"/>
      <c r="U566" s="305"/>
      <c r="V566" s="305"/>
      <c r="W566" s="305"/>
      <c r="X566" s="305"/>
      <c r="Y566" s="305"/>
      <c r="Z566" s="305"/>
      <c r="AA566" s="305"/>
      <c r="AB566" s="305"/>
      <c r="AC566" s="305"/>
      <c r="AD566" s="305"/>
      <c r="AE566" s="305"/>
      <c r="AF566" s="305"/>
      <c r="AG566" s="305"/>
      <c r="AH566" s="305"/>
      <c r="AI566" s="305"/>
      <c r="AJ566" s="305"/>
      <c r="AK566" s="305"/>
      <c r="AL566" s="305"/>
      <c r="AM566" s="305"/>
      <c r="AN566" s="305"/>
      <c r="AO566" s="305"/>
      <c r="AP566" s="305"/>
      <c r="AQ566" s="305"/>
      <c r="AR566" s="305"/>
      <c r="AS566" s="305"/>
      <c r="AT566" s="305"/>
      <c r="AU566" s="305"/>
      <c r="AV566" s="305"/>
      <c r="AW566" s="305"/>
      <c r="AX566" s="305"/>
      <c r="AY566" s="305"/>
      <c r="AZ566" s="305"/>
      <c r="BA566" s="305"/>
      <c r="BB566" s="305"/>
      <c r="BC566" s="305"/>
    </row>
    <row r="567" spans="1:55" s="306" customFormat="1" ht="15.75" customHeight="1">
      <c r="A567" s="304"/>
      <c r="B567" s="625" t="s">
        <v>492</v>
      </c>
      <c r="C567" s="625"/>
      <c r="D567" s="625"/>
      <c r="E567" s="625"/>
      <c r="F567" s="625"/>
      <c r="G567" s="625"/>
      <c r="H567" s="625"/>
      <c r="I567" s="625"/>
      <c r="J567" s="324">
        <v>1613</v>
      </c>
      <c r="K567" s="589"/>
      <c r="L567" s="589"/>
      <c r="M567" s="589"/>
      <c r="N567" s="589"/>
      <c r="O567" s="589"/>
      <c r="P567" s="335" t="s">
        <v>26</v>
      </c>
      <c r="Q567" s="305"/>
      <c r="R567" s="305"/>
      <c r="S567" s="305"/>
      <c r="T567" s="305"/>
      <c r="U567" s="305"/>
      <c r="V567" s="305"/>
      <c r="W567" s="305"/>
      <c r="X567" s="305"/>
      <c r="Y567" s="305"/>
      <c r="Z567" s="305"/>
      <c r="AA567" s="305"/>
      <c r="AB567" s="305"/>
      <c r="AC567" s="305"/>
      <c r="AD567" s="305"/>
      <c r="AE567" s="305"/>
      <c r="AF567" s="305"/>
      <c r="AG567" s="305"/>
      <c r="AH567" s="305"/>
      <c r="AI567" s="305"/>
      <c r="AJ567" s="305"/>
      <c r="AK567" s="305"/>
      <c r="AL567" s="305"/>
      <c r="AM567" s="305"/>
      <c r="AN567" s="305"/>
      <c r="AO567" s="305"/>
      <c r="AP567" s="305"/>
      <c r="AQ567" s="305"/>
      <c r="AR567" s="305"/>
      <c r="AS567" s="305"/>
      <c r="AT567" s="305"/>
      <c r="AU567" s="305"/>
      <c r="AV567" s="305"/>
      <c r="AW567" s="305"/>
      <c r="AX567" s="305"/>
      <c r="AY567" s="305"/>
      <c r="AZ567" s="305"/>
      <c r="BA567" s="305"/>
      <c r="BB567" s="305"/>
      <c r="BC567" s="305"/>
    </row>
    <row r="568" spans="1:55" s="306" customFormat="1" ht="15.75" customHeight="1">
      <c r="A568" s="304"/>
      <c r="B568" s="625" t="s">
        <v>493</v>
      </c>
      <c r="C568" s="625"/>
      <c r="D568" s="625"/>
      <c r="E568" s="625"/>
      <c r="F568" s="625"/>
      <c r="G568" s="625"/>
      <c r="H568" s="625"/>
      <c r="I568" s="625"/>
      <c r="J568" s="324">
        <v>1614</v>
      </c>
      <c r="K568" s="589"/>
      <c r="L568" s="589"/>
      <c r="M568" s="589"/>
      <c r="N568" s="589"/>
      <c r="O568" s="589"/>
      <c r="P568" s="335" t="s">
        <v>26</v>
      </c>
      <c r="Q568" s="305"/>
      <c r="R568" s="305"/>
      <c r="S568" s="305"/>
      <c r="T568" s="305"/>
      <c r="U568" s="305"/>
      <c r="V568" s="305"/>
      <c r="W568" s="305"/>
      <c r="X568" s="305"/>
      <c r="Y568" s="305"/>
      <c r="Z568" s="305"/>
      <c r="AA568" s="305"/>
      <c r="AB568" s="305"/>
      <c r="AC568" s="305"/>
      <c r="AD568" s="305"/>
      <c r="AE568" s="305"/>
      <c r="AF568" s="305"/>
      <c r="AG568" s="305"/>
      <c r="AH568" s="305"/>
      <c r="AI568" s="305"/>
      <c r="AJ568" s="305"/>
      <c r="AK568" s="305"/>
      <c r="AL568" s="305"/>
      <c r="AM568" s="305"/>
      <c r="AN568" s="305"/>
      <c r="AO568" s="305"/>
      <c r="AP568" s="305"/>
      <c r="AQ568" s="305"/>
      <c r="AR568" s="305"/>
      <c r="AS568" s="305"/>
      <c r="AT568" s="305"/>
      <c r="AU568" s="305"/>
      <c r="AV568" s="305"/>
      <c r="AW568" s="305"/>
      <c r="AX568" s="305"/>
      <c r="AY568" s="305"/>
      <c r="AZ568" s="305"/>
      <c r="BA568" s="305"/>
      <c r="BB568" s="305"/>
      <c r="BC568" s="305"/>
    </row>
    <row r="569" spans="1:55" s="306" customFormat="1" ht="15.75" customHeight="1">
      <c r="A569" s="304"/>
      <c r="B569" s="408" t="s">
        <v>736</v>
      </c>
      <c r="C569" s="408"/>
      <c r="D569" s="408"/>
      <c r="E569" s="408"/>
      <c r="F569" s="408"/>
      <c r="G569" s="408"/>
      <c r="H569" s="408"/>
      <c r="I569" s="408"/>
      <c r="J569" s="324">
        <v>1820</v>
      </c>
      <c r="K569" s="589"/>
      <c r="L569" s="589"/>
      <c r="M569" s="589"/>
      <c r="N569" s="589"/>
      <c r="O569" s="589"/>
      <c r="P569" s="335" t="s">
        <v>26</v>
      </c>
      <c r="Q569" s="305"/>
      <c r="R569" s="305"/>
      <c r="S569" s="305"/>
      <c r="T569" s="305"/>
      <c r="U569" s="305"/>
      <c r="V569" s="305"/>
      <c r="W569" s="305"/>
      <c r="X569" s="305"/>
      <c r="Y569" s="305"/>
      <c r="Z569" s="305"/>
      <c r="AA569" s="305"/>
      <c r="AB569" s="305"/>
      <c r="AC569" s="305"/>
      <c r="AD569" s="305"/>
      <c r="AE569" s="305"/>
      <c r="AF569" s="305"/>
      <c r="AG569" s="305"/>
      <c r="AH569" s="305"/>
      <c r="AI569" s="305"/>
      <c r="AJ569" s="305"/>
      <c r="AK569" s="305"/>
      <c r="AL569" s="305"/>
      <c r="AM569" s="305"/>
      <c r="AN569" s="305"/>
      <c r="AO569" s="305"/>
      <c r="AP569" s="305"/>
      <c r="AQ569" s="305"/>
      <c r="AR569" s="305"/>
      <c r="AS569" s="305"/>
      <c r="AT569" s="305"/>
      <c r="AU569" s="305"/>
      <c r="AV569" s="305"/>
      <c r="AW569" s="305"/>
      <c r="AX569" s="305"/>
      <c r="AY569" s="305"/>
      <c r="AZ569" s="305"/>
      <c r="BA569" s="305"/>
      <c r="BB569" s="305"/>
      <c r="BC569" s="305"/>
    </row>
    <row r="570" spans="1:55" s="306" customFormat="1" ht="15.75" customHeight="1">
      <c r="A570" s="304"/>
      <c r="B570" s="625" t="s">
        <v>494</v>
      </c>
      <c r="C570" s="625"/>
      <c r="D570" s="625"/>
      <c r="E570" s="625"/>
      <c r="F570" s="625"/>
      <c r="G570" s="625"/>
      <c r="H570" s="625"/>
      <c r="I570" s="625"/>
      <c r="J570" s="324">
        <v>1615</v>
      </c>
      <c r="K570" s="589"/>
      <c r="L570" s="589"/>
      <c r="M570" s="589"/>
      <c r="N570" s="589"/>
      <c r="O570" s="589"/>
      <c r="P570" s="335" t="s">
        <v>26</v>
      </c>
      <c r="Q570" s="305"/>
      <c r="R570" s="305"/>
      <c r="S570" s="305"/>
      <c r="T570" s="305"/>
      <c r="U570" s="305"/>
      <c r="V570" s="305"/>
      <c r="W570" s="305"/>
      <c r="X570" s="305"/>
      <c r="Y570" s="305"/>
      <c r="Z570" s="305"/>
      <c r="AA570" s="305"/>
      <c r="AB570" s="305"/>
      <c r="AC570" s="305"/>
      <c r="AD570" s="305"/>
      <c r="AE570" s="305"/>
      <c r="AF570" s="305"/>
      <c r="AG570" s="305"/>
      <c r="AH570" s="305"/>
      <c r="AI570" s="305"/>
      <c r="AJ570" s="305"/>
      <c r="AK570" s="305"/>
      <c r="AL570" s="305"/>
      <c r="AM570" s="305"/>
      <c r="AN570" s="305"/>
      <c r="AO570" s="305"/>
      <c r="AP570" s="305"/>
      <c r="AQ570" s="305"/>
      <c r="AR570" s="305"/>
      <c r="AS570" s="305"/>
      <c r="AT570" s="305"/>
      <c r="AU570" s="305"/>
      <c r="AV570" s="305"/>
      <c r="AW570" s="305"/>
      <c r="AX570" s="305"/>
      <c r="AY570" s="305"/>
      <c r="AZ570" s="305"/>
      <c r="BA570" s="305"/>
      <c r="BB570" s="305"/>
      <c r="BC570" s="305"/>
    </row>
    <row r="571" spans="1:55" s="306" customFormat="1" ht="15.75" customHeight="1">
      <c r="A571" s="304"/>
      <c r="B571" s="625" t="s">
        <v>495</v>
      </c>
      <c r="C571" s="625"/>
      <c r="D571" s="625"/>
      <c r="E571" s="625"/>
      <c r="F571" s="625"/>
      <c r="G571" s="625"/>
      <c r="H571" s="625"/>
      <c r="I571" s="625"/>
      <c r="J571" s="324">
        <v>1616</v>
      </c>
      <c r="K571" s="589"/>
      <c r="L571" s="589"/>
      <c r="M571" s="589"/>
      <c r="N571" s="589"/>
      <c r="O571" s="589"/>
      <c r="P571" s="335" t="s">
        <v>26</v>
      </c>
      <c r="Q571" s="305"/>
      <c r="R571" s="305"/>
      <c r="S571" s="305"/>
      <c r="T571" s="305"/>
      <c r="U571" s="305"/>
      <c r="V571" s="305"/>
      <c r="W571" s="305"/>
      <c r="X571" s="305"/>
      <c r="Y571" s="305"/>
      <c r="Z571" s="305"/>
      <c r="AA571" s="305"/>
      <c r="AB571" s="305"/>
      <c r="AC571" s="305"/>
      <c r="AD571" s="305"/>
      <c r="AE571" s="305"/>
      <c r="AF571" s="305"/>
      <c r="AG571" s="305"/>
      <c r="AH571" s="305"/>
      <c r="AI571" s="305"/>
      <c r="AJ571" s="305"/>
      <c r="AK571" s="305"/>
      <c r="AL571" s="305"/>
      <c r="AM571" s="305"/>
      <c r="AN571" s="305"/>
      <c r="AO571" s="305"/>
      <c r="AP571" s="305"/>
      <c r="AQ571" s="305"/>
      <c r="AR571" s="305"/>
      <c r="AS571" s="305"/>
      <c r="AT571" s="305"/>
      <c r="AU571" s="305"/>
      <c r="AV571" s="305"/>
      <c r="AW571" s="305"/>
      <c r="AX571" s="305"/>
      <c r="AY571" s="305"/>
      <c r="AZ571" s="305"/>
      <c r="BA571" s="305"/>
      <c r="BB571" s="305"/>
      <c r="BC571" s="305"/>
    </row>
    <row r="572" spans="1:55" s="306" customFormat="1" ht="15.75" customHeight="1">
      <c r="A572" s="304"/>
      <c r="B572" s="625" t="s">
        <v>496</v>
      </c>
      <c r="C572" s="625"/>
      <c r="D572" s="625"/>
      <c r="E572" s="625"/>
      <c r="F572" s="625"/>
      <c r="G572" s="625"/>
      <c r="H572" s="625"/>
      <c r="I572" s="625"/>
      <c r="J572" s="324">
        <v>1617</v>
      </c>
      <c r="K572" s="589"/>
      <c r="L572" s="589"/>
      <c r="M572" s="589"/>
      <c r="N572" s="589"/>
      <c r="O572" s="589"/>
      <c r="P572" s="335" t="s">
        <v>26</v>
      </c>
      <c r="Q572" s="305"/>
      <c r="R572" s="305"/>
      <c r="S572" s="305"/>
      <c r="T572" s="305"/>
      <c r="U572" s="305"/>
      <c r="V572" s="305"/>
      <c r="W572" s="305"/>
      <c r="X572" s="305"/>
      <c r="Y572" s="305"/>
      <c r="Z572" s="305"/>
      <c r="AA572" s="305"/>
      <c r="AB572" s="305"/>
      <c r="AC572" s="305"/>
      <c r="AD572" s="305"/>
      <c r="AE572" s="305"/>
      <c r="AF572" s="305"/>
      <c r="AG572" s="305"/>
      <c r="AH572" s="305"/>
      <c r="AI572" s="305"/>
      <c r="AJ572" s="305"/>
      <c r="AK572" s="305"/>
      <c r="AL572" s="305"/>
      <c r="AM572" s="305"/>
      <c r="AN572" s="305"/>
      <c r="AO572" s="305"/>
      <c r="AP572" s="305"/>
      <c r="AQ572" s="305"/>
      <c r="AR572" s="305"/>
      <c r="AS572" s="305"/>
      <c r="AT572" s="305"/>
      <c r="AU572" s="305"/>
      <c r="AV572" s="305"/>
      <c r="AW572" s="305"/>
      <c r="AX572" s="305"/>
      <c r="AY572" s="305"/>
      <c r="AZ572" s="305"/>
      <c r="BA572" s="305"/>
      <c r="BB572" s="305"/>
      <c r="BC572" s="305"/>
    </row>
    <row r="573" spans="1:55" s="306" customFormat="1" ht="15.75" customHeight="1">
      <c r="A573" s="304"/>
      <c r="B573" s="625" t="s">
        <v>497</v>
      </c>
      <c r="C573" s="625"/>
      <c r="D573" s="625"/>
      <c r="E573" s="625"/>
      <c r="F573" s="625"/>
      <c r="G573" s="625"/>
      <c r="H573" s="625"/>
      <c r="I573" s="625"/>
      <c r="J573" s="324">
        <v>1618</v>
      </c>
      <c r="K573" s="589"/>
      <c r="L573" s="589"/>
      <c r="M573" s="589"/>
      <c r="N573" s="589"/>
      <c r="O573" s="589"/>
      <c r="P573" s="335" t="s">
        <v>26</v>
      </c>
      <c r="Q573" s="305"/>
      <c r="R573" s="305"/>
      <c r="S573" s="305"/>
      <c r="T573" s="305"/>
      <c r="U573" s="305"/>
      <c r="V573" s="305"/>
      <c r="W573" s="305"/>
      <c r="X573" s="305"/>
      <c r="Y573" s="305"/>
      <c r="Z573" s="305"/>
      <c r="AA573" s="305"/>
      <c r="AB573" s="305"/>
      <c r="AC573" s="305"/>
      <c r="AD573" s="305"/>
      <c r="AE573" s="305"/>
      <c r="AF573" s="305"/>
      <c r="AG573" s="305"/>
      <c r="AH573" s="305"/>
      <c r="AI573" s="305"/>
      <c r="AJ573" s="305"/>
      <c r="AK573" s="305"/>
      <c r="AL573" s="305"/>
      <c r="AM573" s="305"/>
      <c r="AN573" s="305"/>
      <c r="AO573" s="305"/>
      <c r="AP573" s="305"/>
      <c r="AQ573" s="305"/>
      <c r="AR573" s="305"/>
      <c r="AS573" s="305"/>
      <c r="AT573" s="305"/>
      <c r="AU573" s="305"/>
      <c r="AV573" s="305"/>
      <c r="AW573" s="305"/>
      <c r="AX573" s="305"/>
      <c r="AY573" s="305"/>
      <c r="AZ573" s="305"/>
      <c r="BA573" s="305"/>
      <c r="BB573" s="305"/>
      <c r="BC573" s="305"/>
    </row>
    <row r="574" spans="1:55" s="306" customFormat="1" ht="15.75" customHeight="1">
      <c r="A574" s="304"/>
      <c r="B574" s="625" t="s">
        <v>499</v>
      </c>
      <c r="C574" s="625"/>
      <c r="D574" s="625"/>
      <c r="E574" s="625"/>
      <c r="F574" s="625"/>
      <c r="G574" s="625"/>
      <c r="H574" s="625"/>
      <c r="I574" s="625"/>
      <c r="J574" s="324">
        <v>1620</v>
      </c>
      <c r="K574" s="589"/>
      <c r="L574" s="589"/>
      <c r="M574" s="589"/>
      <c r="N574" s="589"/>
      <c r="O574" s="589"/>
      <c r="P574" s="335" t="s">
        <v>26</v>
      </c>
      <c r="Q574" s="305"/>
      <c r="R574" s="305"/>
      <c r="S574" s="305"/>
      <c r="T574" s="305"/>
      <c r="U574" s="305"/>
      <c r="V574" s="305"/>
      <c r="W574" s="305"/>
      <c r="X574" s="305"/>
      <c r="Y574" s="305"/>
      <c r="Z574" s="305"/>
      <c r="AA574" s="305"/>
      <c r="AB574" s="305"/>
      <c r="AC574" s="305"/>
      <c r="AD574" s="305"/>
      <c r="AE574" s="305"/>
      <c r="AF574" s="305"/>
      <c r="AG574" s="305"/>
      <c r="AH574" s="305"/>
      <c r="AI574" s="305"/>
      <c r="AJ574" s="305"/>
      <c r="AK574" s="305"/>
      <c r="AL574" s="305"/>
      <c r="AM574" s="305"/>
      <c r="AN574" s="305"/>
      <c r="AO574" s="305"/>
      <c r="AP574" s="305"/>
      <c r="AQ574" s="305"/>
      <c r="AR574" s="305"/>
      <c r="AS574" s="305"/>
      <c r="AT574" s="305"/>
      <c r="AU574" s="305"/>
      <c r="AV574" s="305"/>
      <c r="AW574" s="305"/>
      <c r="AX574" s="305"/>
      <c r="AY574" s="305"/>
      <c r="AZ574" s="305"/>
      <c r="BA574" s="305"/>
      <c r="BB574" s="305"/>
      <c r="BC574" s="305"/>
    </row>
    <row r="575" spans="1:55" s="306" customFormat="1" ht="15.75" customHeight="1">
      <c r="A575" s="304"/>
      <c r="B575" s="625" t="s">
        <v>714</v>
      </c>
      <c r="C575" s="625"/>
      <c r="D575" s="625"/>
      <c r="E575" s="625"/>
      <c r="F575" s="625"/>
      <c r="G575" s="625"/>
      <c r="H575" s="625"/>
      <c r="I575" s="625"/>
      <c r="J575" s="324">
        <v>1621</v>
      </c>
      <c r="K575" s="589"/>
      <c r="L575" s="589"/>
      <c r="M575" s="589"/>
      <c r="N575" s="589"/>
      <c r="O575" s="589"/>
      <c r="P575" s="335" t="s">
        <v>26</v>
      </c>
      <c r="Q575" s="305"/>
      <c r="R575" s="305"/>
      <c r="S575" s="305"/>
      <c r="T575" s="305"/>
      <c r="U575" s="305"/>
      <c r="V575" s="305"/>
      <c r="W575" s="305"/>
      <c r="X575" s="305"/>
      <c r="Y575" s="305"/>
      <c r="Z575" s="305"/>
      <c r="AA575" s="305"/>
      <c r="AB575" s="305"/>
      <c r="AC575" s="305"/>
      <c r="AD575" s="305"/>
      <c r="AE575" s="305"/>
      <c r="AF575" s="305"/>
      <c r="AG575" s="305"/>
      <c r="AH575" s="305"/>
      <c r="AI575" s="305"/>
      <c r="AJ575" s="305"/>
      <c r="AK575" s="305"/>
      <c r="AL575" s="305"/>
      <c r="AM575" s="305"/>
      <c r="AN575" s="305"/>
      <c r="AO575" s="305"/>
      <c r="AP575" s="305"/>
      <c r="AQ575" s="305"/>
      <c r="AR575" s="305"/>
      <c r="AS575" s="305"/>
      <c r="AT575" s="305"/>
      <c r="AU575" s="305"/>
      <c r="AV575" s="305"/>
      <c r="AW575" s="305"/>
      <c r="AX575" s="305"/>
      <c r="AY575" s="305"/>
      <c r="AZ575" s="305"/>
      <c r="BA575" s="305"/>
      <c r="BB575" s="305"/>
      <c r="BC575" s="305"/>
    </row>
    <row r="576" spans="1:55" s="306" customFormat="1" ht="15.75" customHeight="1">
      <c r="A576" s="304"/>
      <c r="B576" s="625" t="s">
        <v>503</v>
      </c>
      <c r="C576" s="625"/>
      <c r="D576" s="625"/>
      <c r="E576" s="625"/>
      <c r="F576" s="625"/>
      <c r="G576" s="625"/>
      <c r="H576" s="625"/>
      <c r="I576" s="625"/>
      <c r="J576" s="324">
        <v>1622</v>
      </c>
      <c r="K576" s="589"/>
      <c r="L576" s="589"/>
      <c r="M576" s="589"/>
      <c r="N576" s="589"/>
      <c r="O576" s="589"/>
      <c r="P576" s="335" t="s">
        <v>26</v>
      </c>
      <c r="Q576" s="305"/>
      <c r="R576" s="305"/>
      <c r="S576" s="305"/>
      <c r="T576" s="305"/>
      <c r="U576" s="305"/>
      <c r="V576" s="305"/>
      <c r="W576" s="305"/>
      <c r="X576" s="305"/>
      <c r="Y576" s="305"/>
      <c r="Z576" s="305"/>
      <c r="AA576" s="305"/>
      <c r="AB576" s="305"/>
      <c r="AC576" s="305"/>
      <c r="AD576" s="305"/>
      <c r="AE576" s="305"/>
      <c r="AF576" s="305"/>
      <c r="AG576" s="305"/>
      <c r="AH576" s="305"/>
      <c r="AI576" s="305"/>
      <c r="AJ576" s="305"/>
      <c r="AK576" s="305"/>
      <c r="AL576" s="305"/>
      <c r="AM576" s="305"/>
      <c r="AN576" s="305"/>
      <c r="AO576" s="305"/>
      <c r="AP576" s="305"/>
      <c r="AQ576" s="305"/>
      <c r="AR576" s="305"/>
      <c r="AS576" s="305"/>
      <c r="AT576" s="305"/>
      <c r="AU576" s="305"/>
      <c r="AV576" s="305"/>
      <c r="AW576" s="305"/>
      <c r="AX576" s="305"/>
      <c r="AY576" s="305"/>
      <c r="AZ576" s="305"/>
      <c r="BA576" s="305"/>
      <c r="BB576" s="305"/>
      <c r="BC576" s="305"/>
    </row>
    <row r="577" spans="1:55" s="306" customFormat="1" ht="15.75" customHeight="1">
      <c r="A577" s="304"/>
      <c r="B577" s="625" t="s">
        <v>504</v>
      </c>
      <c r="C577" s="625"/>
      <c r="D577" s="625"/>
      <c r="E577" s="625"/>
      <c r="F577" s="625"/>
      <c r="G577" s="625"/>
      <c r="H577" s="625"/>
      <c r="I577" s="625"/>
      <c r="J577" s="324">
        <v>1623</v>
      </c>
      <c r="K577" s="589"/>
      <c r="L577" s="589"/>
      <c r="M577" s="589"/>
      <c r="N577" s="589"/>
      <c r="O577" s="589"/>
      <c r="P577" s="335" t="s">
        <v>26</v>
      </c>
      <c r="Q577" s="305"/>
      <c r="R577" s="305"/>
      <c r="S577" s="305"/>
      <c r="T577" s="305"/>
      <c r="U577" s="305"/>
      <c r="V577" s="305"/>
      <c r="W577" s="305"/>
      <c r="X577" s="305"/>
      <c r="Y577" s="305"/>
      <c r="Z577" s="305"/>
      <c r="AA577" s="305"/>
      <c r="AB577" s="305"/>
      <c r="AC577" s="305"/>
      <c r="AD577" s="305"/>
      <c r="AE577" s="305"/>
      <c r="AF577" s="305"/>
      <c r="AG577" s="305"/>
      <c r="AH577" s="305"/>
      <c r="AI577" s="305"/>
      <c r="AJ577" s="305"/>
      <c r="AK577" s="305"/>
      <c r="AL577" s="305"/>
      <c r="AM577" s="305"/>
      <c r="AN577" s="305"/>
      <c r="AO577" s="305"/>
      <c r="AP577" s="305"/>
      <c r="AQ577" s="305"/>
      <c r="AR577" s="305"/>
      <c r="AS577" s="305"/>
      <c r="AT577" s="305"/>
      <c r="AU577" s="305"/>
      <c r="AV577" s="305"/>
      <c r="AW577" s="305"/>
      <c r="AX577" s="305"/>
      <c r="AY577" s="305"/>
      <c r="AZ577" s="305"/>
      <c r="BA577" s="305"/>
      <c r="BB577" s="305"/>
      <c r="BC577" s="305"/>
    </row>
    <row r="578" spans="1:55" s="306" customFormat="1" ht="15.75" customHeight="1">
      <c r="A578" s="304"/>
      <c r="B578" s="625" t="s">
        <v>507</v>
      </c>
      <c r="C578" s="625"/>
      <c r="D578" s="625"/>
      <c r="E578" s="625"/>
      <c r="F578" s="625"/>
      <c r="G578" s="625"/>
      <c r="H578" s="625"/>
      <c r="I578" s="625"/>
      <c r="J578" s="324">
        <v>1624</v>
      </c>
      <c r="K578" s="589"/>
      <c r="L578" s="589"/>
      <c r="M578" s="589"/>
      <c r="N578" s="589"/>
      <c r="O578" s="589"/>
      <c r="P578" s="335" t="s">
        <v>26</v>
      </c>
      <c r="Q578" s="305"/>
      <c r="R578" s="305"/>
      <c r="S578" s="305"/>
      <c r="T578" s="305"/>
      <c r="U578" s="305"/>
      <c r="V578" s="305"/>
      <c r="W578" s="305"/>
      <c r="X578" s="305"/>
      <c r="Y578" s="305"/>
      <c r="Z578" s="305"/>
      <c r="AA578" s="305"/>
      <c r="AB578" s="305"/>
      <c r="AC578" s="305"/>
      <c r="AD578" s="305"/>
      <c r="AE578" s="305"/>
      <c r="AF578" s="305"/>
      <c r="AG578" s="305"/>
      <c r="AH578" s="305"/>
      <c r="AI578" s="305"/>
      <c r="AJ578" s="305"/>
      <c r="AK578" s="305"/>
      <c r="AL578" s="305"/>
      <c r="AM578" s="305"/>
      <c r="AN578" s="305"/>
      <c r="AO578" s="305"/>
      <c r="AP578" s="305"/>
      <c r="AQ578" s="305"/>
      <c r="AR578" s="305"/>
      <c r="AS578" s="305"/>
      <c r="AT578" s="305"/>
      <c r="AU578" s="305"/>
      <c r="AV578" s="305"/>
      <c r="AW578" s="305"/>
      <c r="AX578" s="305"/>
      <c r="AY578" s="305"/>
      <c r="AZ578" s="305"/>
      <c r="BA578" s="305"/>
      <c r="BB578" s="305"/>
      <c r="BC578" s="305"/>
    </row>
    <row r="579" spans="1:55" s="306" customFormat="1" ht="15.75" customHeight="1">
      <c r="A579" s="304"/>
      <c r="B579" s="625" t="s">
        <v>508</v>
      </c>
      <c r="C579" s="625"/>
      <c r="D579" s="625"/>
      <c r="E579" s="625"/>
      <c r="F579" s="625"/>
      <c r="G579" s="625"/>
      <c r="H579" s="625"/>
      <c r="I579" s="625"/>
      <c r="J579" s="324">
        <v>1625</v>
      </c>
      <c r="K579" s="589"/>
      <c r="L579" s="589"/>
      <c r="M579" s="589"/>
      <c r="N579" s="589"/>
      <c r="O579" s="589"/>
      <c r="P579" s="335" t="s">
        <v>26</v>
      </c>
      <c r="Q579" s="305"/>
      <c r="R579" s="305"/>
      <c r="S579" s="305"/>
      <c r="T579" s="305"/>
      <c r="U579" s="305"/>
      <c r="V579" s="305"/>
      <c r="W579" s="305"/>
      <c r="X579" s="305"/>
      <c r="Y579" s="305"/>
      <c r="Z579" s="305"/>
      <c r="AA579" s="305"/>
      <c r="AB579" s="305"/>
      <c r="AC579" s="305"/>
      <c r="AD579" s="305"/>
      <c r="AE579" s="305"/>
      <c r="AF579" s="305"/>
      <c r="AG579" s="305"/>
      <c r="AH579" s="305"/>
      <c r="AI579" s="305"/>
      <c r="AJ579" s="305"/>
      <c r="AK579" s="305"/>
      <c r="AL579" s="305"/>
      <c r="AM579" s="305"/>
      <c r="AN579" s="305"/>
      <c r="AO579" s="305"/>
      <c r="AP579" s="305"/>
      <c r="AQ579" s="305"/>
      <c r="AR579" s="305"/>
      <c r="AS579" s="305"/>
      <c r="AT579" s="305"/>
      <c r="AU579" s="305"/>
      <c r="AV579" s="305"/>
      <c r="AW579" s="305"/>
      <c r="AX579" s="305"/>
      <c r="AY579" s="305"/>
      <c r="AZ579" s="305"/>
      <c r="BA579" s="305"/>
      <c r="BB579" s="305"/>
      <c r="BC579" s="305"/>
    </row>
    <row r="580" spans="1:55" s="306" customFormat="1" ht="15.75" customHeight="1">
      <c r="A580" s="304"/>
      <c r="B580" s="625" t="s">
        <v>737</v>
      </c>
      <c r="C580" s="625"/>
      <c r="D580" s="625"/>
      <c r="E580" s="625"/>
      <c r="F580" s="625"/>
      <c r="G580" s="625"/>
      <c r="H580" s="625"/>
      <c r="I580" s="625"/>
      <c r="J580" s="324">
        <v>1626</v>
      </c>
      <c r="K580" s="589"/>
      <c r="L580" s="589"/>
      <c r="M580" s="589"/>
      <c r="N580" s="589"/>
      <c r="O580" s="589"/>
      <c r="P580" s="335" t="s">
        <v>26</v>
      </c>
      <c r="Q580" s="305"/>
      <c r="R580" s="305"/>
      <c r="S580" s="305"/>
      <c r="T580" s="305"/>
      <c r="U580" s="305"/>
      <c r="V580" s="305"/>
      <c r="W580" s="305"/>
      <c r="X580" s="305"/>
      <c r="Y580" s="305"/>
      <c r="Z580" s="305"/>
      <c r="AA580" s="305"/>
      <c r="AB580" s="305"/>
      <c r="AC580" s="305"/>
      <c r="AD580" s="305"/>
      <c r="AE580" s="305"/>
      <c r="AF580" s="305"/>
      <c r="AG580" s="305"/>
      <c r="AH580" s="305"/>
      <c r="AI580" s="305"/>
      <c r="AJ580" s="305"/>
      <c r="AK580" s="305"/>
      <c r="AL580" s="305"/>
      <c r="AM580" s="305"/>
      <c r="AN580" s="305"/>
      <c r="AO580" s="305"/>
      <c r="AP580" s="305"/>
      <c r="AQ580" s="305"/>
      <c r="AR580" s="305"/>
      <c r="AS580" s="305"/>
      <c r="AT580" s="305"/>
      <c r="AU580" s="305"/>
      <c r="AV580" s="305"/>
      <c r="AW580" s="305"/>
      <c r="AX580" s="305"/>
      <c r="AY580" s="305"/>
      <c r="AZ580" s="305"/>
      <c r="BA580" s="305"/>
      <c r="BB580" s="305"/>
      <c r="BC580" s="305"/>
    </row>
    <row r="581" spans="1:55" s="306" customFormat="1" ht="15.75" customHeight="1">
      <c r="A581" s="304"/>
      <c r="B581" s="625" t="s">
        <v>738</v>
      </c>
      <c r="C581" s="625"/>
      <c r="D581" s="625"/>
      <c r="E581" s="625"/>
      <c r="F581" s="625"/>
      <c r="G581" s="625"/>
      <c r="H581" s="625"/>
      <c r="I581" s="625"/>
      <c r="J581" s="324">
        <v>1627</v>
      </c>
      <c r="K581" s="589"/>
      <c r="L581" s="589"/>
      <c r="M581" s="589"/>
      <c r="N581" s="589"/>
      <c r="O581" s="589"/>
      <c r="P581" s="335" t="s">
        <v>26</v>
      </c>
      <c r="Q581" s="305"/>
      <c r="R581" s="305"/>
      <c r="S581" s="305"/>
      <c r="T581" s="305"/>
      <c r="U581" s="305"/>
      <c r="V581" s="305"/>
      <c r="W581" s="305"/>
      <c r="X581" s="305"/>
      <c r="Y581" s="305"/>
      <c r="Z581" s="305"/>
      <c r="AA581" s="305"/>
      <c r="AB581" s="305"/>
      <c r="AC581" s="305"/>
      <c r="AD581" s="305"/>
      <c r="AE581" s="305"/>
      <c r="AF581" s="305"/>
      <c r="AG581" s="305"/>
      <c r="AH581" s="305"/>
      <c r="AI581" s="305"/>
      <c r="AJ581" s="305"/>
      <c r="AK581" s="305"/>
      <c r="AL581" s="305"/>
      <c r="AM581" s="305"/>
      <c r="AN581" s="305"/>
      <c r="AO581" s="305"/>
      <c r="AP581" s="305"/>
      <c r="AQ581" s="305"/>
      <c r="AR581" s="305"/>
      <c r="AS581" s="305"/>
      <c r="AT581" s="305"/>
      <c r="AU581" s="305"/>
      <c r="AV581" s="305"/>
      <c r="AW581" s="305"/>
      <c r="AX581" s="305"/>
      <c r="AY581" s="305"/>
      <c r="AZ581" s="305"/>
      <c r="BA581" s="305"/>
      <c r="BB581" s="305"/>
      <c r="BC581" s="305"/>
    </row>
    <row r="582" spans="1:55" s="306" customFormat="1" ht="15.75" customHeight="1">
      <c r="A582" s="304"/>
      <c r="B582" s="580" t="s">
        <v>512</v>
      </c>
      <c r="C582" s="580"/>
      <c r="D582" s="580"/>
      <c r="E582" s="580"/>
      <c r="F582" s="580"/>
      <c r="G582" s="580"/>
      <c r="H582" s="580"/>
      <c r="I582" s="580"/>
      <c r="J582" s="324">
        <v>1628</v>
      </c>
      <c r="K582" s="589"/>
      <c r="L582" s="589"/>
      <c r="M582" s="589"/>
      <c r="N582" s="589"/>
      <c r="O582" s="589"/>
      <c r="P582" s="335" t="s">
        <v>26</v>
      </c>
      <c r="Q582" s="305"/>
      <c r="R582" s="305"/>
      <c r="S582" s="305"/>
      <c r="T582" s="305"/>
      <c r="U582" s="305"/>
      <c r="V582" s="305"/>
      <c r="W582" s="305"/>
      <c r="X582" s="305"/>
      <c r="Y582" s="305"/>
      <c r="Z582" s="305"/>
      <c r="AA582" s="305"/>
      <c r="AB582" s="305"/>
      <c r="AC582" s="305"/>
      <c r="AD582" s="305"/>
      <c r="AE582" s="305"/>
      <c r="AF582" s="305"/>
      <c r="AG582" s="305"/>
      <c r="AH582" s="305"/>
      <c r="AI582" s="305"/>
      <c r="AJ582" s="305"/>
      <c r="AK582" s="305"/>
      <c r="AL582" s="305"/>
      <c r="AM582" s="305"/>
      <c r="AN582" s="305"/>
      <c r="AO582" s="305"/>
      <c r="AP582" s="305"/>
      <c r="AQ582" s="305"/>
      <c r="AR582" s="305"/>
      <c r="AS582" s="305"/>
      <c r="AT582" s="305"/>
      <c r="AU582" s="305"/>
      <c r="AV582" s="305"/>
      <c r="AW582" s="305"/>
      <c r="AX582" s="305"/>
      <c r="AY582" s="305"/>
      <c r="AZ582" s="305"/>
      <c r="BA582" s="305"/>
      <c r="BB582" s="305"/>
      <c r="BC582" s="305"/>
    </row>
    <row r="583" spans="1:55" s="306" customFormat="1" ht="15.75" customHeight="1">
      <c r="A583" s="304"/>
      <c r="B583" s="672" t="s">
        <v>739</v>
      </c>
      <c r="C583" s="672"/>
      <c r="D583" s="672"/>
      <c r="E583" s="672"/>
      <c r="F583" s="672"/>
      <c r="G583" s="672"/>
      <c r="H583" s="672"/>
      <c r="I583" s="672"/>
      <c r="J583" s="409">
        <v>1629</v>
      </c>
      <c r="K583" s="673"/>
      <c r="L583" s="673"/>
      <c r="M583" s="673"/>
      <c r="N583" s="673"/>
      <c r="O583" s="673"/>
      <c r="P583" s="338" t="s">
        <v>27</v>
      </c>
      <c r="Q583" s="305"/>
      <c r="R583" s="305"/>
      <c r="S583" s="305"/>
      <c r="T583" s="305"/>
      <c r="U583" s="305"/>
      <c r="V583" s="305"/>
      <c r="W583" s="305"/>
      <c r="X583" s="305"/>
      <c r="Y583" s="305"/>
      <c r="Z583" s="305"/>
      <c r="AA583" s="305"/>
      <c r="AB583" s="305"/>
      <c r="AC583" s="305"/>
      <c r="AD583" s="305"/>
      <c r="AE583" s="305"/>
      <c r="AF583" s="305"/>
      <c r="AG583" s="305"/>
      <c r="AH583" s="305"/>
      <c r="AI583" s="305"/>
      <c r="AJ583" s="305"/>
      <c r="AK583" s="305"/>
      <c r="AL583" s="305"/>
      <c r="AM583" s="305"/>
      <c r="AN583" s="305"/>
      <c r="AO583" s="305"/>
      <c r="AP583" s="305"/>
      <c r="AQ583" s="305"/>
      <c r="AR583" s="305"/>
      <c r="AS583" s="305"/>
      <c r="AT583" s="305"/>
      <c r="AU583" s="305"/>
      <c r="AV583" s="305"/>
      <c r="AW583" s="305"/>
      <c r="AX583" s="305"/>
      <c r="AY583" s="305"/>
      <c r="AZ583" s="305"/>
      <c r="BA583" s="305"/>
      <c r="BB583" s="305"/>
      <c r="BC583" s="305"/>
    </row>
    <row r="584" spans="1:55" s="306" customFormat="1" ht="15.75" customHeight="1">
      <c r="A584" s="304"/>
      <c r="B584" s="668" t="s">
        <v>740</v>
      </c>
      <c r="C584" s="668"/>
      <c r="D584" s="668"/>
      <c r="E584" s="668"/>
      <c r="F584" s="668"/>
      <c r="G584" s="668"/>
      <c r="H584" s="668"/>
      <c r="I584" s="668"/>
      <c r="J584" s="409">
        <v>1630</v>
      </c>
      <c r="K584" s="673"/>
      <c r="L584" s="673"/>
      <c r="M584" s="673"/>
      <c r="N584" s="673"/>
      <c r="O584" s="673"/>
      <c r="P584" s="338" t="s">
        <v>27</v>
      </c>
      <c r="Q584" s="305"/>
      <c r="R584" s="305"/>
      <c r="S584" s="305"/>
      <c r="T584" s="305"/>
      <c r="U584" s="305"/>
      <c r="V584" s="305"/>
      <c r="W584" s="305"/>
      <c r="X584" s="305"/>
      <c r="Y584" s="305"/>
      <c r="Z584" s="305"/>
      <c r="AA584" s="305"/>
      <c r="AB584" s="305"/>
      <c r="AC584" s="305"/>
      <c r="AD584" s="305"/>
      <c r="AE584" s="305"/>
      <c r="AF584" s="305"/>
      <c r="AG584" s="305"/>
      <c r="AH584" s="305"/>
      <c r="AI584" s="305"/>
      <c r="AJ584" s="305"/>
      <c r="AK584" s="305"/>
      <c r="AL584" s="305"/>
      <c r="AM584" s="305"/>
      <c r="AN584" s="305"/>
      <c r="AO584" s="305"/>
      <c r="AP584" s="305"/>
      <c r="AQ584" s="305"/>
      <c r="AR584" s="305"/>
      <c r="AS584" s="305"/>
      <c r="AT584" s="305"/>
      <c r="AU584" s="305"/>
      <c r="AV584" s="305"/>
      <c r="AW584" s="305"/>
      <c r="AX584" s="305"/>
      <c r="AY584" s="305"/>
      <c r="AZ584" s="305"/>
      <c r="BA584" s="305"/>
      <c r="BB584" s="305"/>
      <c r="BC584" s="305"/>
    </row>
    <row r="585" spans="1:55" s="44" customFormat="1">
      <c r="A585" s="277"/>
      <c r="B585" s="279"/>
      <c r="C585" s="279"/>
      <c r="D585" s="279"/>
      <c r="E585" s="279"/>
      <c r="F585" s="279"/>
      <c r="G585" s="279"/>
      <c r="H585" s="279"/>
      <c r="I585" s="279"/>
      <c r="J585" s="279"/>
      <c r="K585" s="279"/>
      <c r="L585" s="279"/>
      <c r="M585" s="279"/>
      <c r="N585" s="279"/>
      <c r="O585" s="279"/>
      <c r="P585" s="279"/>
      <c r="Q585" s="279"/>
      <c r="R585" s="279"/>
      <c r="S585" s="279"/>
      <c r="T585" s="279"/>
      <c r="U585" s="279"/>
      <c r="V585" s="279"/>
      <c r="W585" s="279"/>
      <c r="X585" s="279"/>
      <c r="Y585" s="279"/>
      <c r="Z585" s="279"/>
      <c r="AA585" s="279"/>
      <c r="AB585" s="279"/>
      <c r="AC585" s="279"/>
      <c r="AD585" s="279"/>
      <c r="AE585" s="279"/>
      <c r="AF585" s="279"/>
      <c r="AG585" s="279"/>
      <c r="AH585" s="279"/>
      <c r="AI585" s="279"/>
      <c r="AJ585" s="279"/>
      <c r="AK585" s="279"/>
      <c r="AL585" s="279"/>
      <c r="AM585" s="279"/>
      <c r="AN585" s="279"/>
      <c r="AO585" s="279"/>
      <c r="AP585" s="279"/>
      <c r="AQ585" s="279"/>
      <c r="AR585" s="279"/>
      <c r="AS585" s="279"/>
      <c r="AT585" s="279"/>
      <c r="AU585" s="279"/>
      <c r="AV585" s="279"/>
      <c r="AW585" s="279"/>
      <c r="AX585" s="279"/>
      <c r="AY585" s="279"/>
      <c r="AZ585" s="279"/>
      <c r="BA585" s="279"/>
      <c r="BB585" s="279"/>
      <c r="BC585" s="279"/>
    </row>
    <row r="586" spans="1:55" s="44" customFormat="1">
      <c r="A586" s="277"/>
      <c r="B586" s="604" t="s">
        <v>741</v>
      </c>
      <c r="C586" s="604"/>
      <c r="D586" s="604"/>
      <c r="E586" s="604"/>
      <c r="F586" s="604"/>
      <c r="G586" s="604"/>
      <c r="H586" s="604"/>
      <c r="I586" s="604"/>
      <c r="J586" s="604"/>
      <c r="K586" s="604"/>
      <c r="L586" s="604"/>
      <c r="M586" s="604"/>
      <c r="N586" s="604"/>
      <c r="O586" s="279"/>
      <c r="P586" s="279"/>
      <c r="Q586" s="279"/>
      <c r="R586" s="279"/>
      <c r="S586" s="279"/>
      <c r="T586" s="279"/>
      <c r="U586" s="279"/>
      <c r="V586" s="279"/>
      <c r="W586" s="279"/>
      <c r="X586" s="279"/>
      <c r="Y586" s="279"/>
      <c r="Z586" s="279"/>
      <c r="AA586" s="279"/>
      <c r="AB586" s="279"/>
      <c r="AC586" s="279"/>
      <c r="AD586" s="279"/>
      <c r="AE586" s="279"/>
      <c r="AF586" s="279"/>
      <c r="AG586" s="279"/>
      <c r="AH586" s="279"/>
      <c r="AI586" s="279"/>
      <c r="AJ586" s="279"/>
      <c r="AK586" s="279"/>
      <c r="AL586" s="279"/>
      <c r="AM586" s="279"/>
      <c r="AN586" s="279"/>
      <c r="AO586" s="279"/>
      <c r="AP586" s="279"/>
      <c r="AQ586" s="279"/>
      <c r="AR586" s="279"/>
      <c r="AS586" s="279"/>
      <c r="AT586" s="279"/>
      <c r="AU586" s="279"/>
      <c r="AV586" s="279"/>
      <c r="AW586" s="279"/>
      <c r="AX586" s="279"/>
      <c r="AY586" s="279"/>
      <c r="AZ586" s="279"/>
      <c r="BA586" s="279"/>
      <c r="BB586" s="279"/>
      <c r="BC586" s="279"/>
    </row>
    <row r="587" spans="1:55" s="44" customFormat="1">
      <c r="A587" s="277"/>
      <c r="B587" s="604"/>
      <c r="C587" s="604"/>
      <c r="D587" s="604"/>
      <c r="E587" s="604"/>
      <c r="F587" s="604"/>
      <c r="G587" s="604"/>
      <c r="H587" s="604"/>
      <c r="I587" s="604"/>
      <c r="J587" s="604"/>
      <c r="K587" s="604"/>
      <c r="L587" s="604"/>
      <c r="M587" s="604"/>
      <c r="N587" s="604"/>
      <c r="O587" s="279"/>
      <c r="P587" s="279"/>
      <c r="Q587" s="279"/>
      <c r="R587" s="279"/>
      <c r="S587" s="279"/>
      <c r="T587" s="279"/>
      <c r="U587" s="279"/>
      <c r="V587" s="279"/>
      <c r="W587" s="279"/>
      <c r="X587" s="279"/>
      <c r="Y587" s="279"/>
      <c r="Z587" s="279"/>
      <c r="AA587" s="279"/>
      <c r="AB587" s="279"/>
      <c r="AC587" s="279"/>
      <c r="AD587" s="279"/>
      <c r="AE587" s="279"/>
      <c r="AF587" s="279"/>
      <c r="AG587" s="279"/>
      <c r="AH587" s="279"/>
      <c r="AI587" s="279"/>
      <c r="AJ587" s="279"/>
      <c r="AK587" s="279"/>
      <c r="AL587" s="279"/>
      <c r="AM587" s="279"/>
      <c r="AN587" s="279"/>
      <c r="AO587" s="279"/>
      <c r="AP587" s="279"/>
      <c r="AQ587" s="279"/>
      <c r="AR587" s="279"/>
      <c r="AS587" s="279"/>
      <c r="AT587" s="279"/>
      <c r="AU587" s="279"/>
      <c r="AV587" s="279"/>
      <c r="AW587" s="279"/>
      <c r="AX587" s="279"/>
      <c r="AY587" s="279"/>
      <c r="AZ587" s="279"/>
      <c r="BA587" s="279"/>
      <c r="BB587" s="279"/>
      <c r="BC587" s="279"/>
    </row>
    <row r="588" spans="1:55" s="44" customFormat="1">
      <c r="A588" s="277"/>
      <c r="B588" s="625" t="s">
        <v>718</v>
      </c>
      <c r="C588" s="625"/>
      <c r="D588" s="625"/>
      <c r="E588" s="625"/>
      <c r="F588" s="625"/>
      <c r="G588" s="625"/>
      <c r="H588" s="324">
        <v>1580</v>
      </c>
      <c r="I588" s="657"/>
      <c r="J588" s="657"/>
      <c r="K588" s="657"/>
      <c r="L588" s="657"/>
      <c r="M588" s="657"/>
      <c r="N588" s="339" t="s">
        <v>9</v>
      </c>
      <c r="O588" s="279"/>
      <c r="P588" s="279"/>
      <c r="Q588" s="279"/>
      <c r="R588" s="279"/>
      <c r="S588" s="279"/>
      <c r="T588" s="279"/>
      <c r="U588" s="279"/>
      <c r="V588" s="279"/>
      <c r="W588" s="279"/>
      <c r="X588" s="279"/>
      <c r="Y588" s="279"/>
      <c r="Z588" s="279"/>
      <c r="AA588" s="279"/>
      <c r="AB588" s="279"/>
      <c r="AC588" s="279"/>
      <c r="AD588" s="279"/>
      <c r="AE588" s="279"/>
      <c r="AF588" s="279"/>
      <c r="AG588" s="279"/>
      <c r="AH588" s="279"/>
      <c r="AI588" s="279"/>
      <c r="AJ588" s="279"/>
      <c r="AK588" s="279"/>
      <c r="AL588" s="279"/>
      <c r="AM588" s="279"/>
      <c r="AN588" s="279"/>
      <c r="AO588" s="279"/>
      <c r="AP588" s="279"/>
      <c r="AQ588" s="279"/>
      <c r="AR588" s="279"/>
      <c r="AS588" s="279"/>
      <c r="AT588" s="279"/>
      <c r="AU588" s="279"/>
      <c r="AV588" s="279"/>
      <c r="AW588" s="279"/>
      <c r="AX588" s="279"/>
      <c r="AY588" s="279"/>
      <c r="AZ588" s="279"/>
      <c r="BA588" s="279"/>
      <c r="BB588" s="279"/>
      <c r="BC588" s="279"/>
    </row>
    <row r="589" spans="1:55" s="44" customFormat="1">
      <c r="A589" s="277"/>
      <c r="B589" s="625" t="s">
        <v>719</v>
      </c>
      <c r="C589" s="625"/>
      <c r="D589" s="625"/>
      <c r="E589" s="625"/>
      <c r="F589" s="625"/>
      <c r="G589" s="625"/>
      <c r="H589" s="324">
        <v>1582</v>
      </c>
      <c r="I589" s="657"/>
      <c r="J589" s="657"/>
      <c r="K589" s="657"/>
      <c r="L589" s="657"/>
      <c r="M589" s="657"/>
      <c r="N589" s="339" t="s">
        <v>26</v>
      </c>
      <c r="O589" s="279"/>
      <c r="P589" s="279"/>
      <c r="Q589" s="279"/>
      <c r="R589" s="279"/>
      <c r="S589" s="279"/>
      <c r="T589" s="279"/>
      <c r="U589" s="279"/>
      <c r="V589" s="279"/>
      <c r="W589" s="279"/>
      <c r="X589" s="279"/>
      <c r="Y589" s="279"/>
      <c r="Z589" s="279"/>
      <c r="AA589" s="279"/>
      <c r="AB589" s="279"/>
      <c r="AC589" s="279"/>
      <c r="AD589" s="279"/>
      <c r="AE589" s="279"/>
      <c r="AF589" s="279"/>
      <c r="AG589" s="279"/>
      <c r="AH589" s="279"/>
      <c r="AI589" s="279"/>
      <c r="AJ589" s="279"/>
      <c r="AK589" s="279"/>
      <c r="AL589" s="279"/>
      <c r="AM589" s="279"/>
      <c r="AN589" s="279"/>
      <c r="AO589" s="279"/>
      <c r="AP589" s="279"/>
      <c r="AQ589" s="279"/>
      <c r="AR589" s="279"/>
      <c r="AS589" s="279"/>
      <c r="AT589" s="279"/>
      <c r="AU589" s="279"/>
      <c r="AV589" s="279"/>
      <c r="AW589" s="279"/>
      <c r="AX589" s="279"/>
      <c r="AY589" s="279"/>
      <c r="AZ589" s="279"/>
      <c r="BA589" s="279"/>
      <c r="BB589" s="279"/>
      <c r="BC589" s="279"/>
    </row>
    <row r="590" spans="1:55" s="44" customFormat="1">
      <c r="A590" s="277"/>
      <c r="B590" s="625" t="s">
        <v>742</v>
      </c>
      <c r="C590" s="625"/>
      <c r="D590" s="625"/>
      <c r="E590" s="625"/>
      <c r="F590" s="625"/>
      <c r="G590" s="625"/>
      <c r="H590" s="324">
        <v>1573</v>
      </c>
      <c r="I590" s="657"/>
      <c r="J590" s="657"/>
      <c r="K590" s="657"/>
      <c r="L590" s="657"/>
      <c r="M590" s="657"/>
      <c r="N590" s="339" t="s">
        <v>9</v>
      </c>
      <c r="O590" s="279"/>
      <c r="P590" s="279"/>
      <c r="Q590" s="279"/>
      <c r="R590" s="279"/>
      <c r="S590" s="279"/>
      <c r="T590" s="279"/>
      <c r="U590" s="279"/>
      <c r="V590" s="279"/>
      <c r="W590" s="279"/>
      <c r="X590" s="279"/>
      <c r="Y590" s="279"/>
      <c r="Z590" s="279"/>
      <c r="AA590" s="279"/>
      <c r="AB590" s="279"/>
      <c r="AC590" s="279"/>
      <c r="AD590" s="279"/>
      <c r="AE590" s="279"/>
      <c r="AF590" s="279"/>
      <c r="AG590" s="279"/>
      <c r="AH590" s="279"/>
      <c r="AI590" s="279"/>
      <c r="AJ590" s="279"/>
      <c r="AK590" s="279"/>
      <c r="AL590" s="279"/>
      <c r="AM590" s="279"/>
      <c r="AN590" s="279"/>
      <c r="AO590" s="279"/>
      <c r="AP590" s="279"/>
      <c r="AQ590" s="279"/>
      <c r="AR590" s="279"/>
      <c r="AS590" s="279"/>
      <c r="AT590" s="279"/>
      <c r="AU590" s="279"/>
      <c r="AV590" s="279"/>
      <c r="AW590" s="279"/>
      <c r="AX590" s="279"/>
      <c r="AY590" s="279"/>
      <c r="AZ590" s="279"/>
      <c r="BA590" s="279"/>
      <c r="BB590" s="279"/>
      <c r="BC590" s="279"/>
    </row>
    <row r="591" spans="1:55" s="44" customFormat="1">
      <c r="A591" s="277"/>
      <c r="B591" s="625" t="s">
        <v>534</v>
      </c>
      <c r="C591" s="625"/>
      <c r="D591" s="625"/>
      <c r="E591" s="625"/>
      <c r="F591" s="625"/>
      <c r="G591" s="625"/>
      <c r="H591" s="324">
        <v>1574</v>
      </c>
      <c r="I591" s="657"/>
      <c r="J591" s="657"/>
      <c r="K591" s="657"/>
      <c r="L591" s="657"/>
      <c r="M591" s="657"/>
      <c r="N591" s="339" t="s">
        <v>9</v>
      </c>
      <c r="O591" s="279"/>
      <c r="P591" s="279"/>
      <c r="Q591" s="279"/>
      <c r="R591" s="279"/>
      <c r="S591" s="279"/>
      <c r="T591" s="279"/>
      <c r="U591" s="279"/>
      <c r="V591" s="279"/>
      <c r="W591" s="279"/>
      <c r="X591" s="279"/>
      <c r="Y591" s="279"/>
      <c r="Z591" s="279"/>
      <c r="AA591" s="279"/>
      <c r="AB591" s="279"/>
      <c r="AC591" s="279"/>
      <c r="AD591" s="279"/>
      <c r="AE591" s="279"/>
      <c r="AF591" s="279"/>
      <c r="AG591" s="279"/>
      <c r="AH591" s="279"/>
      <c r="AI591" s="279"/>
      <c r="AJ591" s="279"/>
      <c r="AK591" s="279"/>
      <c r="AL591" s="279"/>
      <c r="AM591" s="279"/>
      <c r="AN591" s="279"/>
      <c r="AO591" s="279"/>
      <c r="AP591" s="279"/>
      <c r="AQ591" s="279"/>
      <c r="AR591" s="279"/>
      <c r="AS591" s="279"/>
      <c r="AT591" s="279"/>
      <c r="AU591" s="279"/>
      <c r="AV591" s="279"/>
      <c r="AW591" s="279"/>
      <c r="AX591" s="279"/>
      <c r="AY591" s="279"/>
      <c r="AZ591" s="279"/>
      <c r="BA591" s="279"/>
      <c r="BB591" s="279"/>
      <c r="BC591" s="279"/>
    </row>
    <row r="592" spans="1:55" s="44" customFormat="1">
      <c r="A592" s="277"/>
      <c r="B592" s="625" t="s">
        <v>535</v>
      </c>
      <c r="C592" s="625"/>
      <c r="D592" s="625"/>
      <c r="E592" s="625"/>
      <c r="F592" s="625"/>
      <c r="G592" s="625"/>
      <c r="H592" s="324">
        <v>1575</v>
      </c>
      <c r="I592" s="657"/>
      <c r="J592" s="657"/>
      <c r="K592" s="657"/>
      <c r="L592" s="657"/>
      <c r="M592" s="657"/>
      <c r="N592" s="339" t="s">
        <v>26</v>
      </c>
      <c r="O592" s="279"/>
      <c r="P592" s="279"/>
      <c r="Q592" s="279"/>
      <c r="R592" s="279"/>
      <c r="S592" s="279"/>
      <c r="T592" s="279"/>
      <c r="U592" s="279"/>
      <c r="V592" s="279"/>
      <c r="W592" s="279"/>
      <c r="X592" s="279"/>
      <c r="Y592" s="279"/>
      <c r="Z592" s="279"/>
      <c r="AA592" s="279"/>
      <c r="AB592" s="279"/>
      <c r="AC592" s="279"/>
      <c r="AD592" s="279"/>
      <c r="AE592" s="279"/>
      <c r="AF592" s="279"/>
      <c r="AG592" s="279"/>
      <c r="AH592" s="279"/>
      <c r="AI592" s="279"/>
      <c r="AJ592" s="279"/>
      <c r="AK592" s="279"/>
      <c r="AL592" s="279"/>
      <c r="AM592" s="279"/>
      <c r="AN592" s="279"/>
      <c r="AO592" s="279"/>
      <c r="AP592" s="279"/>
      <c r="AQ592" s="279"/>
      <c r="AR592" s="279"/>
      <c r="AS592" s="279"/>
      <c r="AT592" s="279"/>
      <c r="AU592" s="279"/>
      <c r="AV592" s="279"/>
      <c r="AW592" s="279"/>
      <c r="AX592" s="279"/>
      <c r="AY592" s="279"/>
      <c r="AZ592" s="279"/>
      <c r="BA592" s="279"/>
      <c r="BB592" s="279"/>
      <c r="BC592" s="279"/>
    </row>
    <row r="593" spans="1:55" s="44" customFormat="1">
      <c r="A593" s="277"/>
      <c r="B593" s="625" t="s">
        <v>743</v>
      </c>
      <c r="C593" s="625"/>
      <c r="D593" s="625"/>
      <c r="E593" s="625"/>
      <c r="F593" s="625"/>
      <c r="G593" s="625"/>
      <c r="H593" s="324">
        <v>1712</v>
      </c>
      <c r="I593" s="657"/>
      <c r="J593" s="657"/>
      <c r="K593" s="657"/>
      <c r="L593" s="657"/>
      <c r="M593" s="657"/>
      <c r="N593" s="339" t="s">
        <v>9</v>
      </c>
      <c r="O593" s="279"/>
      <c r="P593" s="279"/>
      <c r="Q593" s="279"/>
      <c r="R593" s="279"/>
      <c r="S593" s="279"/>
      <c r="T593" s="279"/>
      <c r="U593" s="279"/>
      <c r="V593" s="279"/>
      <c r="W593" s="279"/>
      <c r="X593" s="279"/>
      <c r="Y593" s="279"/>
      <c r="Z593" s="279"/>
      <c r="AA593" s="279"/>
      <c r="AB593" s="279"/>
      <c r="AC593" s="279"/>
      <c r="AD593" s="279"/>
      <c r="AE593" s="279"/>
      <c r="AF593" s="279"/>
      <c r="AG593" s="279"/>
      <c r="AH593" s="279"/>
      <c r="AI593" s="279"/>
      <c r="AJ593" s="279"/>
      <c r="AK593" s="279"/>
      <c r="AL593" s="279"/>
      <c r="AM593" s="279"/>
      <c r="AN593" s="279"/>
      <c r="AO593" s="279"/>
      <c r="AP593" s="279"/>
      <c r="AQ593" s="279"/>
      <c r="AR593" s="279"/>
      <c r="AS593" s="279"/>
      <c r="AT593" s="279"/>
      <c r="AU593" s="279"/>
      <c r="AV593" s="279"/>
      <c r="AW593" s="279"/>
      <c r="AX593" s="279"/>
      <c r="AY593" s="279"/>
      <c r="AZ593" s="279"/>
      <c r="BA593" s="279"/>
      <c r="BB593" s="279"/>
      <c r="BC593" s="279"/>
    </row>
    <row r="594" spans="1:55" s="44" customFormat="1">
      <c r="A594" s="277"/>
      <c r="B594" s="625" t="s">
        <v>744</v>
      </c>
      <c r="C594" s="625"/>
      <c r="D594" s="625"/>
      <c r="E594" s="625"/>
      <c r="F594" s="625"/>
      <c r="G594" s="625"/>
      <c r="H594" s="324">
        <v>1713</v>
      </c>
      <c r="I594" s="657"/>
      <c r="J594" s="657"/>
      <c r="K594" s="657"/>
      <c r="L594" s="657"/>
      <c r="M594" s="657"/>
      <c r="N594" s="339" t="s">
        <v>26</v>
      </c>
      <c r="O594" s="279"/>
      <c r="P594" s="279"/>
      <c r="Q594" s="279"/>
      <c r="R594" s="279"/>
      <c r="S594" s="279"/>
      <c r="T594" s="279"/>
      <c r="U594" s="279"/>
      <c r="V594" s="279"/>
      <c r="W594" s="279"/>
      <c r="X594" s="279"/>
      <c r="Y594" s="279"/>
      <c r="Z594" s="279"/>
      <c r="AA594" s="279"/>
      <c r="AB594" s="279"/>
      <c r="AC594" s="279"/>
      <c r="AD594" s="279"/>
      <c r="AE594" s="279"/>
      <c r="AF594" s="279"/>
      <c r="AG594" s="279"/>
      <c r="AH594" s="279"/>
      <c r="AI594" s="279"/>
      <c r="AJ594" s="279"/>
      <c r="AK594" s="279"/>
      <c r="AL594" s="279"/>
      <c r="AM594" s="279"/>
      <c r="AN594" s="279"/>
      <c r="AO594" s="279"/>
      <c r="AP594" s="279"/>
      <c r="AQ594" s="279"/>
      <c r="AR594" s="279"/>
      <c r="AS594" s="279"/>
      <c r="AT594" s="279"/>
      <c r="AU594" s="279"/>
      <c r="AV594" s="279"/>
      <c r="AW594" s="279"/>
      <c r="AX594" s="279"/>
      <c r="AY594" s="279"/>
      <c r="AZ594" s="279"/>
      <c r="BA594" s="279"/>
      <c r="BB594" s="279"/>
      <c r="BC594" s="279"/>
    </row>
    <row r="595" spans="1:55" s="44" customFormat="1">
      <c r="A595" s="277"/>
      <c r="B595" s="625" t="s">
        <v>510</v>
      </c>
      <c r="C595" s="625"/>
      <c r="D595" s="625"/>
      <c r="E595" s="625"/>
      <c r="F595" s="625"/>
      <c r="G595" s="625"/>
      <c r="H595" s="324">
        <v>1714</v>
      </c>
      <c r="I595" s="657"/>
      <c r="J595" s="657"/>
      <c r="K595" s="657"/>
      <c r="L595" s="657"/>
      <c r="M595" s="657"/>
      <c r="N595" s="339" t="s">
        <v>9</v>
      </c>
      <c r="O595" s="279"/>
      <c r="P595" s="279"/>
      <c r="Q595" s="279"/>
      <c r="R595" s="279"/>
      <c r="S595" s="279"/>
      <c r="T595" s="279"/>
      <c r="U595" s="279"/>
      <c r="V595" s="279"/>
      <c r="W595" s="279"/>
      <c r="X595" s="279"/>
      <c r="Y595" s="279"/>
      <c r="Z595" s="279"/>
      <c r="AA595" s="279"/>
      <c r="AB595" s="279"/>
      <c r="AC595" s="279"/>
      <c r="AD595" s="279"/>
      <c r="AE595" s="279"/>
      <c r="AF595" s="279"/>
      <c r="AG595" s="279"/>
      <c r="AH595" s="279"/>
      <c r="AI595" s="279"/>
      <c r="AJ595" s="279"/>
      <c r="AK595" s="279"/>
      <c r="AL595" s="279"/>
      <c r="AM595" s="279"/>
      <c r="AN595" s="279"/>
      <c r="AO595" s="279"/>
      <c r="AP595" s="279"/>
      <c r="AQ595" s="279"/>
      <c r="AR595" s="279"/>
      <c r="AS595" s="279"/>
      <c r="AT595" s="279"/>
      <c r="AU595" s="279"/>
      <c r="AV595" s="279"/>
      <c r="AW595" s="279"/>
      <c r="AX595" s="279"/>
      <c r="AY595" s="279"/>
      <c r="AZ595" s="279"/>
      <c r="BA595" s="279"/>
      <c r="BB595" s="279"/>
      <c r="BC595" s="279"/>
    </row>
    <row r="596" spans="1:55" s="44" customFormat="1">
      <c r="A596" s="277"/>
      <c r="B596" s="625" t="s">
        <v>721</v>
      </c>
      <c r="C596" s="625"/>
      <c r="D596" s="625"/>
      <c r="E596" s="625"/>
      <c r="F596" s="625"/>
      <c r="G596" s="625"/>
      <c r="H596" s="324">
        <v>1576</v>
      </c>
      <c r="I596" s="657"/>
      <c r="J596" s="657"/>
      <c r="K596" s="657"/>
      <c r="L596" s="657"/>
      <c r="M596" s="657"/>
      <c r="N596" s="339" t="s">
        <v>26</v>
      </c>
      <c r="O596" s="279"/>
      <c r="P596" s="279"/>
      <c r="Q596" s="279"/>
      <c r="R596" s="279"/>
      <c r="S596" s="279"/>
      <c r="T596" s="279"/>
      <c r="U596" s="279"/>
      <c r="V596" s="279"/>
      <c r="W596" s="279"/>
      <c r="X596" s="279"/>
      <c r="Y596" s="279"/>
      <c r="Z596" s="279"/>
      <c r="AA596" s="279"/>
      <c r="AB596" s="279"/>
      <c r="AC596" s="279"/>
      <c r="AD596" s="279"/>
      <c r="AE596" s="279"/>
      <c r="AF596" s="279"/>
      <c r="AG596" s="279"/>
      <c r="AH596" s="279"/>
      <c r="AI596" s="279"/>
      <c r="AJ596" s="279"/>
      <c r="AK596" s="279"/>
      <c r="AL596" s="279"/>
      <c r="AM596" s="279"/>
      <c r="AN596" s="279"/>
      <c r="AO596" s="279"/>
      <c r="AP596" s="279"/>
      <c r="AQ596" s="279"/>
      <c r="AR596" s="279"/>
      <c r="AS596" s="279"/>
      <c r="AT596" s="279"/>
      <c r="AU596" s="279"/>
      <c r="AV596" s="279"/>
      <c r="AW596" s="279"/>
      <c r="AX596" s="279"/>
      <c r="AY596" s="279"/>
      <c r="AZ596" s="279"/>
      <c r="BA596" s="279"/>
      <c r="BB596" s="279"/>
      <c r="BC596" s="279"/>
    </row>
    <row r="597" spans="1:55" s="44" customFormat="1">
      <c r="A597" s="277"/>
      <c r="B597" s="625" t="s">
        <v>733</v>
      </c>
      <c r="C597" s="625"/>
      <c r="D597" s="625"/>
      <c r="E597" s="625"/>
      <c r="F597" s="625"/>
      <c r="G597" s="625"/>
      <c r="H597" s="324">
        <v>1715</v>
      </c>
      <c r="I597" s="657"/>
      <c r="J597" s="657"/>
      <c r="K597" s="657"/>
      <c r="L597" s="657"/>
      <c r="M597" s="657"/>
      <c r="N597" s="339" t="s">
        <v>26</v>
      </c>
      <c r="O597" s="279"/>
      <c r="P597" s="279"/>
      <c r="Q597" s="279"/>
      <c r="R597" s="279"/>
      <c r="S597" s="279"/>
      <c r="T597" s="279"/>
      <c r="U597" s="279"/>
      <c r="V597" s="279"/>
      <c r="W597" s="279"/>
      <c r="X597" s="279"/>
      <c r="Y597" s="279"/>
      <c r="Z597" s="279"/>
      <c r="AA597" s="279"/>
      <c r="AB597" s="279"/>
      <c r="AC597" s="279"/>
      <c r="AD597" s="279"/>
      <c r="AE597" s="279"/>
      <c r="AF597" s="279"/>
      <c r="AG597" s="279"/>
      <c r="AH597" s="279"/>
      <c r="AI597" s="279"/>
      <c r="AJ597" s="279"/>
      <c r="AK597" s="279"/>
      <c r="AL597" s="279"/>
      <c r="AM597" s="279"/>
      <c r="AN597" s="279"/>
      <c r="AO597" s="279"/>
      <c r="AP597" s="279"/>
      <c r="AQ597" s="279"/>
      <c r="AR597" s="279"/>
      <c r="AS597" s="279"/>
      <c r="AT597" s="279"/>
      <c r="AU597" s="279"/>
      <c r="AV597" s="279"/>
      <c r="AW597" s="279"/>
      <c r="AX597" s="279"/>
      <c r="AY597" s="279"/>
      <c r="AZ597" s="279"/>
      <c r="BA597" s="279"/>
      <c r="BB597" s="279"/>
      <c r="BC597" s="279"/>
    </row>
    <row r="598" spans="1:55" s="44" customFormat="1">
      <c r="A598" s="277"/>
      <c r="B598" s="625" t="s">
        <v>745</v>
      </c>
      <c r="C598" s="625"/>
      <c r="D598" s="625"/>
      <c r="E598" s="625"/>
      <c r="F598" s="625"/>
      <c r="G598" s="625"/>
      <c r="H598" s="324">
        <v>1577</v>
      </c>
      <c r="I598" s="657"/>
      <c r="J598" s="657"/>
      <c r="K598" s="657"/>
      <c r="L598" s="657"/>
      <c r="M598" s="657"/>
      <c r="N598" s="339" t="s">
        <v>26</v>
      </c>
      <c r="O598" s="279"/>
      <c r="P598" s="279"/>
      <c r="Q598" s="279"/>
      <c r="R598" s="279"/>
      <c r="S598" s="279"/>
      <c r="T598" s="279"/>
      <c r="U598" s="279"/>
      <c r="V598" s="279"/>
      <c r="W598" s="279"/>
      <c r="X598" s="279"/>
      <c r="Y598" s="279"/>
      <c r="Z598" s="279"/>
      <c r="AA598" s="279"/>
      <c r="AB598" s="279"/>
      <c r="AC598" s="279"/>
      <c r="AD598" s="279"/>
      <c r="AE598" s="279"/>
      <c r="AF598" s="279"/>
      <c r="AG598" s="279"/>
      <c r="AH598" s="279"/>
      <c r="AI598" s="279"/>
      <c r="AJ598" s="279"/>
      <c r="AK598" s="279"/>
      <c r="AL598" s="279"/>
      <c r="AM598" s="279"/>
      <c r="AN598" s="279"/>
      <c r="AO598" s="279"/>
      <c r="AP598" s="279"/>
      <c r="AQ598" s="279"/>
      <c r="AR598" s="279"/>
      <c r="AS598" s="279"/>
      <c r="AT598" s="279"/>
      <c r="AU598" s="279"/>
      <c r="AV598" s="279"/>
      <c r="AW598" s="279"/>
      <c r="AX598" s="279"/>
      <c r="AY598" s="279"/>
      <c r="AZ598" s="279"/>
      <c r="BA598" s="279"/>
      <c r="BB598" s="279"/>
      <c r="BC598" s="279"/>
    </row>
    <row r="599" spans="1:55" s="44" customFormat="1">
      <c r="A599" s="277"/>
      <c r="B599" s="625" t="s">
        <v>746</v>
      </c>
      <c r="C599" s="625"/>
      <c r="D599" s="625"/>
      <c r="E599" s="625"/>
      <c r="F599" s="625"/>
      <c r="G599" s="625"/>
      <c r="H599" s="324">
        <v>1716</v>
      </c>
      <c r="I599" s="657"/>
      <c r="J599" s="657"/>
      <c r="K599" s="657"/>
      <c r="L599" s="657"/>
      <c r="M599" s="657"/>
      <c r="N599" s="339" t="s">
        <v>26</v>
      </c>
      <c r="O599" s="279"/>
      <c r="P599" s="279"/>
      <c r="Q599" s="279"/>
      <c r="R599" s="279"/>
      <c r="S599" s="279"/>
      <c r="T599" s="279"/>
      <c r="U599" s="279"/>
      <c r="V599" s="279"/>
      <c r="W599" s="279"/>
      <c r="X599" s="279"/>
      <c r="Y599" s="279"/>
      <c r="Z599" s="279"/>
      <c r="AA599" s="279"/>
      <c r="AB599" s="279"/>
      <c r="AC599" s="279"/>
      <c r="AD599" s="279"/>
      <c r="AE599" s="279"/>
      <c r="AF599" s="279"/>
      <c r="AG599" s="279"/>
      <c r="AH599" s="279"/>
      <c r="AI599" s="279"/>
      <c r="AJ599" s="279"/>
      <c r="AK599" s="279"/>
      <c r="AL599" s="279"/>
      <c r="AM599" s="279"/>
      <c r="AN599" s="279"/>
      <c r="AO599" s="279"/>
      <c r="AP599" s="279"/>
      <c r="AQ599" s="279"/>
      <c r="AR599" s="279"/>
      <c r="AS599" s="279"/>
      <c r="AT599" s="279"/>
      <c r="AU599" s="279"/>
      <c r="AV599" s="279"/>
      <c r="AW599" s="279"/>
      <c r="AX599" s="279"/>
      <c r="AY599" s="279"/>
      <c r="AZ599" s="279"/>
      <c r="BA599" s="279"/>
      <c r="BB599" s="279"/>
      <c r="BC599" s="279"/>
    </row>
    <row r="600" spans="1:55" s="44" customFormat="1">
      <c r="A600" s="277"/>
      <c r="B600" s="625" t="s">
        <v>747</v>
      </c>
      <c r="C600" s="625"/>
      <c r="D600" s="625"/>
      <c r="E600" s="625"/>
      <c r="F600" s="625"/>
      <c r="G600" s="625"/>
      <c r="H600" s="324">
        <v>1578</v>
      </c>
      <c r="I600" s="657"/>
      <c r="J600" s="657"/>
      <c r="K600" s="657"/>
      <c r="L600" s="657"/>
      <c r="M600" s="657"/>
      <c r="N600" s="339" t="s">
        <v>26</v>
      </c>
      <c r="O600" s="279"/>
      <c r="P600" s="279"/>
      <c r="Q600" s="279"/>
      <c r="R600" s="279"/>
      <c r="S600" s="279"/>
      <c r="T600" s="279"/>
      <c r="U600" s="279"/>
      <c r="V600" s="279"/>
      <c r="W600" s="279"/>
      <c r="X600" s="279"/>
      <c r="Y600" s="279"/>
      <c r="Z600" s="279"/>
      <c r="AA600" s="279"/>
      <c r="AB600" s="279"/>
      <c r="AC600" s="279"/>
      <c r="AD600" s="279"/>
      <c r="AE600" s="279"/>
      <c r="AF600" s="279"/>
      <c r="AG600" s="279"/>
      <c r="AH600" s="279"/>
      <c r="AI600" s="279"/>
      <c r="AJ600" s="279"/>
      <c r="AK600" s="279"/>
      <c r="AL600" s="279"/>
      <c r="AM600" s="279"/>
      <c r="AN600" s="279"/>
      <c r="AO600" s="279"/>
      <c r="AP600" s="279"/>
      <c r="AQ600" s="279"/>
      <c r="AR600" s="279"/>
      <c r="AS600" s="279"/>
      <c r="AT600" s="279"/>
      <c r="AU600" s="279"/>
      <c r="AV600" s="279"/>
      <c r="AW600" s="279"/>
      <c r="AX600" s="279"/>
      <c r="AY600" s="279"/>
      <c r="AZ600" s="279"/>
      <c r="BA600" s="279"/>
      <c r="BB600" s="279"/>
      <c r="BC600" s="279"/>
    </row>
    <row r="601" spans="1:55" s="44" customFormat="1">
      <c r="A601" s="277"/>
      <c r="B601" s="625" t="s">
        <v>293</v>
      </c>
      <c r="C601" s="625"/>
      <c r="D601" s="625"/>
      <c r="E601" s="625"/>
      <c r="F601" s="625"/>
      <c r="G601" s="625"/>
      <c r="H601" s="324">
        <v>1579</v>
      </c>
      <c r="I601" s="657"/>
      <c r="J601" s="657"/>
      <c r="K601" s="657"/>
      <c r="L601" s="657"/>
      <c r="M601" s="657"/>
      <c r="N601" s="339" t="s">
        <v>26</v>
      </c>
      <c r="O601" s="279"/>
      <c r="P601" s="279"/>
      <c r="Q601" s="279"/>
      <c r="R601" s="279"/>
      <c r="S601" s="279"/>
      <c r="T601" s="279"/>
      <c r="U601" s="279"/>
      <c r="V601" s="279"/>
      <c r="W601" s="279"/>
      <c r="X601" s="279"/>
      <c r="Y601" s="279"/>
      <c r="Z601" s="279"/>
      <c r="AA601" s="279"/>
      <c r="AB601" s="279"/>
      <c r="AC601" s="279"/>
      <c r="AD601" s="279"/>
      <c r="AE601" s="279"/>
      <c r="AF601" s="279"/>
      <c r="AG601" s="279"/>
      <c r="AH601" s="279"/>
      <c r="AI601" s="279"/>
      <c r="AJ601" s="279"/>
      <c r="AK601" s="279"/>
      <c r="AL601" s="279"/>
      <c r="AM601" s="279"/>
      <c r="AN601" s="279"/>
      <c r="AO601" s="279"/>
      <c r="AP601" s="279"/>
      <c r="AQ601" s="279"/>
      <c r="AR601" s="279"/>
      <c r="AS601" s="279"/>
      <c r="AT601" s="279"/>
      <c r="AU601" s="279"/>
      <c r="AV601" s="279"/>
      <c r="AW601" s="279"/>
      <c r="AX601" s="279"/>
      <c r="AY601" s="279"/>
      <c r="AZ601" s="279"/>
      <c r="BA601" s="279"/>
      <c r="BB601" s="279"/>
      <c r="BC601" s="279"/>
    </row>
    <row r="602" spans="1:55" s="44" customFormat="1">
      <c r="A602" s="277"/>
      <c r="B602" s="625" t="s">
        <v>295</v>
      </c>
      <c r="C602" s="625"/>
      <c r="D602" s="625"/>
      <c r="E602" s="625"/>
      <c r="F602" s="625"/>
      <c r="G602" s="625"/>
      <c r="H602" s="324">
        <v>1584</v>
      </c>
      <c r="I602" s="657"/>
      <c r="J602" s="657"/>
      <c r="K602" s="657"/>
      <c r="L602" s="657"/>
      <c r="M602" s="657"/>
      <c r="N602" s="355" t="s">
        <v>9</v>
      </c>
      <c r="O602" s="279"/>
      <c r="P602" s="279"/>
      <c r="Q602" s="279"/>
      <c r="R602" s="279"/>
      <c r="S602" s="279"/>
      <c r="T602" s="279"/>
      <c r="U602" s="279"/>
      <c r="V602" s="279"/>
      <c r="W602" s="279"/>
      <c r="X602" s="279"/>
      <c r="Y602" s="279"/>
      <c r="Z602" s="279"/>
      <c r="AA602" s="279"/>
      <c r="AB602" s="279"/>
      <c r="AC602" s="279"/>
      <c r="AD602" s="279"/>
      <c r="AE602" s="279"/>
      <c r="AF602" s="279"/>
      <c r="AG602" s="279"/>
      <c r="AH602" s="279"/>
      <c r="AI602" s="279"/>
      <c r="AJ602" s="279"/>
      <c r="AK602" s="279"/>
      <c r="AL602" s="279"/>
      <c r="AM602" s="279"/>
      <c r="AN602" s="279"/>
      <c r="AO602" s="279"/>
      <c r="AP602" s="279"/>
      <c r="AQ602" s="279"/>
      <c r="AR602" s="279"/>
      <c r="AS602" s="279"/>
      <c r="AT602" s="279"/>
      <c r="AU602" s="279"/>
      <c r="AV602" s="279"/>
      <c r="AW602" s="279"/>
      <c r="AX602" s="279"/>
      <c r="AY602" s="279"/>
      <c r="AZ602" s="279"/>
      <c r="BA602" s="279"/>
      <c r="BB602" s="279"/>
      <c r="BC602" s="279"/>
    </row>
    <row r="603" spans="1:55" s="44" customFormat="1">
      <c r="A603" s="277"/>
      <c r="B603" s="625" t="s">
        <v>296</v>
      </c>
      <c r="C603" s="625"/>
      <c r="D603" s="625"/>
      <c r="E603" s="625"/>
      <c r="F603" s="625"/>
      <c r="G603" s="625"/>
      <c r="H603" s="324">
        <v>1585</v>
      </c>
      <c r="I603" s="657"/>
      <c r="J603" s="657"/>
      <c r="K603" s="657"/>
      <c r="L603" s="657"/>
      <c r="M603" s="657"/>
      <c r="N603" s="339" t="s">
        <v>26</v>
      </c>
      <c r="O603" s="279"/>
      <c r="P603" s="279"/>
      <c r="Q603" s="279"/>
      <c r="R603" s="279"/>
      <c r="S603" s="279"/>
      <c r="T603" s="279"/>
      <c r="U603" s="279"/>
      <c r="V603" s="279"/>
      <c r="W603" s="279"/>
      <c r="X603" s="279"/>
      <c r="Y603" s="279"/>
      <c r="Z603" s="279"/>
      <c r="AA603" s="279"/>
      <c r="AB603" s="279"/>
      <c r="AC603" s="279"/>
      <c r="AD603" s="279"/>
      <c r="AE603" s="279"/>
      <c r="AF603" s="279"/>
      <c r="AG603" s="279"/>
      <c r="AH603" s="279"/>
      <c r="AI603" s="279"/>
      <c r="AJ603" s="279"/>
      <c r="AK603" s="279"/>
      <c r="AL603" s="279"/>
      <c r="AM603" s="279"/>
      <c r="AN603" s="279"/>
      <c r="AO603" s="279"/>
      <c r="AP603" s="279"/>
      <c r="AQ603" s="279"/>
      <c r="AR603" s="279"/>
      <c r="AS603" s="279"/>
      <c r="AT603" s="279"/>
      <c r="AU603" s="279"/>
      <c r="AV603" s="279"/>
      <c r="AW603" s="279"/>
      <c r="AX603" s="279"/>
      <c r="AY603" s="279"/>
      <c r="AZ603" s="279"/>
      <c r="BA603" s="279"/>
      <c r="BB603" s="279"/>
      <c r="BC603" s="279"/>
    </row>
    <row r="604" spans="1:55" s="44" customFormat="1">
      <c r="A604" s="277"/>
      <c r="B604" s="672" t="s">
        <v>518</v>
      </c>
      <c r="C604" s="672"/>
      <c r="D604" s="672"/>
      <c r="E604" s="672"/>
      <c r="F604" s="672"/>
      <c r="G604" s="672"/>
      <c r="H604" s="409">
        <v>1581</v>
      </c>
      <c r="I604" s="716"/>
      <c r="J604" s="716"/>
      <c r="K604" s="716"/>
      <c r="L604" s="716"/>
      <c r="M604" s="716"/>
      <c r="N604" s="409" t="s">
        <v>27</v>
      </c>
      <c r="O604" s="279"/>
      <c r="P604" s="279"/>
      <c r="Q604" s="279"/>
      <c r="R604" s="279"/>
      <c r="S604" s="279"/>
      <c r="T604" s="279"/>
      <c r="U604" s="279"/>
      <c r="V604" s="279"/>
      <c r="W604" s="279"/>
      <c r="X604" s="279"/>
      <c r="Y604" s="279"/>
      <c r="Z604" s="279"/>
      <c r="AA604" s="279"/>
      <c r="AB604" s="279"/>
      <c r="AC604" s="279"/>
      <c r="AD604" s="279"/>
      <c r="AE604" s="279"/>
      <c r="AF604" s="279"/>
      <c r="AG604" s="279"/>
      <c r="AH604" s="279"/>
      <c r="AI604" s="279"/>
      <c r="AJ604" s="279"/>
      <c r="AK604" s="279"/>
      <c r="AL604" s="279"/>
      <c r="AM604" s="279"/>
      <c r="AN604" s="279"/>
      <c r="AO604" s="279"/>
      <c r="AP604" s="279"/>
      <c r="AQ604" s="279"/>
      <c r="AR604" s="279"/>
      <c r="AS604" s="279"/>
      <c r="AT604" s="279"/>
      <c r="AU604" s="279"/>
      <c r="AV604" s="279"/>
      <c r="AW604" s="279"/>
      <c r="AX604" s="279"/>
      <c r="AY604" s="279"/>
      <c r="AZ604" s="279"/>
      <c r="BA604" s="279"/>
      <c r="BB604" s="279"/>
      <c r="BC604" s="279"/>
    </row>
    <row r="605" spans="1:55" s="44" customFormat="1">
      <c r="A605" s="277"/>
      <c r="B605" s="672" t="s">
        <v>521</v>
      </c>
      <c r="C605" s="672"/>
      <c r="D605" s="672"/>
      <c r="E605" s="672"/>
      <c r="F605" s="672"/>
      <c r="G605" s="672"/>
      <c r="H605" s="409">
        <v>1583</v>
      </c>
      <c r="I605" s="716"/>
      <c r="J605" s="716"/>
      <c r="K605" s="716"/>
      <c r="L605" s="716"/>
      <c r="M605" s="716"/>
      <c r="N605" s="409" t="s">
        <v>27</v>
      </c>
      <c r="O605" s="279"/>
      <c r="P605" s="279"/>
      <c r="Q605" s="279"/>
      <c r="R605" s="279"/>
      <c r="S605" s="279"/>
      <c r="T605" s="279"/>
      <c r="U605" s="279"/>
      <c r="V605" s="279"/>
      <c r="W605" s="279"/>
      <c r="X605" s="279"/>
      <c r="Y605" s="279"/>
      <c r="Z605" s="279"/>
      <c r="AA605" s="279"/>
      <c r="AB605" s="279"/>
      <c r="AC605" s="279"/>
      <c r="AD605" s="279"/>
      <c r="AE605" s="279"/>
      <c r="AF605" s="279"/>
      <c r="AG605" s="279"/>
      <c r="AH605" s="279"/>
      <c r="AI605" s="279"/>
      <c r="AJ605" s="279"/>
      <c r="AK605" s="279"/>
      <c r="AL605" s="279"/>
      <c r="AM605" s="279"/>
      <c r="AN605" s="279"/>
      <c r="AO605" s="279"/>
      <c r="AP605" s="279"/>
      <c r="AQ605" s="279"/>
      <c r="AR605" s="279"/>
      <c r="AS605" s="279"/>
      <c r="AT605" s="279"/>
      <c r="AU605" s="279"/>
      <c r="AV605" s="279"/>
      <c r="AW605" s="279"/>
      <c r="AX605" s="279"/>
      <c r="AY605" s="279"/>
      <c r="AZ605" s="279"/>
      <c r="BA605" s="279"/>
      <c r="BB605" s="279"/>
      <c r="BC605" s="279"/>
    </row>
    <row r="606" spans="1:55" s="44" customFormat="1">
      <c r="A606" s="277"/>
      <c r="B606" s="279"/>
      <c r="C606" s="279"/>
      <c r="D606" s="279"/>
      <c r="E606" s="279"/>
      <c r="F606" s="279"/>
      <c r="G606" s="279"/>
      <c r="H606" s="279"/>
      <c r="I606" s="279"/>
      <c r="J606" s="279"/>
      <c r="K606" s="279"/>
      <c r="L606" s="279"/>
      <c r="M606" s="279"/>
      <c r="N606" s="279"/>
      <c r="O606" s="279"/>
      <c r="P606" s="279"/>
      <c r="Q606" s="279"/>
      <c r="R606" s="279"/>
      <c r="S606" s="279"/>
      <c r="T606" s="279"/>
      <c r="U606" s="279"/>
      <c r="V606" s="279"/>
      <c r="W606" s="279"/>
      <c r="X606" s="279"/>
      <c r="Y606" s="279"/>
      <c r="Z606" s="279"/>
      <c r="AA606" s="279"/>
      <c r="AB606" s="279"/>
      <c r="AC606" s="279"/>
      <c r="AD606" s="279"/>
      <c r="AE606" s="279"/>
      <c r="AF606" s="279"/>
      <c r="AG606" s="279"/>
      <c r="AH606" s="279"/>
      <c r="AI606" s="279"/>
      <c r="AJ606" s="279"/>
      <c r="AK606" s="279"/>
      <c r="AL606" s="279"/>
      <c r="AM606" s="279"/>
      <c r="AN606" s="279"/>
      <c r="AO606" s="279"/>
      <c r="AP606" s="279"/>
      <c r="AQ606" s="279"/>
      <c r="AR606" s="279"/>
      <c r="AS606" s="279"/>
      <c r="AT606" s="279"/>
      <c r="AU606" s="279"/>
      <c r="AV606" s="279"/>
      <c r="AW606" s="279"/>
      <c r="AX606" s="279"/>
      <c r="AY606" s="279"/>
      <c r="AZ606" s="279"/>
      <c r="BA606" s="279"/>
      <c r="BB606" s="279"/>
      <c r="BC606" s="279"/>
    </row>
    <row r="607" spans="1:55" s="44" customFormat="1" ht="28.35" customHeight="1">
      <c r="A607" s="277"/>
      <c r="B607" s="710" t="s">
        <v>748</v>
      </c>
      <c r="C607" s="710"/>
      <c r="D607" s="710"/>
      <c r="E607" s="710"/>
      <c r="F607" s="710"/>
      <c r="G607" s="710"/>
      <c r="H607" s="710"/>
      <c r="I607" s="710"/>
      <c r="J607" s="710"/>
      <c r="K607" s="710"/>
      <c r="L607" s="710"/>
      <c r="M607" s="710"/>
      <c r="N607" s="710"/>
      <c r="O607" s="710"/>
      <c r="P607" s="710"/>
      <c r="Q607" s="710"/>
      <c r="R607" s="279"/>
      <c r="S607" s="279"/>
      <c r="T607" s="279"/>
      <c r="U607" s="279"/>
      <c r="V607" s="279"/>
      <c r="W607" s="279"/>
      <c r="X607" s="279"/>
      <c r="Y607" s="279"/>
      <c r="Z607" s="279"/>
      <c r="AA607" s="279"/>
      <c r="AB607" s="279"/>
      <c r="AC607" s="279"/>
      <c r="AD607" s="279"/>
      <c r="AE607" s="279"/>
      <c r="AF607" s="279"/>
      <c r="AG607" s="279"/>
      <c r="AH607" s="279"/>
      <c r="AI607" s="279"/>
      <c r="AJ607" s="279"/>
      <c r="AK607" s="279"/>
      <c r="AL607" s="279"/>
      <c r="AM607" s="279"/>
      <c r="AN607" s="279"/>
      <c r="AO607" s="279"/>
      <c r="AP607" s="279"/>
      <c r="AQ607" s="279"/>
      <c r="AR607" s="279"/>
      <c r="AS607" s="279"/>
      <c r="AT607" s="279"/>
      <c r="AU607" s="279"/>
      <c r="AV607" s="279"/>
      <c r="AW607" s="279"/>
      <c r="AX607" s="279"/>
      <c r="AY607" s="279"/>
      <c r="AZ607" s="279"/>
      <c r="BA607" s="279"/>
      <c r="BB607" s="279"/>
      <c r="BC607" s="279"/>
    </row>
    <row r="608" spans="1:55" s="44" customFormat="1" ht="20.25" customHeight="1">
      <c r="A608" s="277"/>
      <c r="B608" s="711" t="s">
        <v>749</v>
      </c>
      <c r="C608" s="580" t="s">
        <v>750</v>
      </c>
      <c r="D608" s="580"/>
      <c r="E608" s="580"/>
      <c r="F608" s="580"/>
      <c r="G608" s="580"/>
      <c r="H608" s="580"/>
      <c r="I608" s="580"/>
      <c r="J608" s="580"/>
      <c r="K608" s="324">
        <v>1784</v>
      </c>
      <c r="L608" s="627"/>
      <c r="M608" s="627"/>
      <c r="N608" s="627"/>
      <c r="O608" s="627"/>
      <c r="P608" s="627"/>
      <c r="Q608" s="356"/>
      <c r="R608" s="279"/>
      <c r="S608" s="279"/>
      <c r="T608" s="279"/>
      <c r="U608" s="279"/>
      <c r="V608" s="279"/>
      <c r="W608" s="279"/>
      <c r="X608" s="279"/>
      <c r="Y608" s="279"/>
      <c r="Z608" s="279"/>
      <c r="AA608" s="279"/>
      <c r="AB608" s="279"/>
      <c r="AC608" s="279"/>
      <c r="AD608" s="279"/>
      <c r="AE608" s="279"/>
      <c r="AF608" s="279"/>
      <c r="AG608" s="279"/>
      <c r="AH608" s="279"/>
      <c r="AI608" s="279"/>
      <c r="AJ608" s="279"/>
      <c r="AK608" s="279"/>
      <c r="AL608" s="279"/>
      <c r="AM608" s="279"/>
      <c r="AN608" s="279"/>
      <c r="AO608" s="279"/>
      <c r="AP608" s="279"/>
      <c r="AQ608" s="279"/>
      <c r="AR608" s="279"/>
      <c r="AS608" s="279"/>
      <c r="AT608" s="279"/>
      <c r="AU608" s="279"/>
      <c r="AV608" s="279"/>
      <c r="AW608" s="279"/>
      <c r="AX608" s="279"/>
      <c r="AY608" s="279"/>
      <c r="AZ608" s="279"/>
      <c r="BA608" s="279"/>
      <c r="BB608" s="279"/>
      <c r="BC608" s="279"/>
    </row>
    <row r="609" spans="1:55" s="44" customFormat="1" ht="20.25" customHeight="1">
      <c r="A609" s="277"/>
      <c r="B609" s="711"/>
      <c r="C609" s="712" t="s">
        <v>751</v>
      </c>
      <c r="D609" s="712"/>
      <c r="E609" s="712"/>
      <c r="F609" s="712"/>
      <c r="G609" s="712"/>
      <c r="H609" s="712"/>
      <c r="I609" s="712"/>
      <c r="J609" s="712"/>
      <c r="K609" s="324">
        <v>1785</v>
      </c>
      <c r="L609" s="657"/>
      <c r="M609" s="657"/>
      <c r="N609" s="657"/>
      <c r="O609" s="657"/>
      <c r="P609" s="657"/>
      <c r="Q609" s="356"/>
      <c r="R609" s="279"/>
      <c r="S609" s="279"/>
      <c r="T609" s="279"/>
      <c r="U609" s="279"/>
      <c r="V609" s="279"/>
      <c r="W609" s="279"/>
      <c r="X609" s="279"/>
      <c r="Y609" s="279"/>
      <c r="Z609" s="279"/>
      <c r="AA609" s="279"/>
      <c r="AB609" s="279"/>
      <c r="AC609" s="279"/>
      <c r="AD609" s="279"/>
      <c r="AE609" s="279"/>
      <c r="AF609" s="279"/>
      <c r="AG609" s="279"/>
      <c r="AH609" s="279"/>
      <c r="AI609" s="279"/>
      <c r="AJ609" s="279"/>
      <c r="AK609" s="279"/>
      <c r="AL609" s="279"/>
      <c r="AM609" s="279"/>
      <c r="AN609" s="279"/>
      <c r="AO609" s="279"/>
      <c r="AP609" s="279"/>
      <c r="AQ609" s="279"/>
      <c r="AR609" s="279"/>
      <c r="AS609" s="279"/>
      <c r="AT609" s="279"/>
      <c r="AU609" s="279"/>
      <c r="AV609" s="279"/>
      <c r="AW609" s="279"/>
      <c r="AX609" s="279"/>
      <c r="AY609" s="279"/>
      <c r="AZ609" s="279"/>
      <c r="BA609" s="279"/>
      <c r="BB609" s="279"/>
      <c r="BC609" s="279"/>
    </row>
    <row r="610" spans="1:55" s="44" customFormat="1" ht="20.25" customHeight="1">
      <c r="A610" s="277"/>
      <c r="B610" s="711"/>
      <c r="C610" s="712" t="s">
        <v>752</v>
      </c>
      <c r="D610" s="712"/>
      <c r="E610" s="712"/>
      <c r="F610" s="712"/>
      <c r="G610" s="712"/>
      <c r="H610" s="712"/>
      <c r="I610" s="712"/>
      <c r="J610" s="712"/>
      <c r="K610" s="324">
        <v>1786</v>
      </c>
      <c r="L610" s="657"/>
      <c r="M610" s="657"/>
      <c r="N610" s="657"/>
      <c r="O610" s="657"/>
      <c r="P610" s="657"/>
      <c r="Q610" s="356"/>
      <c r="R610" s="279"/>
      <c r="S610" s="279"/>
      <c r="T610" s="279"/>
      <c r="U610" s="279"/>
      <c r="V610" s="279"/>
      <c r="W610" s="279"/>
      <c r="X610" s="279"/>
      <c r="Y610" s="279"/>
      <c r="Z610" s="279"/>
      <c r="AA610" s="279"/>
      <c r="AB610" s="279"/>
      <c r="AC610" s="279"/>
      <c r="AD610" s="279"/>
      <c r="AE610" s="279"/>
      <c r="AF610" s="279"/>
      <c r="AG610" s="279"/>
      <c r="AH610" s="279"/>
      <c r="AI610" s="279"/>
      <c r="AJ610" s="279"/>
      <c r="AK610" s="279"/>
      <c r="AL610" s="279"/>
      <c r="AM610" s="279"/>
      <c r="AN610" s="279"/>
      <c r="AO610" s="279"/>
      <c r="AP610" s="279"/>
      <c r="AQ610" s="279"/>
      <c r="AR610" s="279"/>
      <c r="AS610" s="279"/>
      <c r="AT610" s="279"/>
      <c r="AU610" s="279"/>
      <c r="AV610" s="279"/>
      <c r="AW610" s="279"/>
      <c r="AX610" s="279"/>
      <c r="AY610" s="279"/>
      <c r="AZ610" s="279"/>
      <c r="BA610" s="279"/>
      <c r="BB610" s="279"/>
      <c r="BC610" s="279"/>
    </row>
    <row r="611" spans="1:55" s="44" customFormat="1" ht="20.25" customHeight="1">
      <c r="A611" s="277"/>
      <c r="B611" s="711"/>
      <c r="C611" s="713" t="s">
        <v>753</v>
      </c>
      <c r="D611" s="714"/>
      <c r="E611" s="714"/>
      <c r="F611" s="714"/>
      <c r="G611" s="714"/>
      <c r="H611" s="714"/>
      <c r="I611" s="714"/>
      <c r="J611" s="714"/>
      <c r="K611" s="714"/>
      <c r="L611" s="714"/>
      <c r="M611" s="714"/>
      <c r="N611" s="714"/>
      <c r="O611" s="714"/>
      <c r="P611" s="715"/>
      <c r="Q611" s="356"/>
      <c r="R611" s="279"/>
      <c r="S611" s="279"/>
      <c r="T611" s="279"/>
      <c r="U611" s="279"/>
      <c r="V611" s="279"/>
      <c r="W611" s="279"/>
      <c r="X611" s="279"/>
      <c r="Y611" s="279"/>
      <c r="Z611" s="279"/>
      <c r="AA611" s="279"/>
      <c r="AB611" s="279"/>
      <c r="AC611" s="279"/>
      <c r="AD611" s="279"/>
      <c r="AE611" s="279"/>
      <c r="AF611" s="279"/>
      <c r="AG611" s="279"/>
      <c r="AH611" s="279"/>
      <c r="AI611" s="279"/>
      <c r="AJ611" s="279"/>
      <c r="AK611" s="279"/>
      <c r="AL611" s="279"/>
      <c r="AM611" s="279"/>
      <c r="AN611" s="279"/>
      <c r="AO611" s="279"/>
      <c r="AP611" s="279"/>
      <c r="AQ611" s="279"/>
      <c r="AR611" s="279"/>
      <c r="AS611" s="279"/>
      <c r="AT611" s="279"/>
      <c r="AU611" s="279"/>
      <c r="AV611" s="279"/>
      <c r="AW611" s="279"/>
      <c r="AX611" s="279"/>
      <c r="AY611" s="279"/>
      <c r="AZ611" s="279"/>
      <c r="BA611" s="279"/>
      <c r="BB611" s="279"/>
      <c r="BC611" s="279"/>
    </row>
    <row r="612" spans="1:55" s="44" customFormat="1" ht="20.25" customHeight="1">
      <c r="A612" s="277"/>
      <c r="B612" s="711"/>
      <c r="C612" s="580" t="s">
        <v>754</v>
      </c>
      <c r="D612" s="580"/>
      <c r="E612" s="580"/>
      <c r="F612" s="580"/>
      <c r="G612" s="580"/>
      <c r="H612" s="580"/>
      <c r="I612" s="580"/>
      <c r="J612" s="580"/>
      <c r="K612" s="324">
        <v>1787</v>
      </c>
      <c r="L612" s="657"/>
      <c r="M612" s="657"/>
      <c r="N612" s="657"/>
      <c r="O612" s="657"/>
      <c r="P612" s="657"/>
      <c r="Q612" s="357" t="s">
        <v>26</v>
      </c>
      <c r="R612" s="279"/>
      <c r="S612" s="279"/>
      <c r="T612" s="279"/>
      <c r="U612" s="279"/>
      <c r="V612" s="279"/>
      <c r="W612" s="279"/>
      <c r="X612" s="279"/>
      <c r="Y612" s="279"/>
      <c r="Z612" s="279"/>
      <c r="AA612" s="279"/>
      <c r="AB612" s="279"/>
      <c r="AC612" s="279"/>
      <c r="AD612" s="279"/>
      <c r="AE612" s="279"/>
      <c r="AF612" s="279"/>
      <c r="AG612" s="279"/>
      <c r="AH612" s="279"/>
      <c r="AI612" s="279"/>
      <c r="AJ612" s="279"/>
      <c r="AK612" s="279"/>
      <c r="AL612" s="279"/>
      <c r="AM612" s="279"/>
      <c r="AN612" s="279"/>
      <c r="AO612" s="279"/>
      <c r="AP612" s="279"/>
      <c r="AQ612" s="279"/>
      <c r="AR612" s="279"/>
      <c r="AS612" s="279"/>
      <c r="AT612" s="279"/>
      <c r="AU612" s="279"/>
      <c r="AV612" s="279"/>
      <c r="AW612" s="279"/>
      <c r="AX612" s="279"/>
      <c r="AY612" s="279"/>
      <c r="AZ612" s="279"/>
      <c r="BA612" s="279"/>
      <c r="BB612" s="279"/>
      <c r="BC612" s="279"/>
    </row>
    <row r="613" spans="1:55" s="44" customFormat="1" ht="20.25" customHeight="1">
      <c r="A613" s="277"/>
      <c r="B613" s="711"/>
      <c r="C613" s="719" t="s">
        <v>755</v>
      </c>
      <c r="D613" s="719"/>
      <c r="E613" s="719"/>
      <c r="F613" s="719"/>
      <c r="G613" s="719"/>
      <c r="H613" s="719"/>
      <c r="I613" s="719"/>
      <c r="J613" s="719"/>
      <c r="K613" s="409">
        <v>1788</v>
      </c>
      <c r="L613" s="718"/>
      <c r="M613" s="718"/>
      <c r="N613" s="718"/>
      <c r="O613" s="718"/>
      <c r="P613" s="718"/>
      <c r="Q613" s="358" t="s">
        <v>27</v>
      </c>
      <c r="R613" s="279"/>
      <c r="S613" s="279"/>
      <c r="T613" s="279"/>
      <c r="U613" s="279"/>
      <c r="V613" s="279"/>
      <c r="W613" s="279"/>
      <c r="X613" s="279"/>
      <c r="Y613" s="279"/>
      <c r="Z613" s="279"/>
      <c r="AA613" s="279"/>
      <c r="AB613" s="279"/>
      <c r="AC613" s="279"/>
      <c r="AD613" s="279"/>
      <c r="AE613" s="279"/>
      <c r="AF613" s="279"/>
      <c r="AG613" s="279"/>
      <c r="AH613" s="279"/>
      <c r="AI613" s="279"/>
      <c r="AJ613" s="279"/>
      <c r="AK613" s="279"/>
      <c r="AL613" s="279"/>
      <c r="AM613" s="279"/>
      <c r="AN613" s="279"/>
      <c r="AO613" s="279"/>
      <c r="AP613" s="279"/>
      <c r="AQ613" s="279"/>
      <c r="AR613" s="279"/>
      <c r="AS613" s="279"/>
      <c r="AT613" s="279"/>
      <c r="AU613" s="279"/>
      <c r="AV613" s="279"/>
      <c r="AW613" s="279"/>
      <c r="AX613" s="279"/>
      <c r="AY613" s="279"/>
      <c r="AZ613" s="279"/>
      <c r="BA613" s="279"/>
      <c r="BB613" s="279"/>
      <c r="BC613" s="279"/>
    </row>
    <row r="614" spans="1:55" s="44" customFormat="1" ht="20.25" customHeight="1">
      <c r="A614" s="277"/>
      <c r="B614" s="711"/>
      <c r="C614" s="713" t="s">
        <v>756</v>
      </c>
      <c r="D614" s="714"/>
      <c r="E614" s="714"/>
      <c r="F614" s="714"/>
      <c r="G614" s="714"/>
      <c r="H614" s="714"/>
      <c r="I614" s="714"/>
      <c r="J614" s="714"/>
      <c r="K614" s="714"/>
      <c r="L614" s="714"/>
      <c r="M614" s="714"/>
      <c r="N614" s="714"/>
      <c r="O614" s="714"/>
      <c r="P614" s="715"/>
      <c r="Q614" s="358"/>
      <c r="R614" s="279"/>
      <c r="S614" s="279"/>
      <c r="T614" s="279"/>
      <c r="U614" s="279"/>
      <c r="V614" s="279"/>
      <c r="W614" s="279"/>
      <c r="X614" s="279"/>
      <c r="Y614" s="279"/>
      <c r="Z614" s="279"/>
      <c r="AA614" s="279"/>
      <c r="AB614" s="279"/>
      <c r="AC614" s="279"/>
      <c r="AD614" s="279"/>
      <c r="AE614" s="279"/>
      <c r="AF614" s="279"/>
      <c r="AG614" s="279"/>
      <c r="AH614" s="279"/>
      <c r="AI614" s="279"/>
      <c r="AJ614" s="279"/>
      <c r="AK614" s="279"/>
      <c r="AL614" s="279"/>
      <c r="AM614" s="279"/>
      <c r="AN614" s="279"/>
      <c r="AO614" s="279"/>
      <c r="AP614" s="279"/>
      <c r="AQ614" s="279"/>
      <c r="AR614" s="279"/>
      <c r="AS614" s="279"/>
      <c r="AT614" s="279"/>
      <c r="AU614" s="279"/>
      <c r="AV614" s="279"/>
      <c r="AW614" s="279"/>
      <c r="AX614" s="279"/>
      <c r="AY614" s="279"/>
      <c r="AZ614" s="279"/>
      <c r="BA614" s="279"/>
      <c r="BB614" s="279"/>
      <c r="BC614" s="279"/>
    </row>
    <row r="615" spans="1:55" s="44" customFormat="1" ht="20.25" customHeight="1">
      <c r="A615" s="277"/>
      <c r="B615" s="711"/>
      <c r="C615" s="712" t="s">
        <v>757</v>
      </c>
      <c r="D615" s="712"/>
      <c r="E615" s="712"/>
      <c r="F615" s="712"/>
      <c r="G615" s="712"/>
      <c r="H615" s="712"/>
      <c r="I615" s="712"/>
      <c r="J615" s="712"/>
      <c r="K615" s="324">
        <v>1789</v>
      </c>
      <c r="L615" s="657"/>
      <c r="M615" s="657"/>
      <c r="N615" s="657"/>
      <c r="O615" s="657"/>
      <c r="P615" s="657"/>
      <c r="Q615" s="357" t="s">
        <v>26</v>
      </c>
      <c r="R615" s="279"/>
      <c r="S615" s="279"/>
      <c r="T615" s="279"/>
      <c r="U615" s="279"/>
      <c r="V615" s="279"/>
      <c r="W615" s="279"/>
      <c r="X615" s="279"/>
      <c r="Y615" s="279"/>
      <c r="Z615" s="279"/>
      <c r="AA615" s="279"/>
      <c r="AB615" s="279"/>
      <c r="AC615" s="279"/>
      <c r="AD615" s="279"/>
      <c r="AE615" s="279"/>
      <c r="AF615" s="279"/>
      <c r="AG615" s="279"/>
      <c r="AH615" s="279"/>
      <c r="AI615" s="279"/>
      <c r="AJ615" s="279"/>
      <c r="AK615" s="279"/>
      <c r="AL615" s="279"/>
      <c r="AM615" s="279"/>
      <c r="AN615" s="279"/>
      <c r="AO615" s="279"/>
      <c r="AP615" s="279"/>
      <c r="AQ615" s="279"/>
      <c r="AR615" s="279"/>
      <c r="AS615" s="279"/>
      <c r="AT615" s="279"/>
      <c r="AU615" s="279"/>
      <c r="AV615" s="279"/>
      <c r="AW615" s="279"/>
      <c r="AX615" s="279"/>
      <c r="AY615" s="279"/>
      <c r="AZ615" s="279"/>
      <c r="BA615" s="279"/>
      <c r="BB615" s="279"/>
      <c r="BC615" s="279"/>
    </row>
    <row r="616" spans="1:55" s="44" customFormat="1" ht="20.25" customHeight="1">
      <c r="A616" s="277"/>
      <c r="B616" s="711"/>
      <c r="C616" s="712" t="s">
        <v>758</v>
      </c>
      <c r="D616" s="712"/>
      <c r="E616" s="712"/>
      <c r="F616" s="712"/>
      <c r="G616" s="712"/>
      <c r="H616" s="712"/>
      <c r="I616" s="712"/>
      <c r="J616" s="712"/>
      <c r="K616" s="324">
        <v>1790</v>
      </c>
      <c r="L616" s="657"/>
      <c r="M616" s="657"/>
      <c r="N616" s="657"/>
      <c r="O616" s="657"/>
      <c r="P616" s="657"/>
      <c r="Q616" s="357" t="s">
        <v>26</v>
      </c>
      <c r="R616" s="279"/>
      <c r="S616" s="279"/>
      <c r="T616" s="279"/>
      <c r="U616" s="279"/>
      <c r="V616" s="279"/>
      <c r="W616" s="279"/>
      <c r="X616" s="279"/>
      <c r="Y616" s="279"/>
      <c r="Z616" s="279"/>
      <c r="AA616" s="279"/>
      <c r="AB616" s="279"/>
      <c r="AC616" s="279"/>
      <c r="AD616" s="279"/>
      <c r="AE616" s="279"/>
      <c r="AF616" s="279"/>
      <c r="AG616" s="279"/>
      <c r="AH616" s="279"/>
      <c r="AI616" s="279"/>
      <c r="AJ616" s="279"/>
      <c r="AK616" s="279"/>
      <c r="AL616" s="279"/>
      <c r="AM616" s="279"/>
      <c r="AN616" s="279"/>
      <c r="AO616" s="279"/>
      <c r="AP616" s="279"/>
      <c r="AQ616" s="279"/>
      <c r="AR616" s="279"/>
      <c r="AS616" s="279"/>
      <c r="AT616" s="279"/>
      <c r="AU616" s="279"/>
      <c r="AV616" s="279"/>
      <c r="AW616" s="279"/>
      <c r="AX616" s="279"/>
      <c r="AY616" s="279"/>
      <c r="AZ616" s="279"/>
      <c r="BA616" s="279"/>
      <c r="BB616" s="279"/>
      <c r="BC616" s="279"/>
    </row>
    <row r="617" spans="1:55" s="44" customFormat="1" ht="20.25" customHeight="1">
      <c r="A617" s="277"/>
      <c r="B617" s="711"/>
      <c r="C617" s="712" t="s">
        <v>759</v>
      </c>
      <c r="D617" s="712"/>
      <c r="E617" s="712"/>
      <c r="F617" s="712"/>
      <c r="G617" s="712"/>
      <c r="H617" s="712"/>
      <c r="I617" s="712"/>
      <c r="J617" s="712"/>
      <c r="K617" s="324">
        <v>1791</v>
      </c>
      <c r="L617" s="657"/>
      <c r="M617" s="657"/>
      <c r="N617" s="657"/>
      <c r="O617" s="657"/>
      <c r="P617" s="657"/>
      <c r="Q617" s="357" t="s">
        <v>26</v>
      </c>
      <c r="R617" s="279"/>
      <c r="S617" s="279"/>
      <c r="T617" s="279"/>
      <c r="U617" s="279"/>
      <c r="V617" s="279"/>
      <c r="W617" s="279"/>
      <c r="X617" s="279"/>
      <c r="Y617" s="279"/>
      <c r="Z617" s="279"/>
      <c r="AA617" s="279"/>
      <c r="AB617" s="279"/>
      <c r="AC617" s="279"/>
      <c r="AD617" s="279"/>
      <c r="AE617" s="279"/>
      <c r="AF617" s="279"/>
      <c r="AG617" s="279"/>
      <c r="AH617" s="279"/>
      <c r="AI617" s="279"/>
      <c r="AJ617" s="279"/>
      <c r="AK617" s="279"/>
      <c r="AL617" s="279"/>
      <c r="AM617" s="279"/>
      <c r="AN617" s="279"/>
      <c r="AO617" s="279"/>
      <c r="AP617" s="279"/>
      <c r="AQ617" s="279"/>
      <c r="AR617" s="279"/>
      <c r="AS617" s="279"/>
      <c r="AT617" s="279"/>
      <c r="AU617" s="279"/>
      <c r="AV617" s="279"/>
      <c r="AW617" s="279"/>
      <c r="AX617" s="279"/>
      <c r="AY617" s="279"/>
      <c r="AZ617" s="279"/>
      <c r="BA617" s="279"/>
      <c r="BB617" s="279"/>
      <c r="BC617" s="279"/>
    </row>
    <row r="618" spans="1:55" s="44" customFormat="1" ht="20.25" customHeight="1">
      <c r="A618" s="277"/>
      <c r="B618" s="711"/>
      <c r="C618" s="712" t="s">
        <v>760</v>
      </c>
      <c r="D618" s="712"/>
      <c r="E618" s="712"/>
      <c r="F618" s="712"/>
      <c r="G618" s="712"/>
      <c r="H618" s="712"/>
      <c r="I618" s="712"/>
      <c r="J618" s="712"/>
      <c r="K618" s="324">
        <v>1792</v>
      </c>
      <c r="L618" s="657"/>
      <c r="M618" s="657"/>
      <c r="N618" s="657"/>
      <c r="O618" s="657"/>
      <c r="P618" s="657"/>
      <c r="Q618" s="357" t="s">
        <v>26</v>
      </c>
      <c r="R618" s="279"/>
      <c r="S618" s="279"/>
      <c r="T618" s="279"/>
      <c r="U618" s="279"/>
      <c r="V618" s="279"/>
      <c r="W618" s="279"/>
      <c r="X618" s="279"/>
      <c r="Y618" s="279"/>
      <c r="Z618" s="279"/>
      <c r="AA618" s="279"/>
      <c r="AB618" s="279"/>
      <c r="AC618" s="279"/>
      <c r="AD618" s="279"/>
      <c r="AE618" s="279"/>
      <c r="AF618" s="279"/>
      <c r="AG618" s="279"/>
      <c r="AH618" s="279"/>
      <c r="AI618" s="279"/>
      <c r="AJ618" s="279"/>
      <c r="AK618" s="279"/>
      <c r="AL618" s="279"/>
      <c r="AM618" s="279"/>
      <c r="AN618" s="279"/>
      <c r="AO618" s="279"/>
      <c r="AP618" s="279"/>
      <c r="AQ618" s="279"/>
      <c r="AR618" s="279"/>
      <c r="AS618" s="279"/>
      <c r="AT618" s="279"/>
      <c r="AU618" s="279"/>
      <c r="AV618" s="279"/>
      <c r="AW618" s="279"/>
      <c r="AX618" s="279"/>
      <c r="AY618" s="279"/>
      <c r="AZ618" s="279"/>
      <c r="BA618" s="279"/>
      <c r="BB618" s="279"/>
      <c r="BC618" s="279"/>
    </row>
    <row r="619" spans="1:55" s="44" customFormat="1" ht="20.25" customHeight="1">
      <c r="A619" s="277"/>
      <c r="B619" s="711"/>
      <c r="C619" s="717" t="s">
        <v>761</v>
      </c>
      <c r="D619" s="717"/>
      <c r="E619" s="717"/>
      <c r="F619" s="717"/>
      <c r="G619" s="717"/>
      <c r="H619" s="717"/>
      <c r="I619" s="717"/>
      <c r="J619" s="717"/>
      <c r="K619" s="409">
        <v>1793</v>
      </c>
      <c r="L619" s="718"/>
      <c r="M619" s="718"/>
      <c r="N619" s="718"/>
      <c r="O619" s="718"/>
      <c r="P619" s="718"/>
      <c r="Q619" s="358" t="s">
        <v>27</v>
      </c>
      <c r="R619" s="279"/>
      <c r="S619" s="279"/>
      <c r="T619" s="279"/>
      <c r="U619" s="279"/>
      <c r="V619" s="279"/>
      <c r="W619" s="279"/>
      <c r="X619" s="279"/>
      <c r="Y619" s="279"/>
      <c r="Z619" s="279"/>
      <c r="AA619" s="279"/>
      <c r="AB619" s="279"/>
      <c r="AC619" s="279"/>
      <c r="AD619" s="279"/>
      <c r="AE619" s="279"/>
      <c r="AF619" s="279"/>
      <c r="AG619" s="279"/>
      <c r="AH619" s="279"/>
      <c r="AI619" s="279"/>
      <c r="AJ619" s="279"/>
      <c r="AK619" s="279"/>
      <c r="AL619" s="279"/>
      <c r="AM619" s="279"/>
      <c r="AN619" s="279"/>
      <c r="AO619" s="279"/>
      <c r="AP619" s="279"/>
      <c r="AQ619" s="279"/>
      <c r="AR619" s="279"/>
      <c r="AS619" s="279"/>
      <c r="AT619" s="279"/>
      <c r="AU619" s="279"/>
      <c r="AV619" s="279"/>
      <c r="AW619" s="279"/>
      <c r="AX619" s="279"/>
      <c r="AY619" s="279"/>
      <c r="AZ619" s="279"/>
      <c r="BA619" s="279"/>
      <c r="BB619" s="279"/>
      <c r="BC619" s="279"/>
    </row>
    <row r="620" spans="1:55" s="44" customFormat="1" ht="20.25" customHeight="1">
      <c r="A620" s="277"/>
      <c r="B620" s="711"/>
      <c r="C620" s="713" t="s">
        <v>762</v>
      </c>
      <c r="D620" s="714"/>
      <c r="E620" s="714"/>
      <c r="F620" s="714"/>
      <c r="G620" s="714"/>
      <c r="H620" s="714"/>
      <c r="I620" s="714"/>
      <c r="J620" s="714"/>
      <c r="K620" s="714"/>
      <c r="L620" s="714"/>
      <c r="M620" s="714"/>
      <c r="N620" s="714"/>
      <c r="O620" s="714"/>
      <c r="P620" s="715"/>
      <c r="Q620" s="347"/>
      <c r="R620" s="279"/>
      <c r="S620" s="279"/>
      <c r="T620" s="279"/>
      <c r="U620" s="279"/>
      <c r="V620" s="279"/>
      <c r="W620" s="279"/>
      <c r="X620" s="279"/>
      <c r="Y620" s="279"/>
      <c r="Z620" s="279"/>
      <c r="AA620" s="279"/>
      <c r="AB620" s="279"/>
      <c r="AC620" s="279"/>
      <c r="AD620" s="279"/>
      <c r="AE620" s="279"/>
      <c r="AF620" s="279"/>
      <c r="AG620" s="279"/>
      <c r="AH620" s="279"/>
      <c r="AI620" s="279"/>
      <c r="AJ620" s="279"/>
      <c r="AK620" s="279"/>
      <c r="AL620" s="279"/>
      <c r="AM620" s="279"/>
      <c r="AN620" s="279"/>
      <c r="AO620" s="279"/>
      <c r="AP620" s="279"/>
      <c r="AQ620" s="279"/>
      <c r="AR620" s="279"/>
      <c r="AS620" s="279"/>
      <c r="AT620" s="279"/>
      <c r="AU620" s="279"/>
      <c r="AV620" s="279"/>
      <c r="AW620" s="279"/>
      <c r="AX620" s="279"/>
      <c r="AY620" s="279"/>
      <c r="AZ620" s="279"/>
      <c r="BA620" s="279"/>
      <c r="BB620" s="279"/>
      <c r="BC620" s="279"/>
    </row>
    <row r="621" spans="1:55" s="44" customFormat="1" ht="20.25" customHeight="1">
      <c r="A621" s="277"/>
      <c r="B621" s="711"/>
      <c r="C621" s="712" t="s">
        <v>763</v>
      </c>
      <c r="D621" s="712"/>
      <c r="E621" s="712"/>
      <c r="F621" s="712"/>
      <c r="G621" s="712"/>
      <c r="H621" s="712"/>
      <c r="I621" s="712"/>
      <c r="J621" s="712"/>
      <c r="K621" s="324">
        <v>1794</v>
      </c>
      <c r="L621" s="657"/>
      <c r="M621" s="657"/>
      <c r="N621" s="657"/>
      <c r="O621" s="657"/>
      <c r="P621" s="657"/>
      <c r="Q621" s="359"/>
      <c r="R621" s="279"/>
      <c r="S621" s="279"/>
      <c r="T621" s="279"/>
      <c r="U621" s="279"/>
      <c r="V621" s="279"/>
      <c r="W621" s="279"/>
      <c r="X621" s="279"/>
      <c r="Y621" s="279"/>
      <c r="Z621" s="279"/>
      <c r="AA621" s="279"/>
      <c r="AB621" s="279"/>
      <c r="AC621" s="279"/>
      <c r="AD621" s="279"/>
      <c r="AE621" s="279"/>
      <c r="AF621" s="279"/>
      <c r="AG621" s="279"/>
      <c r="AH621" s="279"/>
      <c r="AI621" s="279"/>
      <c r="AJ621" s="279"/>
      <c r="AK621" s="279"/>
      <c r="AL621" s="279"/>
      <c r="AM621" s="279"/>
      <c r="AN621" s="279"/>
      <c r="AO621" s="279"/>
      <c r="AP621" s="279"/>
      <c r="AQ621" s="279"/>
      <c r="AR621" s="279"/>
      <c r="AS621" s="279"/>
      <c r="AT621" s="279"/>
      <c r="AU621" s="279"/>
      <c r="AV621" s="279"/>
      <c r="AW621" s="279"/>
      <c r="AX621" s="279"/>
      <c r="AY621" s="279"/>
      <c r="AZ621" s="279"/>
      <c r="BA621" s="279"/>
      <c r="BB621" s="279"/>
      <c r="BC621" s="279"/>
    </row>
    <row r="622" spans="1:55" s="44" customFormat="1" ht="20.25" customHeight="1">
      <c r="A622" s="277"/>
      <c r="B622" s="711"/>
      <c r="C622" s="712" t="s">
        <v>764</v>
      </c>
      <c r="D622" s="712"/>
      <c r="E622" s="712"/>
      <c r="F622" s="712"/>
      <c r="G622" s="712"/>
      <c r="H622" s="712"/>
      <c r="I622" s="712"/>
      <c r="J622" s="712"/>
      <c r="K622" s="324">
        <v>1795</v>
      </c>
      <c r="L622" s="657"/>
      <c r="M622" s="657"/>
      <c r="N622" s="657"/>
      <c r="O622" s="657"/>
      <c r="P622" s="657"/>
      <c r="Q622" s="359"/>
      <c r="R622" s="279"/>
      <c r="S622" s="279"/>
      <c r="T622" s="279"/>
      <c r="U622" s="279"/>
      <c r="V622" s="279"/>
      <c r="W622" s="279"/>
      <c r="X622" s="279"/>
      <c r="Y622" s="279"/>
      <c r="Z622" s="279"/>
      <c r="AA622" s="279"/>
      <c r="AB622" s="279"/>
      <c r="AC622" s="279"/>
      <c r="AD622" s="279"/>
      <c r="AE622" s="279"/>
      <c r="AF622" s="279"/>
      <c r="AG622" s="279"/>
      <c r="AH622" s="279"/>
      <c r="AI622" s="279"/>
      <c r="AJ622" s="279"/>
      <c r="AK622" s="279"/>
      <c r="AL622" s="279"/>
      <c r="AM622" s="279"/>
      <c r="AN622" s="279"/>
      <c r="AO622" s="279"/>
      <c r="AP622" s="279"/>
      <c r="AQ622" s="279"/>
      <c r="AR622" s="279"/>
      <c r="AS622" s="279"/>
      <c r="AT622" s="279"/>
      <c r="AU622" s="279"/>
      <c r="AV622" s="279"/>
      <c r="AW622" s="279"/>
      <c r="AX622" s="279"/>
      <c r="AY622" s="279"/>
      <c r="AZ622" s="279"/>
      <c r="BA622" s="279"/>
      <c r="BB622" s="279"/>
      <c r="BC622" s="279"/>
    </row>
    <row r="623" spans="1:55" s="44" customFormat="1" ht="20.25" customHeight="1">
      <c r="A623" s="277"/>
      <c r="B623" s="711"/>
      <c r="C623" s="713"/>
      <c r="D623" s="714"/>
      <c r="E623" s="714"/>
      <c r="F623" s="714"/>
      <c r="G623" s="714"/>
      <c r="H623" s="714"/>
      <c r="I623" s="714"/>
      <c r="J623" s="714"/>
      <c r="K623" s="714"/>
      <c r="L623" s="714"/>
      <c r="M623" s="714"/>
      <c r="N623" s="714"/>
      <c r="O623" s="714"/>
      <c r="P623" s="715"/>
      <c r="Q623" s="347"/>
      <c r="R623" s="279"/>
      <c r="S623" s="279"/>
      <c r="T623" s="279"/>
      <c r="U623" s="279"/>
      <c r="V623" s="279"/>
      <c r="W623" s="279"/>
      <c r="X623" s="279"/>
      <c r="Y623" s="279"/>
      <c r="Z623" s="279"/>
      <c r="AA623" s="279"/>
      <c r="AB623" s="279"/>
      <c r="AC623" s="279"/>
      <c r="AD623" s="279"/>
      <c r="AE623" s="279"/>
      <c r="AF623" s="279"/>
      <c r="AG623" s="279"/>
      <c r="AH623" s="279"/>
      <c r="AI623" s="279"/>
      <c r="AJ623" s="279"/>
      <c r="AK623" s="279"/>
      <c r="AL623" s="279"/>
      <c r="AM623" s="279"/>
      <c r="AN623" s="279"/>
      <c r="AO623" s="279"/>
      <c r="AP623" s="279"/>
      <c r="AQ623" s="279"/>
      <c r="AR623" s="279"/>
      <c r="AS623" s="279"/>
      <c r="AT623" s="279"/>
      <c r="AU623" s="279"/>
      <c r="AV623" s="279"/>
      <c r="AW623" s="279"/>
      <c r="AX623" s="279"/>
      <c r="AY623" s="279"/>
      <c r="AZ623" s="279"/>
      <c r="BA623" s="279"/>
      <c r="BB623" s="279"/>
      <c r="BC623" s="279"/>
    </row>
    <row r="624" spans="1:55" s="44" customFormat="1" ht="20.25" customHeight="1">
      <c r="A624" s="277"/>
      <c r="B624" s="711"/>
      <c r="C624" s="712" t="s">
        <v>765</v>
      </c>
      <c r="D624" s="712"/>
      <c r="E624" s="712"/>
      <c r="F624" s="712"/>
      <c r="G624" s="712"/>
      <c r="H624" s="712"/>
      <c r="I624" s="712"/>
      <c r="J624" s="712"/>
      <c r="K624" s="324">
        <v>1797</v>
      </c>
      <c r="L624" s="657"/>
      <c r="M624" s="657"/>
      <c r="N624" s="657"/>
      <c r="O624" s="657"/>
      <c r="P624" s="657"/>
      <c r="Q624" s="359"/>
      <c r="R624" s="279"/>
      <c r="S624" s="279"/>
      <c r="T624" s="279"/>
      <c r="U624" s="279"/>
      <c r="V624" s="279"/>
      <c r="W624" s="279"/>
      <c r="X624" s="279"/>
      <c r="Y624" s="279"/>
      <c r="Z624" s="279"/>
      <c r="AA624" s="279"/>
      <c r="AB624" s="279"/>
      <c r="AC624" s="279"/>
      <c r="AD624" s="279"/>
      <c r="AE624" s="279"/>
      <c r="AF624" s="279"/>
      <c r="AG624" s="279"/>
      <c r="AH624" s="279"/>
      <c r="AI624" s="279"/>
      <c r="AJ624" s="279"/>
      <c r="AK624" s="279"/>
      <c r="AL624" s="279"/>
      <c r="AM624" s="279"/>
      <c r="AN624" s="279"/>
      <c r="AO624" s="279"/>
      <c r="AP624" s="279"/>
      <c r="AQ624" s="279"/>
      <c r="AR624" s="279"/>
      <c r="AS624" s="279"/>
      <c r="AT624" s="279"/>
      <c r="AU624" s="279"/>
      <c r="AV624" s="279"/>
      <c r="AW624" s="279"/>
      <c r="AX624" s="279"/>
      <c r="AY624" s="279"/>
      <c r="AZ624" s="279"/>
      <c r="BA624" s="279"/>
      <c r="BB624" s="279"/>
      <c r="BC624" s="279"/>
    </row>
    <row r="625" spans="1:55" s="44" customFormat="1">
      <c r="A625" s="277"/>
      <c r="B625" s="279"/>
      <c r="C625" s="279"/>
      <c r="D625" s="279"/>
      <c r="E625" s="279"/>
      <c r="F625" s="279"/>
      <c r="G625" s="279"/>
      <c r="H625" s="279"/>
      <c r="I625" s="279"/>
      <c r="J625" s="279"/>
      <c r="K625" s="279"/>
      <c r="L625" s="279"/>
      <c r="M625" s="279"/>
      <c r="N625" s="279"/>
      <c r="O625" s="279"/>
      <c r="P625" s="279"/>
      <c r="Q625" s="279"/>
      <c r="R625" s="279"/>
      <c r="S625" s="279"/>
      <c r="T625" s="279"/>
      <c r="U625" s="279"/>
      <c r="V625" s="279"/>
      <c r="W625" s="279"/>
      <c r="X625" s="279"/>
      <c r="Y625" s="279"/>
      <c r="Z625" s="279"/>
      <c r="AA625" s="279"/>
      <c r="AB625" s="279"/>
      <c r="AC625" s="279"/>
      <c r="AD625" s="279"/>
      <c r="AE625" s="279"/>
      <c r="AF625" s="279"/>
      <c r="AG625" s="279"/>
      <c r="AH625" s="279"/>
      <c r="AI625" s="279"/>
      <c r="AJ625" s="279"/>
      <c r="AK625" s="279"/>
      <c r="AL625" s="279"/>
      <c r="AM625" s="279"/>
      <c r="AN625" s="279"/>
      <c r="AO625" s="279"/>
      <c r="AP625" s="279"/>
      <c r="AQ625" s="279"/>
      <c r="AR625" s="279"/>
      <c r="AS625" s="279"/>
      <c r="AT625" s="279"/>
      <c r="AU625" s="279"/>
      <c r="AV625" s="279"/>
      <c r="AW625" s="279"/>
      <c r="AX625" s="279"/>
      <c r="AY625" s="279"/>
      <c r="AZ625" s="279"/>
      <c r="BA625" s="279"/>
      <c r="BB625" s="279"/>
      <c r="BC625" s="279"/>
    </row>
    <row r="626" spans="1:55" s="44" customFormat="1">
      <c r="A626" s="277"/>
      <c r="B626" s="279"/>
      <c r="C626" s="279"/>
      <c r="D626" s="279"/>
      <c r="E626" s="279"/>
      <c r="F626" s="279"/>
      <c r="G626" s="279"/>
      <c r="H626" s="279"/>
      <c r="I626" s="279"/>
      <c r="J626" s="279"/>
      <c r="K626" s="279"/>
      <c r="L626" s="279"/>
      <c r="M626" s="279"/>
      <c r="N626" s="279"/>
      <c r="O626" s="279"/>
      <c r="P626" s="279"/>
      <c r="Q626" s="279"/>
      <c r="R626" s="279"/>
      <c r="S626" s="279"/>
      <c r="T626" s="279"/>
      <c r="U626" s="279"/>
      <c r="V626" s="279"/>
      <c r="W626" s="279"/>
      <c r="X626" s="279"/>
      <c r="Y626" s="279"/>
      <c r="Z626" s="279"/>
      <c r="AA626" s="279"/>
      <c r="AB626" s="279"/>
      <c r="AC626" s="279"/>
      <c r="AD626" s="279"/>
      <c r="AE626" s="279"/>
      <c r="AF626" s="279"/>
      <c r="AG626" s="279"/>
      <c r="AH626" s="279"/>
      <c r="AI626" s="279"/>
      <c r="AJ626" s="279"/>
      <c r="AK626" s="279"/>
      <c r="AL626" s="279"/>
      <c r="AM626" s="279"/>
      <c r="AN626" s="279"/>
      <c r="AO626" s="279"/>
      <c r="AP626" s="279"/>
      <c r="AQ626" s="279"/>
      <c r="AR626" s="279"/>
      <c r="AS626" s="279"/>
      <c r="AT626" s="279"/>
      <c r="AU626" s="279"/>
      <c r="AV626" s="279"/>
      <c r="AW626" s="279"/>
      <c r="AX626" s="279"/>
      <c r="AY626" s="279"/>
      <c r="AZ626" s="279"/>
      <c r="BA626" s="279"/>
      <c r="BB626" s="279"/>
      <c r="BC626" s="279"/>
    </row>
    <row r="627" spans="1:55" s="44" customFormat="1">
      <c r="A627" s="277"/>
      <c r="B627" s="279"/>
      <c r="C627" s="279"/>
      <c r="D627" s="279"/>
      <c r="E627" s="279"/>
      <c r="F627" s="279"/>
      <c r="G627" s="279"/>
      <c r="H627" s="279"/>
      <c r="I627" s="279"/>
      <c r="J627" s="279"/>
      <c r="K627" s="279"/>
      <c r="L627" s="279"/>
      <c r="M627" s="279"/>
      <c r="N627" s="279"/>
      <c r="O627" s="279"/>
      <c r="P627" s="279"/>
      <c r="Q627" s="279"/>
      <c r="R627" s="279"/>
      <c r="S627" s="279"/>
      <c r="T627" s="279"/>
      <c r="U627" s="279"/>
      <c r="V627" s="279"/>
      <c r="W627" s="279"/>
      <c r="X627" s="279"/>
      <c r="Y627" s="279"/>
      <c r="Z627" s="279"/>
      <c r="AA627" s="279"/>
      <c r="AB627" s="279"/>
      <c r="AC627" s="279"/>
      <c r="AD627" s="279"/>
      <c r="AE627" s="279"/>
      <c r="AF627" s="279"/>
      <c r="AG627" s="279"/>
      <c r="AH627" s="279"/>
      <c r="AI627" s="279"/>
      <c r="AJ627" s="279"/>
      <c r="AK627" s="279"/>
      <c r="AL627" s="279"/>
      <c r="AM627" s="279"/>
      <c r="AN627" s="279"/>
      <c r="AO627" s="279"/>
      <c r="AP627" s="279"/>
      <c r="AQ627" s="279"/>
      <c r="AR627" s="279"/>
      <c r="AS627" s="279"/>
      <c r="AT627" s="279"/>
      <c r="AU627" s="279"/>
      <c r="AV627" s="279"/>
      <c r="AW627" s="279"/>
      <c r="AX627" s="279"/>
      <c r="AY627" s="279"/>
      <c r="AZ627" s="279"/>
      <c r="BA627" s="279"/>
      <c r="BB627" s="279"/>
      <c r="BC627" s="279"/>
    </row>
    <row r="628" spans="1:55" s="44" customFormat="1">
      <c r="A628" s="277"/>
      <c r="B628" s="279"/>
      <c r="C628" s="279"/>
      <c r="D628" s="279"/>
      <c r="E628" s="279"/>
      <c r="F628" s="279"/>
      <c r="G628" s="279"/>
      <c r="H628" s="279"/>
      <c r="I628" s="279"/>
      <c r="J628" s="279"/>
      <c r="K628" s="279"/>
      <c r="L628" s="279"/>
      <c r="M628" s="279"/>
      <c r="N628" s="279"/>
      <c r="O628" s="279"/>
      <c r="P628" s="279"/>
      <c r="Q628" s="279"/>
      <c r="R628" s="279"/>
      <c r="S628" s="279"/>
      <c r="T628" s="279"/>
      <c r="U628" s="279"/>
      <c r="V628" s="279"/>
      <c r="W628" s="279"/>
      <c r="X628" s="279"/>
      <c r="Y628" s="279"/>
      <c r="Z628" s="279"/>
      <c r="AA628" s="279"/>
      <c r="AB628" s="279"/>
      <c r="AC628" s="279"/>
      <c r="AD628" s="279"/>
      <c r="AE628" s="279"/>
      <c r="AF628" s="279"/>
      <c r="AG628" s="279"/>
      <c r="AH628" s="279"/>
      <c r="AI628" s="279"/>
      <c r="AJ628" s="279"/>
      <c r="AK628" s="279"/>
      <c r="AL628" s="279"/>
      <c r="AM628" s="279"/>
      <c r="AN628" s="279"/>
      <c r="AO628" s="279"/>
      <c r="AP628" s="279"/>
      <c r="AQ628" s="279"/>
      <c r="AR628" s="279"/>
      <c r="AS628" s="279"/>
      <c r="AT628" s="279"/>
      <c r="AU628" s="279"/>
      <c r="AV628" s="279"/>
      <c r="AW628" s="279"/>
      <c r="AX628" s="279"/>
      <c r="AY628" s="279"/>
      <c r="AZ628" s="279"/>
      <c r="BA628" s="279"/>
      <c r="BB628" s="279"/>
      <c r="BC628" s="279"/>
    </row>
    <row r="629" spans="1:55" s="44" customFormat="1">
      <c r="A629" s="277"/>
      <c r="B629" s="279"/>
      <c r="C629" s="279"/>
      <c r="D629" s="279"/>
      <c r="E629" s="279"/>
      <c r="F629" s="279"/>
      <c r="G629" s="279"/>
      <c r="H629" s="279"/>
      <c r="I629" s="279"/>
      <c r="J629" s="279"/>
      <c r="K629" s="279"/>
      <c r="L629" s="279"/>
      <c r="M629" s="279"/>
      <c r="N629" s="279"/>
      <c r="O629" s="279"/>
      <c r="P629" s="279"/>
      <c r="Q629" s="279"/>
      <c r="R629" s="279"/>
      <c r="S629" s="279"/>
      <c r="T629" s="279"/>
      <c r="U629" s="279"/>
      <c r="V629" s="279"/>
      <c r="W629" s="279"/>
      <c r="X629" s="279"/>
      <c r="Y629" s="279"/>
      <c r="Z629" s="279"/>
      <c r="AA629" s="279"/>
      <c r="AB629" s="279"/>
      <c r="AC629" s="279"/>
      <c r="AD629" s="279"/>
      <c r="AE629" s="279"/>
      <c r="AF629" s="279"/>
      <c r="AG629" s="279"/>
      <c r="AH629" s="279"/>
      <c r="AI629" s="279"/>
      <c r="AJ629" s="279"/>
      <c r="AK629" s="279"/>
      <c r="AL629" s="279"/>
      <c r="AM629" s="279"/>
      <c r="AN629" s="279"/>
      <c r="AO629" s="279"/>
      <c r="AP629" s="279"/>
      <c r="AQ629" s="279"/>
      <c r="AR629" s="279"/>
      <c r="AS629" s="279"/>
      <c r="AT629" s="279"/>
      <c r="AU629" s="279"/>
      <c r="AV629" s="279"/>
      <c r="AW629" s="279"/>
      <c r="AX629" s="279"/>
      <c r="AY629" s="279"/>
      <c r="AZ629" s="279"/>
      <c r="BA629" s="279"/>
      <c r="BB629" s="279"/>
      <c r="BC629" s="279"/>
    </row>
    <row r="630" spans="1:55" s="44" customFormat="1">
      <c r="A630" s="277"/>
      <c r="B630" s="721" t="s">
        <v>322</v>
      </c>
      <c r="C630" s="721"/>
      <c r="D630" s="721"/>
      <c r="E630" s="721"/>
      <c r="F630" s="721"/>
      <c r="G630" s="721"/>
      <c r="H630" s="721"/>
      <c r="I630" s="721"/>
      <c r="J630" s="721"/>
      <c r="K630" s="721"/>
      <c r="L630" s="721"/>
      <c r="M630" s="721"/>
      <c r="N630" s="721"/>
      <c r="O630" s="721"/>
      <c r="P630" s="721"/>
      <c r="Q630" s="721"/>
      <c r="R630" s="721"/>
      <c r="S630" s="721"/>
      <c r="T630" s="721"/>
      <c r="U630" s="721"/>
      <c r="V630" s="721"/>
      <c r="W630" s="721"/>
      <c r="X630" s="721"/>
      <c r="Y630" s="721"/>
      <c r="Z630" s="721"/>
      <c r="AA630" s="721"/>
      <c r="AB630" s="721"/>
      <c r="AC630" s="721"/>
      <c r="AD630" s="721"/>
      <c r="AE630" s="721"/>
      <c r="AF630" s="721"/>
      <c r="AG630" s="721"/>
      <c r="AH630" s="721"/>
      <c r="AI630" s="721"/>
      <c r="AJ630" s="721"/>
      <c r="AK630" s="721"/>
      <c r="AL630" s="721"/>
      <c r="AM630" s="721"/>
      <c r="AN630" s="721"/>
      <c r="AO630" s="721"/>
      <c r="AP630" s="721"/>
      <c r="AQ630" s="721"/>
      <c r="AR630" s="721"/>
      <c r="AS630" s="721"/>
      <c r="AT630" s="721"/>
      <c r="AU630" s="721"/>
      <c r="AV630" s="279"/>
      <c r="AW630" s="279"/>
      <c r="AX630" s="279"/>
      <c r="AY630" s="279"/>
      <c r="AZ630" s="279"/>
      <c r="BA630" s="279"/>
      <c r="BB630" s="279"/>
      <c r="BC630" s="279"/>
    </row>
    <row r="631" spans="1:55" s="44" customFormat="1">
      <c r="A631" s="277"/>
      <c r="B631" s="720" t="s">
        <v>323</v>
      </c>
      <c r="C631" s="720"/>
      <c r="D631" s="720"/>
      <c r="E631" s="720"/>
      <c r="F631" s="720"/>
      <c r="G631" s="720"/>
      <c r="H631" s="720"/>
      <c r="I631" s="720"/>
      <c r="J631" s="720"/>
      <c r="K631" s="720"/>
      <c r="L631" s="720"/>
      <c r="M631" s="720"/>
      <c r="N631" s="720"/>
      <c r="O631" s="720"/>
      <c r="P631" s="720"/>
      <c r="Q631" s="720"/>
      <c r="R631" s="720"/>
      <c r="S631" s="720"/>
      <c r="T631" s="722"/>
      <c r="U631" s="722"/>
      <c r="V631" s="722"/>
      <c r="W631" s="722"/>
      <c r="X631" s="722"/>
      <c r="Y631" s="722"/>
      <c r="Z631" s="722"/>
      <c r="AA631" s="722"/>
      <c r="AB631" s="722"/>
      <c r="AC631" s="721" t="s">
        <v>324</v>
      </c>
      <c r="AD631" s="721"/>
      <c r="AE631" s="721"/>
      <c r="AF631" s="721"/>
      <c r="AG631" s="721"/>
      <c r="AH631" s="721"/>
      <c r="AI631" s="721"/>
      <c r="AJ631" s="721"/>
      <c r="AK631" s="721"/>
      <c r="AL631" s="721"/>
      <c r="AM631" s="721"/>
      <c r="AN631" s="721"/>
      <c r="AO631" s="721"/>
      <c r="AP631" s="721" t="s">
        <v>325</v>
      </c>
      <c r="AQ631" s="721"/>
      <c r="AR631" s="721"/>
      <c r="AS631" s="720"/>
      <c r="AT631" s="720"/>
      <c r="AU631" s="720"/>
      <c r="AV631" s="279"/>
      <c r="AW631" s="279"/>
      <c r="AX631" s="279"/>
      <c r="AY631" s="279"/>
      <c r="AZ631" s="279"/>
      <c r="BA631" s="279"/>
      <c r="BB631" s="279"/>
      <c r="BC631" s="279"/>
    </row>
    <row r="632" spans="1:55" s="44" customFormat="1">
      <c r="A632" s="277"/>
      <c r="B632" s="360">
        <v>6</v>
      </c>
      <c r="C632" s="720" t="s">
        <v>326</v>
      </c>
      <c r="D632" s="720"/>
      <c r="E632" s="720"/>
      <c r="F632" s="720"/>
      <c r="G632" s="720"/>
      <c r="H632" s="720"/>
      <c r="I632" s="720"/>
      <c r="J632" s="720"/>
      <c r="K632" s="720"/>
      <c r="L632" s="720"/>
      <c r="M632" s="720"/>
      <c r="N632" s="720"/>
      <c r="O632" s="720"/>
      <c r="P632" s="720"/>
      <c r="Q632" s="720"/>
      <c r="R632" s="720"/>
      <c r="S632" s="720"/>
      <c r="T632" s="720"/>
      <c r="U632" s="720"/>
      <c r="V632" s="720"/>
      <c r="W632" s="720"/>
      <c r="X632" s="720"/>
      <c r="Y632" s="720"/>
      <c r="Z632" s="720" t="s">
        <v>327</v>
      </c>
      <c r="AA632" s="720"/>
      <c r="AB632" s="720"/>
      <c r="AC632" s="720"/>
      <c r="AD632" s="720"/>
      <c r="AE632" s="720" t="s">
        <v>328</v>
      </c>
      <c r="AF632" s="720"/>
      <c r="AG632" s="720"/>
      <c r="AH632" s="720"/>
      <c r="AI632" s="720"/>
      <c r="AJ632" s="720"/>
      <c r="AK632" s="720" t="s">
        <v>329</v>
      </c>
      <c r="AL632" s="720"/>
      <c r="AM632" s="720"/>
      <c r="AN632" s="720"/>
      <c r="AO632" s="720"/>
      <c r="AP632" s="720"/>
      <c r="AQ632" s="720"/>
      <c r="AR632" s="720"/>
      <c r="AS632" s="720"/>
      <c r="AT632" s="720"/>
      <c r="AU632" s="720"/>
      <c r="AV632" s="279"/>
      <c r="AW632" s="279"/>
      <c r="AX632" s="279"/>
      <c r="AY632" s="279"/>
      <c r="AZ632" s="279"/>
      <c r="BA632" s="279"/>
      <c r="BB632" s="279"/>
      <c r="BC632" s="279"/>
    </row>
    <row r="633" spans="1:55" s="44" customFormat="1">
      <c r="A633" s="277"/>
      <c r="B633" s="720" t="s">
        <v>141</v>
      </c>
      <c r="C633" s="720"/>
      <c r="D633" s="720"/>
      <c r="E633" s="720"/>
      <c r="F633" s="720"/>
      <c r="G633" s="720"/>
      <c r="H633" s="720"/>
      <c r="I633" s="720"/>
      <c r="J633" s="720"/>
      <c r="K633" s="720"/>
      <c r="L633" s="720"/>
      <c r="M633" s="720"/>
      <c r="N633" s="720"/>
      <c r="O633" s="720"/>
      <c r="P633" s="720"/>
      <c r="Q633" s="720"/>
      <c r="R633" s="720"/>
      <c r="S633" s="720"/>
      <c r="T633" s="720"/>
      <c r="U633" s="720"/>
      <c r="V633" s="720"/>
      <c r="W633" s="720"/>
      <c r="X633" s="720"/>
      <c r="Y633" s="720"/>
      <c r="Z633" s="720"/>
      <c r="AA633" s="720"/>
      <c r="AB633" s="720"/>
      <c r="AC633" s="720"/>
      <c r="AD633" s="720"/>
      <c r="AE633" s="720"/>
      <c r="AF633" s="720"/>
      <c r="AG633" s="720"/>
      <c r="AH633" s="720"/>
      <c r="AI633" s="720"/>
      <c r="AJ633" s="720"/>
      <c r="AK633" s="720"/>
      <c r="AL633" s="720"/>
      <c r="AM633" s="720"/>
      <c r="AN633" s="720"/>
      <c r="AO633" s="720"/>
      <c r="AP633" s="720"/>
      <c r="AQ633" s="720"/>
      <c r="AR633" s="720"/>
      <c r="AS633" s="720"/>
      <c r="AT633" s="720"/>
      <c r="AU633" s="720"/>
      <c r="AV633" s="279"/>
      <c r="AW633" s="279"/>
      <c r="AX633" s="279"/>
      <c r="AY633" s="279"/>
      <c r="AZ633" s="279"/>
      <c r="BA633" s="279"/>
      <c r="BB633" s="279"/>
      <c r="BC633" s="279"/>
    </row>
    <row r="634" spans="1:55" s="44" customFormat="1">
      <c r="A634" s="277"/>
      <c r="B634" s="360">
        <v>8</v>
      </c>
      <c r="C634" s="720" t="s">
        <v>330</v>
      </c>
      <c r="D634" s="720"/>
      <c r="E634" s="720"/>
      <c r="F634" s="720"/>
      <c r="G634" s="720"/>
      <c r="H634" s="720"/>
      <c r="I634" s="720"/>
      <c r="J634" s="720"/>
      <c r="K634" s="720"/>
      <c r="L634" s="720"/>
      <c r="M634" s="720"/>
      <c r="N634" s="720"/>
      <c r="O634" s="733">
        <v>53</v>
      </c>
      <c r="P634" s="733"/>
      <c r="Q634" s="720" t="s">
        <v>331</v>
      </c>
      <c r="R634" s="720"/>
      <c r="S634" s="720"/>
      <c r="T634" s="720"/>
      <c r="U634" s="720"/>
      <c r="V634" s="720"/>
      <c r="W634" s="720"/>
      <c r="X634" s="728">
        <v>13</v>
      </c>
      <c r="Y634" s="728"/>
      <c r="Z634" s="720" t="s">
        <v>332</v>
      </c>
      <c r="AA634" s="720"/>
      <c r="AB634" s="720"/>
      <c r="AC634" s="720"/>
      <c r="AD634" s="720"/>
      <c r="AE634" s="720"/>
      <c r="AF634" s="720"/>
      <c r="AG634" s="720"/>
      <c r="AH634" s="720"/>
      <c r="AI634" s="720"/>
      <c r="AJ634" s="728">
        <v>14</v>
      </c>
      <c r="AK634" s="728"/>
      <c r="AL634" s="720" t="s">
        <v>333</v>
      </c>
      <c r="AM634" s="720"/>
      <c r="AN634" s="720"/>
      <c r="AO634" s="720"/>
      <c r="AP634" s="720"/>
      <c r="AQ634" s="720"/>
      <c r="AR634" s="720"/>
      <c r="AS634" s="720"/>
      <c r="AT634" s="720"/>
      <c r="AU634" s="720"/>
      <c r="AV634" s="279"/>
      <c r="AW634" s="279"/>
      <c r="AX634" s="279"/>
      <c r="AY634" s="279"/>
      <c r="AZ634" s="279"/>
      <c r="BA634" s="279"/>
      <c r="BB634" s="279"/>
      <c r="BC634" s="279"/>
    </row>
    <row r="635" spans="1:55" s="44" customFormat="1">
      <c r="A635" s="277"/>
      <c r="B635" s="720"/>
      <c r="C635" s="720"/>
      <c r="D635" s="720"/>
      <c r="E635" s="720"/>
      <c r="F635" s="720"/>
      <c r="G635" s="720"/>
      <c r="H635" s="720"/>
      <c r="I635" s="720"/>
      <c r="J635" s="720"/>
      <c r="K635" s="720"/>
      <c r="L635" s="720"/>
      <c r="M635" s="720"/>
      <c r="N635" s="720"/>
      <c r="O635" s="720"/>
      <c r="P635" s="720"/>
      <c r="Q635" s="720"/>
      <c r="R635" s="720"/>
      <c r="S635" s="720"/>
      <c r="T635" s="720"/>
      <c r="U635" s="720"/>
      <c r="V635" s="720"/>
      <c r="W635" s="720"/>
      <c r="X635" s="720"/>
      <c r="Y635" s="720"/>
      <c r="Z635" s="720"/>
      <c r="AA635" s="720"/>
      <c r="AB635" s="720"/>
      <c r="AC635" s="720"/>
      <c r="AD635" s="720"/>
      <c r="AE635" s="720"/>
      <c r="AF635" s="720"/>
      <c r="AG635" s="720"/>
      <c r="AH635" s="720"/>
      <c r="AI635" s="720"/>
      <c r="AJ635" s="720"/>
      <c r="AK635" s="720"/>
      <c r="AL635" s="720"/>
      <c r="AM635" s="720"/>
      <c r="AN635" s="720"/>
      <c r="AO635" s="720"/>
      <c r="AP635" s="720"/>
      <c r="AQ635" s="720"/>
      <c r="AR635" s="720"/>
      <c r="AS635" s="720"/>
      <c r="AT635" s="720"/>
      <c r="AU635" s="720"/>
      <c r="AV635" s="279"/>
      <c r="AW635" s="279"/>
      <c r="AX635" s="279"/>
      <c r="AY635" s="279"/>
      <c r="AZ635" s="279"/>
      <c r="BA635" s="279"/>
      <c r="BB635" s="279"/>
      <c r="BC635" s="279"/>
    </row>
    <row r="636" spans="1:55" s="44" customFormat="1">
      <c r="A636" s="277"/>
      <c r="B636" s="720" t="s">
        <v>334</v>
      </c>
      <c r="C636" s="720"/>
      <c r="D636" s="720"/>
      <c r="E636" s="728">
        <v>9</v>
      </c>
      <c r="F636" s="728"/>
      <c r="G636" s="729" t="s">
        <v>141</v>
      </c>
      <c r="H636" s="729"/>
      <c r="I636" s="729"/>
      <c r="J636" s="729"/>
      <c r="K636" s="729"/>
      <c r="L636" s="730"/>
      <c r="M636" s="729" t="s">
        <v>335</v>
      </c>
      <c r="N636" s="729"/>
      <c r="O636" s="415">
        <v>48</v>
      </c>
      <c r="P636" s="745" t="s">
        <v>141</v>
      </c>
      <c r="Q636" s="745"/>
      <c r="R636" s="745"/>
      <c r="S636" s="745"/>
      <c r="T636" s="745"/>
      <c r="U636" s="745"/>
      <c r="V636" s="745"/>
      <c r="W636" s="745"/>
      <c r="X636" s="720" t="s">
        <v>336</v>
      </c>
      <c r="Y636" s="720"/>
      <c r="Z636" s="720"/>
      <c r="AA636" s="720"/>
      <c r="AB636" s="728">
        <v>55</v>
      </c>
      <c r="AC636" s="728"/>
      <c r="AD636" s="728"/>
      <c r="AE636" s="728"/>
      <c r="AF636" s="728"/>
      <c r="AG636" s="721"/>
      <c r="AH636" s="721"/>
      <c r="AI636" s="721"/>
      <c r="AJ636" s="721"/>
      <c r="AK636" s="721"/>
      <c r="AL636" s="721"/>
      <c r="AM636" s="721"/>
      <c r="AN636" s="721"/>
      <c r="AO636" s="721"/>
      <c r="AP636" s="721"/>
      <c r="AQ636" s="721"/>
      <c r="AR636" s="721"/>
      <c r="AS636" s="721"/>
      <c r="AT636" s="721"/>
      <c r="AU636" s="721"/>
      <c r="AV636" s="279"/>
      <c r="AW636" s="279"/>
      <c r="AX636" s="279"/>
      <c r="AY636" s="279"/>
      <c r="AZ636" s="279"/>
      <c r="BA636" s="279"/>
      <c r="BB636" s="279"/>
      <c r="BC636" s="279"/>
    </row>
    <row r="637" spans="1:55" s="44" customFormat="1" ht="21.6" customHeight="1">
      <c r="A637" s="277"/>
      <c r="B637" s="723" t="s">
        <v>337</v>
      </c>
      <c r="C637" s="723" t="s">
        <v>338</v>
      </c>
      <c r="D637" s="723"/>
      <c r="E637" s="724" t="s">
        <v>339</v>
      </c>
      <c r="F637" s="725"/>
      <c r="G637" s="725"/>
      <c r="H637" s="725"/>
      <c r="I637" s="725"/>
      <c r="J637" s="726">
        <v>95</v>
      </c>
      <c r="K637" s="720"/>
      <c r="L637" s="731"/>
      <c r="M637" s="727"/>
      <c r="N637" s="727"/>
      <c r="O637" s="727"/>
      <c r="P637" s="361"/>
      <c r="Q637" s="737"/>
      <c r="R637" s="737"/>
      <c r="S637" s="737"/>
      <c r="T637" s="737"/>
      <c r="U637" s="736" t="s">
        <v>766</v>
      </c>
      <c r="V637" s="736"/>
      <c r="W637" s="736"/>
      <c r="X637" s="743">
        <v>73</v>
      </c>
      <c r="Y637" s="742"/>
      <c r="Z637" s="744" t="s">
        <v>369</v>
      </c>
      <c r="AA637" s="744"/>
      <c r="AB637" s="728">
        <v>72</v>
      </c>
      <c r="AC637" s="728"/>
      <c r="AD637" s="742"/>
      <c r="AE637" s="734" t="s">
        <v>340</v>
      </c>
      <c r="AF637" s="734"/>
      <c r="AG637" s="735" t="s">
        <v>767</v>
      </c>
      <c r="AH637" s="736" t="s">
        <v>341</v>
      </c>
      <c r="AI637" s="736"/>
      <c r="AJ637" s="736"/>
      <c r="AK637" s="736"/>
      <c r="AL637" s="736"/>
      <c r="AM637" s="736"/>
      <c r="AN637" s="736"/>
      <c r="AO637" s="728">
        <v>805</v>
      </c>
      <c r="AP637" s="728"/>
      <c r="AQ637" s="728"/>
      <c r="AR637" s="728"/>
      <c r="AS637" s="723"/>
      <c r="AT637" s="723"/>
      <c r="AU637" s="723"/>
      <c r="AV637" s="279"/>
      <c r="AW637" s="279"/>
      <c r="AX637" s="279"/>
      <c r="AY637" s="279"/>
      <c r="AZ637" s="279"/>
      <c r="BA637" s="279"/>
      <c r="BB637" s="279"/>
      <c r="BC637" s="279"/>
    </row>
    <row r="638" spans="1:55" s="44" customFormat="1">
      <c r="A638" s="277"/>
      <c r="B638" s="723"/>
      <c r="C638" s="723"/>
      <c r="D638" s="723"/>
      <c r="E638" s="725"/>
      <c r="F638" s="725"/>
      <c r="G638" s="725"/>
      <c r="H638" s="725"/>
      <c r="I638" s="725"/>
      <c r="J638" s="726"/>
      <c r="K638" s="720"/>
      <c r="L638" s="732"/>
      <c r="M638" s="737"/>
      <c r="N638" s="737"/>
      <c r="O638" s="737"/>
      <c r="P638" s="747"/>
      <c r="Q638" s="737"/>
      <c r="R638" s="737"/>
      <c r="S638" s="737"/>
      <c r="T638" s="737"/>
      <c r="U638" s="736"/>
      <c r="V638" s="736"/>
      <c r="W638" s="736"/>
      <c r="X638" s="743"/>
      <c r="Y638" s="742"/>
      <c r="Z638" s="744"/>
      <c r="AA638" s="744"/>
      <c r="AB638" s="728"/>
      <c r="AC638" s="728"/>
      <c r="AD638" s="742"/>
      <c r="AE638" s="734"/>
      <c r="AF638" s="734"/>
      <c r="AG638" s="735"/>
      <c r="AH638" s="736"/>
      <c r="AI638" s="736"/>
      <c r="AJ638" s="736"/>
      <c r="AK638" s="736"/>
      <c r="AL638" s="736"/>
      <c r="AM638" s="736"/>
      <c r="AN638" s="736"/>
      <c r="AO638" s="728"/>
      <c r="AP638" s="728"/>
      <c r="AQ638" s="728"/>
      <c r="AR638" s="728"/>
      <c r="AS638" s="723"/>
      <c r="AT638" s="723"/>
      <c r="AU638" s="723"/>
      <c r="AV638" s="279"/>
      <c r="AW638" s="279"/>
      <c r="AX638" s="279"/>
      <c r="AY638" s="279"/>
      <c r="AZ638" s="279"/>
      <c r="BA638" s="279"/>
      <c r="BB638" s="279"/>
      <c r="BC638" s="279"/>
    </row>
    <row r="639" spans="1:55" s="44" customFormat="1" ht="15.6" customHeight="1">
      <c r="A639" s="277"/>
      <c r="B639" s="723"/>
      <c r="C639" s="723"/>
      <c r="D639" s="723"/>
      <c r="E639" s="738" t="s">
        <v>342</v>
      </c>
      <c r="F639" s="738"/>
      <c r="G639" s="738"/>
      <c r="H639" s="738"/>
      <c r="I639" s="738"/>
      <c r="J639" s="726">
        <v>786</v>
      </c>
      <c r="K639" s="726"/>
      <c r="L639" s="739"/>
      <c r="M639" s="737"/>
      <c r="N639" s="737"/>
      <c r="O639" s="737"/>
      <c r="P639" s="747"/>
      <c r="Q639" s="737"/>
      <c r="R639" s="737"/>
      <c r="S639" s="737"/>
      <c r="T639" s="737"/>
      <c r="U639" s="736" t="s">
        <v>343</v>
      </c>
      <c r="V639" s="736"/>
      <c r="W639" s="736"/>
      <c r="X639" s="743">
        <v>69</v>
      </c>
      <c r="Y639" s="746"/>
      <c r="Z639" s="736" t="s">
        <v>370</v>
      </c>
      <c r="AA639" s="736"/>
      <c r="AB639" s="728">
        <v>68</v>
      </c>
      <c r="AC639" s="728"/>
      <c r="AD639" s="745"/>
      <c r="AE639" s="734"/>
      <c r="AF639" s="734"/>
      <c r="AG639" s="735"/>
      <c r="AH639" s="736"/>
      <c r="AI639" s="736"/>
      <c r="AJ639" s="736"/>
      <c r="AK639" s="736"/>
      <c r="AL639" s="736"/>
      <c r="AM639" s="736"/>
      <c r="AN639" s="736"/>
      <c r="AO639" s="728"/>
      <c r="AP639" s="728"/>
      <c r="AQ639" s="728"/>
      <c r="AR639" s="728"/>
      <c r="AS639" s="723"/>
      <c r="AT639" s="723"/>
      <c r="AU639" s="723"/>
      <c r="AV639" s="279"/>
      <c r="AW639" s="279"/>
      <c r="AX639" s="279"/>
      <c r="AY639" s="279"/>
      <c r="AZ639" s="279"/>
      <c r="BA639" s="279"/>
      <c r="BB639" s="279"/>
      <c r="BC639" s="279"/>
    </row>
    <row r="640" spans="1:55" s="44" customFormat="1" ht="15" customHeight="1">
      <c r="A640" s="277"/>
      <c r="B640" s="723"/>
      <c r="C640" s="723"/>
      <c r="D640" s="723"/>
      <c r="E640" s="738"/>
      <c r="F640" s="738"/>
      <c r="G640" s="738"/>
      <c r="H640" s="738"/>
      <c r="I640" s="738"/>
      <c r="J640" s="726"/>
      <c r="K640" s="726"/>
      <c r="L640" s="740"/>
      <c r="M640" s="736" t="s">
        <v>768</v>
      </c>
      <c r="N640" s="736"/>
      <c r="O640" s="736"/>
      <c r="P640" s="726">
        <v>616</v>
      </c>
      <c r="Q640" s="736"/>
      <c r="R640" s="736"/>
      <c r="S640" s="736"/>
      <c r="T640" s="736"/>
      <c r="U640" s="736"/>
      <c r="V640" s="736"/>
      <c r="W640" s="736"/>
      <c r="X640" s="743"/>
      <c r="Y640" s="746"/>
      <c r="Z640" s="736"/>
      <c r="AA640" s="736"/>
      <c r="AB640" s="728"/>
      <c r="AC640" s="728"/>
      <c r="AD640" s="745"/>
      <c r="AE640" s="734"/>
      <c r="AF640" s="734"/>
      <c r="AG640" s="735"/>
      <c r="AH640" s="736" t="s">
        <v>344</v>
      </c>
      <c r="AI640" s="736"/>
      <c r="AJ640" s="736"/>
      <c r="AK640" s="736"/>
      <c r="AL640" s="736"/>
      <c r="AM640" s="736"/>
      <c r="AN640" s="736"/>
      <c r="AO640" s="728">
        <v>813</v>
      </c>
      <c r="AP640" s="728"/>
      <c r="AQ640" s="728"/>
      <c r="AR640" s="728"/>
      <c r="AS640" s="723"/>
      <c r="AT640" s="723"/>
      <c r="AU640" s="723"/>
      <c r="AV640" s="279"/>
      <c r="AW640" s="279"/>
      <c r="AX640" s="279"/>
      <c r="AY640" s="279"/>
      <c r="AZ640" s="279"/>
      <c r="BA640" s="279"/>
      <c r="BB640" s="279"/>
      <c r="BC640" s="279"/>
    </row>
    <row r="641" spans="1:55" s="44" customFormat="1">
      <c r="A641" s="277"/>
      <c r="B641" s="723"/>
      <c r="C641" s="723"/>
      <c r="D641" s="723"/>
      <c r="E641" s="738"/>
      <c r="F641" s="738"/>
      <c r="G641" s="738"/>
      <c r="H641" s="738"/>
      <c r="I641" s="738"/>
      <c r="J641" s="726"/>
      <c r="K641" s="726"/>
      <c r="L641" s="740"/>
      <c r="M641" s="736"/>
      <c r="N641" s="736"/>
      <c r="O641" s="736"/>
      <c r="P641" s="726"/>
      <c r="Q641" s="736"/>
      <c r="R641" s="736"/>
      <c r="S641" s="736"/>
      <c r="T641" s="736"/>
      <c r="U641" s="736"/>
      <c r="V641" s="736"/>
      <c r="W641" s="736"/>
      <c r="X641" s="743"/>
      <c r="Y641" s="746"/>
      <c r="Z641" s="736"/>
      <c r="AA641" s="736"/>
      <c r="AB641" s="728"/>
      <c r="AC641" s="728"/>
      <c r="AD641" s="745"/>
      <c r="AE641" s="734"/>
      <c r="AF641" s="734"/>
      <c r="AG641" s="735"/>
      <c r="AH641" s="736"/>
      <c r="AI641" s="736"/>
      <c r="AJ641" s="736"/>
      <c r="AK641" s="736"/>
      <c r="AL641" s="736"/>
      <c r="AM641" s="736"/>
      <c r="AN641" s="736"/>
      <c r="AO641" s="728"/>
      <c r="AP641" s="728"/>
      <c r="AQ641" s="728"/>
      <c r="AR641" s="728"/>
      <c r="AS641" s="723"/>
      <c r="AT641" s="723"/>
      <c r="AU641" s="723"/>
      <c r="AV641" s="279"/>
      <c r="AW641" s="279"/>
      <c r="AX641" s="279"/>
      <c r="AY641" s="279"/>
      <c r="AZ641" s="279"/>
      <c r="BA641" s="279"/>
      <c r="BB641" s="279"/>
      <c r="BC641" s="279"/>
    </row>
    <row r="642" spans="1:55" s="44" customFormat="1">
      <c r="A642" s="277"/>
      <c r="B642" s="723"/>
      <c r="C642" s="723"/>
      <c r="D642" s="723"/>
      <c r="E642" s="738"/>
      <c r="F642" s="738"/>
      <c r="G642" s="738"/>
      <c r="H642" s="738"/>
      <c r="I642" s="738"/>
      <c r="J642" s="726"/>
      <c r="K642" s="726"/>
      <c r="L642" s="741"/>
      <c r="M642" s="736"/>
      <c r="N642" s="736"/>
      <c r="O642" s="736"/>
      <c r="P642" s="726"/>
      <c r="Q642" s="736"/>
      <c r="R642" s="736"/>
      <c r="S642" s="736"/>
      <c r="T642" s="736"/>
      <c r="U642" s="736"/>
      <c r="V642" s="736"/>
      <c r="W642" s="736"/>
      <c r="X642" s="743"/>
      <c r="Y642" s="746"/>
      <c r="Z642" s="736"/>
      <c r="AA642" s="736"/>
      <c r="AB642" s="728"/>
      <c r="AC642" s="728"/>
      <c r="AD642" s="745"/>
      <c r="AE642" s="734"/>
      <c r="AF642" s="734"/>
      <c r="AG642" s="735"/>
      <c r="AH642" s="736"/>
      <c r="AI642" s="736"/>
      <c r="AJ642" s="736"/>
      <c r="AK642" s="736"/>
      <c r="AL642" s="736"/>
      <c r="AM642" s="736"/>
      <c r="AN642" s="736"/>
      <c r="AO642" s="728"/>
      <c r="AP642" s="728"/>
      <c r="AQ642" s="728"/>
      <c r="AR642" s="728"/>
      <c r="AS642" s="723"/>
      <c r="AT642" s="723"/>
      <c r="AU642" s="723"/>
      <c r="AV642" s="279"/>
      <c r="AW642" s="279"/>
      <c r="AX642" s="279"/>
      <c r="AY642" s="279"/>
      <c r="AZ642" s="279"/>
      <c r="BA642" s="279"/>
      <c r="BB642" s="279"/>
      <c r="BC642" s="279"/>
    </row>
    <row r="643" spans="1:55" s="44" customFormat="1">
      <c r="A643" s="277"/>
      <c r="B643" s="279"/>
      <c r="C643" s="279"/>
      <c r="D643" s="279"/>
      <c r="E643" s="279"/>
      <c r="F643" s="279"/>
      <c r="G643" s="279"/>
      <c r="H643" s="279"/>
      <c r="I643" s="279"/>
      <c r="J643" s="279"/>
      <c r="K643" s="279"/>
      <c r="L643" s="279"/>
      <c r="M643" s="279"/>
      <c r="N643" s="279"/>
      <c r="O643" s="279"/>
      <c r="P643" s="279"/>
      <c r="Q643" s="279"/>
      <c r="R643" s="279"/>
      <c r="S643" s="279"/>
      <c r="T643" s="279"/>
      <c r="U643" s="279"/>
      <c r="V643" s="279"/>
      <c r="W643" s="279"/>
      <c r="X643" s="279"/>
      <c r="Y643" s="279"/>
      <c r="Z643" s="279"/>
      <c r="AA643" s="279"/>
      <c r="AB643" s="279"/>
      <c r="AC643" s="279"/>
      <c r="AD643" s="279"/>
      <c r="AE643" s="279"/>
      <c r="AF643" s="279"/>
      <c r="AG643" s="279"/>
      <c r="AH643" s="279"/>
      <c r="AI643" s="279"/>
      <c r="AJ643" s="279"/>
      <c r="AK643" s="279"/>
      <c r="AL643" s="279"/>
      <c r="AM643" s="279"/>
      <c r="AN643" s="279"/>
      <c r="AO643" s="279"/>
      <c r="AP643" s="279"/>
      <c r="AQ643" s="279"/>
      <c r="AR643" s="279"/>
      <c r="AS643" s="279"/>
      <c r="AT643" s="279"/>
      <c r="AU643" s="279"/>
      <c r="AV643" s="279"/>
      <c r="AW643" s="279"/>
      <c r="AX643" s="279"/>
      <c r="AY643" s="279"/>
      <c r="AZ643" s="279"/>
      <c r="BA643" s="279"/>
      <c r="BB643" s="279"/>
      <c r="BC643" s="279"/>
    </row>
    <row r="644" spans="1:55" s="44" customFormat="1">
      <c r="A644" s="277"/>
      <c r="B644" s="279"/>
      <c r="C644" s="279"/>
      <c r="D644" s="279"/>
      <c r="E644" s="279"/>
      <c r="F644" s="279"/>
      <c r="G644" s="279"/>
      <c r="H644" s="279"/>
      <c r="I644" s="279"/>
      <c r="J644" s="279"/>
      <c r="K644" s="279"/>
      <c r="L644" s="279"/>
      <c r="M644" s="279"/>
      <c r="N644" s="279"/>
      <c r="O644" s="279"/>
      <c r="P644" s="279"/>
      <c r="Q644" s="279"/>
      <c r="R644" s="279"/>
      <c r="S644" s="279"/>
      <c r="T644" s="279"/>
      <c r="U644" s="279"/>
      <c r="V644" s="279"/>
      <c r="W644" s="279"/>
      <c r="X644" s="279"/>
      <c r="Y644" s="279"/>
      <c r="Z644" s="279"/>
      <c r="AA644" s="279"/>
      <c r="AB644" s="279"/>
      <c r="AC644" s="279"/>
      <c r="AD644" s="279"/>
      <c r="AE644" s="279"/>
      <c r="AF644" s="279"/>
      <c r="AG644" s="279"/>
      <c r="AH644" s="279"/>
      <c r="AI644" s="279"/>
      <c r="AJ644" s="279"/>
      <c r="AK644" s="279"/>
      <c r="AL644" s="279"/>
      <c r="AM644" s="279"/>
      <c r="AN644" s="279"/>
      <c r="AO644" s="279"/>
      <c r="AP644" s="279"/>
      <c r="AQ644" s="279"/>
      <c r="AR644" s="279"/>
      <c r="AS644" s="279"/>
      <c r="AT644" s="279"/>
      <c r="AU644" s="279"/>
      <c r="AV644" s="279"/>
      <c r="AW644" s="279"/>
      <c r="AX644" s="279"/>
      <c r="AY644" s="279"/>
      <c r="AZ644" s="279"/>
      <c r="BA644" s="279"/>
      <c r="BB644" s="279"/>
      <c r="BC644" s="279"/>
    </row>
    <row r="645" spans="1:55" s="44" customFormat="1">
      <c r="A645" s="277"/>
      <c r="B645" s="279"/>
      <c r="C645" s="279"/>
      <c r="D645" s="279"/>
      <c r="E645" s="279"/>
      <c r="F645" s="279"/>
      <c r="G645" s="279"/>
      <c r="H645" s="279"/>
      <c r="I645" s="279"/>
      <c r="J645" s="279"/>
      <c r="K645" s="279"/>
      <c r="L645" s="279"/>
      <c r="M645" s="279"/>
      <c r="N645" s="279"/>
      <c r="O645" s="279"/>
      <c r="P645" s="279"/>
      <c r="Q645" s="279"/>
      <c r="R645" s="279"/>
      <c r="S645" s="279"/>
      <c r="T645" s="279"/>
      <c r="U645" s="279"/>
      <c r="V645" s="279"/>
      <c r="W645" s="279"/>
      <c r="X645" s="279"/>
      <c r="Y645" s="279"/>
      <c r="Z645" s="279"/>
      <c r="AA645" s="279"/>
      <c r="AB645" s="279"/>
      <c r="AC645" s="279"/>
      <c r="AD645" s="279"/>
      <c r="AE645" s="279"/>
      <c r="AF645" s="279"/>
      <c r="AG645" s="279"/>
      <c r="AH645" s="279"/>
      <c r="AI645" s="279"/>
      <c r="AJ645" s="279"/>
      <c r="AK645" s="279"/>
      <c r="AL645" s="279"/>
      <c r="AM645" s="279"/>
      <c r="AN645" s="279"/>
      <c r="AO645" s="279"/>
      <c r="AP645" s="279"/>
      <c r="AQ645" s="279"/>
      <c r="AR645" s="279"/>
      <c r="AS645" s="279"/>
      <c r="AT645" s="279"/>
      <c r="AU645" s="279"/>
      <c r="AV645" s="279"/>
      <c r="AW645" s="279"/>
      <c r="AX645" s="279"/>
      <c r="AY645" s="279"/>
      <c r="AZ645" s="279"/>
      <c r="BA645" s="279"/>
      <c r="BB645" s="279"/>
      <c r="BC645" s="279"/>
    </row>
    <row r="646" spans="1:55" s="44" customFormat="1">
      <c r="A646" s="277"/>
      <c r="B646" s="279"/>
      <c r="C646" s="279"/>
      <c r="D646" s="279"/>
      <c r="E646" s="279"/>
      <c r="F646" s="279"/>
      <c r="G646" s="279"/>
      <c r="H646" s="279"/>
      <c r="I646" s="279"/>
      <c r="J646" s="279"/>
      <c r="K646" s="279"/>
      <c r="L646" s="279"/>
      <c r="M646" s="279"/>
      <c r="N646" s="279"/>
      <c r="O646" s="279"/>
      <c r="P646" s="279"/>
      <c r="Q646" s="279"/>
      <c r="R646" s="279"/>
      <c r="S646" s="279"/>
      <c r="T646" s="279"/>
      <c r="U646" s="279"/>
      <c r="V646" s="279"/>
      <c r="W646" s="279"/>
      <c r="X646" s="279"/>
      <c r="Y646" s="279"/>
      <c r="Z646" s="279"/>
      <c r="AA646" s="279"/>
      <c r="AB646" s="279"/>
      <c r="AC646" s="279"/>
      <c r="AD646" s="279"/>
      <c r="AE646" s="279"/>
      <c r="AF646" s="279"/>
      <c r="AG646" s="279"/>
      <c r="AH646" s="279"/>
      <c r="AI646" s="279"/>
      <c r="AJ646" s="279"/>
      <c r="AK646" s="279"/>
      <c r="AL646" s="279"/>
      <c r="AM646" s="279"/>
      <c r="AN646" s="279"/>
      <c r="AO646" s="279"/>
      <c r="AP646" s="279"/>
      <c r="AQ646" s="279"/>
      <c r="AR646" s="279"/>
      <c r="AS646" s="279"/>
      <c r="AT646" s="279"/>
      <c r="AU646" s="279"/>
      <c r="AV646" s="279"/>
      <c r="AW646" s="279"/>
      <c r="AX646" s="279"/>
      <c r="AY646" s="279"/>
      <c r="AZ646" s="279"/>
      <c r="BA646" s="279"/>
      <c r="BB646" s="279"/>
      <c r="BC646" s="279"/>
    </row>
    <row r="647" spans="1:55" s="44" customFormat="1">
      <c r="A647" s="277"/>
      <c r="B647" s="279"/>
      <c r="C647" s="279"/>
      <c r="D647" s="279"/>
      <c r="E647" s="279"/>
      <c r="F647" s="279"/>
      <c r="G647" s="279"/>
      <c r="H647" s="279"/>
      <c r="I647" s="279"/>
      <c r="J647" s="279"/>
      <c r="K647" s="279"/>
      <c r="L647" s="279"/>
      <c r="M647" s="279"/>
      <c r="N647" s="279"/>
      <c r="O647" s="279"/>
      <c r="P647" s="279"/>
      <c r="Q647" s="279"/>
      <c r="R647" s="279"/>
      <c r="S647" s="279"/>
      <c r="T647" s="279"/>
      <c r="U647" s="279"/>
      <c r="V647" s="279"/>
      <c r="W647" s="279"/>
      <c r="X647" s="279"/>
      <c r="Y647" s="279"/>
      <c r="Z647" s="279"/>
      <c r="AA647" s="279"/>
      <c r="AB647" s="279"/>
      <c r="AC647" s="279"/>
      <c r="AD647" s="279"/>
      <c r="AE647" s="279"/>
      <c r="AF647" s="279"/>
      <c r="AG647" s="279"/>
      <c r="AH647" s="279"/>
      <c r="AI647" s="279"/>
      <c r="AJ647" s="279"/>
      <c r="AK647" s="279"/>
      <c r="AL647" s="279"/>
      <c r="AM647" s="279"/>
      <c r="AN647" s="279"/>
      <c r="AO647" s="279"/>
      <c r="AP647" s="279"/>
      <c r="AQ647" s="279"/>
      <c r="AR647" s="279"/>
      <c r="AS647" s="279"/>
      <c r="AT647" s="279"/>
      <c r="AU647" s="279"/>
      <c r="AV647" s="279"/>
      <c r="AW647" s="279"/>
      <c r="AX647" s="279"/>
      <c r="AY647" s="279"/>
      <c r="AZ647" s="279"/>
      <c r="BA647" s="279"/>
      <c r="BB647" s="279"/>
      <c r="BC647" s="279"/>
    </row>
    <row r="648" spans="1:55" s="44" customFormat="1">
      <c r="A648" s="277"/>
      <c r="B648" s="279"/>
      <c r="C648" s="279"/>
      <c r="D648" s="279"/>
      <c r="E648" s="279"/>
      <c r="F648" s="279"/>
      <c r="G648" s="279"/>
      <c r="H648" s="279"/>
      <c r="I648" s="279"/>
      <c r="J648" s="279"/>
      <c r="K648" s="279"/>
      <c r="L648" s="279"/>
      <c r="M648" s="279"/>
      <c r="N648" s="279"/>
      <c r="O648" s="279"/>
      <c r="P648" s="279"/>
      <c r="Q648" s="279"/>
      <c r="R648" s="279"/>
      <c r="S648" s="279"/>
      <c r="T648" s="279"/>
      <c r="U648" s="279"/>
      <c r="V648" s="279"/>
      <c r="W648" s="279"/>
      <c r="X648" s="279"/>
      <c r="Y648" s="279"/>
      <c r="Z648" s="279"/>
      <c r="AA648" s="279"/>
      <c r="AB648" s="279"/>
      <c r="AC648" s="279"/>
      <c r="AD648" s="279"/>
      <c r="AE648" s="279"/>
      <c r="AF648" s="279"/>
      <c r="AG648" s="279"/>
      <c r="AH648" s="279"/>
      <c r="AI648" s="279"/>
      <c r="AJ648" s="279"/>
      <c r="AK648" s="279"/>
      <c r="AL648" s="279"/>
      <c r="AM648" s="279"/>
      <c r="AN648" s="279"/>
      <c r="AO648" s="279"/>
      <c r="AP648" s="279"/>
      <c r="AQ648" s="279"/>
      <c r="AR648" s="279"/>
      <c r="AS648" s="279"/>
      <c r="AT648" s="279"/>
      <c r="AU648" s="279"/>
      <c r="AV648" s="279"/>
      <c r="AW648" s="279"/>
      <c r="AX648" s="279"/>
      <c r="AY648" s="279"/>
      <c r="AZ648" s="279"/>
      <c r="BA648" s="279"/>
      <c r="BB648" s="279"/>
      <c r="BC648" s="279"/>
    </row>
    <row r="649" spans="1:55" s="44" customFormat="1">
      <c r="A649" s="277"/>
      <c r="B649" s="279"/>
      <c r="C649" s="279"/>
      <c r="D649" s="279"/>
      <c r="E649" s="279"/>
      <c r="F649" s="279"/>
      <c r="G649" s="279"/>
      <c r="H649" s="279"/>
      <c r="I649" s="279"/>
      <c r="J649" s="279"/>
      <c r="K649" s="279"/>
      <c r="L649" s="279"/>
      <c r="M649" s="279"/>
      <c r="N649" s="279"/>
      <c r="O649" s="279"/>
      <c r="P649" s="279"/>
      <c r="Q649" s="279"/>
      <c r="R649" s="279"/>
      <c r="S649" s="279"/>
      <c r="T649" s="279"/>
      <c r="U649" s="279"/>
      <c r="V649" s="279"/>
      <c r="W649" s="279"/>
      <c r="X649" s="279"/>
      <c r="Y649" s="279"/>
      <c r="Z649" s="279"/>
      <c r="AA649" s="279"/>
      <c r="AB649" s="279"/>
      <c r="AC649" s="279"/>
      <c r="AD649" s="279"/>
      <c r="AE649" s="279"/>
      <c r="AF649" s="279"/>
      <c r="AG649" s="279"/>
      <c r="AH649" s="279"/>
      <c r="AI649" s="279"/>
      <c r="AJ649" s="279"/>
      <c r="AK649" s="279"/>
      <c r="AL649" s="279"/>
      <c r="AM649" s="279"/>
      <c r="AN649" s="279"/>
      <c r="AO649" s="279"/>
      <c r="AP649" s="279"/>
      <c r="AQ649" s="279"/>
      <c r="AR649" s="279"/>
      <c r="AS649" s="279"/>
      <c r="AT649" s="279"/>
      <c r="AU649" s="279"/>
      <c r="AV649" s="279"/>
      <c r="AW649" s="279"/>
      <c r="AX649" s="279"/>
      <c r="AY649" s="279"/>
      <c r="AZ649" s="279"/>
      <c r="BA649" s="279"/>
      <c r="BB649" s="279"/>
      <c r="BC649" s="279"/>
    </row>
    <row r="650" spans="1:55" s="44" customFormat="1">
      <c r="A650" s="277"/>
      <c r="B650" s="279"/>
      <c r="C650" s="279"/>
      <c r="D650" s="279"/>
      <c r="E650" s="279"/>
      <c r="F650" s="279"/>
      <c r="G650" s="279"/>
      <c r="H650" s="279"/>
      <c r="I650" s="279"/>
      <c r="J650" s="279"/>
      <c r="K650" s="279"/>
      <c r="L650" s="279"/>
      <c r="M650" s="279"/>
      <c r="N650" s="279"/>
      <c r="O650" s="279"/>
      <c r="P650" s="279"/>
      <c r="Q650" s="279"/>
      <c r="R650" s="279"/>
      <c r="S650" s="279"/>
      <c r="T650" s="279"/>
      <c r="U650" s="279"/>
      <c r="V650" s="279"/>
      <c r="W650" s="279"/>
      <c r="X650" s="279"/>
      <c r="Y650" s="279"/>
      <c r="Z650" s="279"/>
      <c r="AA650" s="279"/>
      <c r="AB650" s="279"/>
      <c r="AC650" s="279"/>
      <c r="AD650" s="279"/>
      <c r="AE650" s="279"/>
      <c r="AF650" s="279"/>
      <c r="AG650" s="279"/>
      <c r="AH650" s="279"/>
      <c r="AI650" s="279"/>
      <c r="AJ650" s="279"/>
      <c r="AK650" s="279"/>
      <c r="AL650" s="279"/>
      <c r="AM650" s="279"/>
      <c r="AN650" s="279"/>
      <c r="AO650" s="279"/>
      <c r="AP650" s="279"/>
      <c r="AQ650" s="279"/>
      <c r="AR650" s="279"/>
      <c r="AS650" s="279"/>
      <c r="AT650" s="279"/>
      <c r="AU650" s="279"/>
      <c r="AV650" s="279"/>
      <c r="AW650" s="279"/>
      <c r="AX650" s="279"/>
      <c r="AY650" s="279"/>
      <c r="AZ650" s="279"/>
      <c r="BA650" s="279"/>
      <c r="BB650" s="279"/>
      <c r="BC650" s="279"/>
    </row>
    <row r="651" spans="1:55" s="44" customFormat="1">
      <c r="A651" s="277"/>
      <c r="B651" s="279"/>
      <c r="C651" s="279"/>
      <c r="D651" s="279"/>
      <c r="E651" s="279"/>
      <c r="F651" s="279"/>
      <c r="G651" s="279"/>
      <c r="H651" s="279"/>
      <c r="I651" s="279"/>
      <c r="J651" s="279"/>
      <c r="K651" s="279"/>
      <c r="L651" s="279"/>
      <c r="M651" s="279"/>
      <c r="N651" s="279"/>
      <c r="O651" s="279"/>
      <c r="P651" s="279"/>
      <c r="Q651" s="279"/>
      <c r="R651" s="279"/>
      <c r="S651" s="279"/>
      <c r="T651" s="279"/>
      <c r="U651" s="279"/>
      <c r="V651" s="279"/>
      <c r="W651" s="279"/>
      <c r="X651" s="279"/>
      <c r="Y651" s="279"/>
      <c r="Z651" s="279"/>
      <c r="AA651" s="279"/>
      <c r="AB651" s="279"/>
      <c r="AC651" s="279"/>
      <c r="AD651" s="279"/>
      <c r="AE651" s="279"/>
      <c r="AF651" s="279"/>
      <c r="AG651" s="279"/>
      <c r="AH651" s="279"/>
      <c r="AI651" s="279"/>
      <c r="AJ651" s="279"/>
      <c r="AK651" s="279"/>
      <c r="AL651" s="279"/>
      <c r="AM651" s="279"/>
      <c r="AN651" s="279"/>
      <c r="AO651" s="279"/>
      <c r="AP651" s="279"/>
      <c r="AQ651" s="279"/>
      <c r="AR651" s="279"/>
      <c r="AS651" s="279"/>
      <c r="AT651" s="279"/>
      <c r="AU651" s="279"/>
      <c r="AV651" s="279"/>
      <c r="AW651" s="279"/>
      <c r="AX651" s="279"/>
      <c r="AY651" s="279"/>
      <c r="AZ651" s="279"/>
      <c r="BA651" s="279"/>
      <c r="BB651" s="279"/>
      <c r="BC651" s="279"/>
    </row>
    <row r="652" spans="1:55" s="44" customFormat="1">
      <c r="A652" s="277"/>
      <c r="B652" s="279"/>
      <c r="C652" s="279"/>
      <c r="D652" s="279"/>
      <c r="E652" s="279"/>
      <c r="F652" s="279"/>
      <c r="G652" s="279"/>
      <c r="H652" s="279"/>
      <c r="I652" s="279"/>
      <c r="J652" s="279"/>
      <c r="K652" s="279"/>
      <c r="L652" s="279"/>
      <c r="M652" s="279"/>
      <c r="N652" s="279"/>
      <c r="O652" s="279"/>
      <c r="P652" s="279"/>
      <c r="Q652" s="279"/>
      <c r="R652" s="279"/>
      <c r="S652" s="279"/>
      <c r="T652" s="279"/>
      <c r="U652" s="279"/>
      <c r="V652" s="279"/>
      <c r="W652" s="279"/>
      <c r="X652" s="279"/>
      <c r="Y652" s="279"/>
      <c r="Z652" s="279"/>
      <c r="AA652" s="279"/>
      <c r="AB652" s="279"/>
      <c r="AC652" s="279"/>
      <c r="AD652" s="279"/>
      <c r="AE652" s="279"/>
      <c r="AF652" s="279"/>
      <c r="AG652" s="279"/>
      <c r="AH652" s="279"/>
      <c r="AI652" s="279"/>
      <c r="AJ652" s="279"/>
      <c r="AK652" s="279"/>
      <c r="AL652" s="279"/>
      <c r="AM652" s="279"/>
      <c r="AN652" s="279"/>
      <c r="AO652" s="279"/>
      <c r="AP652" s="279"/>
      <c r="AQ652" s="279"/>
      <c r="AR652" s="279"/>
      <c r="AS652" s="279"/>
      <c r="AT652" s="279"/>
      <c r="AU652" s="279"/>
      <c r="AV652" s="279"/>
      <c r="AW652" s="279"/>
      <c r="AX652" s="279"/>
      <c r="AY652" s="279"/>
      <c r="AZ652" s="279"/>
      <c r="BA652" s="279"/>
      <c r="BB652" s="279"/>
      <c r="BC652" s="279"/>
    </row>
    <row r="653" spans="1:55" s="44" customFormat="1">
      <c r="A653" s="277"/>
      <c r="B653" s="279"/>
      <c r="C653" s="279"/>
      <c r="D653" s="279"/>
      <c r="E653" s="279"/>
      <c r="F653" s="279"/>
      <c r="G653" s="279"/>
      <c r="H653" s="279"/>
      <c r="I653" s="279"/>
      <c r="J653" s="279"/>
      <c r="K653" s="279"/>
      <c r="L653" s="279"/>
      <c r="M653" s="279"/>
      <c r="N653" s="279"/>
      <c r="O653" s="279"/>
      <c r="P653" s="279"/>
      <c r="Q653" s="279"/>
      <c r="R653" s="279"/>
      <c r="S653" s="279"/>
      <c r="T653" s="279"/>
      <c r="U653" s="279"/>
      <c r="V653" s="279"/>
      <c r="W653" s="279"/>
      <c r="X653" s="279"/>
      <c r="Y653" s="279"/>
      <c r="Z653" s="279"/>
      <c r="AA653" s="279"/>
      <c r="AB653" s="279"/>
      <c r="AC653" s="279"/>
      <c r="AD653" s="279"/>
      <c r="AE653" s="279"/>
      <c r="AF653" s="279"/>
      <c r="AG653" s="279"/>
      <c r="AH653" s="279"/>
      <c r="AI653" s="279"/>
      <c r="AJ653" s="279"/>
      <c r="AK653" s="279"/>
      <c r="AL653" s="279"/>
      <c r="AM653" s="279"/>
      <c r="AN653" s="279"/>
      <c r="AO653" s="279"/>
      <c r="AP653" s="279"/>
      <c r="AQ653" s="279"/>
      <c r="AR653" s="279"/>
      <c r="AS653" s="279"/>
      <c r="AT653" s="279"/>
      <c r="AU653" s="279"/>
      <c r="AV653" s="279"/>
      <c r="AW653" s="279"/>
      <c r="AX653" s="279"/>
      <c r="AY653" s="279"/>
      <c r="AZ653" s="279"/>
      <c r="BA653" s="279"/>
      <c r="BB653" s="279"/>
      <c r="BC653" s="279"/>
    </row>
    <row r="654" spans="1:55" s="44" customFormat="1">
      <c r="A654" s="277"/>
      <c r="B654" s="279"/>
      <c r="C654" s="279"/>
      <c r="D654" s="279"/>
      <c r="E654" s="279"/>
      <c r="F654" s="279"/>
      <c r="G654" s="279"/>
      <c r="H654" s="279"/>
      <c r="I654" s="279"/>
      <c r="J654" s="279"/>
      <c r="K654" s="279"/>
      <c r="L654" s="279"/>
      <c r="M654" s="279"/>
      <c r="N654" s="279"/>
      <c r="O654" s="279"/>
      <c r="P654" s="279"/>
      <c r="Q654" s="279"/>
      <c r="R654" s="279"/>
      <c r="S654" s="279"/>
      <c r="T654" s="279"/>
      <c r="U654" s="279"/>
      <c r="V654" s="279"/>
      <c r="W654" s="279"/>
      <c r="X654" s="279"/>
      <c r="Y654" s="279"/>
      <c r="Z654" s="279"/>
      <c r="AA654" s="279"/>
      <c r="AB654" s="279"/>
      <c r="AC654" s="279"/>
      <c r="AD654" s="279"/>
      <c r="AE654" s="279"/>
      <c r="AF654" s="279"/>
      <c r="AG654" s="279"/>
      <c r="AH654" s="279"/>
      <c r="AI654" s="279"/>
      <c r="AJ654" s="279"/>
      <c r="AK654" s="279"/>
      <c r="AL654" s="279"/>
      <c r="AM654" s="279"/>
      <c r="AN654" s="279"/>
      <c r="AO654" s="279"/>
      <c r="AP654" s="279"/>
      <c r="AQ654" s="279"/>
      <c r="AR654" s="279"/>
      <c r="AS654" s="279"/>
      <c r="AT654" s="279"/>
      <c r="AU654" s="279"/>
      <c r="AV654" s="279"/>
      <c r="AW654" s="279"/>
      <c r="AX654" s="279"/>
      <c r="AY654" s="279"/>
      <c r="AZ654" s="279"/>
      <c r="BA654" s="279"/>
      <c r="BB654" s="279"/>
      <c r="BC654" s="279"/>
    </row>
    <row r="655" spans="1:55" s="44" customFormat="1">
      <c r="A655" s="277"/>
    </row>
    <row r="656" spans="1:55" s="44" customFormat="1">
      <c r="A656" s="277"/>
    </row>
    <row r="657" spans="1:1" s="44" customFormat="1">
      <c r="A657" s="277"/>
    </row>
    <row r="658" spans="1:1" s="44" customFormat="1">
      <c r="A658" s="277"/>
    </row>
    <row r="659" spans="1:1" s="44" customFormat="1">
      <c r="A659" s="277"/>
    </row>
    <row r="660" spans="1:1" s="44" customFormat="1">
      <c r="A660" s="277"/>
    </row>
    <row r="661" spans="1:1" s="44" customFormat="1">
      <c r="A661" s="277"/>
    </row>
    <row r="662" spans="1:1" s="44" customFormat="1">
      <c r="A662" s="277"/>
    </row>
    <row r="663" spans="1:1" s="44" customFormat="1">
      <c r="A663" s="277"/>
    </row>
    <row r="664" spans="1:1" s="44" customFormat="1">
      <c r="A664" s="277"/>
    </row>
    <row r="665" spans="1:1" s="44" customFormat="1">
      <c r="A665" s="277"/>
    </row>
    <row r="666" spans="1:1" s="44" customFormat="1">
      <c r="A666" s="277"/>
    </row>
    <row r="667" spans="1:1" s="44" customFormat="1">
      <c r="A667" s="277"/>
    </row>
    <row r="668" spans="1:1" s="44" customFormat="1">
      <c r="A668" s="277"/>
    </row>
    <row r="669" spans="1:1" s="44" customFormat="1">
      <c r="A669" s="277"/>
    </row>
    <row r="670" spans="1:1" s="44" customFormat="1">
      <c r="A670" s="277"/>
    </row>
    <row r="671" spans="1:1" s="44" customFormat="1">
      <c r="A671" s="277"/>
    </row>
    <row r="672" spans="1:1" s="44" customFormat="1">
      <c r="A672" s="277"/>
    </row>
    <row r="673" spans="1:1" s="44" customFormat="1">
      <c r="A673" s="277"/>
    </row>
    <row r="674" spans="1:1" s="44" customFormat="1">
      <c r="A674" s="277"/>
    </row>
    <row r="675" spans="1:1" s="44" customFormat="1">
      <c r="A675" s="277"/>
    </row>
    <row r="676" spans="1:1" s="44" customFormat="1">
      <c r="A676" s="277"/>
    </row>
    <row r="677" spans="1:1" s="44" customFormat="1">
      <c r="A677" s="277"/>
    </row>
    <row r="678" spans="1:1" s="44" customFormat="1">
      <c r="A678" s="277"/>
    </row>
    <row r="679" spans="1:1" s="44" customFormat="1">
      <c r="A679" s="277"/>
    </row>
    <row r="680" spans="1:1" s="44" customFormat="1">
      <c r="A680" s="277"/>
    </row>
    <row r="681" spans="1:1" s="44" customFormat="1">
      <c r="A681" s="277"/>
    </row>
    <row r="682" spans="1:1" s="44" customFormat="1">
      <c r="A682" s="277"/>
    </row>
    <row r="683" spans="1:1" s="44" customFormat="1">
      <c r="A683" s="277"/>
    </row>
    <row r="684" spans="1:1" s="44" customFormat="1">
      <c r="A684" s="277"/>
    </row>
    <row r="685" spans="1:1" s="44" customFormat="1">
      <c r="A685" s="277"/>
    </row>
    <row r="686" spans="1:1" s="44" customFormat="1">
      <c r="A686" s="277"/>
    </row>
    <row r="687" spans="1:1" s="44" customFormat="1">
      <c r="A687" s="277"/>
    </row>
    <row r="688" spans="1:1" s="44" customFormat="1">
      <c r="A688" s="277"/>
    </row>
    <row r="689" spans="1:1" s="44" customFormat="1">
      <c r="A689" s="277"/>
    </row>
    <row r="690" spans="1:1" s="44" customFormat="1">
      <c r="A690" s="277"/>
    </row>
    <row r="691" spans="1:1" s="44" customFormat="1">
      <c r="A691" s="277"/>
    </row>
    <row r="692" spans="1:1" s="44" customFormat="1">
      <c r="A692" s="277"/>
    </row>
    <row r="693" spans="1:1" s="44" customFormat="1">
      <c r="A693" s="277"/>
    </row>
    <row r="694" spans="1:1" s="44" customFormat="1">
      <c r="A694" s="277"/>
    </row>
    <row r="695" spans="1:1" s="44" customFormat="1">
      <c r="A695" s="277"/>
    </row>
    <row r="696" spans="1:1" s="44" customFormat="1">
      <c r="A696" s="277"/>
    </row>
    <row r="697" spans="1:1" s="44" customFormat="1">
      <c r="A697" s="277"/>
    </row>
    <row r="698" spans="1:1" s="44" customFormat="1">
      <c r="A698" s="277"/>
    </row>
    <row r="699" spans="1:1" s="44" customFormat="1">
      <c r="A699" s="277"/>
    </row>
    <row r="700" spans="1:1" s="44" customFormat="1">
      <c r="A700" s="277"/>
    </row>
    <row r="701" spans="1:1" s="44" customFormat="1">
      <c r="A701" s="277"/>
    </row>
    <row r="702" spans="1:1" s="44" customFormat="1">
      <c r="A702" s="277"/>
    </row>
    <row r="703" spans="1:1" s="44" customFormat="1">
      <c r="A703" s="277"/>
    </row>
    <row r="704" spans="1:1" s="44" customFormat="1">
      <c r="A704" s="277"/>
    </row>
    <row r="705" spans="1:1" s="44" customFormat="1">
      <c r="A705" s="277"/>
    </row>
    <row r="706" spans="1:1" s="44" customFormat="1">
      <c r="A706" s="277"/>
    </row>
    <row r="707" spans="1:1" s="44" customFormat="1">
      <c r="A707" s="277"/>
    </row>
    <row r="708" spans="1:1" s="44" customFormat="1">
      <c r="A708" s="277"/>
    </row>
    <row r="709" spans="1:1" s="44" customFormat="1">
      <c r="A709" s="277"/>
    </row>
    <row r="710" spans="1:1" s="44" customFormat="1">
      <c r="A710" s="277"/>
    </row>
    <row r="711" spans="1:1" s="44" customFormat="1">
      <c r="A711" s="277"/>
    </row>
    <row r="712" spans="1:1" s="44" customFormat="1">
      <c r="A712" s="277"/>
    </row>
    <row r="713" spans="1:1" s="44" customFormat="1">
      <c r="A713" s="277"/>
    </row>
    <row r="714" spans="1:1" s="44" customFormat="1">
      <c r="A714" s="277"/>
    </row>
    <row r="715" spans="1:1" s="44" customFormat="1">
      <c r="A715" s="277"/>
    </row>
    <row r="716" spans="1:1" s="44" customFormat="1">
      <c r="A716" s="277"/>
    </row>
    <row r="717" spans="1:1" s="44" customFormat="1">
      <c r="A717" s="277"/>
    </row>
    <row r="718" spans="1:1" s="44" customFormat="1">
      <c r="A718" s="277"/>
    </row>
    <row r="719" spans="1:1" s="44" customFormat="1">
      <c r="A719" s="277"/>
    </row>
    <row r="720" spans="1:1" s="44" customFormat="1">
      <c r="A720" s="277"/>
    </row>
    <row r="721" spans="1:1" s="362" customFormat="1">
      <c r="A721" s="277"/>
    </row>
    <row r="722" spans="1:1" s="362" customFormat="1">
      <c r="A722" s="277"/>
    </row>
    <row r="723" spans="1:1" s="362" customFormat="1">
      <c r="A723" s="277"/>
    </row>
    <row r="724" spans="1:1" s="362" customFormat="1">
      <c r="A724" s="277"/>
    </row>
    <row r="725" spans="1:1" s="362" customFormat="1">
      <c r="A725" s="277"/>
    </row>
    <row r="726" spans="1:1" s="362" customFormat="1">
      <c r="A726" s="277"/>
    </row>
    <row r="727" spans="1:1" s="362" customFormat="1">
      <c r="A727" s="277"/>
    </row>
    <row r="728" spans="1:1" s="362" customFormat="1">
      <c r="A728" s="277"/>
    </row>
  </sheetData>
  <mergeCells count="1871">
    <mergeCell ref="E639:I642"/>
    <mergeCell ref="J639:J642"/>
    <mergeCell ref="K639:K642"/>
    <mergeCell ref="L639:L642"/>
    <mergeCell ref="M640:O642"/>
    <mergeCell ref="P640:P642"/>
    <mergeCell ref="Q640:T642"/>
    <mergeCell ref="AD637:AD638"/>
    <mergeCell ref="X637:X638"/>
    <mergeCell ref="Y637:Y638"/>
    <mergeCell ref="Z637:AA638"/>
    <mergeCell ref="AB637:AC638"/>
    <mergeCell ref="P636:W636"/>
    <mergeCell ref="X636:AA636"/>
    <mergeCell ref="AB636:AF636"/>
    <mergeCell ref="AG636:AU636"/>
    <mergeCell ref="U639:W642"/>
    <mergeCell ref="X639:X642"/>
    <mergeCell ref="Y639:Y642"/>
    <mergeCell ref="Z639:AA642"/>
    <mergeCell ref="AB639:AC642"/>
    <mergeCell ref="AD639:AD642"/>
    <mergeCell ref="M638:O639"/>
    <mergeCell ref="P638:P639"/>
    <mergeCell ref="Q638:T639"/>
    <mergeCell ref="B637:B642"/>
    <mergeCell ref="C637:D642"/>
    <mergeCell ref="E637:I638"/>
    <mergeCell ref="J637:J638"/>
    <mergeCell ref="K637:K638"/>
    <mergeCell ref="M637:O637"/>
    <mergeCell ref="AL634:AU634"/>
    <mergeCell ref="B635:N635"/>
    <mergeCell ref="O635:W635"/>
    <mergeCell ref="X635:AI635"/>
    <mergeCell ref="AJ635:AU635"/>
    <mergeCell ref="B636:D636"/>
    <mergeCell ref="E636:F636"/>
    <mergeCell ref="G636:K636"/>
    <mergeCell ref="L636:L638"/>
    <mergeCell ref="M636:N636"/>
    <mergeCell ref="C634:N634"/>
    <mergeCell ref="O634:P634"/>
    <mergeCell ref="Q634:W634"/>
    <mergeCell ref="X634:Y634"/>
    <mergeCell ref="Z634:AI634"/>
    <mergeCell ref="AJ634:AK634"/>
    <mergeCell ref="AE637:AF642"/>
    <mergeCell ref="AG637:AG642"/>
    <mergeCell ref="AH637:AN639"/>
    <mergeCell ref="AO637:AR639"/>
    <mergeCell ref="AS637:AU639"/>
    <mergeCell ref="AH640:AN642"/>
    <mergeCell ref="AO640:AR642"/>
    <mergeCell ref="AS640:AU642"/>
    <mergeCell ref="Q637:T637"/>
    <mergeCell ref="U637:W638"/>
    <mergeCell ref="L617:P617"/>
    <mergeCell ref="C618:J618"/>
    <mergeCell ref="L618:P618"/>
    <mergeCell ref="L612:P612"/>
    <mergeCell ref="C613:J613"/>
    <mergeCell ref="L613:P613"/>
    <mergeCell ref="C614:P614"/>
    <mergeCell ref="C615:J615"/>
    <mergeCell ref="L615:P615"/>
    <mergeCell ref="C632:Y632"/>
    <mergeCell ref="Z632:AD632"/>
    <mergeCell ref="AE632:AJ632"/>
    <mergeCell ref="AK632:AU632"/>
    <mergeCell ref="B633:Y633"/>
    <mergeCell ref="Z633:AD633"/>
    <mergeCell ref="AE633:AJ633"/>
    <mergeCell ref="AK633:AU633"/>
    <mergeCell ref="C623:P623"/>
    <mergeCell ref="C624:J624"/>
    <mergeCell ref="L624:P624"/>
    <mergeCell ref="B630:AU630"/>
    <mergeCell ref="B631:S631"/>
    <mergeCell ref="T631:AB631"/>
    <mergeCell ref="AC631:AE631"/>
    <mergeCell ref="AF631:AO631"/>
    <mergeCell ref="AP631:AR631"/>
    <mergeCell ref="AS631:AU631"/>
    <mergeCell ref="B607:Q607"/>
    <mergeCell ref="B608:B624"/>
    <mergeCell ref="C608:J608"/>
    <mergeCell ref="L608:P608"/>
    <mergeCell ref="C609:J609"/>
    <mergeCell ref="L609:P609"/>
    <mergeCell ref="C610:J610"/>
    <mergeCell ref="L610:P610"/>
    <mergeCell ref="C611:P611"/>
    <mergeCell ref="C612:J612"/>
    <mergeCell ref="B603:G603"/>
    <mergeCell ref="I603:M603"/>
    <mergeCell ref="B604:G604"/>
    <mergeCell ref="I604:M604"/>
    <mergeCell ref="B605:G605"/>
    <mergeCell ref="I605:M605"/>
    <mergeCell ref="B600:G600"/>
    <mergeCell ref="I600:M600"/>
    <mergeCell ref="B601:G601"/>
    <mergeCell ref="I601:M601"/>
    <mergeCell ref="B602:G602"/>
    <mergeCell ref="I602:M602"/>
    <mergeCell ref="C619:J619"/>
    <mergeCell ref="L619:P619"/>
    <mergeCell ref="C620:P620"/>
    <mergeCell ref="C621:J621"/>
    <mergeCell ref="L621:P621"/>
    <mergeCell ref="C622:J622"/>
    <mergeCell ref="L622:P622"/>
    <mergeCell ref="C616:J616"/>
    <mergeCell ref="L616:P616"/>
    <mergeCell ref="C617:J617"/>
    <mergeCell ref="B597:G597"/>
    <mergeCell ref="I597:M597"/>
    <mergeCell ref="B598:G598"/>
    <mergeCell ref="I598:M598"/>
    <mergeCell ref="B599:G599"/>
    <mergeCell ref="I599:M599"/>
    <mergeCell ref="B594:G594"/>
    <mergeCell ref="I594:M594"/>
    <mergeCell ref="B595:G595"/>
    <mergeCell ref="I595:M595"/>
    <mergeCell ref="B596:G596"/>
    <mergeCell ref="I596:M596"/>
    <mergeCell ref="B591:G591"/>
    <mergeCell ref="I591:M591"/>
    <mergeCell ref="B592:G592"/>
    <mergeCell ref="I592:M592"/>
    <mergeCell ref="B593:G593"/>
    <mergeCell ref="I593:M593"/>
    <mergeCell ref="B586:N587"/>
    <mergeCell ref="B588:G588"/>
    <mergeCell ref="I588:M588"/>
    <mergeCell ref="B589:G589"/>
    <mergeCell ref="I589:M589"/>
    <mergeCell ref="B590:G590"/>
    <mergeCell ref="I590:M590"/>
    <mergeCell ref="B582:I582"/>
    <mergeCell ref="K582:O582"/>
    <mergeCell ref="B583:I583"/>
    <mergeCell ref="K583:O583"/>
    <mergeCell ref="B584:I584"/>
    <mergeCell ref="K584:O584"/>
    <mergeCell ref="B579:I579"/>
    <mergeCell ref="K579:O579"/>
    <mergeCell ref="B580:I580"/>
    <mergeCell ref="K580:O580"/>
    <mergeCell ref="B581:I581"/>
    <mergeCell ref="K581:O581"/>
    <mergeCell ref="B576:I576"/>
    <mergeCell ref="K576:O576"/>
    <mergeCell ref="B577:I577"/>
    <mergeCell ref="K577:O577"/>
    <mergeCell ref="B578:I578"/>
    <mergeCell ref="K578:O578"/>
    <mergeCell ref="B573:I573"/>
    <mergeCell ref="K573:O573"/>
    <mergeCell ref="B574:I574"/>
    <mergeCell ref="K574:O574"/>
    <mergeCell ref="B575:I575"/>
    <mergeCell ref="K575:O575"/>
    <mergeCell ref="K569:O569"/>
    <mergeCell ref="B570:I570"/>
    <mergeCell ref="K570:O570"/>
    <mergeCell ref="B571:I571"/>
    <mergeCell ref="K571:O571"/>
    <mergeCell ref="B572:I572"/>
    <mergeCell ref="K572:O572"/>
    <mergeCell ref="B566:I566"/>
    <mergeCell ref="K566:O566"/>
    <mergeCell ref="B567:I567"/>
    <mergeCell ref="K567:O567"/>
    <mergeCell ref="B568:I568"/>
    <mergeCell ref="K568:O568"/>
    <mergeCell ref="B563:I563"/>
    <mergeCell ref="K563:O563"/>
    <mergeCell ref="B564:I564"/>
    <mergeCell ref="K564:O564"/>
    <mergeCell ref="B565:I565"/>
    <mergeCell ref="K565:O565"/>
    <mergeCell ref="B560:I560"/>
    <mergeCell ref="K560:O560"/>
    <mergeCell ref="B561:I561"/>
    <mergeCell ref="K561:O561"/>
    <mergeCell ref="B562:I562"/>
    <mergeCell ref="K562:O562"/>
    <mergeCell ref="B557:I557"/>
    <mergeCell ref="K557:O557"/>
    <mergeCell ref="B558:I558"/>
    <mergeCell ref="K558:O558"/>
    <mergeCell ref="B559:I559"/>
    <mergeCell ref="K559:O559"/>
    <mergeCell ref="B553:I553"/>
    <mergeCell ref="K553:O553"/>
    <mergeCell ref="K554:O554"/>
    <mergeCell ref="B555:I555"/>
    <mergeCell ref="K555:O555"/>
    <mergeCell ref="B556:I556"/>
    <mergeCell ref="K556:O556"/>
    <mergeCell ref="AL548:AP548"/>
    <mergeCell ref="AR548:AV548"/>
    <mergeCell ref="AX548:BB548"/>
    <mergeCell ref="B550:P551"/>
    <mergeCell ref="B552:J552"/>
    <mergeCell ref="K552:O552"/>
    <mergeCell ref="B548:F548"/>
    <mergeCell ref="H548:L548"/>
    <mergeCell ref="N548:R548"/>
    <mergeCell ref="T548:X548"/>
    <mergeCell ref="Z548:AD548"/>
    <mergeCell ref="AF548:AJ548"/>
    <mergeCell ref="AX546:BB546"/>
    <mergeCell ref="B547:F547"/>
    <mergeCell ref="H547:L547"/>
    <mergeCell ref="N547:R547"/>
    <mergeCell ref="T547:X547"/>
    <mergeCell ref="Z547:AD547"/>
    <mergeCell ref="AF547:AJ547"/>
    <mergeCell ref="AL547:AP547"/>
    <mergeCell ref="AR547:AV547"/>
    <mergeCell ref="AX547:BB547"/>
    <mergeCell ref="AR545:AV545"/>
    <mergeCell ref="AX545:BB545"/>
    <mergeCell ref="B546:F546"/>
    <mergeCell ref="H546:L546"/>
    <mergeCell ref="N546:R546"/>
    <mergeCell ref="T546:X546"/>
    <mergeCell ref="Z546:AD546"/>
    <mergeCell ref="AF546:AJ546"/>
    <mergeCell ref="AL546:AP546"/>
    <mergeCell ref="AR546:AV546"/>
    <mergeCell ref="AL544:AP544"/>
    <mergeCell ref="AR544:AV544"/>
    <mergeCell ref="AX544:BB544"/>
    <mergeCell ref="B545:F545"/>
    <mergeCell ref="H545:L545"/>
    <mergeCell ref="N545:R545"/>
    <mergeCell ref="T545:X545"/>
    <mergeCell ref="Z545:AD545"/>
    <mergeCell ref="AF545:AJ545"/>
    <mergeCell ref="AL545:AP545"/>
    <mergeCell ref="B544:F544"/>
    <mergeCell ref="H544:L544"/>
    <mergeCell ref="N544:R544"/>
    <mergeCell ref="T544:X544"/>
    <mergeCell ref="Z544:AD544"/>
    <mergeCell ref="AF544:AJ544"/>
    <mergeCell ref="AX542:BB542"/>
    <mergeCell ref="B543:F543"/>
    <mergeCell ref="H543:L543"/>
    <mergeCell ref="N543:R543"/>
    <mergeCell ref="T543:X543"/>
    <mergeCell ref="Z543:AD543"/>
    <mergeCell ref="AF543:AJ543"/>
    <mergeCell ref="AL543:AP543"/>
    <mergeCell ref="AR543:AV543"/>
    <mergeCell ref="AX543:BB543"/>
    <mergeCell ref="AR541:AV541"/>
    <mergeCell ref="AX541:BB541"/>
    <mergeCell ref="B542:F542"/>
    <mergeCell ref="H542:L542"/>
    <mergeCell ref="N542:R542"/>
    <mergeCell ref="T542:X542"/>
    <mergeCell ref="Z542:AD542"/>
    <mergeCell ref="AF542:AJ542"/>
    <mergeCell ref="AL542:AP542"/>
    <mergeCell ref="AR542:AV542"/>
    <mergeCell ref="AL540:AP540"/>
    <mergeCell ref="AR540:AV540"/>
    <mergeCell ref="AX540:BB540"/>
    <mergeCell ref="B541:F541"/>
    <mergeCell ref="H541:L541"/>
    <mergeCell ref="N541:R541"/>
    <mergeCell ref="T541:X541"/>
    <mergeCell ref="Z541:AD541"/>
    <mergeCell ref="AF541:AJ541"/>
    <mergeCell ref="AL541:AP541"/>
    <mergeCell ref="B540:F540"/>
    <mergeCell ref="H540:L540"/>
    <mergeCell ref="N540:R540"/>
    <mergeCell ref="T540:X540"/>
    <mergeCell ref="Z540:AD540"/>
    <mergeCell ref="AF540:AJ540"/>
    <mergeCell ref="AX538:BB538"/>
    <mergeCell ref="B539:F539"/>
    <mergeCell ref="H539:L539"/>
    <mergeCell ref="N539:R539"/>
    <mergeCell ref="T539:X539"/>
    <mergeCell ref="Z539:AD539"/>
    <mergeCell ref="AF539:AJ539"/>
    <mergeCell ref="AL539:AP539"/>
    <mergeCell ref="AR539:AV539"/>
    <mergeCell ref="AX539:BB539"/>
    <mergeCell ref="AR537:AV537"/>
    <mergeCell ref="AX537:BB537"/>
    <mergeCell ref="B538:F538"/>
    <mergeCell ref="H538:L538"/>
    <mergeCell ref="N538:R538"/>
    <mergeCell ref="T538:X538"/>
    <mergeCell ref="Z538:AD538"/>
    <mergeCell ref="AF538:AJ538"/>
    <mergeCell ref="AL538:AP538"/>
    <mergeCell ref="AR538:AV538"/>
    <mergeCell ref="AL536:AP536"/>
    <mergeCell ref="AR536:AV536"/>
    <mergeCell ref="AX536:BB536"/>
    <mergeCell ref="B537:F537"/>
    <mergeCell ref="H537:L537"/>
    <mergeCell ref="N537:R537"/>
    <mergeCell ref="T537:X537"/>
    <mergeCell ref="Z537:AD537"/>
    <mergeCell ref="AF537:AJ537"/>
    <mergeCell ref="AL537:AP537"/>
    <mergeCell ref="AF535:AJ535"/>
    <mergeCell ref="AL535:AP535"/>
    <mergeCell ref="AR535:AV535"/>
    <mergeCell ref="AX535:BB535"/>
    <mergeCell ref="B536:F536"/>
    <mergeCell ref="H536:L536"/>
    <mergeCell ref="N536:R536"/>
    <mergeCell ref="T536:X536"/>
    <mergeCell ref="Z536:AD536"/>
    <mergeCell ref="AF536:AJ536"/>
    <mergeCell ref="M534:R534"/>
    <mergeCell ref="S534:X534"/>
    <mergeCell ref="Y534:AD534"/>
    <mergeCell ref="B535:F535"/>
    <mergeCell ref="H535:L535"/>
    <mergeCell ref="N535:R535"/>
    <mergeCell ref="T535:X535"/>
    <mergeCell ref="Z535:AD535"/>
    <mergeCell ref="B532:F534"/>
    <mergeCell ref="G532:AJ532"/>
    <mergeCell ref="AK532:BB532"/>
    <mergeCell ref="G533:R533"/>
    <mergeCell ref="S533:AD533"/>
    <mergeCell ref="AE533:AJ534"/>
    <mergeCell ref="AK533:AP534"/>
    <mergeCell ref="AQ533:AV534"/>
    <mergeCell ref="AW533:BB534"/>
    <mergeCell ref="G534:L534"/>
    <mergeCell ref="AM529:AQ529"/>
    <mergeCell ref="AS529:AW529"/>
    <mergeCell ref="B530:G530"/>
    <mergeCell ref="I530:M530"/>
    <mergeCell ref="O530:S530"/>
    <mergeCell ref="U530:Y530"/>
    <mergeCell ref="AA530:AE530"/>
    <mergeCell ref="AG530:AK530"/>
    <mergeCell ref="AM530:AQ530"/>
    <mergeCell ref="AS530:AW530"/>
    <mergeCell ref="B529:G529"/>
    <mergeCell ref="I529:M529"/>
    <mergeCell ref="O529:S529"/>
    <mergeCell ref="U529:Y529"/>
    <mergeCell ref="AA529:AE529"/>
    <mergeCell ref="AG529:AK529"/>
    <mergeCell ref="AM527:AQ527"/>
    <mergeCell ref="AS527:AW527"/>
    <mergeCell ref="B528:G528"/>
    <mergeCell ref="I528:M528"/>
    <mergeCell ref="O528:S528"/>
    <mergeCell ref="U528:Y528"/>
    <mergeCell ref="AA528:AE528"/>
    <mergeCell ref="AG528:AK528"/>
    <mergeCell ref="AM528:AQ528"/>
    <mergeCell ref="AS528:AW528"/>
    <mergeCell ref="B527:G527"/>
    <mergeCell ref="I527:M527"/>
    <mergeCell ref="O527:S527"/>
    <mergeCell ref="U527:Y527"/>
    <mergeCell ref="AA527:AE527"/>
    <mergeCell ref="AG527:AK527"/>
    <mergeCell ref="AM525:AQ525"/>
    <mergeCell ref="AS525:AW525"/>
    <mergeCell ref="B526:G526"/>
    <mergeCell ref="I526:M526"/>
    <mergeCell ref="O526:S526"/>
    <mergeCell ref="U526:Y526"/>
    <mergeCell ref="AA526:AE526"/>
    <mergeCell ref="AG526:AK526"/>
    <mergeCell ref="AM526:AQ526"/>
    <mergeCell ref="AS526:AW526"/>
    <mergeCell ref="B525:G525"/>
    <mergeCell ref="I525:M525"/>
    <mergeCell ref="O525:S525"/>
    <mergeCell ref="U525:Y525"/>
    <mergeCell ref="AA525:AE525"/>
    <mergeCell ref="AG525:AK525"/>
    <mergeCell ref="AM523:AQ523"/>
    <mergeCell ref="AS523:AW523"/>
    <mergeCell ref="B524:G524"/>
    <mergeCell ref="I524:M524"/>
    <mergeCell ref="O524:S524"/>
    <mergeCell ref="U524:Y524"/>
    <mergeCell ref="AA524:AE524"/>
    <mergeCell ref="AG524:AK524"/>
    <mergeCell ref="AM524:AQ524"/>
    <mergeCell ref="AS524:AW524"/>
    <mergeCell ref="B523:G523"/>
    <mergeCell ref="I523:M523"/>
    <mergeCell ref="O523:S523"/>
    <mergeCell ref="U523:Y523"/>
    <mergeCell ref="AA523:AE523"/>
    <mergeCell ref="AG523:AK523"/>
    <mergeCell ref="AM521:AQ521"/>
    <mergeCell ref="AS521:AW521"/>
    <mergeCell ref="B522:G522"/>
    <mergeCell ref="I522:M522"/>
    <mergeCell ref="O522:S522"/>
    <mergeCell ref="U522:Y522"/>
    <mergeCell ref="AA522:AE522"/>
    <mergeCell ref="AG522:AK522"/>
    <mergeCell ref="AM522:AQ522"/>
    <mergeCell ref="AS522:AW522"/>
    <mergeCell ref="B521:G521"/>
    <mergeCell ref="I521:M521"/>
    <mergeCell ref="O521:S521"/>
    <mergeCell ref="U521:Y521"/>
    <mergeCell ref="AA521:AE521"/>
    <mergeCell ref="AG521:AK521"/>
    <mergeCell ref="AS519:AW519"/>
    <mergeCell ref="B520:G520"/>
    <mergeCell ref="I520:M520"/>
    <mergeCell ref="O520:S520"/>
    <mergeCell ref="U520:Y520"/>
    <mergeCell ref="AA520:AE520"/>
    <mergeCell ref="AG520:AK520"/>
    <mergeCell ref="AM520:AQ520"/>
    <mergeCell ref="AS520:AW520"/>
    <mergeCell ref="AG518:AK518"/>
    <mergeCell ref="AM518:AQ518"/>
    <mergeCell ref="AS518:AW518"/>
    <mergeCell ref="B519:G519"/>
    <mergeCell ref="I519:M519"/>
    <mergeCell ref="O519:S519"/>
    <mergeCell ref="U519:Y519"/>
    <mergeCell ref="AA519:AE519"/>
    <mergeCell ref="AG519:AK519"/>
    <mergeCell ref="AM519:AQ519"/>
    <mergeCell ref="T517:Y517"/>
    <mergeCell ref="Z517:AE517"/>
    <mergeCell ref="B518:G518"/>
    <mergeCell ref="I518:M518"/>
    <mergeCell ref="O518:S518"/>
    <mergeCell ref="U518:Y518"/>
    <mergeCell ref="AA518:AE518"/>
    <mergeCell ref="B513:I513"/>
    <mergeCell ref="K513:O513"/>
    <mergeCell ref="B515:G517"/>
    <mergeCell ref="H515:M517"/>
    <mergeCell ref="N515:AQ515"/>
    <mergeCell ref="AR515:AW517"/>
    <mergeCell ref="N516:AE516"/>
    <mergeCell ref="AF516:AK517"/>
    <mergeCell ref="AL516:AQ517"/>
    <mergeCell ref="N517:S517"/>
    <mergeCell ref="B510:I510"/>
    <mergeCell ref="K510:O510"/>
    <mergeCell ref="B511:I511"/>
    <mergeCell ref="K511:O511"/>
    <mergeCell ref="B512:I512"/>
    <mergeCell ref="K512:O512"/>
    <mergeCell ref="B507:I507"/>
    <mergeCell ref="K507:O507"/>
    <mergeCell ref="B508:I508"/>
    <mergeCell ref="K508:O508"/>
    <mergeCell ref="B509:I509"/>
    <mergeCell ref="K509:O509"/>
    <mergeCell ref="B504:I504"/>
    <mergeCell ref="K504:O504"/>
    <mergeCell ref="B505:I505"/>
    <mergeCell ref="K505:O505"/>
    <mergeCell ref="B506:I506"/>
    <mergeCell ref="K506:O506"/>
    <mergeCell ref="B501:I501"/>
    <mergeCell ref="K501:O501"/>
    <mergeCell ref="B502:I502"/>
    <mergeCell ref="K502:O502"/>
    <mergeCell ref="B503:I503"/>
    <mergeCell ref="K503:O503"/>
    <mergeCell ref="B498:I498"/>
    <mergeCell ref="K498:O498"/>
    <mergeCell ref="B499:I499"/>
    <mergeCell ref="K499:O499"/>
    <mergeCell ref="B500:I500"/>
    <mergeCell ref="K500:O500"/>
    <mergeCell ref="B495:I495"/>
    <mergeCell ref="K495:O495"/>
    <mergeCell ref="B496:I496"/>
    <mergeCell ref="K496:O496"/>
    <mergeCell ref="B497:I497"/>
    <mergeCell ref="K497:O497"/>
    <mergeCell ref="B490:P491"/>
    <mergeCell ref="B492:I492"/>
    <mergeCell ref="K492:O492"/>
    <mergeCell ref="B493:I493"/>
    <mergeCell ref="K493:O493"/>
    <mergeCell ref="B494:I494"/>
    <mergeCell ref="K494:O494"/>
    <mergeCell ref="B486:I486"/>
    <mergeCell ref="K486:O486"/>
    <mergeCell ref="B487:I487"/>
    <mergeCell ref="K487:O487"/>
    <mergeCell ref="B488:I488"/>
    <mergeCell ref="K488:O488"/>
    <mergeCell ref="B483:I483"/>
    <mergeCell ref="K483:O483"/>
    <mergeCell ref="B484:I484"/>
    <mergeCell ref="K484:O484"/>
    <mergeCell ref="B485:I485"/>
    <mergeCell ref="K485:O485"/>
    <mergeCell ref="B480:I480"/>
    <mergeCell ref="K480:O480"/>
    <mergeCell ref="B481:I481"/>
    <mergeCell ref="K481:O481"/>
    <mergeCell ref="B482:I482"/>
    <mergeCell ref="K482:O482"/>
    <mergeCell ref="B474:I474"/>
    <mergeCell ref="K474:O474"/>
    <mergeCell ref="K475:O475"/>
    <mergeCell ref="B477:P478"/>
    <mergeCell ref="B479:I479"/>
    <mergeCell ref="K479:O479"/>
    <mergeCell ref="B470:I470"/>
    <mergeCell ref="K470:O470"/>
    <mergeCell ref="B471:I471"/>
    <mergeCell ref="K471:O471"/>
    <mergeCell ref="B472:P472"/>
    <mergeCell ref="K473:O473"/>
    <mergeCell ref="B467:I467"/>
    <mergeCell ref="K467:O467"/>
    <mergeCell ref="B468:I468"/>
    <mergeCell ref="K468:O468"/>
    <mergeCell ref="B469:I469"/>
    <mergeCell ref="K469:O469"/>
    <mergeCell ref="B464:I464"/>
    <mergeCell ref="K464:O464"/>
    <mergeCell ref="B465:I465"/>
    <mergeCell ref="K465:O465"/>
    <mergeCell ref="B466:I466"/>
    <mergeCell ref="K466:O466"/>
    <mergeCell ref="B461:I461"/>
    <mergeCell ref="K461:O461"/>
    <mergeCell ref="B462:I462"/>
    <mergeCell ref="K462:O462"/>
    <mergeCell ref="B463:I463"/>
    <mergeCell ref="K463:O463"/>
    <mergeCell ref="B458:I458"/>
    <mergeCell ref="K458:O458"/>
    <mergeCell ref="B459:I459"/>
    <mergeCell ref="K459:O459"/>
    <mergeCell ref="B460:I460"/>
    <mergeCell ref="K460:O460"/>
    <mergeCell ref="B455:I455"/>
    <mergeCell ref="K455:O455"/>
    <mergeCell ref="B456:I456"/>
    <mergeCell ref="K456:O456"/>
    <mergeCell ref="B457:I457"/>
    <mergeCell ref="K457:O457"/>
    <mergeCell ref="B452:I452"/>
    <mergeCell ref="K452:O452"/>
    <mergeCell ref="B453:I453"/>
    <mergeCell ref="K453:O453"/>
    <mergeCell ref="B454:I454"/>
    <mergeCell ref="K454:O454"/>
    <mergeCell ref="B449:I449"/>
    <mergeCell ref="K449:O449"/>
    <mergeCell ref="B450:I450"/>
    <mergeCell ref="K450:O450"/>
    <mergeCell ref="B451:I451"/>
    <mergeCell ref="K451:O451"/>
    <mergeCell ref="B446:I446"/>
    <mergeCell ref="K446:O446"/>
    <mergeCell ref="B447:I447"/>
    <mergeCell ref="K447:O447"/>
    <mergeCell ref="B448:I448"/>
    <mergeCell ref="K448:O448"/>
    <mergeCell ref="B443:I443"/>
    <mergeCell ref="K443:O443"/>
    <mergeCell ref="B444:I444"/>
    <mergeCell ref="K444:O444"/>
    <mergeCell ref="B445:I445"/>
    <mergeCell ref="K445:O445"/>
    <mergeCell ref="B440:I440"/>
    <mergeCell ref="K440:O440"/>
    <mergeCell ref="B441:I441"/>
    <mergeCell ref="K441:O441"/>
    <mergeCell ref="B442:I442"/>
    <mergeCell ref="K442:O442"/>
    <mergeCell ref="B437:I437"/>
    <mergeCell ref="K437:O437"/>
    <mergeCell ref="B438:I438"/>
    <mergeCell ref="K438:O438"/>
    <mergeCell ref="B439:I439"/>
    <mergeCell ref="K439:O439"/>
    <mergeCell ref="B434:I434"/>
    <mergeCell ref="K434:O434"/>
    <mergeCell ref="B435:I435"/>
    <mergeCell ref="K435:O435"/>
    <mergeCell ref="B436:I436"/>
    <mergeCell ref="K436:O436"/>
    <mergeCell ref="AS428:AW428"/>
    <mergeCell ref="AY428:BC428"/>
    <mergeCell ref="B430:P431"/>
    <mergeCell ref="B432:J432"/>
    <mergeCell ref="K432:O432"/>
    <mergeCell ref="B433:I433"/>
    <mergeCell ref="K433:O433"/>
    <mergeCell ref="AM427:AQ427"/>
    <mergeCell ref="AS427:AW427"/>
    <mergeCell ref="AY427:BC427"/>
    <mergeCell ref="B428:G428"/>
    <mergeCell ref="I428:M428"/>
    <mergeCell ref="O428:S428"/>
    <mergeCell ref="U428:Y428"/>
    <mergeCell ref="AA428:AE428"/>
    <mergeCell ref="AG428:AK428"/>
    <mergeCell ref="AM428:AQ428"/>
    <mergeCell ref="B427:G427"/>
    <mergeCell ref="I427:M427"/>
    <mergeCell ref="O427:S427"/>
    <mergeCell ref="U427:Y427"/>
    <mergeCell ref="AA427:AE427"/>
    <mergeCell ref="AG427:AK427"/>
    <mergeCell ref="AY425:BC425"/>
    <mergeCell ref="B426:G426"/>
    <mergeCell ref="I426:M426"/>
    <mergeCell ref="O426:S426"/>
    <mergeCell ref="U426:Y426"/>
    <mergeCell ref="AA426:AE426"/>
    <mergeCell ref="AG426:AK426"/>
    <mergeCell ref="AM426:AQ426"/>
    <mergeCell ref="AS426:AW426"/>
    <mergeCell ref="AY426:BC426"/>
    <mergeCell ref="AS424:AW424"/>
    <mergeCell ref="AY424:BC424"/>
    <mergeCell ref="B425:G425"/>
    <mergeCell ref="I425:M425"/>
    <mergeCell ref="O425:S425"/>
    <mergeCell ref="U425:Y425"/>
    <mergeCell ref="AA425:AE425"/>
    <mergeCell ref="AG425:AK425"/>
    <mergeCell ref="AM425:AQ425"/>
    <mergeCell ref="AS425:AW425"/>
    <mergeCell ref="AM423:AQ423"/>
    <mergeCell ref="AS423:AW423"/>
    <mergeCell ref="AY423:BC423"/>
    <mergeCell ref="B424:G424"/>
    <mergeCell ref="I424:M424"/>
    <mergeCell ref="O424:S424"/>
    <mergeCell ref="U424:Y424"/>
    <mergeCell ref="AA424:AE424"/>
    <mergeCell ref="AG424:AK424"/>
    <mergeCell ref="AM424:AQ424"/>
    <mergeCell ref="B423:G423"/>
    <mergeCell ref="I423:M423"/>
    <mergeCell ref="O423:S423"/>
    <mergeCell ref="U423:Y423"/>
    <mergeCell ref="AA423:AE423"/>
    <mergeCell ref="AG423:AK423"/>
    <mergeCell ref="AY421:BC421"/>
    <mergeCell ref="B422:G422"/>
    <mergeCell ref="I422:M422"/>
    <mergeCell ref="O422:S422"/>
    <mergeCell ref="U422:Y422"/>
    <mergeCell ref="AA422:AE422"/>
    <mergeCell ref="AG422:AK422"/>
    <mergeCell ref="AM422:AQ422"/>
    <mergeCell ref="AS422:AW422"/>
    <mergeCell ref="AY422:BC422"/>
    <mergeCell ref="AS420:AW420"/>
    <mergeCell ref="AY420:BC420"/>
    <mergeCell ref="B421:G421"/>
    <mergeCell ref="I421:M421"/>
    <mergeCell ref="O421:S421"/>
    <mergeCell ref="U421:Y421"/>
    <mergeCell ref="AA421:AE421"/>
    <mergeCell ref="AG421:AK421"/>
    <mergeCell ref="AM421:AQ421"/>
    <mergeCell ref="AS421:AW421"/>
    <mergeCell ref="AM419:AQ419"/>
    <mergeCell ref="AS419:AW419"/>
    <mergeCell ref="AY419:BC419"/>
    <mergeCell ref="B420:G420"/>
    <mergeCell ref="I420:M420"/>
    <mergeCell ref="O420:S420"/>
    <mergeCell ref="U420:Y420"/>
    <mergeCell ref="AA420:AE420"/>
    <mergeCell ref="AG420:AK420"/>
    <mergeCell ref="AM420:AQ420"/>
    <mergeCell ref="B419:G419"/>
    <mergeCell ref="I419:M419"/>
    <mergeCell ref="O419:S419"/>
    <mergeCell ref="U419:Y419"/>
    <mergeCell ref="AA419:AE419"/>
    <mergeCell ref="AG419:AK419"/>
    <mergeCell ref="AY417:BC417"/>
    <mergeCell ref="B418:G418"/>
    <mergeCell ref="I418:M418"/>
    <mergeCell ref="O418:S418"/>
    <mergeCell ref="U418:Y418"/>
    <mergeCell ref="AA418:AE418"/>
    <mergeCell ref="AG418:AK418"/>
    <mergeCell ref="AM418:AQ418"/>
    <mergeCell ref="AS418:AW418"/>
    <mergeCell ref="AY418:BC418"/>
    <mergeCell ref="AS416:AW416"/>
    <mergeCell ref="AY416:BC416"/>
    <mergeCell ref="B417:G417"/>
    <mergeCell ref="I417:M417"/>
    <mergeCell ref="O417:S417"/>
    <mergeCell ref="U417:Y417"/>
    <mergeCell ref="AA417:AE417"/>
    <mergeCell ref="AG417:AK417"/>
    <mergeCell ref="AM417:AQ417"/>
    <mergeCell ref="AS417:AW417"/>
    <mergeCell ref="AM415:AQ415"/>
    <mergeCell ref="AS415:AW415"/>
    <mergeCell ref="AY415:BC415"/>
    <mergeCell ref="B416:G416"/>
    <mergeCell ref="I416:M416"/>
    <mergeCell ref="O416:S416"/>
    <mergeCell ref="U416:Y416"/>
    <mergeCell ref="AA416:AE416"/>
    <mergeCell ref="AG416:AK416"/>
    <mergeCell ref="AM416:AQ416"/>
    <mergeCell ref="B415:G415"/>
    <mergeCell ref="I415:M415"/>
    <mergeCell ref="O415:S415"/>
    <mergeCell ref="U415:Y415"/>
    <mergeCell ref="AA415:AE415"/>
    <mergeCell ref="AG415:AK415"/>
    <mergeCell ref="AR413:AW414"/>
    <mergeCell ref="AX413:BC414"/>
    <mergeCell ref="H414:M414"/>
    <mergeCell ref="N414:S414"/>
    <mergeCell ref="T414:Y414"/>
    <mergeCell ref="Z414:AE414"/>
    <mergeCell ref="AL410:AP410"/>
    <mergeCell ref="AR410:AV410"/>
    <mergeCell ref="AX410:BB410"/>
    <mergeCell ref="B412:G414"/>
    <mergeCell ref="H412:AK412"/>
    <mergeCell ref="AL412:BC412"/>
    <mergeCell ref="H413:S413"/>
    <mergeCell ref="T413:AE413"/>
    <mergeCell ref="AF413:AK414"/>
    <mergeCell ref="AL413:AQ414"/>
    <mergeCell ref="B410:F410"/>
    <mergeCell ref="H410:L410"/>
    <mergeCell ref="N410:R410"/>
    <mergeCell ref="T410:X410"/>
    <mergeCell ref="Z410:AD410"/>
    <mergeCell ref="AF410:AJ410"/>
    <mergeCell ref="AX408:BB408"/>
    <mergeCell ref="B409:F409"/>
    <mergeCell ref="H409:L409"/>
    <mergeCell ref="N409:R409"/>
    <mergeCell ref="T409:X409"/>
    <mergeCell ref="Z409:AD409"/>
    <mergeCell ref="AF409:AJ409"/>
    <mergeCell ref="AL409:AP409"/>
    <mergeCell ref="AR409:AV409"/>
    <mergeCell ref="AX409:BB409"/>
    <mergeCell ref="AR407:AV407"/>
    <mergeCell ref="AX407:BB407"/>
    <mergeCell ref="B408:F408"/>
    <mergeCell ref="H408:L408"/>
    <mergeCell ref="N408:R408"/>
    <mergeCell ref="T408:X408"/>
    <mergeCell ref="Z408:AD408"/>
    <mergeCell ref="AF408:AJ408"/>
    <mergeCell ref="AL408:AP408"/>
    <mergeCell ref="AR408:AV408"/>
    <mergeCell ref="AL406:AP406"/>
    <mergeCell ref="AR406:AV406"/>
    <mergeCell ref="AX406:BB406"/>
    <mergeCell ref="B407:F407"/>
    <mergeCell ref="H407:L407"/>
    <mergeCell ref="N407:R407"/>
    <mergeCell ref="T407:X407"/>
    <mergeCell ref="Z407:AD407"/>
    <mergeCell ref="AF407:AJ407"/>
    <mergeCell ref="AL407:AP407"/>
    <mergeCell ref="B406:F406"/>
    <mergeCell ref="H406:L406"/>
    <mergeCell ref="N406:R406"/>
    <mergeCell ref="T406:X406"/>
    <mergeCell ref="Z406:AD406"/>
    <mergeCell ref="AF406:AJ406"/>
    <mergeCell ref="AX404:BB404"/>
    <mergeCell ref="B405:F405"/>
    <mergeCell ref="H405:L405"/>
    <mergeCell ref="N405:R405"/>
    <mergeCell ref="T405:X405"/>
    <mergeCell ref="Z405:AD405"/>
    <mergeCell ref="AF405:AJ405"/>
    <mergeCell ref="AL405:AP405"/>
    <mergeCell ref="AR405:AV405"/>
    <mergeCell ref="AX405:BB405"/>
    <mergeCell ref="AR403:AV403"/>
    <mergeCell ref="AX403:BB403"/>
    <mergeCell ref="B404:F404"/>
    <mergeCell ref="H404:L404"/>
    <mergeCell ref="N404:R404"/>
    <mergeCell ref="T404:X404"/>
    <mergeCell ref="Z404:AD404"/>
    <mergeCell ref="AF404:AJ404"/>
    <mergeCell ref="AL404:AP404"/>
    <mergeCell ref="AR404:AV404"/>
    <mergeCell ref="AL402:AP402"/>
    <mergeCell ref="AR402:AV402"/>
    <mergeCell ref="AX402:BB402"/>
    <mergeCell ref="B403:F403"/>
    <mergeCell ref="H403:L403"/>
    <mergeCell ref="N403:R403"/>
    <mergeCell ref="T403:X403"/>
    <mergeCell ref="Z403:AD403"/>
    <mergeCell ref="AF403:AJ403"/>
    <mergeCell ref="AL403:AP403"/>
    <mergeCell ref="B402:F402"/>
    <mergeCell ref="H402:L402"/>
    <mergeCell ref="N402:R402"/>
    <mergeCell ref="T402:X402"/>
    <mergeCell ref="Z402:AD402"/>
    <mergeCell ref="AF402:AJ402"/>
    <mergeCell ref="AX400:BB400"/>
    <mergeCell ref="B401:F401"/>
    <mergeCell ref="H401:L401"/>
    <mergeCell ref="N401:R401"/>
    <mergeCell ref="T401:X401"/>
    <mergeCell ref="Z401:AD401"/>
    <mergeCell ref="AF401:AJ401"/>
    <mergeCell ref="AL401:AP401"/>
    <mergeCell ref="AR401:AV401"/>
    <mergeCell ref="AX401:BB401"/>
    <mergeCell ref="AR399:AV399"/>
    <mergeCell ref="AX399:BB399"/>
    <mergeCell ref="B400:F400"/>
    <mergeCell ref="H400:L400"/>
    <mergeCell ref="N400:R400"/>
    <mergeCell ref="T400:X400"/>
    <mergeCell ref="Z400:AD400"/>
    <mergeCell ref="AF400:AJ400"/>
    <mergeCell ref="AL400:AP400"/>
    <mergeCell ref="AR400:AV400"/>
    <mergeCell ref="AL398:AP398"/>
    <mergeCell ref="AR398:AV398"/>
    <mergeCell ref="AX398:BB398"/>
    <mergeCell ref="B399:F399"/>
    <mergeCell ref="H399:L399"/>
    <mergeCell ref="N399:R399"/>
    <mergeCell ref="T399:X399"/>
    <mergeCell ref="Z399:AD399"/>
    <mergeCell ref="AF399:AJ399"/>
    <mergeCell ref="AL399:AP399"/>
    <mergeCell ref="AE397:AJ397"/>
    <mergeCell ref="B398:F398"/>
    <mergeCell ref="H398:L398"/>
    <mergeCell ref="N398:R398"/>
    <mergeCell ref="T398:X398"/>
    <mergeCell ref="Z398:AD398"/>
    <mergeCell ref="AF398:AJ398"/>
    <mergeCell ref="B395:F397"/>
    <mergeCell ref="G395:L397"/>
    <mergeCell ref="M395:R397"/>
    <mergeCell ref="S395:AV395"/>
    <mergeCell ref="AW395:BB397"/>
    <mergeCell ref="S396:AJ396"/>
    <mergeCell ref="AK396:AP397"/>
    <mergeCell ref="AQ396:AV397"/>
    <mergeCell ref="S397:X397"/>
    <mergeCell ref="Y397:AD397"/>
    <mergeCell ref="B391:H391"/>
    <mergeCell ref="J391:N391"/>
    <mergeCell ref="B392:H392"/>
    <mergeCell ref="J392:N392"/>
    <mergeCell ref="B393:H393"/>
    <mergeCell ref="J393:N393"/>
    <mergeCell ref="B388:H388"/>
    <mergeCell ref="J388:N388"/>
    <mergeCell ref="B389:H389"/>
    <mergeCell ref="J389:N389"/>
    <mergeCell ref="B390:H390"/>
    <mergeCell ref="J390:N390"/>
    <mergeCell ref="B385:H385"/>
    <mergeCell ref="J385:N385"/>
    <mergeCell ref="B386:H386"/>
    <mergeCell ref="J386:N386"/>
    <mergeCell ref="B387:H387"/>
    <mergeCell ref="J387:N387"/>
    <mergeCell ref="B382:H382"/>
    <mergeCell ref="J382:N382"/>
    <mergeCell ref="B383:H383"/>
    <mergeCell ref="J383:N383"/>
    <mergeCell ref="B384:H384"/>
    <mergeCell ref="J384:N384"/>
    <mergeCell ref="B379:H379"/>
    <mergeCell ref="J379:N379"/>
    <mergeCell ref="B380:H380"/>
    <mergeCell ref="J380:N380"/>
    <mergeCell ref="B381:H381"/>
    <mergeCell ref="J381:N381"/>
    <mergeCell ref="B376:H376"/>
    <mergeCell ref="J376:N376"/>
    <mergeCell ref="B377:H377"/>
    <mergeCell ref="J377:N377"/>
    <mergeCell ref="B378:H378"/>
    <mergeCell ref="J378:N378"/>
    <mergeCell ref="B373:H373"/>
    <mergeCell ref="J373:N373"/>
    <mergeCell ref="B374:H374"/>
    <mergeCell ref="J374:N374"/>
    <mergeCell ref="B375:H375"/>
    <mergeCell ref="J375:N375"/>
    <mergeCell ref="B368:O369"/>
    <mergeCell ref="B370:H370"/>
    <mergeCell ref="J370:N370"/>
    <mergeCell ref="B371:H371"/>
    <mergeCell ref="J371:N371"/>
    <mergeCell ref="B372:H372"/>
    <mergeCell ref="J372:N372"/>
    <mergeCell ref="B364:H364"/>
    <mergeCell ref="J364:N364"/>
    <mergeCell ref="B365:H365"/>
    <mergeCell ref="J365:N365"/>
    <mergeCell ref="B366:H366"/>
    <mergeCell ref="J366:N366"/>
    <mergeCell ref="B361:H361"/>
    <mergeCell ref="J361:N361"/>
    <mergeCell ref="B362:H362"/>
    <mergeCell ref="J362:N362"/>
    <mergeCell ref="B363:H363"/>
    <mergeCell ref="J363:N363"/>
    <mergeCell ref="B358:H358"/>
    <mergeCell ref="J358:N358"/>
    <mergeCell ref="B359:H359"/>
    <mergeCell ref="J359:N359"/>
    <mergeCell ref="B360:H360"/>
    <mergeCell ref="J360:N360"/>
    <mergeCell ref="C352:J352"/>
    <mergeCell ref="L352:P352"/>
    <mergeCell ref="C353:J353"/>
    <mergeCell ref="L353:P353"/>
    <mergeCell ref="B355:O356"/>
    <mergeCell ref="B357:H357"/>
    <mergeCell ref="J357:N357"/>
    <mergeCell ref="B318:B353"/>
    <mergeCell ref="C318:J318"/>
    <mergeCell ref="L318:P318"/>
    <mergeCell ref="C319:J319"/>
    <mergeCell ref="L319:P319"/>
    <mergeCell ref="C320:J320"/>
    <mergeCell ref="C330:J330"/>
    <mergeCell ref="L330:P330"/>
    <mergeCell ref="C331:J331"/>
    <mergeCell ref="L331:P331"/>
    <mergeCell ref="C332:J332"/>
    <mergeCell ref="L332:P332"/>
    <mergeCell ref="C327:J327"/>
    <mergeCell ref="L348:P348"/>
    <mergeCell ref="C349:J349"/>
    <mergeCell ref="L349:P349"/>
    <mergeCell ref="C350:Q350"/>
    <mergeCell ref="C351:J351"/>
    <mergeCell ref="L351:P351"/>
    <mergeCell ref="C345:J345"/>
    <mergeCell ref="L345:P345"/>
    <mergeCell ref="C346:J346"/>
    <mergeCell ref="L346:P346"/>
    <mergeCell ref="C347:J347"/>
    <mergeCell ref="L347:P347"/>
    <mergeCell ref="C342:J342"/>
    <mergeCell ref="L342:P342"/>
    <mergeCell ref="C343:J343"/>
    <mergeCell ref="L343:P343"/>
    <mergeCell ref="C344:J344"/>
    <mergeCell ref="L344:P344"/>
    <mergeCell ref="L327:P327"/>
    <mergeCell ref="C328:J328"/>
    <mergeCell ref="L328:P328"/>
    <mergeCell ref="C329:J329"/>
    <mergeCell ref="L329:P329"/>
    <mergeCell ref="C324:J324"/>
    <mergeCell ref="L324:P324"/>
    <mergeCell ref="C325:J325"/>
    <mergeCell ref="L325:P325"/>
    <mergeCell ref="C326:J326"/>
    <mergeCell ref="L326:P326"/>
    <mergeCell ref="C339:J339"/>
    <mergeCell ref="L339:P339"/>
    <mergeCell ref="C340:J340"/>
    <mergeCell ref="L340:P340"/>
    <mergeCell ref="C341:J341"/>
    <mergeCell ref="L341:P341"/>
    <mergeCell ref="C336:J336"/>
    <mergeCell ref="L336:P336"/>
    <mergeCell ref="C337:J337"/>
    <mergeCell ref="L337:P337"/>
    <mergeCell ref="C338:J338"/>
    <mergeCell ref="L338:P338"/>
    <mergeCell ref="C333:J333"/>
    <mergeCell ref="L333:P333"/>
    <mergeCell ref="C334:J334"/>
    <mergeCell ref="L334:P334"/>
    <mergeCell ref="C335:J335"/>
    <mergeCell ref="L335:P335"/>
    <mergeCell ref="C312:J312"/>
    <mergeCell ref="L312:P312"/>
    <mergeCell ref="C307:J307"/>
    <mergeCell ref="L307:P307"/>
    <mergeCell ref="C308:J308"/>
    <mergeCell ref="L308:P308"/>
    <mergeCell ref="C309:J309"/>
    <mergeCell ref="L309:P309"/>
    <mergeCell ref="L320:P320"/>
    <mergeCell ref="C321:J321"/>
    <mergeCell ref="L321:P321"/>
    <mergeCell ref="C322:J322"/>
    <mergeCell ref="L322:P322"/>
    <mergeCell ref="C323:J323"/>
    <mergeCell ref="L323:P323"/>
    <mergeCell ref="C316:J316"/>
    <mergeCell ref="L316:P316"/>
    <mergeCell ref="C317:J317"/>
    <mergeCell ref="L317:P317"/>
    <mergeCell ref="C304:J304"/>
    <mergeCell ref="L304:P304"/>
    <mergeCell ref="C305:J305"/>
    <mergeCell ref="L305:P305"/>
    <mergeCell ref="C306:J306"/>
    <mergeCell ref="L306:P306"/>
    <mergeCell ref="C301:J301"/>
    <mergeCell ref="L301:P301"/>
    <mergeCell ref="C302:J302"/>
    <mergeCell ref="L302:P302"/>
    <mergeCell ref="C303:J303"/>
    <mergeCell ref="L303:P303"/>
    <mergeCell ref="B294:G294"/>
    <mergeCell ref="I294:M294"/>
    <mergeCell ref="B295:G295"/>
    <mergeCell ref="I295:M295"/>
    <mergeCell ref="B297:Q298"/>
    <mergeCell ref="B299:B317"/>
    <mergeCell ref="C299:J299"/>
    <mergeCell ref="L299:P299"/>
    <mergeCell ref="C300:J300"/>
    <mergeCell ref="L300:P300"/>
    <mergeCell ref="C313:J313"/>
    <mergeCell ref="L313:P313"/>
    <mergeCell ref="C314:J314"/>
    <mergeCell ref="L314:P314"/>
    <mergeCell ref="C315:J315"/>
    <mergeCell ref="L315:P315"/>
    <mergeCell ref="C310:J310"/>
    <mergeCell ref="L310:P310"/>
    <mergeCell ref="C311:J311"/>
    <mergeCell ref="L311:P311"/>
    <mergeCell ref="B289:N290"/>
    <mergeCell ref="B291:G291"/>
    <mergeCell ref="I291:M291"/>
    <mergeCell ref="B292:G292"/>
    <mergeCell ref="I292:M292"/>
    <mergeCell ref="B293:G293"/>
    <mergeCell ref="I293:M293"/>
    <mergeCell ref="B285:I285"/>
    <mergeCell ref="K285:O285"/>
    <mergeCell ref="B286:I286"/>
    <mergeCell ref="K286:O286"/>
    <mergeCell ref="B287:I287"/>
    <mergeCell ref="K287:O287"/>
    <mergeCell ref="B280:P281"/>
    <mergeCell ref="B282:I282"/>
    <mergeCell ref="K282:O282"/>
    <mergeCell ref="B283:I283"/>
    <mergeCell ref="K283:O283"/>
    <mergeCell ref="B284:I284"/>
    <mergeCell ref="K284:O284"/>
    <mergeCell ref="B276:G276"/>
    <mergeCell ref="I276:M276"/>
    <mergeCell ref="B277:G277"/>
    <mergeCell ref="I277:M277"/>
    <mergeCell ref="B278:G278"/>
    <mergeCell ref="I278:M278"/>
    <mergeCell ref="B273:G273"/>
    <mergeCell ref="I273:M273"/>
    <mergeCell ref="B274:G274"/>
    <mergeCell ref="I274:M274"/>
    <mergeCell ref="B275:G275"/>
    <mergeCell ref="I275:M275"/>
    <mergeCell ref="B270:G270"/>
    <mergeCell ref="I270:M270"/>
    <mergeCell ref="B271:G271"/>
    <mergeCell ref="I271:M271"/>
    <mergeCell ref="B272:G272"/>
    <mergeCell ref="I272:M272"/>
    <mergeCell ref="AB255:AG255"/>
    <mergeCell ref="D256:O256"/>
    <mergeCell ref="Q256:U256"/>
    <mergeCell ref="W256:AA256"/>
    <mergeCell ref="AB256:AG256"/>
    <mergeCell ref="B267:G267"/>
    <mergeCell ref="I267:M267"/>
    <mergeCell ref="B268:G268"/>
    <mergeCell ref="I268:M268"/>
    <mergeCell ref="B269:G269"/>
    <mergeCell ref="I269:M269"/>
    <mergeCell ref="AC261:AG261"/>
    <mergeCell ref="B263:N264"/>
    <mergeCell ref="B265:G265"/>
    <mergeCell ref="I265:M265"/>
    <mergeCell ref="B266:G266"/>
    <mergeCell ref="I266:M266"/>
    <mergeCell ref="D259:O259"/>
    <mergeCell ref="Q259:U259"/>
    <mergeCell ref="V259:AA259"/>
    <mergeCell ref="AB259:AG259"/>
    <mergeCell ref="B260:O261"/>
    <mergeCell ref="P260:U260"/>
    <mergeCell ref="V260:AA260"/>
    <mergeCell ref="AB260:AG260"/>
    <mergeCell ref="Q261:U261"/>
    <mergeCell ref="W261:AA261"/>
    <mergeCell ref="AC251:AG251"/>
    <mergeCell ref="B252:C259"/>
    <mergeCell ref="D252:O253"/>
    <mergeCell ref="P252:U253"/>
    <mergeCell ref="V252:AA253"/>
    <mergeCell ref="AB252:AG252"/>
    <mergeCell ref="AB253:AG253"/>
    <mergeCell ref="D254:O254"/>
    <mergeCell ref="Q254:U254"/>
    <mergeCell ref="W254:AA254"/>
    <mergeCell ref="D249:AA249"/>
    <mergeCell ref="AC249:AG249"/>
    <mergeCell ref="D250:AA250"/>
    <mergeCell ref="AC250:AG250"/>
    <mergeCell ref="B251:C251"/>
    <mergeCell ref="D251:F251"/>
    <mergeCell ref="H251:L251"/>
    <mergeCell ref="M251:O251"/>
    <mergeCell ref="Q251:U251"/>
    <mergeCell ref="V251:AA251"/>
    <mergeCell ref="D257:O257"/>
    <mergeCell ref="Q257:U257"/>
    <mergeCell ref="W257:AA257"/>
    <mergeCell ref="AB257:AG257"/>
    <mergeCell ref="D258:O258"/>
    <mergeCell ref="Q258:U258"/>
    <mergeCell ref="W258:AA258"/>
    <mergeCell ref="AB258:AG258"/>
    <mergeCell ref="AB254:AG254"/>
    <mergeCell ref="D255:O255"/>
    <mergeCell ref="Q255:U255"/>
    <mergeCell ref="W255:AA255"/>
    <mergeCell ref="AC246:AG246"/>
    <mergeCell ref="D247:O247"/>
    <mergeCell ref="Q247:U247"/>
    <mergeCell ref="V247:AA247"/>
    <mergeCell ref="AC247:AG247"/>
    <mergeCell ref="D248:O248"/>
    <mergeCell ref="Q248:U248"/>
    <mergeCell ref="V248:AA248"/>
    <mergeCell ref="AC248:AG248"/>
    <mergeCell ref="D243:AA243"/>
    <mergeCell ref="AC243:AG243"/>
    <mergeCell ref="D244:AA244"/>
    <mergeCell ref="AC244:AG244"/>
    <mergeCell ref="B245:C250"/>
    <mergeCell ref="D245:AA245"/>
    <mergeCell ref="AC245:AG245"/>
    <mergeCell ref="D246:O246"/>
    <mergeCell ref="Q246:U246"/>
    <mergeCell ref="W246:AA246"/>
    <mergeCell ref="B233:C244"/>
    <mergeCell ref="D233:O234"/>
    <mergeCell ref="P233:U234"/>
    <mergeCell ref="V233:AA234"/>
    <mergeCell ref="AB233:AG234"/>
    <mergeCell ref="D240:AA240"/>
    <mergeCell ref="AC240:AG240"/>
    <mergeCell ref="D241:AA241"/>
    <mergeCell ref="AC241:AG241"/>
    <mergeCell ref="D242:AA242"/>
    <mergeCell ref="AC242:AG242"/>
    <mergeCell ref="D238:O238"/>
    <mergeCell ref="Q238:U238"/>
    <mergeCell ref="W238:AA238"/>
    <mergeCell ref="AC238:AG238"/>
    <mergeCell ref="D239:O239"/>
    <mergeCell ref="Q239:U239"/>
    <mergeCell ref="W239:AA239"/>
    <mergeCell ref="AC239:AG239"/>
    <mergeCell ref="D236:O236"/>
    <mergeCell ref="Q236:U236"/>
    <mergeCell ref="W236:AA236"/>
    <mergeCell ref="AC236:AG236"/>
    <mergeCell ref="D237:O237"/>
    <mergeCell ref="Q237:U237"/>
    <mergeCell ref="W237:AA237"/>
    <mergeCell ref="AC237:AG237"/>
    <mergeCell ref="AH233:AH234"/>
    <mergeCell ref="D235:O235"/>
    <mergeCell ref="Q235:U235"/>
    <mergeCell ref="W235:AA235"/>
    <mergeCell ref="AC235:AG235"/>
    <mergeCell ref="B229:L229"/>
    <mergeCell ref="N229:R229"/>
    <mergeCell ref="T229:X229"/>
    <mergeCell ref="Z229:AD229"/>
    <mergeCell ref="AF229:AJ229"/>
    <mergeCell ref="B231:AH232"/>
    <mergeCell ref="B227:L227"/>
    <mergeCell ref="N227:R227"/>
    <mergeCell ref="T227:X227"/>
    <mergeCell ref="Z227:AD227"/>
    <mergeCell ref="AE227:AJ227"/>
    <mergeCell ref="B228:L228"/>
    <mergeCell ref="N228:R228"/>
    <mergeCell ref="T228:X228"/>
    <mergeCell ref="Z228:AD228"/>
    <mergeCell ref="AE228:AJ228"/>
    <mergeCell ref="B225:L225"/>
    <mergeCell ref="N225:R225"/>
    <mergeCell ref="T225:X225"/>
    <mergeCell ref="Z225:AD225"/>
    <mergeCell ref="AF225:AJ225"/>
    <mergeCell ref="B226:L226"/>
    <mergeCell ref="N226:R226"/>
    <mergeCell ref="T226:X226"/>
    <mergeCell ref="Z226:AD226"/>
    <mergeCell ref="AF226:AJ226"/>
    <mergeCell ref="B223:L223"/>
    <mergeCell ref="N223:R223"/>
    <mergeCell ref="T223:X223"/>
    <mergeCell ref="Z223:AD223"/>
    <mergeCell ref="AF223:AJ223"/>
    <mergeCell ref="B224:L224"/>
    <mergeCell ref="N224:R224"/>
    <mergeCell ref="T224:X224"/>
    <mergeCell ref="Z224:AD224"/>
    <mergeCell ref="AF224:AJ224"/>
    <mergeCell ref="B219:AK220"/>
    <mergeCell ref="B221:L222"/>
    <mergeCell ref="M221:R222"/>
    <mergeCell ref="S221:X222"/>
    <mergeCell ref="Y221:AJ221"/>
    <mergeCell ref="AK221:AK222"/>
    <mergeCell ref="Y222:AD222"/>
    <mergeCell ref="AE222:AJ222"/>
    <mergeCell ref="B214:B217"/>
    <mergeCell ref="C214:J214"/>
    <mergeCell ref="L214:P214"/>
    <mergeCell ref="C215:J215"/>
    <mergeCell ref="L215:P215"/>
    <mergeCell ref="C216:J216"/>
    <mergeCell ref="L216:P216"/>
    <mergeCell ref="C217:J217"/>
    <mergeCell ref="L217:P217"/>
    <mergeCell ref="L210:P210"/>
    <mergeCell ref="C211:J211"/>
    <mergeCell ref="L211:P211"/>
    <mergeCell ref="C212:J212"/>
    <mergeCell ref="L212:P212"/>
    <mergeCell ref="C213:J213"/>
    <mergeCell ref="L213:P213"/>
    <mergeCell ref="B206:B213"/>
    <mergeCell ref="C206:J206"/>
    <mergeCell ref="L206:P206"/>
    <mergeCell ref="C207:J207"/>
    <mergeCell ref="L207:P207"/>
    <mergeCell ref="C208:J208"/>
    <mergeCell ref="L208:P208"/>
    <mergeCell ref="C209:J209"/>
    <mergeCell ref="L209:P209"/>
    <mergeCell ref="C210:J210"/>
    <mergeCell ref="B197:B205"/>
    <mergeCell ref="C197:J197"/>
    <mergeCell ref="L197:P197"/>
    <mergeCell ref="C198:J198"/>
    <mergeCell ref="L198:P198"/>
    <mergeCell ref="C199:J199"/>
    <mergeCell ref="C192:J192"/>
    <mergeCell ref="L192:P192"/>
    <mergeCell ref="C193:J193"/>
    <mergeCell ref="L193:P193"/>
    <mergeCell ref="C194:J194"/>
    <mergeCell ref="L194:P194"/>
    <mergeCell ref="L188:P188"/>
    <mergeCell ref="C189:J189"/>
    <mergeCell ref="L189:P189"/>
    <mergeCell ref="C190:J190"/>
    <mergeCell ref="L190:P190"/>
    <mergeCell ref="C191:J191"/>
    <mergeCell ref="L191:P191"/>
    <mergeCell ref="C203:J203"/>
    <mergeCell ref="L203:P203"/>
    <mergeCell ref="C204:J204"/>
    <mergeCell ref="L204:P204"/>
    <mergeCell ref="C205:J205"/>
    <mergeCell ref="L205:P205"/>
    <mergeCell ref="L199:P199"/>
    <mergeCell ref="C200:J200"/>
    <mergeCell ref="L200:P200"/>
    <mergeCell ref="C201:J201"/>
    <mergeCell ref="L201:P201"/>
    <mergeCell ref="C202:J202"/>
    <mergeCell ref="L202:P202"/>
    <mergeCell ref="C184:J184"/>
    <mergeCell ref="L184:P184"/>
    <mergeCell ref="C185:J185"/>
    <mergeCell ref="L185:P185"/>
    <mergeCell ref="B186:B196"/>
    <mergeCell ref="C186:J186"/>
    <mergeCell ref="L186:P186"/>
    <mergeCell ref="C187:J187"/>
    <mergeCell ref="L187:P187"/>
    <mergeCell ref="C188:J188"/>
    <mergeCell ref="B178:Q179"/>
    <mergeCell ref="B180:B185"/>
    <mergeCell ref="C180:J180"/>
    <mergeCell ref="L180:P180"/>
    <mergeCell ref="C181:J181"/>
    <mergeCell ref="L181:P181"/>
    <mergeCell ref="C182:J182"/>
    <mergeCell ref="L182:P182"/>
    <mergeCell ref="C183:J183"/>
    <mergeCell ref="L183:P183"/>
    <mergeCell ref="C195:J195"/>
    <mergeCell ref="L195:P195"/>
    <mergeCell ref="C196:J196"/>
    <mergeCell ref="L196:P196"/>
    <mergeCell ref="B174:G174"/>
    <mergeCell ref="I174:M174"/>
    <mergeCell ref="B175:G175"/>
    <mergeCell ref="I175:M175"/>
    <mergeCell ref="B176:G176"/>
    <mergeCell ref="I176:M176"/>
    <mergeCell ref="C169:F169"/>
    <mergeCell ref="H169:L169"/>
    <mergeCell ref="N169:R169"/>
    <mergeCell ref="S169:AD169"/>
    <mergeCell ref="B171:N172"/>
    <mergeCell ref="B173:G173"/>
    <mergeCell ref="I173:M173"/>
    <mergeCell ref="Z167:AD167"/>
    <mergeCell ref="C168:F168"/>
    <mergeCell ref="H168:L168"/>
    <mergeCell ref="N168:R168"/>
    <mergeCell ref="T168:X168"/>
    <mergeCell ref="Z168:AD168"/>
    <mergeCell ref="B166:B169"/>
    <mergeCell ref="C166:F166"/>
    <mergeCell ref="G166:L166"/>
    <mergeCell ref="M166:R166"/>
    <mergeCell ref="S166:X166"/>
    <mergeCell ref="Y166:AD166"/>
    <mergeCell ref="C167:F167"/>
    <mergeCell ref="H167:L167"/>
    <mergeCell ref="N167:R167"/>
    <mergeCell ref="T167:X167"/>
    <mergeCell ref="Z164:AD164"/>
    <mergeCell ref="C165:F165"/>
    <mergeCell ref="H165:L165"/>
    <mergeCell ref="N165:R165"/>
    <mergeCell ref="T165:X165"/>
    <mergeCell ref="Z165:AD165"/>
    <mergeCell ref="B163:B165"/>
    <mergeCell ref="C163:F163"/>
    <mergeCell ref="G163:L163"/>
    <mergeCell ref="M163:R163"/>
    <mergeCell ref="S163:X163"/>
    <mergeCell ref="Y163:AD163"/>
    <mergeCell ref="C164:F164"/>
    <mergeCell ref="H164:L164"/>
    <mergeCell ref="N164:R164"/>
    <mergeCell ref="T164:X164"/>
    <mergeCell ref="C161:F161"/>
    <mergeCell ref="H161:L161"/>
    <mergeCell ref="N161:R161"/>
    <mergeCell ref="T161:X161"/>
    <mergeCell ref="Z161:AD161"/>
    <mergeCell ref="C162:F162"/>
    <mergeCell ref="H162:L162"/>
    <mergeCell ref="N162:R162"/>
    <mergeCell ref="S162:AD162"/>
    <mergeCell ref="Y159:AD159"/>
    <mergeCell ref="C160:F160"/>
    <mergeCell ref="H160:L160"/>
    <mergeCell ref="N160:R160"/>
    <mergeCell ref="T160:X160"/>
    <mergeCell ref="Z160:AD160"/>
    <mergeCell ref="B154:L154"/>
    <mergeCell ref="N154:R154"/>
    <mergeCell ref="B155:L155"/>
    <mergeCell ref="N155:R155"/>
    <mergeCell ref="B157:AD158"/>
    <mergeCell ref="B159:B162"/>
    <mergeCell ref="C159:F159"/>
    <mergeCell ref="G159:L159"/>
    <mergeCell ref="M159:R159"/>
    <mergeCell ref="S159:X159"/>
    <mergeCell ref="B151:L151"/>
    <mergeCell ref="N151:R151"/>
    <mergeCell ref="B152:L152"/>
    <mergeCell ref="N152:R152"/>
    <mergeCell ref="B153:L153"/>
    <mergeCell ref="N153:R153"/>
    <mergeCell ref="B145:N145"/>
    <mergeCell ref="P145:T145"/>
    <mergeCell ref="B146:N146"/>
    <mergeCell ref="P146:T146"/>
    <mergeCell ref="B148:S149"/>
    <mergeCell ref="B150:L150"/>
    <mergeCell ref="N150:R150"/>
    <mergeCell ref="B142:N142"/>
    <mergeCell ref="P142:T142"/>
    <mergeCell ref="B143:N143"/>
    <mergeCell ref="P143:T143"/>
    <mergeCell ref="B144:N144"/>
    <mergeCell ref="P144:T144"/>
    <mergeCell ref="B139:N139"/>
    <mergeCell ref="P139:T139"/>
    <mergeCell ref="B140:N140"/>
    <mergeCell ref="P140:T140"/>
    <mergeCell ref="B141:N141"/>
    <mergeCell ref="P141:T141"/>
    <mergeCell ref="B136:N136"/>
    <mergeCell ref="P136:T136"/>
    <mergeCell ref="B137:N137"/>
    <mergeCell ref="P137:T137"/>
    <mergeCell ref="B138:N138"/>
    <mergeCell ref="P138:T138"/>
    <mergeCell ref="B131:U132"/>
    <mergeCell ref="B133:N133"/>
    <mergeCell ref="P133:T133"/>
    <mergeCell ref="B134:N134"/>
    <mergeCell ref="P134:T134"/>
    <mergeCell ref="B135:N135"/>
    <mergeCell ref="P135:T135"/>
    <mergeCell ref="B127:L127"/>
    <mergeCell ref="N127:R127"/>
    <mergeCell ref="S127:T127"/>
    <mergeCell ref="U127:Y127"/>
    <mergeCell ref="B128:M128"/>
    <mergeCell ref="N128:S129"/>
    <mergeCell ref="T128:Z129"/>
    <mergeCell ref="B129:D129"/>
    <mergeCell ref="E129:M129"/>
    <mergeCell ref="B125:L125"/>
    <mergeCell ref="N125:R125"/>
    <mergeCell ref="S125:Y125"/>
    <mergeCell ref="B126:L126"/>
    <mergeCell ref="N126:R126"/>
    <mergeCell ref="S126:T126"/>
    <mergeCell ref="U126:Y126"/>
    <mergeCell ref="B123:L123"/>
    <mergeCell ref="N123:R123"/>
    <mergeCell ref="S123:Y123"/>
    <mergeCell ref="B124:L124"/>
    <mergeCell ref="N124:R124"/>
    <mergeCell ref="S124:Y124"/>
    <mergeCell ref="B121:L121"/>
    <mergeCell ref="N121:R121"/>
    <mergeCell ref="S121:Y121"/>
    <mergeCell ref="B122:L122"/>
    <mergeCell ref="N122:R122"/>
    <mergeCell ref="S122:Y122"/>
    <mergeCell ref="B119:L119"/>
    <mergeCell ref="N119:R119"/>
    <mergeCell ref="S119:Y119"/>
    <mergeCell ref="B120:L120"/>
    <mergeCell ref="N120:R120"/>
    <mergeCell ref="S120:Y120"/>
    <mergeCell ref="B117:L117"/>
    <mergeCell ref="N117:R117"/>
    <mergeCell ref="S117:Y117"/>
    <mergeCell ref="B118:L118"/>
    <mergeCell ref="N118:R118"/>
    <mergeCell ref="S118:Y118"/>
    <mergeCell ref="B115:L115"/>
    <mergeCell ref="N115:R115"/>
    <mergeCell ref="S115:Y115"/>
    <mergeCell ref="B116:L116"/>
    <mergeCell ref="N116:R116"/>
    <mergeCell ref="S116:Y116"/>
    <mergeCell ref="AG101:AH101"/>
    <mergeCell ref="AJ101:AK101"/>
    <mergeCell ref="C102:U102"/>
    <mergeCell ref="AG102:AH102"/>
    <mergeCell ref="AJ102:AK102"/>
    <mergeCell ref="Q109:T109"/>
    <mergeCell ref="B111:Z112"/>
    <mergeCell ref="B113:L113"/>
    <mergeCell ref="M113:R113"/>
    <mergeCell ref="S113:Y113"/>
    <mergeCell ref="B114:L114"/>
    <mergeCell ref="N114:R114"/>
    <mergeCell ref="S114:T114"/>
    <mergeCell ref="U114:Y114"/>
    <mergeCell ref="AJ105:AK105"/>
    <mergeCell ref="D106:O106"/>
    <mergeCell ref="Q106:T106"/>
    <mergeCell ref="AG106:AH106"/>
    <mergeCell ref="AJ106:AK106"/>
    <mergeCell ref="C107:C109"/>
    <mergeCell ref="D107:O109"/>
    <mergeCell ref="Q107:T107"/>
    <mergeCell ref="Q108:T108"/>
    <mergeCell ref="W108:AI108"/>
    <mergeCell ref="L98:O98"/>
    <mergeCell ref="Q98:T98"/>
    <mergeCell ref="V98:AE98"/>
    <mergeCell ref="AG98:AH98"/>
    <mergeCell ref="AJ98:AK98"/>
    <mergeCell ref="B100:B109"/>
    <mergeCell ref="D100:O100"/>
    <mergeCell ref="Q100:T100"/>
    <mergeCell ref="V100:AE102"/>
    <mergeCell ref="AG100:AH100"/>
    <mergeCell ref="E94:AH94"/>
    <mergeCell ref="AJ94:AK94"/>
    <mergeCell ref="E95:AH95"/>
    <mergeCell ref="AJ95:AK95"/>
    <mergeCell ref="B97:P97"/>
    <mergeCell ref="Q97:T97"/>
    <mergeCell ref="V97:AE97"/>
    <mergeCell ref="AG97:AH97"/>
    <mergeCell ref="AJ97:AK97"/>
    <mergeCell ref="D103:O103"/>
    <mergeCell ref="Q103:T103"/>
    <mergeCell ref="V103:AL103"/>
    <mergeCell ref="D104:U104"/>
    <mergeCell ref="V104:AE106"/>
    <mergeCell ref="AG104:AH104"/>
    <mergeCell ref="AJ104:AK104"/>
    <mergeCell ref="D105:O105"/>
    <mergeCell ref="Q105:U105"/>
    <mergeCell ref="AG105:AH105"/>
    <mergeCell ref="AJ100:AK100"/>
    <mergeCell ref="D101:O101"/>
    <mergeCell ref="Q101:T101"/>
    <mergeCell ref="Q92:U92"/>
    <mergeCell ref="V92:AE92"/>
    <mergeCell ref="AG92:AH92"/>
    <mergeCell ref="AJ92:AK92"/>
    <mergeCell ref="E93:AH93"/>
    <mergeCell ref="AJ93:AK93"/>
    <mergeCell ref="E90:AH90"/>
    <mergeCell ref="AJ90:AK90"/>
    <mergeCell ref="E91:O91"/>
    <mergeCell ref="Q91:U91"/>
    <mergeCell ref="V91:AE91"/>
    <mergeCell ref="AG91:AH91"/>
    <mergeCell ref="AJ91:AK91"/>
    <mergeCell ref="E88:O88"/>
    <mergeCell ref="Q88:U88"/>
    <mergeCell ref="V88:AE88"/>
    <mergeCell ref="AG88:AH88"/>
    <mergeCell ref="AJ88:AK88"/>
    <mergeCell ref="E89:O89"/>
    <mergeCell ref="Q89:U89"/>
    <mergeCell ref="V89:AE89"/>
    <mergeCell ref="AG89:AH89"/>
    <mergeCell ref="AJ89:AK89"/>
    <mergeCell ref="AJ83:AK83"/>
    <mergeCell ref="E80:O80"/>
    <mergeCell ref="Q80:U80"/>
    <mergeCell ref="V80:AE80"/>
    <mergeCell ref="AG80:AH80"/>
    <mergeCell ref="AJ80:AK80"/>
    <mergeCell ref="C81:C92"/>
    <mergeCell ref="E81:Z81"/>
    <mergeCell ref="AB81:AE81"/>
    <mergeCell ref="AG81:AH81"/>
    <mergeCell ref="AJ81:AK81"/>
    <mergeCell ref="E86:O86"/>
    <mergeCell ref="Q86:U86"/>
    <mergeCell ref="V86:AE86"/>
    <mergeCell ref="AG86:AH86"/>
    <mergeCell ref="AJ86:AK86"/>
    <mergeCell ref="E87:O87"/>
    <mergeCell ref="Q87:U87"/>
    <mergeCell ref="V87:AE87"/>
    <mergeCell ref="AG87:AH87"/>
    <mergeCell ref="AJ87:AK87"/>
    <mergeCell ref="E84:O84"/>
    <mergeCell ref="Q84:U84"/>
    <mergeCell ref="V84:AE84"/>
    <mergeCell ref="AG84:AH84"/>
    <mergeCell ref="AJ84:AK84"/>
    <mergeCell ref="E85:O85"/>
    <mergeCell ref="Q85:U85"/>
    <mergeCell ref="V85:AE85"/>
    <mergeCell ref="AG85:AH85"/>
    <mergeCell ref="AJ85:AK85"/>
    <mergeCell ref="E92:O92"/>
    <mergeCell ref="AJ78:AK78"/>
    <mergeCell ref="E79:O79"/>
    <mergeCell ref="Q79:U79"/>
    <mergeCell ref="V79:AE79"/>
    <mergeCell ref="AG79:AH79"/>
    <mergeCell ref="AJ79:AK79"/>
    <mergeCell ref="E76:O76"/>
    <mergeCell ref="Q76:U76"/>
    <mergeCell ref="V76:AE76"/>
    <mergeCell ref="AG76:AH76"/>
    <mergeCell ref="AJ76:AK76"/>
    <mergeCell ref="E77:O77"/>
    <mergeCell ref="Q77:U77"/>
    <mergeCell ref="V77:AE77"/>
    <mergeCell ref="AG77:AH77"/>
    <mergeCell ref="AJ77:AK77"/>
    <mergeCell ref="E82:O82"/>
    <mergeCell ref="Q82:U82"/>
    <mergeCell ref="V82:AE82"/>
    <mergeCell ref="AG82:AH82"/>
    <mergeCell ref="AJ82:AK82"/>
    <mergeCell ref="AJ67:AK67"/>
    <mergeCell ref="AB64:AE64"/>
    <mergeCell ref="AG64:AH64"/>
    <mergeCell ref="AJ64:AK64"/>
    <mergeCell ref="E65:Z65"/>
    <mergeCell ref="AB65:AE65"/>
    <mergeCell ref="AG65:AH65"/>
    <mergeCell ref="AJ65:AK65"/>
    <mergeCell ref="E74:Z74"/>
    <mergeCell ref="AB74:AE74"/>
    <mergeCell ref="AG74:AH74"/>
    <mergeCell ref="AJ74:AK74"/>
    <mergeCell ref="E75:Z75"/>
    <mergeCell ref="AB75:AE75"/>
    <mergeCell ref="AG75:AH75"/>
    <mergeCell ref="AJ75:AK75"/>
    <mergeCell ref="E72:Z72"/>
    <mergeCell ref="AB72:AE72"/>
    <mergeCell ref="AG72:AH72"/>
    <mergeCell ref="AJ72:AK72"/>
    <mergeCell ref="E73:Z73"/>
    <mergeCell ref="AB73:AE73"/>
    <mergeCell ref="AG73:AH73"/>
    <mergeCell ref="AJ73:AK73"/>
    <mergeCell ref="E70:Z70"/>
    <mergeCell ref="AB70:AE70"/>
    <mergeCell ref="AG70:AH70"/>
    <mergeCell ref="AJ70:AK70"/>
    <mergeCell ref="E71:Z71"/>
    <mergeCell ref="AB71:AE71"/>
    <mergeCell ref="AG71:AH71"/>
    <mergeCell ref="AJ71:AK71"/>
    <mergeCell ref="AJ61:AK61"/>
    <mergeCell ref="E62:Z62"/>
    <mergeCell ref="AB62:AE62"/>
    <mergeCell ref="AG62:AH62"/>
    <mergeCell ref="AJ62:AK62"/>
    <mergeCell ref="E63:Z63"/>
    <mergeCell ref="AB63:AE63"/>
    <mergeCell ref="AG63:AH63"/>
    <mergeCell ref="AJ63:AK63"/>
    <mergeCell ref="AJ58:AK58"/>
    <mergeCell ref="C59:C80"/>
    <mergeCell ref="E59:Z59"/>
    <mergeCell ref="AB59:AE59"/>
    <mergeCell ref="AG59:AH59"/>
    <mergeCell ref="AJ59:AK59"/>
    <mergeCell ref="E60:Z60"/>
    <mergeCell ref="AB60:AE60"/>
    <mergeCell ref="AG60:AH60"/>
    <mergeCell ref="AJ60:AK60"/>
    <mergeCell ref="E68:Z68"/>
    <mergeCell ref="AB68:AE68"/>
    <mergeCell ref="AG68:AH68"/>
    <mergeCell ref="AJ68:AK68"/>
    <mergeCell ref="E69:Z69"/>
    <mergeCell ref="AB69:AE69"/>
    <mergeCell ref="AG69:AH69"/>
    <mergeCell ref="AJ69:AK69"/>
    <mergeCell ref="E66:Z66"/>
    <mergeCell ref="AB66:AE66"/>
    <mergeCell ref="AG66:AH66"/>
    <mergeCell ref="AJ66:AK66"/>
    <mergeCell ref="E67:Z67"/>
    <mergeCell ref="E57:AE57"/>
    <mergeCell ref="AG57:AH57"/>
    <mergeCell ref="B58:B95"/>
    <mergeCell ref="E58:Z58"/>
    <mergeCell ref="AB58:AE58"/>
    <mergeCell ref="AG58:AH58"/>
    <mergeCell ref="E61:Z61"/>
    <mergeCell ref="AB61:AE61"/>
    <mergeCell ref="AG61:AH61"/>
    <mergeCell ref="E64:Z64"/>
    <mergeCell ref="E54:AE54"/>
    <mergeCell ref="AG54:AH54"/>
    <mergeCell ref="E55:AE55"/>
    <mergeCell ref="AG55:AH55"/>
    <mergeCell ref="E56:AE56"/>
    <mergeCell ref="AG56:AH56"/>
    <mergeCell ref="E51:AE51"/>
    <mergeCell ref="AG51:AH51"/>
    <mergeCell ref="E52:AE52"/>
    <mergeCell ref="AG52:AH52"/>
    <mergeCell ref="E53:AE53"/>
    <mergeCell ref="AG53:AH53"/>
    <mergeCell ref="AB67:AE67"/>
    <mergeCell ref="AG67:AH67"/>
    <mergeCell ref="E78:O78"/>
    <mergeCell ref="Q78:U78"/>
    <mergeCell ref="V78:AE78"/>
    <mergeCell ref="AG78:AH78"/>
    <mergeCell ref="E83:O83"/>
    <mergeCell ref="Q83:U83"/>
    <mergeCell ref="V83:AE83"/>
    <mergeCell ref="AG83:AH83"/>
    <mergeCell ref="AJ30:AK30"/>
    <mergeCell ref="E31:AE31"/>
    <mergeCell ref="AG31:AH31"/>
    <mergeCell ref="E32:AE32"/>
    <mergeCell ref="AG32:AH32"/>
    <mergeCell ref="E33:AE33"/>
    <mergeCell ref="AG33:AH33"/>
    <mergeCell ref="E48:AE48"/>
    <mergeCell ref="AG48:AH48"/>
    <mergeCell ref="E49:AE49"/>
    <mergeCell ref="AG49:AH49"/>
    <mergeCell ref="E50:AE50"/>
    <mergeCell ref="AG50:AH50"/>
    <mergeCell ref="E45:AE45"/>
    <mergeCell ref="AG45:AH45"/>
    <mergeCell ref="E46:AE46"/>
    <mergeCell ref="AG46:AH46"/>
    <mergeCell ref="E47:AE47"/>
    <mergeCell ref="AG47:AH47"/>
    <mergeCell ref="E42:AE42"/>
    <mergeCell ref="AG42:AH42"/>
    <mergeCell ref="E43:AE43"/>
    <mergeCell ref="AG43:AH43"/>
    <mergeCell ref="E44:AE44"/>
    <mergeCell ref="AG44:AH44"/>
    <mergeCell ref="E29:AE29"/>
    <mergeCell ref="AG29:AH29"/>
    <mergeCell ref="B30:B57"/>
    <mergeCell ref="C30:C56"/>
    <mergeCell ref="E30:AE30"/>
    <mergeCell ref="AG30:AH30"/>
    <mergeCell ref="E34:AE34"/>
    <mergeCell ref="AG34:AH34"/>
    <mergeCell ref="E35:AE35"/>
    <mergeCell ref="AG35:AH35"/>
    <mergeCell ref="E27:M27"/>
    <mergeCell ref="O27:S27"/>
    <mergeCell ref="T27:Y27"/>
    <mergeCell ref="AA27:AE27"/>
    <mergeCell ref="AG27:AH27"/>
    <mergeCell ref="E28:M28"/>
    <mergeCell ref="O28:S28"/>
    <mergeCell ref="T28:Y28"/>
    <mergeCell ref="AA28:AE28"/>
    <mergeCell ref="AG28:AH28"/>
    <mergeCell ref="E39:AE39"/>
    <mergeCell ref="AG39:AH39"/>
    <mergeCell ref="E40:AE40"/>
    <mergeCell ref="AG40:AH40"/>
    <mergeCell ref="E41:AE41"/>
    <mergeCell ref="AG41:AH41"/>
    <mergeCell ref="E36:AE36"/>
    <mergeCell ref="AG36:AH36"/>
    <mergeCell ref="E37:AE37"/>
    <mergeCell ref="AG37:AH37"/>
    <mergeCell ref="E38:AE38"/>
    <mergeCell ref="AG38:AH38"/>
    <mergeCell ref="AG23:AH23"/>
    <mergeCell ref="E24:AE24"/>
    <mergeCell ref="AG24:AH24"/>
    <mergeCell ref="E25:AE25"/>
    <mergeCell ref="AG25:AH25"/>
    <mergeCell ref="E26:AE26"/>
    <mergeCell ref="AG26:AH26"/>
    <mergeCell ref="E22:M22"/>
    <mergeCell ref="O22:S22"/>
    <mergeCell ref="T22:Y22"/>
    <mergeCell ref="AA22:AE22"/>
    <mergeCell ref="AG22:AH22"/>
    <mergeCell ref="C23:C28"/>
    <mergeCell ref="E23:M23"/>
    <mergeCell ref="O23:S23"/>
    <mergeCell ref="T23:Y23"/>
    <mergeCell ref="AA23:AE23"/>
    <mergeCell ref="D13:D14"/>
    <mergeCell ref="E13:S14"/>
    <mergeCell ref="T13:T14"/>
    <mergeCell ref="U13:V14"/>
    <mergeCell ref="W13:W14"/>
    <mergeCell ref="X13:Y14"/>
    <mergeCell ref="E20:M20"/>
    <mergeCell ref="O20:S20"/>
    <mergeCell ref="T20:Y20"/>
    <mergeCell ref="AA20:AE20"/>
    <mergeCell ref="AG20:AH20"/>
    <mergeCell ref="E21:AE21"/>
    <mergeCell ref="AG21:AH21"/>
    <mergeCell ref="E18:S18"/>
    <mergeCell ref="T18:Y18"/>
    <mergeCell ref="AA18:AB18"/>
    <mergeCell ref="AD18:AE18"/>
    <mergeCell ref="AG18:AH18"/>
    <mergeCell ref="E19:AE19"/>
    <mergeCell ref="AG19:AH19"/>
    <mergeCell ref="E17:S17"/>
    <mergeCell ref="U17:V17"/>
    <mergeCell ref="X17:Y17"/>
    <mergeCell ref="AA17:AB17"/>
    <mergeCell ref="AD17:AE17"/>
    <mergeCell ref="AG17:AH17"/>
    <mergeCell ref="AG8:AH8"/>
    <mergeCell ref="E9:S9"/>
    <mergeCell ref="U9:V9"/>
    <mergeCell ref="X9:Y9"/>
    <mergeCell ref="AA9:AB9"/>
    <mergeCell ref="AD9:AE9"/>
    <mergeCell ref="AG9:AH9"/>
    <mergeCell ref="AI13:AI14"/>
    <mergeCell ref="AL13:AL14"/>
    <mergeCell ref="E15:AE15"/>
    <mergeCell ref="AG15:AH15"/>
    <mergeCell ref="E16:AB16"/>
    <mergeCell ref="AD16:AE16"/>
    <mergeCell ref="AG16:AH16"/>
    <mergeCell ref="Z13:Z14"/>
    <mergeCell ref="AA13:AB14"/>
    <mergeCell ref="AC13:AC14"/>
    <mergeCell ref="AD13:AE14"/>
    <mergeCell ref="AF13:AF14"/>
    <mergeCell ref="AG13:AH14"/>
    <mergeCell ref="W7:Y7"/>
    <mergeCell ref="Z7:AB7"/>
    <mergeCell ref="AC7:AE7"/>
    <mergeCell ref="B8:B29"/>
    <mergeCell ref="C8:C22"/>
    <mergeCell ref="E8:S8"/>
    <mergeCell ref="U8:V8"/>
    <mergeCell ref="X8:Y8"/>
    <mergeCell ref="AA8:AB8"/>
    <mergeCell ref="AD8:AE8"/>
    <mergeCell ref="AN1:AP2"/>
    <mergeCell ref="B2:O2"/>
    <mergeCell ref="AF2:AI2"/>
    <mergeCell ref="B5:C7"/>
    <mergeCell ref="D5:S7"/>
    <mergeCell ref="T5:AE5"/>
    <mergeCell ref="AF5:AI7"/>
    <mergeCell ref="T6:Y6"/>
    <mergeCell ref="Z6:AE6"/>
    <mergeCell ref="T7:V7"/>
    <mergeCell ref="E12:S12"/>
    <mergeCell ref="U12:V12"/>
    <mergeCell ref="X12:Y12"/>
    <mergeCell ref="AA12:AB12"/>
    <mergeCell ref="AD12:AE12"/>
    <mergeCell ref="AG12:AH12"/>
    <mergeCell ref="E10:AE10"/>
    <mergeCell ref="AG10:AH10"/>
    <mergeCell ref="E11:Y11"/>
    <mergeCell ref="AA11:AB11"/>
    <mergeCell ref="AD11:AE11"/>
    <mergeCell ref="AG11:AH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C1:X46"/>
  <sheetViews>
    <sheetView showGridLines="0" topLeftCell="C37" zoomScaleNormal="100" workbookViewId="0">
      <selection activeCell="AA48" sqref="AA48"/>
    </sheetView>
  </sheetViews>
  <sheetFormatPr baseColWidth="10" defaultColWidth="11.5703125" defaultRowHeight="15"/>
  <cols>
    <col min="1" max="1" width="1.85546875" style="17" customWidth="1"/>
    <col min="2" max="2" width="32" style="17" customWidth="1"/>
    <col min="3" max="3" width="8" style="17" customWidth="1"/>
    <col min="4" max="4" width="8.42578125" style="17" customWidth="1"/>
    <col min="5" max="7" width="4.5703125" style="17" customWidth="1"/>
    <col min="8" max="8" width="7.140625" style="17" customWidth="1"/>
    <col min="9" max="9" width="7.42578125" style="17" customWidth="1"/>
    <col min="10" max="10" width="7.85546875" style="17" customWidth="1"/>
    <col min="11" max="11" width="8.42578125" style="17" customWidth="1"/>
    <col min="12" max="12" width="4.5703125" style="17" customWidth="1"/>
    <col min="13" max="13" width="7.85546875" style="17" customWidth="1"/>
    <col min="14" max="14" width="7.42578125" style="17" customWidth="1"/>
    <col min="15" max="15" width="8.140625" style="17" customWidth="1"/>
    <col min="16" max="16" width="7.85546875" style="17" customWidth="1"/>
    <col min="17" max="17" width="4.5703125" style="17" customWidth="1"/>
    <col min="18" max="18" width="5.5703125" style="17" customWidth="1"/>
    <col min="19" max="19" width="9.140625" style="31" customWidth="1"/>
    <col min="20" max="20" width="7" style="17" customWidth="1"/>
    <col min="21" max="21" width="14.140625" style="17" bestFit="1" customWidth="1"/>
    <col min="22" max="22" width="14.28515625" style="17" customWidth="1"/>
    <col min="23" max="25" width="4.5703125" style="17" customWidth="1"/>
    <col min="26" max="26" width="7.140625" style="17" customWidth="1"/>
    <col min="27" max="27" width="8.5703125" style="17" customWidth="1"/>
    <col min="28" max="31" width="4.5703125" style="17" customWidth="1"/>
    <col min="32" max="33" width="11.5703125" style="17"/>
    <col min="34" max="34" width="17" style="17" customWidth="1"/>
    <col min="35" max="35" width="7.42578125" style="17" customWidth="1"/>
    <col min="36" max="36" width="6.5703125" style="17" customWidth="1"/>
    <col min="37" max="37" width="8.140625" style="17" customWidth="1"/>
    <col min="38" max="38" width="9.140625" style="17" customWidth="1"/>
    <col min="39" max="39" width="11.5703125" style="17"/>
    <col min="40" max="40" width="4.42578125" style="17" customWidth="1"/>
    <col min="41" max="41" width="4.85546875" style="17" customWidth="1"/>
    <col min="42" max="42" width="3.5703125" style="17" customWidth="1"/>
    <col min="43" max="43" width="4.42578125" style="17" customWidth="1"/>
    <col min="44" max="256" width="11.5703125" style="17"/>
    <col min="257" max="257" width="1.85546875" style="17" customWidth="1"/>
    <col min="258" max="258" width="32" style="17" customWidth="1"/>
    <col min="259" max="259" width="8" style="17" customWidth="1"/>
    <col min="260" max="260" width="8.42578125" style="17" customWidth="1"/>
    <col min="261" max="263" width="4.5703125" style="17" customWidth="1"/>
    <col min="264" max="264" width="7.140625" style="17" customWidth="1"/>
    <col min="265" max="265" width="7.42578125" style="17" customWidth="1"/>
    <col min="266" max="266" width="7.85546875" style="17" customWidth="1"/>
    <col min="267" max="267" width="8.42578125" style="17" customWidth="1"/>
    <col min="268" max="268" width="4.5703125" style="17" customWidth="1"/>
    <col min="269" max="269" width="7.85546875" style="17" customWidth="1"/>
    <col min="270" max="270" width="7.42578125" style="17" customWidth="1"/>
    <col min="271" max="271" width="8.140625" style="17" customWidth="1"/>
    <col min="272" max="272" width="7.85546875" style="17" customWidth="1"/>
    <col min="273" max="273" width="4.5703125" style="17" customWidth="1"/>
    <col min="274" max="274" width="5.5703125" style="17" customWidth="1"/>
    <col min="275" max="275" width="9.140625" style="17" customWidth="1"/>
    <col min="276" max="276" width="7" style="17" customWidth="1"/>
    <col min="277" max="277" width="8.42578125" style="17" customWidth="1"/>
    <col min="278" max="278" width="9" style="17" customWidth="1"/>
    <col min="279" max="281" width="4.5703125" style="17" customWidth="1"/>
    <col min="282" max="282" width="7.140625" style="17" customWidth="1"/>
    <col min="283" max="283" width="8.5703125" style="17" customWidth="1"/>
    <col min="284" max="287" width="4.5703125" style="17" customWidth="1"/>
    <col min="288" max="289" width="11.5703125" style="17"/>
    <col min="290" max="290" width="7.140625" style="17" customWidth="1"/>
    <col min="291" max="291" width="7.42578125" style="17" customWidth="1"/>
    <col min="292" max="292" width="6.5703125" style="17" customWidth="1"/>
    <col min="293" max="293" width="8.140625" style="17" customWidth="1"/>
    <col min="294" max="294" width="9.140625" style="17" customWidth="1"/>
    <col min="295" max="295" width="11.5703125" style="17"/>
    <col min="296" max="296" width="4.42578125" style="17" customWidth="1"/>
    <col min="297" max="297" width="4.85546875" style="17" customWidth="1"/>
    <col min="298" max="298" width="3.5703125" style="17" customWidth="1"/>
    <col min="299" max="299" width="4.42578125" style="17" customWidth="1"/>
    <col min="300" max="512" width="11.5703125" style="17"/>
    <col min="513" max="513" width="1.85546875" style="17" customWidth="1"/>
    <col min="514" max="514" width="32" style="17" customWidth="1"/>
    <col min="515" max="515" width="8" style="17" customWidth="1"/>
    <col min="516" max="516" width="8.42578125" style="17" customWidth="1"/>
    <col min="517" max="519" width="4.5703125" style="17" customWidth="1"/>
    <col min="520" max="520" width="7.140625" style="17" customWidth="1"/>
    <col min="521" max="521" width="7.42578125" style="17" customWidth="1"/>
    <col min="522" max="522" width="7.85546875" style="17" customWidth="1"/>
    <col min="523" max="523" width="8.42578125" style="17" customWidth="1"/>
    <col min="524" max="524" width="4.5703125" style="17" customWidth="1"/>
    <col min="525" max="525" width="7.85546875" style="17" customWidth="1"/>
    <col min="526" max="526" width="7.42578125" style="17" customWidth="1"/>
    <col min="527" max="527" width="8.140625" style="17" customWidth="1"/>
    <col min="528" max="528" width="7.85546875" style="17" customWidth="1"/>
    <col min="529" max="529" width="4.5703125" style="17" customWidth="1"/>
    <col min="530" max="530" width="5.5703125" style="17" customWidth="1"/>
    <col min="531" max="531" width="9.140625" style="17" customWidth="1"/>
    <col min="532" max="532" width="7" style="17" customWidth="1"/>
    <col min="533" max="533" width="8.42578125" style="17" customWidth="1"/>
    <col min="534" max="534" width="9" style="17" customWidth="1"/>
    <col min="535" max="537" width="4.5703125" style="17" customWidth="1"/>
    <col min="538" max="538" width="7.140625" style="17" customWidth="1"/>
    <col min="539" max="539" width="8.5703125" style="17" customWidth="1"/>
    <col min="540" max="543" width="4.5703125" style="17" customWidth="1"/>
    <col min="544" max="545" width="11.5703125" style="17"/>
    <col min="546" max="546" width="7.140625" style="17" customWidth="1"/>
    <col min="547" max="547" width="7.42578125" style="17" customWidth="1"/>
    <col min="548" max="548" width="6.5703125" style="17" customWidth="1"/>
    <col min="549" max="549" width="8.140625" style="17" customWidth="1"/>
    <col min="550" max="550" width="9.140625" style="17" customWidth="1"/>
    <col min="551" max="551" width="11.5703125" style="17"/>
    <col min="552" max="552" width="4.42578125" style="17" customWidth="1"/>
    <col min="553" max="553" width="4.85546875" style="17" customWidth="1"/>
    <col min="554" max="554" width="3.5703125" style="17" customWidth="1"/>
    <col min="555" max="555" width="4.42578125" style="17" customWidth="1"/>
    <col min="556" max="768" width="11.5703125" style="17"/>
    <col min="769" max="769" width="1.85546875" style="17" customWidth="1"/>
    <col min="770" max="770" width="32" style="17" customWidth="1"/>
    <col min="771" max="771" width="8" style="17" customWidth="1"/>
    <col min="772" max="772" width="8.42578125" style="17" customWidth="1"/>
    <col min="773" max="775" width="4.5703125" style="17" customWidth="1"/>
    <col min="776" max="776" width="7.140625" style="17" customWidth="1"/>
    <col min="777" max="777" width="7.42578125" style="17" customWidth="1"/>
    <col min="778" max="778" width="7.85546875" style="17" customWidth="1"/>
    <col min="779" max="779" width="8.42578125" style="17" customWidth="1"/>
    <col min="780" max="780" width="4.5703125" style="17" customWidth="1"/>
    <col min="781" max="781" width="7.85546875" style="17" customWidth="1"/>
    <col min="782" max="782" width="7.42578125" style="17" customWidth="1"/>
    <col min="783" max="783" width="8.140625" style="17" customWidth="1"/>
    <col min="784" max="784" width="7.85546875" style="17" customWidth="1"/>
    <col min="785" max="785" width="4.5703125" style="17" customWidth="1"/>
    <col min="786" max="786" width="5.5703125" style="17" customWidth="1"/>
    <col min="787" max="787" width="9.140625" style="17" customWidth="1"/>
    <col min="788" max="788" width="7" style="17" customWidth="1"/>
    <col min="789" max="789" width="8.42578125" style="17" customWidth="1"/>
    <col min="790" max="790" width="9" style="17" customWidth="1"/>
    <col min="791" max="793" width="4.5703125" style="17" customWidth="1"/>
    <col min="794" max="794" width="7.140625" style="17" customWidth="1"/>
    <col min="795" max="795" width="8.5703125" style="17" customWidth="1"/>
    <col min="796" max="799" width="4.5703125" style="17" customWidth="1"/>
    <col min="800" max="801" width="11.5703125" style="17"/>
    <col min="802" max="802" width="7.140625" style="17" customWidth="1"/>
    <col min="803" max="803" width="7.42578125" style="17" customWidth="1"/>
    <col min="804" max="804" width="6.5703125" style="17" customWidth="1"/>
    <col min="805" max="805" width="8.140625" style="17" customWidth="1"/>
    <col min="806" max="806" width="9.140625" style="17" customWidth="1"/>
    <col min="807" max="807" width="11.5703125" style="17"/>
    <col min="808" max="808" width="4.42578125" style="17" customWidth="1"/>
    <col min="809" max="809" width="4.85546875" style="17" customWidth="1"/>
    <col min="810" max="810" width="3.5703125" style="17" customWidth="1"/>
    <col min="811" max="811" width="4.42578125" style="17" customWidth="1"/>
    <col min="812" max="1024" width="11.5703125" style="17"/>
    <col min="1025" max="1025" width="1.85546875" style="17" customWidth="1"/>
    <col min="1026" max="1026" width="32" style="17" customWidth="1"/>
    <col min="1027" max="1027" width="8" style="17" customWidth="1"/>
    <col min="1028" max="1028" width="8.42578125" style="17" customWidth="1"/>
    <col min="1029" max="1031" width="4.5703125" style="17" customWidth="1"/>
    <col min="1032" max="1032" width="7.140625" style="17" customWidth="1"/>
    <col min="1033" max="1033" width="7.42578125" style="17" customWidth="1"/>
    <col min="1034" max="1034" width="7.85546875" style="17" customWidth="1"/>
    <col min="1035" max="1035" width="8.42578125" style="17" customWidth="1"/>
    <col min="1036" max="1036" width="4.5703125" style="17" customWidth="1"/>
    <col min="1037" max="1037" width="7.85546875" style="17" customWidth="1"/>
    <col min="1038" max="1038" width="7.42578125" style="17" customWidth="1"/>
    <col min="1039" max="1039" width="8.140625" style="17" customWidth="1"/>
    <col min="1040" max="1040" width="7.85546875" style="17" customWidth="1"/>
    <col min="1041" max="1041" width="4.5703125" style="17" customWidth="1"/>
    <col min="1042" max="1042" width="5.5703125" style="17" customWidth="1"/>
    <col min="1043" max="1043" width="9.140625" style="17" customWidth="1"/>
    <col min="1044" max="1044" width="7" style="17" customWidth="1"/>
    <col min="1045" max="1045" width="8.42578125" style="17" customWidth="1"/>
    <col min="1046" max="1046" width="9" style="17" customWidth="1"/>
    <col min="1047" max="1049" width="4.5703125" style="17" customWidth="1"/>
    <col min="1050" max="1050" width="7.140625" style="17" customWidth="1"/>
    <col min="1051" max="1051" width="8.5703125" style="17" customWidth="1"/>
    <col min="1052" max="1055" width="4.5703125" style="17" customWidth="1"/>
    <col min="1056" max="1057" width="11.5703125" style="17"/>
    <col min="1058" max="1058" width="7.140625" style="17" customWidth="1"/>
    <col min="1059" max="1059" width="7.42578125" style="17" customWidth="1"/>
    <col min="1060" max="1060" width="6.5703125" style="17" customWidth="1"/>
    <col min="1061" max="1061" width="8.140625" style="17" customWidth="1"/>
    <col min="1062" max="1062" width="9.140625" style="17" customWidth="1"/>
    <col min="1063" max="1063" width="11.5703125" style="17"/>
    <col min="1064" max="1064" width="4.42578125" style="17" customWidth="1"/>
    <col min="1065" max="1065" width="4.85546875" style="17" customWidth="1"/>
    <col min="1066" max="1066" width="3.5703125" style="17" customWidth="1"/>
    <col min="1067" max="1067" width="4.42578125" style="17" customWidth="1"/>
    <col min="1068" max="1280" width="11.5703125" style="17"/>
    <col min="1281" max="1281" width="1.85546875" style="17" customWidth="1"/>
    <col min="1282" max="1282" width="32" style="17" customWidth="1"/>
    <col min="1283" max="1283" width="8" style="17" customWidth="1"/>
    <col min="1284" max="1284" width="8.42578125" style="17" customWidth="1"/>
    <col min="1285" max="1287" width="4.5703125" style="17" customWidth="1"/>
    <col min="1288" max="1288" width="7.140625" style="17" customWidth="1"/>
    <col min="1289" max="1289" width="7.42578125" style="17" customWidth="1"/>
    <col min="1290" max="1290" width="7.85546875" style="17" customWidth="1"/>
    <col min="1291" max="1291" width="8.42578125" style="17" customWidth="1"/>
    <col min="1292" max="1292" width="4.5703125" style="17" customWidth="1"/>
    <col min="1293" max="1293" width="7.85546875" style="17" customWidth="1"/>
    <col min="1294" max="1294" width="7.42578125" style="17" customWidth="1"/>
    <col min="1295" max="1295" width="8.140625" style="17" customWidth="1"/>
    <col min="1296" max="1296" width="7.85546875" style="17" customWidth="1"/>
    <col min="1297" max="1297" width="4.5703125" style="17" customWidth="1"/>
    <col min="1298" max="1298" width="5.5703125" style="17" customWidth="1"/>
    <col min="1299" max="1299" width="9.140625" style="17" customWidth="1"/>
    <col min="1300" max="1300" width="7" style="17" customWidth="1"/>
    <col min="1301" max="1301" width="8.42578125" style="17" customWidth="1"/>
    <col min="1302" max="1302" width="9" style="17" customWidth="1"/>
    <col min="1303" max="1305" width="4.5703125" style="17" customWidth="1"/>
    <col min="1306" max="1306" width="7.140625" style="17" customWidth="1"/>
    <col min="1307" max="1307" width="8.5703125" style="17" customWidth="1"/>
    <col min="1308" max="1311" width="4.5703125" style="17" customWidth="1"/>
    <col min="1312" max="1313" width="11.5703125" style="17"/>
    <col min="1314" max="1314" width="7.140625" style="17" customWidth="1"/>
    <col min="1315" max="1315" width="7.42578125" style="17" customWidth="1"/>
    <col min="1316" max="1316" width="6.5703125" style="17" customWidth="1"/>
    <col min="1317" max="1317" width="8.140625" style="17" customWidth="1"/>
    <col min="1318" max="1318" width="9.140625" style="17" customWidth="1"/>
    <col min="1319" max="1319" width="11.5703125" style="17"/>
    <col min="1320" max="1320" width="4.42578125" style="17" customWidth="1"/>
    <col min="1321" max="1321" width="4.85546875" style="17" customWidth="1"/>
    <col min="1322" max="1322" width="3.5703125" style="17" customWidth="1"/>
    <col min="1323" max="1323" width="4.42578125" style="17" customWidth="1"/>
    <col min="1324" max="1536" width="11.5703125" style="17"/>
    <col min="1537" max="1537" width="1.85546875" style="17" customWidth="1"/>
    <col min="1538" max="1538" width="32" style="17" customWidth="1"/>
    <col min="1539" max="1539" width="8" style="17" customWidth="1"/>
    <col min="1540" max="1540" width="8.42578125" style="17" customWidth="1"/>
    <col min="1541" max="1543" width="4.5703125" style="17" customWidth="1"/>
    <col min="1544" max="1544" width="7.140625" style="17" customWidth="1"/>
    <col min="1545" max="1545" width="7.42578125" style="17" customWidth="1"/>
    <col min="1546" max="1546" width="7.85546875" style="17" customWidth="1"/>
    <col min="1547" max="1547" width="8.42578125" style="17" customWidth="1"/>
    <col min="1548" max="1548" width="4.5703125" style="17" customWidth="1"/>
    <col min="1549" max="1549" width="7.85546875" style="17" customWidth="1"/>
    <col min="1550" max="1550" width="7.42578125" style="17" customWidth="1"/>
    <col min="1551" max="1551" width="8.140625" style="17" customWidth="1"/>
    <col min="1552" max="1552" width="7.85546875" style="17" customWidth="1"/>
    <col min="1553" max="1553" width="4.5703125" style="17" customWidth="1"/>
    <col min="1554" max="1554" width="5.5703125" style="17" customWidth="1"/>
    <col min="1555" max="1555" width="9.140625" style="17" customWidth="1"/>
    <col min="1556" max="1556" width="7" style="17" customWidth="1"/>
    <col min="1557" max="1557" width="8.42578125" style="17" customWidth="1"/>
    <col min="1558" max="1558" width="9" style="17" customWidth="1"/>
    <col min="1559" max="1561" width="4.5703125" style="17" customWidth="1"/>
    <col min="1562" max="1562" width="7.140625" style="17" customWidth="1"/>
    <col min="1563" max="1563" width="8.5703125" style="17" customWidth="1"/>
    <col min="1564" max="1567" width="4.5703125" style="17" customWidth="1"/>
    <col min="1568" max="1569" width="11.5703125" style="17"/>
    <col min="1570" max="1570" width="7.140625" style="17" customWidth="1"/>
    <col min="1571" max="1571" width="7.42578125" style="17" customWidth="1"/>
    <col min="1572" max="1572" width="6.5703125" style="17" customWidth="1"/>
    <col min="1573" max="1573" width="8.140625" style="17" customWidth="1"/>
    <col min="1574" max="1574" width="9.140625" style="17" customWidth="1"/>
    <col min="1575" max="1575" width="11.5703125" style="17"/>
    <col min="1576" max="1576" width="4.42578125" style="17" customWidth="1"/>
    <col min="1577" max="1577" width="4.85546875" style="17" customWidth="1"/>
    <col min="1578" max="1578" width="3.5703125" style="17" customWidth="1"/>
    <col min="1579" max="1579" width="4.42578125" style="17" customWidth="1"/>
    <col min="1580" max="1792" width="11.5703125" style="17"/>
    <col min="1793" max="1793" width="1.85546875" style="17" customWidth="1"/>
    <col min="1794" max="1794" width="32" style="17" customWidth="1"/>
    <col min="1795" max="1795" width="8" style="17" customWidth="1"/>
    <col min="1796" max="1796" width="8.42578125" style="17" customWidth="1"/>
    <col min="1797" max="1799" width="4.5703125" style="17" customWidth="1"/>
    <col min="1800" max="1800" width="7.140625" style="17" customWidth="1"/>
    <col min="1801" max="1801" width="7.42578125" style="17" customWidth="1"/>
    <col min="1802" max="1802" width="7.85546875" style="17" customWidth="1"/>
    <col min="1803" max="1803" width="8.42578125" style="17" customWidth="1"/>
    <col min="1804" max="1804" width="4.5703125" style="17" customWidth="1"/>
    <col min="1805" max="1805" width="7.85546875" style="17" customWidth="1"/>
    <col min="1806" max="1806" width="7.42578125" style="17" customWidth="1"/>
    <col min="1807" max="1807" width="8.140625" style="17" customWidth="1"/>
    <col min="1808" max="1808" width="7.85546875" style="17" customWidth="1"/>
    <col min="1809" max="1809" width="4.5703125" style="17" customWidth="1"/>
    <col min="1810" max="1810" width="5.5703125" style="17" customWidth="1"/>
    <col min="1811" max="1811" width="9.140625" style="17" customWidth="1"/>
    <col min="1812" max="1812" width="7" style="17" customWidth="1"/>
    <col min="1813" max="1813" width="8.42578125" style="17" customWidth="1"/>
    <col min="1814" max="1814" width="9" style="17" customWidth="1"/>
    <col min="1815" max="1817" width="4.5703125" style="17" customWidth="1"/>
    <col min="1818" max="1818" width="7.140625" style="17" customWidth="1"/>
    <col min="1819" max="1819" width="8.5703125" style="17" customWidth="1"/>
    <col min="1820" max="1823" width="4.5703125" style="17" customWidth="1"/>
    <col min="1824" max="1825" width="11.5703125" style="17"/>
    <col min="1826" max="1826" width="7.140625" style="17" customWidth="1"/>
    <col min="1827" max="1827" width="7.42578125" style="17" customWidth="1"/>
    <col min="1828" max="1828" width="6.5703125" style="17" customWidth="1"/>
    <col min="1829" max="1829" width="8.140625" style="17" customWidth="1"/>
    <col min="1830" max="1830" width="9.140625" style="17" customWidth="1"/>
    <col min="1831" max="1831" width="11.5703125" style="17"/>
    <col min="1832" max="1832" width="4.42578125" style="17" customWidth="1"/>
    <col min="1833" max="1833" width="4.85546875" style="17" customWidth="1"/>
    <col min="1834" max="1834" width="3.5703125" style="17" customWidth="1"/>
    <col min="1835" max="1835" width="4.42578125" style="17" customWidth="1"/>
    <col min="1836" max="2048" width="11.5703125" style="17"/>
    <col min="2049" max="2049" width="1.85546875" style="17" customWidth="1"/>
    <col min="2050" max="2050" width="32" style="17" customWidth="1"/>
    <col min="2051" max="2051" width="8" style="17" customWidth="1"/>
    <col min="2052" max="2052" width="8.42578125" style="17" customWidth="1"/>
    <col min="2053" max="2055" width="4.5703125" style="17" customWidth="1"/>
    <col min="2056" max="2056" width="7.140625" style="17" customWidth="1"/>
    <col min="2057" max="2057" width="7.42578125" style="17" customWidth="1"/>
    <col min="2058" max="2058" width="7.85546875" style="17" customWidth="1"/>
    <col min="2059" max="2059" width="8.42578125" style="17" customWidth="1"/>
    <col min="2060" max="2060" width="4.5703125" style="17" customWidth="1"/>
    <col min="2061" max="2061" width="7.85546875" style="17" customWidth="1"/>
    <col min="2062" max="2062" width="7.42578125" style="17" customWidth="1"/>
    <col min="2063" max="2063" width="8.140625" style="17" customWidth="1"/>
    <col min="2064" max="2064" width="7.85546875" style="17" customWidth="1"/>
    <col min="2065" max="2065" width="4.5703125" style="17" customWidth="1"/>
    <col min="2066" max="2066" width="5.5703125" style="17" customWidth="1"/>
    <col min="2067" max="2067" width="9.140625" style="17" customWidth="1"/>
    <col min="2068" max="2068" width="7" style="17" customWidth="1"/>
    <col min="2069" max="2069" width="8.42578125" style="17" customWidth="1"/>
    <col min="2070" max="2070" width="9" style="17" customWidth="1"/>
    <col min="2071" max="2073" width="4.5703125" style="17" customWidth="1"/>
    <col min="2074" max="2074" width="7.140625" style="17" customWidth="1"/>
    <col min="2075" max="2075" width="8.5703125" style="17" customWidth="1"/>
    <col min="2076" max="2079" width="4.5703125" style="17" customWidth="1"/>
    <col min="2080" max="2081" width="11.5703125" style="17"/>
    <col min="2082" max="2082" width="7.140625" style="17" customWidth="1"/>
    <col min="2083" max="2083" width="7.42578125" style="17" customWidth="1"/>
    <col min="2084" max="2084" width="6.5703125" style="17" customWidth="1"/>
    <col min="2085" max="2085" width="8.140625" style="17" customWidth="1"/>
    <col min="2086" max="2086" width="9.140625" style="17" customWidth="1"/>
    <col min="2087" max="2087" width="11.5703125" style="17"/>
    <col min="2088" max="2088" width="4.42578125" style="17" customWidth="1"/>
    <col min="2089" max="2089" width="4.85546875" style="17" customWidth="1"/>
    <col min="2090" max="2090" width="3.5703125" style="17" customWidth="1"/>
    <col min="2091" max="2091" width="4.42578125" style="17" customWidth="1"/>
    <col min="2092" max="2304" width="11.5703125" style="17"/>
    <col min="2305" max="2305" width="1.85546875" style="17" customWidth="1"/>
    <col min="2306" max="2306" width="32" style="17" customWidth="1"/>
    <col min="2307" max="2307" width="8" style="17" customWidth="1"/>
    <col min="2308" max="2308" width="8.42578125" style="17" customWidth="1"/>
    <col min="2309" max="2311" width="4.5703125" style="17" customWidth="1"/>
    <col min="2312" max="2312" width="7.140625" style="17" customWidth="1"/>
    <col min="2313" max="2313" width="7.42578125" style="17" customWidth="1"/>
    <col min="2314" max="2314" width="7.85546875" style="17" customWidth="1"/>
    <col min="2315" max="2315" width="8.42578125" style="17" customWidth="1"/>
    <col min="2316" max="2316" width="4.5703125" style="17" customWidth="1"/>
    <col min="2317" max="2317" width="7.85546875" style="17" customWidth="1"/>
    <col min="2318" max="2318" width="7.42578125" style="17" customWidth="1"/>
    <col min="2319" max="2319" width="8.140625" style="17" customWidth="1"/>
    <col min="2320" max="2320" width="7.85546875" style="17" customWidth="1"/>
    <col min="2321" max="2321" width="4.5703125" style="17" customWidth="1"/>
    <col min="2322" max="2322" width="5.5703125" style="17" customWidth="1"/>
    <col min="2323" max="2323" width="9.140625" style="17" customWidth="1"/>
    <col min="2324" max="2324" width="7" style="17" customWidth="1"/>
    <col min="2325" max="2325" width="8.42578125" style="17" customWidth="1"/>
    <col min="2326" max="2326" width="9" style="17" customWidth="1"/>
    <col min="2327" max="2329" width="4.5703125" style="17" customWidth="1"/>
    <col min="2330" max="2330" width="7.140625" style="17" customWidth="1"/>
    <col min="2331" max="2331" width="8.5703125" style="17" customWidth="1"/>
    <col min="2332" max="2335" width="4.5703125" style="17" customWidth="1"/>
    <col min="2336" max="2337" width="11.5703125" style="17"/>
    <col min="2338" max="2338" width="7.140625" style="17" customWidth="1"/>
    <col min="2339" max="2339" width="7.42578125" style="17" customWidth="1"/>
    <col min="2340" max="2340" width="6.5703125" style="17" customWidth="1"/>
    <col min="2341" max="2341" width="8.140625" style="17" customWidth="1"/>
    <col min="2342" max="2342" width="9.140625" style="17" customWidth="1"/>
    <col min="2343" max="2343" width="11.5703125" style="17"/>
    <col min="2344" max="2344" width="4.42578125" style="17" customWidth="1"/>
    <col min="2345" max="2345" width="4.85546875" style="17" customWidth="1"/>
    <col min="2346" max="2346" width="3.5703125" style="17" customWidth="1"/>
    <col min="2347" max="2347" width="4.42578125" style="17" customWidth="1"/>
    <col min="2348" max="2560" width="11.5703125" style="17"/>
    <col min="2561" max="2561" width="1.85546875" style="17" customWidth="1"/>
    <col min="2562" max="2562" width="32" style="17" customWidth="1"/>
    <col min="2563" max="2563" width="8" style="17" customWidth="1"/>
    <col min="2564" max="2564" width="8.42578125" style="17" customWidth="1"/>
    <col min="2565" max="2567" width="4.5703125" style="17" customWidth="1"/>
    <col min="2568" max="2568" width="7.140625" style="17" customWidth="1"/>
    <col min="2569" max="2569" width="7.42578125" style="17" customWidth="1"/>
    <col min="2570" max="2570" width="7.85546875" style="17" customWidth="1"/>
    <col min="2571" max="2571" width="8.42578125" style="17" customWidth="1"/>
    <col min="2572" max="2572" width="4.5703125" style="17" customWidth="1"/>
    <col min="2573" max="2573" width="7.85546875" style="17" customWidth="1"/>
    <col min="2574" max="2574" width="7.42578125" style="17" customWidth="1"/>
    <col min="2575" max="2575" width="8.140625" style="17" customWidth="1"/>
    <col min="2576" max="2576" width="7.85546875" style="17" customWidth="1"/>
    <col min="2577" max="2577" width="4.5703125" style="17" customWidth="1"/>
    <col min="2578" max="2578" width="5.5703125" style="17" customWidth="1"/>
    <col min="2579" max="2579" width="9.140625" style="17" customWidth="1"/>
    <col min="2580" max="2580" width="7" style="17" customWidth="1"/>
    <col min="2581" max="2581" width="8.42578125" style="17" customWidth="1"/>
    <col min="2582" max="2582" width="9" style="17" customWidth="1"/>
    <col min="2583" max="2585" width="4.5703125" style="17" customWidth="1"/>
    <col min="2586" max="2586" width="7.140625" style="17" customWidth="1"/>
    <col min="2587" max="2587" width="8.5703125" style="17" customWidth="1"/>
    <col min="2588" max="2591" width="4.5703125" style="17" customWidth="1"/>
    <col min="2592" max="2593" width="11.5703125" style="17"/>
    <col min="2594" max="2594" width="7.140625" style="17" customWidth="1"/>
    <col min="2595" max="2595" width="7.42578125" style="17" customWidth="1"/>
    <col min="2596" max="2596" width="6.5703125" style="17" customWidth="1"/>
    <col min="2597" max="2597" width="8.140625" style="17" customWidth="1"/>
    <col min="2598" max="2598" width="9.140625" style="17" customWidth="1"/>
    <col min="2599" max="2599" width="11.5703125" style="17"/>
    <col min="2600" max="2600" width="4.42578125" style="17" customWidth="1"/>
    <col min="2601" max="2601" width="4.85546875" style="17" customWidth="1"/>
    <col min="2602" max="2602" width="3.5703125" style="17" customWidth="1"/>
    <col min="2603" max="2603" width="4.42578125" style="17" customWidth="1"/>
    <col min="2604" max="2816" width="11.5703125" style="17"/>
    <col min="2817" max="2817" width="1.85546875" style="17" customWidth="1"/>
    <col min="2818" max="2818" width="32" style="17" customWidth="1"/>
    <col min="2819" max="2819" width="8" style="17" customWidth="1"/>
    <col min="2820" max="2820" width="8.42578125" style="17" customWidth="1"/>
    <col min="2821" max="2823" width="4.5703125" style="17" customWidth="1"/>
    <col min="2824" max="2824" width="7.140625" style="17" customWidth="1"/>
    <col min="2825" max="2825" width="7.42578125" style="17" customWidth="1"/>
    <col min="2826" max="2826" width="7.85546875" style="17" customWidth="1"/>
    <col min="2827" max="2827" width="8.42578125" style="17" customWidth="1"/>
    <col min="2828" max="2828" width="4.5703125" style="17" customWidth="1"/>
    <col min="2829" max="2829" width="7.85546875" style="17" customWidth="1"/>
    <col min="2830" max="2830" width="7.42578125" style="17" customWidth="1"/>
    <col min="2831" max="2831" width="8.140625" style="17" customWidth="1"/>
    <col min="2832" max="2832" width="7.85546875" style="17" customWidth="1"/>
    <col min="2833" max="2833" width="4.5703125" style="17" customWidth="1"/>
    <col min="2834" max="2834" width="5.5703125" style="17" customWidth="1"/>
    <col min="2835" max="2835" width="9.140625" style="17" customWidth="1"/>
    <col min="2836" max="2836" width="7" style="17" customWidth="1"/>
    <col min="2837" max="2837" width="8.42578125" style="17" customWidth="1"/>
    <col min="2838" max="2838" width="9" style="17" customWidth="1"/>
    <col min="2839" max="2841" width="4.5703125" style="17" customWidth="1"/>
    <col min="2842" max="2842" width="7.140625" style="17" customWidth="1"/>
    <col min="2843" max="2843" width="8.5703125" style="17" customWidth="1"/>
    <col min="2844" max="2847" width="4.5703125" style="17" customWidth="1"/>
    <col min="2848" max="2849" width="11.5703125" style="17"/>
    <col min="2850" max="2850" width="7.140625" style="17" customWidth="1"/>
    <col min="2851" max="2851" width="7.42578125" style="17" customWidth="1"/>
    <col min="2852" max="2852" width="6.5703125" style="17" customWidth="1"/>
    <col min="2853" max="2853" width="8.140625" style="17" customWidth="1"/>
    <col min="2854" max="2854" width="9.140625" style="17" customWidth="1"/>
    <col min="2855" max="2855" width="11.5703125" style="17"/>
    <col min="2856" max="2856" width="4.42578125" style="17" customWidth="1"/>
    <col min="2857" max="2857" width="4.85546875" style="17" customWidth="1"/>
    <col min="2858" max="2858" width="3.5703125" style="17" customWidth="1"/>
    <col min="2859" max="2859" width="4.42578125" style="17" customWidth="1"/>
    <col min="2860" max="3072" width="11.5703125" style="17"/>
    <col min="3073" max="3073" width="1.85546875" style="17" customWidth="1"/>
    <col min="3074" max="3074" width="32" style="17" customWidth="1"/>
    <col min="3075" max="3075" width="8" style="17" customWidth="1"/>
    <col min="3076" max="3076" width="8.42578125" style="17" customWidth="1"/>
    <col min="3077" max="3079" width="4.5703125" style="17" customWidth="1"/>
    <col min="3080" max="3080" width="7.140625" style="17" customWidth="1"/>
    <col min="3081" max="3081" width="7.42578125" style="17" customWidth="1"/>
    <col min="3082" max="3082" width="7.85546875" style="17" customWidth="1"/>
    <col min="3083" max="3083" width="8.42578125" style="17" customWidth="1"/>
    <col min="3084" max="3084" width="4.5703125" style="17" customWidth="1"/>
    <col min="3085" max="3085" width="7.85546875" style="17" customWidth="1"/>
    <col min="3086" max="3086" width="7.42578125" style="17" customWidth="1"/>
    <col min="3087" max="3087" width="8.140625" style="17" customWidth="1"/>
    <col min="3088" max="3088" width="7.85546875" style="17" customWidth="1"/>
    <col min="3089" max="3089" width="4.5703125" style="17" customWidth="1"/>
    <col min="3090" max="3090" width="5.5703125" style="17" customWidth="1"/>
    <col min="3091" max="3091" width="9.140625" style="17" customWidth="1"/>
    <col min="3092" max="3092" width="7" style="17" customWidth="1"/>
    <col min="3093" max="3093" width="8.42578125" style="17" customWidth="1"/>
    <col min="3094" max="3094" width="9" style="17" customWidth="1"/>
    <col min="3095" max="3097" width="4.5703125" style="17" customWidth="1"/>
    <col min="3098" max="3098" width="7.140625" style="17" customWidth="1"/>
    <col min="3099" max="3099" width="8.5703125" style="17" customWidth="1"/>
    <col min="3100" max="3103" width="4.5703125" style="17" customWidth="1"/>
    <col min="3104" max="3105" width="11.5703125" style="17"/>
    <col min="3106" max="3106" width="7.140625" style="17" customWidth="1"/>
    <col min="3107" max="3107" width="7.42578125" style="17" customWidth="1"/>
    <col min="3108" max="3108" width="6.5703125" style="17" customWidth="1"/>
    <col min="3109" max="3109" width="8.140625" style="17" customWidth="1"/>
    <col min="3110" max="3110" width="9.140625" style="17" customWidth="1"/>
    <col min="3111" max="3111" width="11.5703125" style="17"/>
    <col min="3112" max="3112" width="4.42578125" style="17" customWidth="1"/>
    <col min="3113" max="3113" width="4.85546875" style="17" customWidth="1"/>
    <col min="3114" max="3114" width="3.5703125" style="17" customWidth="1"/>
    <col min="3115" max="3115" width="4.42578125" style="17" customWidth="1"/>
    <col min="3116" max="3328" width="11.5703125" style="17"/>
    <col min="3329" max="3329" width="1.85546875" style="17" customWidth="1"/>
    <col min="3330" max="3330" width="32" style="17" customWidth="1"/>
    <col min="3331" max="3331" width="8" style="17" customWidth="1"/>
    <col min="3332" max="3332" width="8.42578125" style="17" customWidth="1"/>
    <col min="3333" max="3335" width="4.5703125" style="17" customWidth="1"/>
    <col min="3336" max="3336" width="7.140625" style="17" customWidth="1"/>
    <col min="3337" max="3337" width="7.42578125" style="17" customWidth="1"/>
    <col min="3338" max="3338" width="7.85546875" style="17" customWidth="1"/>
    <col min="3339" max="3339" width="8.42578125" style="17" customWidth="1"/>
    <col min="3340" max="3340" width="4.5703125" style="17" customWidth="1"/>
    <col min="3341" max="3341" width="7.85546875" style="17" customWidth="1"/>
    <col min="3342" max="3342" width="7.42578125" style="17" customWidth="1"/>
    <col min="3343" max="3343" width="8.140625" style="17" customWidth="1"/>
    <col min="3344" max="3344" width="7.85546875" style="17" customWidth="1"/>
    <col min="3345" max="3345" width="4.5703125" style="17" customWidth="1"/>
    <col min="3346" max="3346" width="5.5703125" style="17" customWidth="1"/>
    <col min="3347" max="3347" width="9.140625" style="17" customWidth="1"/>
    <col min="3348" max="3348" width="7" style="17" customWidth="1"/>
    <col min="3349" max="3349" width="8.42578125" style="17" customWidth="1"/>
    <col min="3350" max="3350" width="9" style="17" customWidth="1"/>
    <col min="3351" max="3353" width="4.5703125" style="17" customWidth="1"/>
    <col min="3354" max="3354" width="7.140625" style="17" customWidth="1"/>
    <col min="3355" max="3355" width="8.5703125" style="17" customWidth="1"/>
    <col min="3356" max="3359" width="4.5703125" style="17" customWidth="1"/>
    <col min="3360" max="3361" width="11.5703125" style="17"/>
    <col min="3362" max="3362" width="7.140625" style="17" customWidth="1"/>
    <col min="3363" max="3363" width="7.42578125" style="17" customWidth="1"/>
    <col min="3364" max="3364" width="6.5703125" style="17" customWidth="1"/>
    <col min="3365" max="3365" width="8.140625" style="17" customWidth="1"/>
    <col min="3366" max="3366" width="9.140625" style="17" customWidth="1"/>
    <col min="3367" max="3367" width="11.5703125" style="17"/>
    <col min="3368" max="3368" width="4.42578125" style="17" customWidth="1"/>
    <col min="3369" max="3369" width="4.85546875" style="17" customWidth="1"/>
    <col min="3370" max="3370" width="3.5703125" style="17" customWidth="1"/>
    <col min="3371" max="3371" width="4.42578125" style="17" customWidth="1"/>
    <col min="3372" max="3584" width="11.5703125" style="17"/>
    <col min="3585" max="3585" width="1.85546875" style="17" customWidth="1"/>
    <col min="3586" max="3586" width="32" style="17" customWidth="1"/>
    <col min="3587" max="3587" width="8" style="17" customWidth="1"/>
    <col min="3588" max="3588" width="8.42578125" style="17" customWidth="1"/>
    <col min="3589" max="3591" width="4.5703125" style="17" customWidth="1"/>
    <col min="3592" max="3592" width="7.140625" style="17" customWidth="1"/>
    <col min="3593" max="3593" width="7.42578125" style="17" customWidth="1"/>
    <col min="3594" max="3594" width="7.85546875" style="17" customWidth="1"/>
    <col min="3595" max="3595" width="8.42578125" style="17" customWidth="1"/>
    <col min="3596" max="3596" width="4.5703125" style="17" customWidth="1"/>
    <col min="3597" max="3597" width="7.85546875" style="17" customWidth="1"/>
    <col min="3598" max="3598" width="7.42578125" style="17" customWidth="1"/>
    <col min="3599" max="3599" width="8.140625" style="17" customWidth="1"/>
    <col min="3600" max="3600" width="7.85546875" style="17" customWidth="1"/>
    <col min="3601" max="3601" width="4.5703125" style="17" customWidth="1"/>
    <col min="3602" max="3602" width="5.5703125" style="17" customWidth="1"/>
    <col min="3603" max="3603" width="9.140625" style="17" customWidth="1"/>
    <col min="3604" max="3604" width="7" style="17" customWidth="1"/>
    <col min="3605" max="3605" width="8.42578125" style="17" customWidth="1"/>
    <col min="3606" max="3606" width="9" style="17" customWidth="1"/>
    <col min="3607" max="3609" width="4.5703125" style="17" customWidth="1"/>
    <col min="3610" max="3610" width="7.140625" style="17" customWidth="1"/>
    <col min="3611" max="3611" width="8.5703125" style="17" customWidth="1"/>
    <col min="3612" max="3615" width="4.5703125" style="17" customWidth="1"/>
    <col min="3616" max="3617" width="11.5703125" style="17"/>
    <col min="3618" max="3618" width="7.140625" style="17" customWidth="1"/>
    <col min="3619" max="3619" width="7.42578125" style="17" customWidth="1"/>
    <col min="3620" max="3620" width="6.5703125" style="17" customWidth="1"/>
    <col min="3621" max="3621" width="8.140625" style="17" customWidth="1"/>
    <col min="3622" max="3622" width="9.140625" style="17" customWidth="1"/>
    <col min="3623" max="3623" width="11.5703125" style="17"/>
    <col min="3624" max="3624" width="4.42578125" style="17" customWidth="1"/>
    <col min="3625" max="3625" width="4.85546875" style="17" customWidth="1"/>
    <col min="3626" max="3626" width="3.5703125" style="17" customWidth="1"/>
    <col min="3627" max="3627" width="4.42578125" style="17" customWidth="1"/>
    <col min="3628" max="3840" width="11.5703125" style="17"/>
    <col min="3841" max="3841" width="1.85546875" style="17" customWidth="1"/>
    <col min="3842" max="3842" width="32" style="17" customWidth="1"/>
    <col min="3843" max="3843" width="8" style="17" customWidth="1"/>
    <col min="3844" max="3844" width="8.42578125" style="17" customWidth="1"/>
    <col min="3845" max="3847" width="4.5703125" style="17" customWidth="1"/>
    <col min="3848" max="3848" width="7.140625" style="17" customWidth="1"/>
    <col min="3849" max="3849" width="7.42578125" style="17" customWidth="1"/>
    <col min="3850" max="3850" width="7.85546875" style="17" customWidth="1"/>
    <col min="3851" max="3851" width="8.42578125" style="17" customWidth="1"/>
    <col min="3852" max="3852" width="4.5703125" style="17" customWidth="1"/>
    <col min="3853" max="3853" width="7.85546875" style="17" customWidth="1"/>
    <col min="3854" max="3854" width="7.42578125" style="17" customWidth="1"/>
    <col min="3855" max="3855" width="8.140625" style="17" customWidth="1"/>
    <col min="3856" max="3856" width="7.85546875" style="17" customWidth="1"/>
    <col min="3857" max="3857" width="4.5703125" style="17" customWidth="1"/>
    <col min="3858" max="3858" width="5.5703125" style="17" customWidth="1"/>
    <col min="3859" max="3859" width="9.140625" style="17" customWidth="1"/>
    <col min="3860" max="3860" width="7" style="17" customWidth="1"/>
    <col min="3861" max="3861" width="8.42578125" style="17" customWidth="1"/>
    <col min="3862" max="3862" width="9" style="17" customWidth="1"/>
    <col min="3863" max="3865" width="4.5703125" style="17" customWidth="1"/>
    <col min="3866" max="3866" width="7.140625" style="17" customWidth="1"/>
    <col min="3867" max="3867" width="8.5703125" style="17" customWidth="1"/>
    <col min="3868" max="3871" width="4.5703125" style="17" customWidth="1"/>
    <col min="3872" max="3873" width="11.5703125" style="17"/>
    <col min="3874" max="3874" width="7.140625" style="17" customWidth="1"/>
    <col min="3875" max="3875" width="7.42578125" style="17" customWidth="1"/>
    <col min="3876" max="3876" width="6.5703125" style="17" customWidth="1"/>
    <col min="3877" max="3877" width="8.140625" style="17" customWidth="1"/>
    <col min="3878" max="3878" width="9.140625" style="17" customWidth="1"/>
    <col min="3879" max="3879" width="11.5703125" style="17"/>
    <col min="3880" max="3880" width="4.42578125" style="17" customWidth="1"/>
    <col min="3881" max="3881" width="4.85546875" style="17" customWidth="1"/>
    <col min="3882" max="3882" width="3.5703125" style="17" customWidth="1"/>
    <col min="3883" max="3883" width="4.42578125" style="17" customWidth="1"/>
    <col min="3884" max="4096" width="11.5703125" style="17"/>
    <col min="4097" max="4097" width="1.85546875" style="17" customWidth="1"/>
    <col min="4098" max="4098" width="32" style="17" customWidth="1"/>
    <col min="4099" max="4099" width="8" style="17" customWidth="1"/>
    <col min="4100" max="4100" width="8.42578125" style="17" customWidth="1"/>
    <col min="4101" max="4103" width="4.5703125" style="17" customWidth="1"/>
    <col min="4104" max="4104" width="7.140625" style="17" customWidth="1"/>
    <col min="4105" max="4105" width="7.42578125" style="17" customWidth="1"/>
    <col min="4106" max="4106" width="7.85546875" style="17" customWidth="1"/>
    <col min="4107" max="4107" width="8.42578125" style="17" customWidth="1"/>
    <col min="4108" max="4108" width="4.5703125" style="17" customWidth="1"/>
    <col min="4109" max="4109" width="7.85546875" style="17" customWidth="1"/>
    <col min="4110" max="4110" width="7.42578125" style="17" customWidth="1"/>
    <col min="4111" max="4111" width="8.140625" style="17" customWidth="1"/>
    <col min="4112" max="4112" width="7.85546875" style="17" customWidth="1"/>
    <col min="4113" max="4113" width="4.5703125" style="17" customWidth="1"/>
    <col min="4114" max="4114" width="5.5703125" style="17" customWidth="1"/>
    <col min="4115" max="4115" width="9.140625" style="17" customWidth="1"/>
    <col min="4116" max="4116" width="7" style="17" customWidth="1"/>
    <col min="4117" max="4117" width="8.42578125" style="17" customWidth="1"/>
    <col min="4118" max="4118" width="9" style="17" customWidth="1"/>
    <col min="4119" max="4121" width="4.5703125" style="17" customWidth="1"/>
    <col min="4122" max="4122" width="7.140625" style="17" customWidth="1"/>
    <col min="4123" max="4123" width="8.5703125" style="17" customWidth="1"/>
    <col min="4124" max="4127" width="4.5703125" style="17" customWidth="1"/>
    <col min="4128" max="4129" width="11.5703125" style="17"/>
    <col min="4130" max="4130" width="7.140625" style="17" customWidth="1"/>
    <col min="4131" max="4131" width="7.42578125" style="17" customWidth="1"/>
    <col min="4132" max="4132" width="6.5703125" style="17" customWidth="1"/>
    <col min="4133" max="4133" width="8.140625" style="17" customWidth="1"/>
    <col min="4134" max="4134" width="9.140625" style="17" customWidth="1"/>
    <col min="4135" max="4135" width="11.5703125" style="17"/>
    <col min="4136" max="4136" width="4.42578125" style="17" customWidth="1"/>
    <col min="4137" max="4137" width="4.85546875" style="17" customWidth="1"/>
    <col min="4138" max="4138" width="3.5703125" style="17" customWidth="1"/>
    <col min="4139" max="4139" width="4.42578125" style="17" customWidth="1"/>
    <col min="4140" max="4352" width="11.5703125" style="17"/>
    <col min="4353" max="4353" width="1.85546875" style="17" customWidth="1"/>
    <col min="4354" max="4354" width="32" style="17" customWidth="1"/>
    <col min="4355" max="4355" width="8" style="17" customWidth="1"/>
    <col min="4356" max="4356" width="8.42578125" style="17" customWidth="1"/>
    <col min="4357" max="4359" width="4.5703125" style="17" customWidth="1"/>
    <col min="4360" max="4360" width="7.140625" style="17" customWidth="1"/>
    <col min="4361" max="4361" width="7.42578125" style="17" customWidth="1"/>
    <col min="4362" max="4362" width="7.85546875" style="17" customWidth="1"/>
    <col min="4363" max="4363" width="8.42578125" style="17" customWidth="1"/>
    <col min="4364" max="4364" width="4.5703125" style="17" customWidth="1"/>
    <col min="4365" max="4365" width="7.85546875" style="17" customWidth="1"/>
    <col min="4366" max="4366" width="7.42578125" style="17" customWidth="1"/>
    <col min="4367" max="4367" width="8.140625" style="17" customWidth="1"/>
    <col min="4368" max="4368" width="7.85546875" style="17" customWidth="1"/>
    <col min="4369" max="4369" width="4.5703125" style="17" customWidth="1"/>
    <col min="4370" max="4370" width="5.5703125" style="17" customWidth="1"/>
    <col min="4371" max="4371" width="9.140625" style="17" customWidth="1"/>
    <col min="4372" max="4372" width="7" style="17" customWidth="1"/>
    <col min="4373" max="4373" width="8.42578125" style="17" customWidth="1"/>
    <col min="4374" max="4374" width="9" style="17" customWidth="1"/>
    <col min="4375" max="4377" width="4.5703125" style="17" customWidth="1"/>
    <col min="4378" max="4378" width="7.140625" style="17" customWidth="1"/>
    <col min="4379" max="4379" width="8.5703125" style="17" customWidth="1"/>
    <col min="4380" max="4383" width="4.5703125" style="17" customWidth="1"/>
    <col min="4384" max="4385" width="11.5703125" style="17"/>
    <col min="4386" max="4386" width="7.140625" style="17" customWidth="1"/>
    <col min="4387" max="4387" width="7.42578125" style="17" customWidth="1"/>
    <col min="4388" max="4388" width="6.5703125" style="17" customWidth="1"/>
    <col min="4389" max="4389" width="8.140625" style="17" customWidth="1"/>
    <col min="4390" max="4390" width="9.140625" style="17" customWidth="1"/>
    <col min="4391" max="4391" width="11.5703125" style="17"/>
    <col min="4392" max="4392" width="4.42578125" style="17" customWidth="1"/>
    <col min="4393" max="4393" width="4.85546875" style="17" customWidth="1"/>
    <col min="4394" max="4394" width="3.5703125" style="17" customWidth="1"/>
    <col min="4395" max="4395" width="4.42578125" style="17" customWidth="1"/>
    <col min="4396" max="4608" width="11.5703125" style="17"/>
    <col min="4609" max="4609" width="1.85546875" style="17" customWidth="1"/>
    <col min="4610" max="4610" width="32" style="17" customWidth="1"/>
    <col min="4611" max="4611" width="8" style="17" customWidth="1"/>
    <col min="4612" max="4612" width="8.42578125" style="17" customWidth="1"/>
    <col min="4613" max="4615" width="4.5703125" style="17" customWidth="1"/>
    <col min="4616" max="4616" width="7.140625" style="17" customWidth="1"/>
    <col min="4617" max="4617" width="7.42578125" style="17" customWidth="1"/>
    <col min="4618" max="4618" width="7.85546875" style="17" customWidth="1"/>
    <col min="4619" max="4619" width="8.42578125" style="17" customWidth="1"/>
    <col min="4620" max="4620" width="4.5703125" style="17" customWidth="1"/>
    <col min="4621" max="4621" width="7.85546875" style="17" customWidth="1"/>
    <col min="4622" max="4622" width="7.42578125" style="17" customWidth="1"/>
    <col min="4623" max="4623" width="8.140625" style="17" customWidth="1"/>
    <col min="4624" max="4624" width="7.85546875" style="17" customWidth="1"/>
    <col min="4625" max="4625" width="4.5703125" style="17" customWidth="1"/>
    <col min="4626" max="4626" width="5.5703125" style="17" customWidth="1"/>
    <col min="4627" max="4627" width="9.140625" style="17" customWidth="1"/>
    <col min="4628" max="4628" width="7" style="17" customWidth="1"/>
    <col min="4629" max="4629" width="8.42578125" style="17" customWidth="1"/>
    <col min="4630" max="4630" width="9" style="17" customWidth="1"/>
    <col min="4631" max="4633" width="4.5703125" style="17" customWidth="1"/>
    <col min="4634" max="4634" width="7.140625" style="17" customWidth="1"/>
    <col min="4635" max="4635" width="8.5703125" style="17" customWidth="1"/>
    <col min="4636" max="4639" width="4.5703125" style="17" customWidth="1"/>
    <col min="4640" max="4641" width="11.5703125" style="17"/>
    <col min="4642" max="4642" width="7.140625" style="17" customWidth="1"/>
    <col min="4643" max="4643" width="7.42578125" style="17" customWidth="1"/>
    <col min="4644" max="4644" width="6.5703125" style="17" customWidth="1"/>
    <col min="4645" max="4645" width="8.140625" style="17" customWidth="1"/>
    <col min="4646" max="4646" width="9.140625" style="17" customWidth="1"/>
    <col min="4647" max="4647" width="11.5703125" style="17"/>
    <col min="4648" max="4648" width="4.42578125" style="17" customWidth="1"/>
    <col min="4649" max="4649" width="4.85546875" style="17" customWidth="1"/>
    <col min="4650" max="4650" width="3.5703125" style="17" customWidth="1"/>
    <col min="4651" max="4651" width="4.42578125" style="17" customWidth="1"/>
    <col min="4652" max="4864" width="11.5703125" style="17"/>
    <col min="4865" max="4865" width="1.85546875" style="17" customWidth="1"/>
    <col min="4866" max="4866" width="32" style="17" customWidth="1"/>
    <col min="4867" max="4867" width="8" style="17" customWidth="1"/>
    <col min="4868" max="4868" width="8.42578125" style="17" customWidth="1"/>
    <col min="4869" max="4871" width="4.5703125" style="17" customWidth="1"/>
    <col min="4872" max="4872" width="7.140625" style="17" customWidth="1"/>
    <col min="4873" max="4873" width="7.42578125" style="17" customWidth="1"/>
    <col min="4874" max="4874" width="7.85546875" style="17" customWidth="1"/>
    <col min="4875" max="4875" width="8.42578125" style="17" customWidth="1"/>
    <col min="4876" max="4876" width="4.5703125" style="17" customWidth="1"/>
    <col min="4877" max="4877" width="7.85546875" style="17" customWidth="1"/>
    <col min="4878" max="4878" width="7.42578125" style="17" customWidth="1"/>
    <col min="4879" max="4879" width="8.140625" style="17" customWidth="1"/>
    <col min="4880" max="4880" width="7.85546875" style="17" customWidth="1"/>
    <col min="4881" max="4881" width="4.5703125" style="17" customWidth="1"/>
    <col min="4882" max="4882" width="5.5703125" style="17" customWidth="1"/>
    <col min="4883" max="4883" width="9.140625" style="17" customWidth="1"/>
    <col min="4884" max="4884" width="7" style="17" customWidth="1"/>
    <col min="4885" max="4885" width="8.42578125" style="17" customWidth="1"/>
    <col min="4886" max="4886" width="9" style="17" customWidth="1"/>
    <col min="4887" max="4889" width="4.5703125" style="17" customWidth="1"/>
    <col min="4890" max="4890" width="7.140625" style="17" customWidth="1"/>
    <col min="4891" max="4891" width="8.5703125" style="17" customWidth="1"/>
    <col min="4892" max="4895" width="4.5703125" style="17" customWidth="1"/>
    <col min="4896" max="4897" width="11.5703125" style="17"/>
    <col min="4898" max="4898" width="7.140625" style="17" customWidth="1"/>
    <col min="4899" max="4899" width="7.42578125" style="17" customWidth="1"/>
    <col min="4900" max="4900" width="6.5703125" style="17" customWidth="1"/>
    <col min="4901" max="4901" width="8.140625" style="17" customWidth="1"/>
    <col min="4902" max="4902" width="9.140625" style="17" customWidth="1"/>
    <col min="4903" max="4903" width="11.5703125" style="17"/>
    <col min="4904" max="4904" width="4.42578125" style="17" customWidth="1"/>
    <col min="4905" max="4905" width="4.85546875" style="17" customWidth="1"/>
    <col min="4906" max="4906" width="3.5703125" style="17" customWidth="1"/>
    <col min="4907" max="4907" width="4.42578125" style="17" customWidth="1"/>
    <col min="4908" max="5120" width="11.5703125" style="17"/>
    <col min="5121" max="5121" width="1.85546875" style="17" customWidth="1"/>
    <col min="5122" max="5122" width="32" style="17" customWidth="1"/>
    <col min="5123" max="5123" width="8" style="17" customWidth="1"/>
    <col min="5124" max="5124" width="8.42578125" style="17" customWidth="1"/>
    <col min="5125" max="5127" width="4.5703125" style="17" customWidth="1"/>
    <col min="5128" max="5128" width="7.140625" style="17" customWidth="1"/>
    <col min="5129" max="5129" width="7.42578125" style="17" customWidth="1"/>
    <col min="5130" max="5130" width="7.85546875" style="17" customWidth="1"/>
    <col min="5131" max="5131" width="8.42578125" style="17" customWidth="1"/>
    <col min="5132" max="5132" width="4.5703125" style="17" customWidth="1"/>
    <col min="5133" max="5133" width="7.85546875" style="17" customWidth="1"/>
    <col min="5134" max="5134" width="7.42578125" style="17" customWidth="1"/>
    <col min="5135" max="5135" width="8.140625" style="17" customWidth="1"/>
    <col min="5136" max="5136" width="7.85546875" style="17" customWidth="1"/>
    <col min="5137" max="5137" width="4.5703125" style="17" customWidth="1"/>
    <col min="5138" max="5138" width="5.5703125" style="17" customWidth="1"/>
    <col min="5139" max="5139" width="9.140625" style="17" customWidth="1"/>
    <col min="5140" max="5140" width="7" style="17" customWidth="1"/>
    <col min="5141" max="5141" width="8.42578125" style="17" customWidth="1"/>
    <col min="5142" max="5142" width="9" style="17" customWidth="1"/>
    <col min="5143" max="5145" width="4.5703125" style="17" customWidth="1"/>
    <col min="5146" max="5146" width="7.140625" style="17" customWidth="1"/>
    <col min="5147" max="5147" width="8.5703125" style="17" customWidth="1"/>
    <col min="5148" max="5151" width="4.5703125" style="17" customWidth="1"/>
    <col min="5152" max="5153" width="11.5703125" style="17"/>
    <col min="5154" max="5154" width="7.140625" style="17" customWidth="1"/>
    <col min="5155" max="5155" width="7.42578125" style="17" customWidth="1"/>
    <col min="5156" max="5156" width="6.5703125" style="17" customWidth="1"/>
    <col min="5157" max="5157" width="8.140625" style="17" customWidth="1"/>
    <col min="5158" max="5158" width="9.140625" style="17" customWidth="1"/>
    <col min="5159" max="5159" width="11.5703125" style="17"/>
    <col min="5160" max="5160" width="4.42578125" style="17" customWidth="1"/>
    <col min="5161" max="5161" width="4.85546875" style="17" customWidth="1"/>
    <col min="5162" max="5162" width="3.5703125" style="17" customWidth="1"/>
    <col min="5163" max="5163" width="4.42578125" style="17" customWidth="1"/>
    <col min="5164" max="5376" width="11.5703125" style="17"/>
    <col min="5377" max="5377" width="1.85546875" style="17" customWidth="1"/>
    <col min="5378" max="5378" width="32" style="17" customWidth="1"/>
    <col min="5379" max="5379" width="8" style="17" customWidth="1"/>
    <col min="5380" max="5380" width="8.42578125" style="17" customWidth="1"/>
    <col min="5381" max="5383" width="4.5703125" style="17" customWidth="1"/>
    <col min="5384" max="5384" width="7.140625" style="17" customWidth="1"/>
    <col min="5385" max="5385" width="7.42578125" style="17" customWidth="1"/>
    <col min="5386" max="5386" width="7.85546875" style="17" customWidth="1"/>
    <col min="5387" max="5387" width="8.42578125" style="17" customWidth="1"/>
    <col min="5388" max="5388" width="4.5703125" style="17" customWidth="1"/>
    <col min="5389" max="5389" width="7.85546875" style="17" customWidth="1"/>
    <col min="5390" max="5390" width="7.42578125" style="17" customWidth="1"/>
    <col min="5391" max="5391" width="8.140625" style="17" customWidth="1"/>
    <col min="5392" max="5392" width="7.85546875" style="17" customWidth="1"/>
    <col min="5393" max="5393" width="4.5703125" style="17" customWidth="1"/>
    <col min="5394" max="5394" width="5.5703125" style="17" customWidth="1"/>
    <col min="5395" max="5395" width="9.140625" style="17" customWidth="1"/>
    <col min="5396" max="5396" width="7" style="17" customWidth="1"/>
    <col min="5397" max="5397" width="8.42578125" style="17" customWidth="1"/>
    <col min="5398" max="5398" width="9" style="17" customWidth="1"/>
    <col min="5399" max="5401" width="4.5703125" style="17" customWidth="1"/>
    <col min="5402" max="5402" width="7.140625" style="17" customWidth="1"/>
    <col min="5403" max="5403" width="8.5703125" style="17" customWidth="1"/>
    <col min="5404" max="5407" width="4.5703125" style="17" customWidth="1"/>
    <col min="5408" max="5409" width="11.5703125" style="17"/>
    <col min="5410" max="5410" width="7.140625" style="17" customWidth="1"/>
    <col min="5411" max="5411" width="7.42578125" style="17" customWidth="1"/>
    <col min="5412" max="5412" width="6.5703125" style="17" customWidth="1"/>
    <col min="5413" max="5413" width="8.140625" style="17" customWidth="1"/>
    <col min="5414" max="5414" width="9.140625" style="17" customWidth="1"/>
    <col min="5415" max="5415" width="11.5703125" style="17"/>
    <col min="5416" max="5416" width="4.42578125" style="17" customWidth="1"/>
    <col min="5417" max="5417" width="4.85546875" style="17" customWidth="1"/>
    <col min="5418" max="5418" width="3.5703125" style="17" customWidth="1"/>
    <col min="5419" max="5419" width="4.42578125" style="17" customWidth="1"/>
    <col min="5420" max="5632" width="11.5703125" style="17"/>
    <col min="5633" max="5633" width="1.85546875" style="17" customWidth="1"/>
    <col min="5634" max="5634" width="32" style="17" customWidth="1"/>
    <col min="5635" max="5635" width="8" style="17" customWidth="1"/>
    <col min="5636" max="5636" width="8.42578125" style="17" customWidth="1"/>
    <col min="5637" max="5639" width="4.5703125" style="17" customWidth="1"/>
    <col min="5640" max="5640" width="7.140625" style="17" customWidth="1"/>
    <col min="5641" max="5641" width="7.42578125" style="17" customWidth="1"/>
    <col min="5642" max="5642" width="7.85546875" style="17" customWidth="1"/>
    <col min="5643" max="5643" width="8.42578125" style="17" customWidth="1"/>
    <col min="5644" max="5644" width="4.5703125" style="17" customWidth="1"/>
    <col min="5645" max="5645" width="7.85546875" style="17" customWidth="1"/>
    <col min="5646" max="5646" width="7.42578125" style="17" customWidth="1"/>
    <col min="5647" max="5647" width="8.140625" style="17" customWidth="1"/>
    <col min="5648" max="5648" width="7.85546875" style="17" customWidth="1"/>
    <col min="5649" max="5649" width="4.5703125" style="17" customWidth="1"/>
    <col min="5650" max="5650" width="5.5703125" style="17" customWidth="1"/>
    <col min="5651" max="5651" width="9.140625" style="17" customWidth="1"/>
    <col min="5652" max="5652" width="7" style="17" customWidth="1"/>
    <col min="5653" max="5653" width="8.42578125" style="17" customWidth="1"/>
    <col min="5654" max="5654" width="9" style="17" customWidth="1"/>
    <col min="5655" max="5657" width="4.5703125" style="17" customWidth="1"/>
    <col min="5658" max="5658" width="7.140625" style="17" customWidth="1"/>
    <col min="5659" max="5659" width="8.5703125" style="17" customWidth="1"/>
    <col min="5660" max="5663" width="4.5703125" style="17" customWidth="1"/>
    <col min="5664" max="5665" width="11.5703125" style="17"/>
    <col min="5666" max="5666" width="7.140625" style="17" customWidth="1"/>
    <col min="5667" max="5667" width="7.42578125" style="17" customWidth="1"/>
    <col min="5668" max="5668" width="6.5703125" style="17" customWidth="1"/>
    <col min="5669" max="5669" width="8.140625" style="17" customWidth="1"/>
    <col min="5670" max="5670" width="9.140625" style="17" customWidth="1"/>
    <col min="5671" max="5671" width="11.5703125" style="17"/>
    <col min="5672" max="5672" width="4.42578125" style="17" customWidth="1"/>
    <col min="5673" max="5673" width="4.85546875" style="17" customWidth="1"/>
    <col min="5674" max="5674" width="3.5703125" style="17" customWidth="1"/>
    <col min="5675" max="5675" width="4.42578125" style="17" customWidth="1"/>
    <col min="5676" max="5888" width="11.5703125" style="17"/>
    <col min="5889" max="5889" width="1.85546875" style="17" customWidth="1"/>
    <col min="5890" max="5890" width="32" style="17" customWidth="1"/>
    <col min="5891" max="5891" width="8" style="17" customWidth="1"/>
    <col min="5892" max="5892" width="8.42578125" style="17" customWidth="1"/>
    <col min="5893" max="5895" width="4.5703125" style="17" customWidth="1"/>
    <col min="5896" max="5896" width="7.140625" style="17" customWidth="1"/>
    <col min="5897" max="5897" width="7.42578125" style="17" customWidth="1"/>
    <col min="5898" max="5898" width="7.85546875" style="17" customWidth="1"/>
    <col min="5899" max="5899" width="8.42578125" style="17" customWidth="1"/>
    <col min="5900" max="5900" width="4.5703125" style="17" customWidth="1"/>
    <col min="5901" max="5901" width="7.85546875" style="17" customWidth="1"/>
    <col min="5902" max="5902" width="7.42578125" style="17" customWidth="1"/>
    <col min="5903" max="5903" width="8.140625" style="17" customWidth="1"/>
    <col min="5904" max="5904" width="7.85546875" style="17" customWidth="1"/>
    <col min="5905" max="5905" width="4.5703125" style="17" customWidth="1"/>
    <col min="5906" max="5906" width="5.5703125" style="17" customWidth="1"/>
    <col min="5907" max="5907" width="9.140625" style="17" customWidth="1"/>
    <col min="5908" max="5908" width="7" style="17" customWidth="1"/>
    <col min="5909" max="5909" width="8.42578125" style="17" customWidth="1"/>
    <col min="5910" max="5910" width="9" style="17" customWidth="1"/>
    <col min="5911" max="5913" width="4.5703125" style="17" customWidth="1"/>
    <col min="5914" max="5914" width="7.140625" style="17" customWidth="1"/>
    <col min="5915" max="5915" width="8.5703125" style="17" customWidth="1"/>
    <col min="5916" max="5919" width="4.5703125" style="17" customWidth="1"/>
    <col min="5920" max="5921" width="11.5703125" style="17"/>
    <col min="5922" max="5922" width="7.140625" style="17" customWidth="1"/>
    <col min="5923" max="5923" width="7.42578125" style="17" customWidth="1"/>
    <col min="5924" max="5924" width="6.5703125" style="17" customWidth="1"/>
    <col min="5925" max="5925" width="8.140625" style="17" customWidth="1"/>
    <col min="5926" max="5926" width="9.140625" style="17" customWidth="1"/>
    <col min="5927" max="5927" width="11.5703125" style="17"/>
    <col min="5928" max="5928" width="4.42578125" style="17" customWidth="1"/>
    <col min="5929" max="5929" width="4.85546875" style="17" customWidth="1"/>
    <col min="5930" max="5930" width="3.5703125" style="17" customWidth="1"/>
    <col min="5931" max="5931" width="4.42578125" style="17" customWidth="1"/>
    <col min="5932" max="6144" width="11.5703125" style="17"/>
    <col min="6145" max="6145" width="1.85546875" style="17" customWidth="1"/>
    <col min="6146" max="6146" width="32" style="17" customWidth="1"/>
    <col min="6147" max="6147" width="8" style="17" customWidth="1"/>
    <col min="6148" max="6148" width="8.42578125" style="17" customWidth="1"/>
    <col min="6149" max="6151" width="4.5703125" style="17" customWidth="1"/>
    <col min="6152" max="6152" width="7.140625" style="17" customWidth="1"/>
    <col min="6153" max="6153" width="7.42578125" style="17" customWidth="1"/>
    <col min="6154" max="6154" width="7.85546875" style="17" customWidth="1"/>
    <col min="6155" max="6155" width="8.42578125" style="17" customWidth="1"/>
    <col min="6156" max="6156" width="4.5703125" style="17" customWidth="1"/>
    <col min="6157" max="6157" width="7.85546875" style="17" customWidth="1"/>
    <col min="6158" max="6158" width="7.42578125" style="17" customWidth="1"/>
    <col min="6159" max="6159" width="8.140625" style="17" customWidth="1"/>
    <col min="6160" max="6160" width="7.85546875" style="17" customWidth="1"/>
    <col min="6161" max="6161" width="4.5703125" style="17" customWidth="1"/>
    <col min="6162" max="6162" width="5.5703125" style="17" customWidth="1"/>
    <col min="6163" max="6163" width="9.140625" style="17" customWidth="1"/>
    <col min="6164" max="6164" width="7" style="17" customWidth="1"/>
    <col min="6165" max="6165" width="8.42578125" style="17" customWidth="1"/>
    <col min="6166" max="6166" width="9" style="17" customWidth="1"/>
    <col min="6167" max="6169" width="4.5703125" style="17" customWidth="1"/>
    <col min="6170" max="6170" width="7.140625" style="17" customWidth="1"/>
    <col min="6171" max="6171" width="8.5703125" style="17" customWidth="1"/>
    <col min="6172" max="6175" width="4.5703125" style="17" customWidth="1"/>
    <col min="6176" max="6177" width="11.5703125" style="17"/>
    <col min="6178" max="6178" width="7.140625" style="17" customWidth="1"/>
    <col min="6179" max="6179" width="7.42578125" style="17" customWidth="1"/>
    <col min="6180" max="6180" width="6.5703125" style="17" customWidth="1"/>
    <col min="6181" max="6181" width="8.140625" style="17" customWidth="1"/>
    <col min="6182" max="6182" width="9.140625" style="17" customWidth="1"/>
    <col min="6183" max="6183" width="11.5703125" style="17"/>
    <col min="6184" max="6184" width="4.42578125" style="17" customWidth="1"/>
    <col min="6185" max="6185" width="4.85546875" style="17" customWidth="1"/>
    <col min="6186" max="6186" width="3.5703125" style="17" customWidth="1"/>
    <col min="6187" max="6187" width="4.42578125" style="17" customWidth="1"/>
    <col min="6188" max="6400" width="11.5703125" style="17"/>
    <col min="6401" max="6401" width="1.85546875" style="17" customWidth="1"/>
    <col min="6402" max="6402" width="32" style="17" customWidth="1"/>
    <col min="6403" max="6403" width="8" style="17" customWidth="1"/>
    <col min="6404" max="6404" width="8.42578125" style="17" customWidth="1"/>
    <col min="6405" max="6407" width="4.5703125" style="17" customWidth="1"/>
    <col min="6408" max="6408" width="7.140625" style="17" customWidth="1"/>
    <col min="6409" max="6409" width="7.42578125" style="17" customWidth="1"/>
    <col min="6410" max="6410" width="7.85546875" style="17" customWidth="1"/>
    <col min="6411" max="6411" width="8.42578125" style="17" customWidth="1"/>
    <col min="6412" max="6412" width="4.5703125" style="17" customWidth="1"/>
    <col min="6413" max="6413" width="7.85546875" style="17" customWidth="1"/>
    <col min="6414" max="6414" width="7.42578125" style="17" customWidth="1"/>
    <col min="6415" max="6415" width="8.140625" style="17" customWidth="1"/>
    <col min="6416" max="6416" width="7.85546875" style="17" customWidth="1"/>
    <col min="6417" max="6417" width="4.5703125" style="17" customWidth="1"/>
    <col min="6418" max="6418" width="5.5703125" style="17" customWidth="1"/>
    <col min="6419" max="6419" width="9.140625" style="17" customWidth="1"/>
    <col min="6420" max="6420" width="7" style="17" customWidth="1"/>
    <col min="6421" max="6421" width="8.42578125" style="17" customWidth="1"/>
    <col min="6422" max="6422" width="9" style="17" customWidth="1"/>
    <col min="6423" max="6425" width="4.5703125" style="17" customWidth="1"/>
    <col min="6426" max="6426" width="7.140625" style="17" customWidth="1"/>
    <col min="6427" max="6427" width="8.5703125" style="17" customWidth="1"/>
    <col min="6428" max="6431" width="4.5703125" style="17" customWidth="1"/>
    <col min="6432" max="6433" width="11.5703125" style="17"/>
    <col min="6434" max="6434" width="7.140625" style="17" customWidth="1"/>
    <col min="6435" max="6435" width="7.42578125" style="17" customWidth="1"/>
    <col min="6436" max="6436" width="6.5703125" style="17" customWidth="1"/>
    <col min="6437" max="6437" width="8.140625" style="17" customWidth="1"/>
    <col min="6438" max="6438" width="9.140625" style="17" customWidth="1"/>
    <col min="6439" max="6439" width="11.5703125" style="17"/>
    <col min="6440" max="6440" width="4.42578125" style="17" customWidth="1"/>
    <col min="6441" max="6441" width="4.85546875" style="17" customWidth="1"/>
    <col min="6442" max="6442" width="3.5703125" style="17" customWidth="1"/>
    <col min="6443" max="6443" width="4.42578125" style="17" customWidth="1"/>
    <col min="6444" max="6656" width="11.5703125" style="17"/>
    <col min="6657" max="6657" width="1.85546875" style="17" customWidth="1"/>
    <col min="6658" max="6658" width="32" style="17" customWidth="1"/>
    <col min="6659" max="6659" width="8" style="17" customWidth="1"/>
    <col min="6660" max="6660" width="8.42578125" style="17" customWidth="1"/>
    <col min="6661" max="6663" width="4.5703125" style="17" customWidth="1"/>
    <col min="6664" max="6664" width="7.140625" style="17" customWidth="1"/>
    <col min="6665" max="6665" width="7.42578125" style="17" customWidth="1"/>
    <col min="6666" max="6666" width="7.85546875" style="17" customWidth="1"/>
    <col min="6667" max="6667" width="8.42578125" style="17" customWidth="1"/>
    <col min="6668" max="6668" width="4.5703125" style="17" customWidth="1"/>
    <col min="6669" max="6669" width="7.85546875" style="17" customWidth="1"/>
    <col min="6670" max="6670" width="7.42578125" style="17" customWidth="1"/>
    <col min="6671" max="6671" width="8.140625" style="17" customWidth="1"/>
    <col min="6672" max="6672" width="7.85546875" style="17" customWidth="1"/>
    <col min="6673" max="6673" width="4.5703125" style="17" customWidth="1"/>
    <col min="6674" max="6674" width="5.5703125" style="17" customWidth="1"/>
    <col min="6675" max="6675" width="9.140625" style="17" customWidth="1"/>
    <col min="6676" max="6676" width="7" style="17" customWidth="1"/>
    <col min="6677" max="6677" width="8.42578125" style="17" customWidth="1"/>
    <col min="6678" max="6678" width="9" style="17" customWidth="1"/>
    <col min="6679" max="6681" width="4.5703125" style="17" customWidth="1"/>
    <col min="6682" max="6682" width="7.140625" style="17" customWidth="1"/>
    <col min="6683" max="6683" width="8.5703125" style="17" customWidth="1"/>
    <col min="6684" max="6687" width="4.5703125" style="17" customWidth="1"/>
    <col min="6688" max="6689" width="11.5703125" style="17"/>
    <col min="6690" max="6690" width="7.140625" style="17" customWidth="1"/>
    <col min="6691" max="6691" width="7.42578125" style="17" customWidth="1"/>
    <col min="6692" max="6692" width="6.5703125" style="17" customWidth="1"/>
    <col min="6693" max="6693" width="8.140625" style="17" customWidth="1"/>
    <col min="6694" max="6694" width="9.140625" style="17" customWidth="1"/>
    <col min="6695" max="6695" width="11.5703125" style="17"/>
    <col min="6696" max="6696" width="4.42578125" style="17" customWidth="1"/>
    <col min="6697" max="6697" width="4.85546875" style="17" customWidth="1"/>
    <col min="6698" max="6698" width="3.5703125" style="17" customWidth="1"/>
    <col min="6699" max="6699" width="4.42578125" style="17" customWidth="1"/>
    <col min="6700" max="6912" width="11.5703125" style="17"/>
    <col min="6913" max="6913" width="1.85546875" style="17" customWidth="1"/>
    <col min="6914" max="6914" width="32" style="17" customWidth="1"/>
    <col min="6915" max="6915" width="8" style="17" customWidth="1"/>
    <col min="6916" max="6916" width="8.42578125" style="17" customWidth="1"/>
    <col min="6917" max="6919" width="4.5703125" style="17" customWidth="1"/>
    <col min="6920" max="6920" width="7.140625" style="17" customWidth="1"/>
    <col min="6921" max="6921" width="7.42578125" style="17" customWidth="1"/>
    <col min="6922" max="6922" width="7.85546875" style="17" customWidth="1"/>
    <col min="6923" max="6923" width="8.42578125" style="17" customWidth="1"/>
    <col min="6924" max="6924" width="4.5703125" style="17" customWidth="1"/>
    <col min="6925" max="6925" width="7.85546875" style="17" customWidth="1"/>
    <col min="6926" max="6926" width="7.42578125" style="17" customWidth="1"/>
    <col min="6927" max="6927" width="8.140625" style="17" customWidth="1"/>
    <col min="6928" max="6928" width="7.85546875" style="17" customWidth="1"/>
    <col min="6929" max="6929" width="4.5703125" style="17" customWidth="1"/>
    <col min="6930" max="6930" width="5.5703125" style="17" customWidth="1"/>
    <col min="6931" max="6931" width="9.140625" style="17" customWidth="1"/>
    <col min="6932" max="6932" width="7" style="17" customWidth="1"/>
    <col min="6933" max="6933" width="8.42578125" style="17" customWidth="1"/>
    <col min="6934" max="6934" width="9" style="17" customWidth="1"/>
    <col min="6935" max="6937" width="4.5703125" style="17" customWidth="1"/>
    <col min="6938" max="6938" width="7.140625" style="17" customWidth="1"/>
    <col min="6939" max="6939" width="8.5703125" style="17" customWidth="1"/>
    <col min="6940" max="6943" width="4.5703125" style="17" customWidth="1"/>
    <col min="6944" max="6945" width="11.5703125" style="17"/>
    <col min="6946" max="6946" width="7.140625" style="17" customWidth="1"/>
    <col min="6947" max="6947" width="7.42578125" style="17" customWidth="1"/>
    <col min="6948" max="6948" width="6.5703125" style="17" customWidth="1"/>
    <col min="6949" max="6949" width="8.140625" style="17" customWidth="1"/>
    <col min="6950" max="6950" width="9.140625" style="17" customWidth="1"/>
    <col min="6951" max="6951" width="11.5703125" style="17"/>
    <col min="6952" max="6952" width="4.42578125" style="17" customWidth="1"/>
    <col min="6953" max="6953" width="4.85546875" style="17" customWidth="1"/>
    <col min="6954" max="6954" width="3.5703125" style="17" customWidth="1"/>
    <col min="6955" max="6955" width="4.42578125" style="17" customWidth="1"/>
    <col min="6956" max="7168" width="11.5703125" style="17"/>
    <col min="7169" max="7169" width="1.85546875" style="17" customWidth="1"/>
    <col min="7170" max="7170" width="32" style="17" customWidth="1"/>
    <col min="7171" max="7171" width="8" style="17" customWidth="1"/>
    <col min="7172" max="7172" width="8.42578125" style="17" customWidth="1"/>
    <col min="7173" max="7175" width="4.5703125" style="17" customWidth="1"/>
    <col min="7176" max="7176" width="7.140625" style="17" customWidth="1"/>
    <col min="7177" max="7177" width="7.42578125" style="17" customWidth="1"/>
    <col min="7178" max="7178" width="7.85546875" style="17" customWidth="1"/>
    <col min="7179" max="7179" width="8.42578125" style="17" customWidth="1"/>
    <col min="7180" max="7180" width="4.5703125" style="17" customWidth="1"/>
    <col min="7181" max="7181" width="7.85546875" style="17" customWidth="1"/>
    <col min="7182" max="7182" width="7.42578125" style="17" customWidth="1"/>
    <col min="7183" max="7183" width="8.140625" style="17" customWidth="1"/>
    <col min="7184" max="7184" width="7.85546875" style="17" customWidth="1"/>
    <col min="7185" max="7185" width="4.5703125" style="17" customWidth="1"/>
    <col min="7186" max="7186" width="5.5703125" style="17" customWidth="1"/>
    <col min="7187" max="7187" width="9.140625" style="17" customWidth="1"/>
    <col min="7188" max="7188" width="7" style="17" customWidth="1"/>
    <col min="7189" max="7189" width="8.42578125" style="17" customWidth="1"/>
    <col min="7190" max="7190" width="9" style="17" customWidth="1"/>
    <col min="7191" max="7193" width="4.5703125" style="17" customWidth="1"/>
    <col min="7194" max="7194" width="7.140625" style="17" customWidth="1"/>
    <col min="7195" max="7195" width="8.5703125" style="17" customWidth="1"/>
    <col min="7196" max="7199" width="4.5703125" style="17" customWidth="1"/>
    <col min="7200" max="7201" width="11.5703125" style="17"/>
    <col min="7202" max="7202" width="7.140625" style="17" customWidth="1"/>
    <col min="7203" max="7203" width="7.42578125" style="17" customWidth="1"/>
    <col min="7204" max="7204" width="6.5703125" style="17" customWidth="1"/>
    <col min="7205" max="7205" width="8.140625" style="17" customWidth="1"/>
    <col min="7206" max="7206" width="9.140625" style="17" customWidth="1"/>
    <col min="7207" max="7207" width="11.5703125" style="17"/>
    <col min="7208" max="7208" width="4.42578125" style="17" customWidth="1"/>
    <col min="7209" max="7209" width="4.85546875" style="17" customWidth="1"/>
    <col min="7210" max="7210" width="3.5703125" style="17" customWidth="1"/>
    <col min="7211" max="7211" width="4.42578125" style="17" customWidth="1"/>
    <col min="7212" max="7424" width="11.5703125" style="17"/>
    <col min="7425" max="7425" width="1.85546875" style="17" customWidth="1"/>
    <col min="7426" max="7426" width="32" style="17" customWidth="1"/>
    <col min="7427" max="7427" width="8" style="17" customWidth="1"/>
    <col min="7428" max="7428" width="8.42578125" style="17" customWidth="1"/>
    <col min="7429" max="7431" width="4.5703125" style="17" customWidth="1"/>
    <col min="7432" max="7432" width="7.140625" style="17" customWidth="1"/>
    <col min="7433" max="7433" width="7.42578125" style="17" customWidth="1"/>
    <col min="7434" max="7434" width="7.85546875" style="17" customWidth="1"/>
    <col min="7435" max="7435" width="8.42578125" style="17" customWidth="1"/>
    <col min="7436" max="7436" width="4.5703125" style="17" customWidth="1"/>
    <col min="7437" max="7437" width="7.85546875" style="17" customWidth="1"/>
    <col min="7438" max="7438" width="7.42578125" style="17" customWidth="1"/>
    <col min="7439" max="7439" width="8.140625" style="17" customWidth="1"/>
    <col min="7440" max="7440" width="7.85546875" style="17" customWidth="1"/>
    <col min="7441" max="7441" width="4.5703125" style="17" customWidth="1"/>
    <col min="7442" max="7442" width="5.5703125" style="17" customWidth="1"/>
    <col min="7443" max="7443" width="9.140625" style="17" customWidth="1"/>
    <col min="7444" max="7444" width="7" style="17" customWidth="1"/>
    <col min="7445" max="7445" width="8.42578125" style="17" customWidth="1"/>
    <col min="7446" max="7446" width="9" style="17" customWidth="1"/>
    <col min="7447" max="7449" width="4.5703125" style="17" customWidth="1"/>
    <col min="7450" max="7450" width="7.140625" style="17" customWidth="1"/>
    <col min="7451" max="7451" width="8.5703125" style="17" customWidth="1"/>
    <col min="7452" max="7455" width="4.5703125" style="17" customWidth="1"/>
    <col min="7456" max="7457" width="11.5703125" style="17"/>
    <col min="7458" max="7458" width="7.140625" style="17" customWidth="1"/>
    <col min="7459" max="7459" width="7.42578125" style="17" customWidth="1"/>
    <col min="7460" max="7460" width="6.5703125" style="17" customWidth="1"/>
    <col min="7461" max="7461" width="8.140625" style="17" customWidth="1"/>
    <col min="7462" max="7462" width="9.140625" style="17" customWidth="1"/>
    <col min="7463" max="7463" width="11.5703125" style="17"/>
    <col min="7464" max="7464" width="4.42578125" style="17" customWidth="1"/>
    <col min="7465" max="7465" width="4.85546875" style="17" customWidth="1"/>
    <col min="7466" max="7466" width="3.5703125" style="17" customWidth="1"/>
    <col min="7467" max="7467" width="4.42578125" style="17" customWidth="1"/>
    <col min="7468" max="7680" width="11.5703125" style="17"/>
    <col min="7681" max="7681" width="1.85546875" style="17" customWidth="1"/>
    <col min="7682" max="7682" width="32" style="17" customWidth="1"/>
    <col min="7683" max="7683" width="8" style="17" customWidth="1"/>
    <col min="7684" max="7684" width="8.42578125" style="17" customWidth="1"/>
    <col min="7685" max="7687" width="4.5703125" style="17" customWidth="1"/>
    <col min="7688" max="7688" width="7.140625" style="17" customWidth="1"/>
    <col min="7689" max="7689" width="7.42578125" style="17" customWidth="1"/>
    <col min="7690" max="7690" width="7.85546875" style="17" customWidth="1"/>
    <col min="7691" max="7691" width="8.42578125" style="17" customWidth="1"/>
    <col min="7692" max="7692" width="4.5703125" style="17" customWidth="1"/>
    <col min="7693" max="7693" width="7.85546875" style="17" customWidth="1"/>
    <col min="7694" max="7694" width="7.42578125" style="17" customWidth="1"/>
    <col min="7695" max="7695" width="8.140625" style="17" customWidth="1"/>
    <col min="7696" max="7696" width="7.85546875" style="17" customWidth="1"/>
    <col min="7697" max="7697" width="4.5703125" style="17" customWidth="1"/>
    <col min="7698" max="7698" width="5.5703125" style="17" customWidth="1"/>
    <col min="7699" max="7699" width="9.140625" style="17" customWidth="1"/>
    <col min="7700" max="7700" width="7" style="17" customWidth="1"/>
    <col min="7701" max="7701" width="8.42578125" style="17" customWidth="1"/>
    <col min="7702" max="7702" width="9" style="17" customWidth="1"/>
    <col min="7703" max="7705" width="4.5703125" style="17" customWidth="1"/>
    <col min="7706" max="7706" width="7.140625" style="17" customWidth="1"/>
    <col min="7707" max="7707" width="8.5703125" style="17" customWidth="1"/>
    <col min="7708" max="7711" width="4.5703125" style="17" customWidth="1"/>
    <col min="7712" max="7713" width="11.5703125" style="17"/>
    <col min="7714" max="7714" width="7.140625" style="17" customWidth="1"/>
    <col min="7715" max="7715" width="7.42578125" style="17" customWidth="1"/>
    <col min="7716" max="7716" width="6.5703125" style="17" customWidth="1"/>
    <col min="7717" max="7717" width="8.140625" style="17" customWidth="1"/>
    <col min="7718" max="7718" width="9.140625" style="17" customWidth="1"/>
    <col min="7719" max="7719" width="11.5703125" style="17"/>
    <col min="7720" max="7720" width="4.42578125" style="17" customWidth="1"/>
    <col min="7721" max="7721" width="4.85546875" style="17" customWidth="1"/>
    <col min="7722" max="7722" width="3.5703125" style="17" customWidth="1"/>
    <col min="7723" max="7723" width="4.42578125" style="17" customWidth="1"/>
    <col min="7724" max="7936" width="11.5703125" style="17"/>
    <col min="7937" max="7937" width="1.85546875" style="17" customWidth="1"/>
    <col min="7938" max="7938" width="32" style="17" customWidth="1"/>
    <col min="7939" max="7939" width="8" style="17" customWidth="1"/>
    <col min="7940" max="7940" width="8.42578125" style="17" customWidth="1"/>
    <col min="7941" max="7943" width="4.5703125" style="17" customWidth="1"/>
    <col min="7944" max="7944" width="7.140625" style="17" customWidth="1"/>
    <col min="7945" max="7945" width="7.42578125" style="17" customWidth="1"/>
    <col min="7946" max="7946" width="7.85546875" style="17" customWidth="1"/>
    <col min="7947" max="7947" width="8.42578125" style="17" customWidth="1"/>
    <col min="7948" max="7948" width="4.5703125" style="17" customWidth="1"/>
    <col min="7949" max="7949" width="7.85546875" style="17" customWidth="1"/>
    <col min="7950" max="7950" width="7.42578125" style="17" customWidth="1"/>
    <col min="7951" max="7951" width="8.140625" style="17" customWidth="1"/>
    <col min="7952" max="7952" width="7.85546875" style="17" customWidth="1"/>
    <col min="7953" max="7953" width="4.5703125" style="17" customWidth="1"/>
    <col min="7954" max="7954" width="5.5703125" style="17" customWidth="1"/>
    <col min="7955" max="7955" width="9.140625" style="17" customWidth="1"/>
    <col min="7956" max="7956" width="7" style="17" customWidth="1"/>
    <col min="7957" max="7957" width="8.42578125" style="17" customWidth="1"/>
    <col min="7958" max="7958" width="9" style="17" customWidth="1"/>
    <col min="7959" max="7961" width="4.5703125" style="17" customWidth="1"/>
    <col min="7962" max="7962" width="7.140625" style="17" customWidth="1"/>
    <col min="7963" max="7963" width="8.5703125" style="17" customWidth="1"/>
    <col min="7964" max="7967" width="4.5703125" style="17" customWidth="1"/>
    <col min="7968" max="7969" width="11.5703125" style="17"/>
    <col min="7970" max="7970" width="7.140625" style="17" customWidth="1"/>
    <col min="7971" max="7971" width="7.42578125" style="17" customWidth="1"/>
    <col min="7972" max="7972" width="6.5703125" style="17" customWidth="1"/>
    <col min="7973" max="7973" width="8.140625" style="17" customWidth="1"/>
    <col min="7974" max="7974" width="9.140625" style="17" customWidth="1"/>
    <col min="7975" max="7975" width="11.5703125" style="17"/>
    <col min="7976" max="7976" width="4.42578125" style="17" customWidth="1"/>
    <col min="7977" max="7977" width="4.85546875" style="17" customWidth="1"/>
    <col min="7978" max="7978" width="3.5703125" style="17" customWidth="1"/>
    <col min="7979" max="7979" width="4.42578125" style="17" customWidth="1"/>
    <col min="7980" max="8192" width="11.5703125" style="17"/>
    <col min="8193" max="8193" width="1.85546875" style="17" customWidth="1"/>
    <col min="8194" max="8194" width="32" style="17" customWidth="1"/>
    <col min="8195" max="8195" width="8" style="17" customWidth="1"/>
    <col min="8196" max="8196" width="8.42578125" style="17" customWidth="1"/>
    <col min="8197" max="8199" width="4.5703125" style="17" customWidth="1"/>
    <col min="8200" max="8200" width="7.140625" style="17" customWidth="1"/>
    <col min="8201" max="8201" width="7.42578125" style="17" customWidth="1"/>
    <col min="8202" max="8202" width="7.85546875" style="17" customWidth="1"/>
    <col min="8203" max="8203" width="8.42578125" style="17" customWidth="1"/>
    <col min="8204" max="8204" width="4.5703125" style="17" customWidth="1"/>
    <col min="8205" max="8205" width="7.85546875" style="17" customWidth="1"/>
    <col min="8206" max="8206" width="7.42578125" style="17" customWidth="1"/>
    <col min="8207" max="8207" width="8.140625" style="17" customWidth="1"/>
    <col min="8208" max="8208" width="7.85546875" style="17" customWidth="1"/>
    <col min="8209" max="8209" width="4.5703125" style="17" customWidth="1"/>
    <col min="8210" max="8210" width="5.5703125" style="17" customWidth="1"/>
    <col min="8211" max="8211" width="9.140625" style="17" customWidth="1"/>
    <col min="8212" max="8212" width="7" style="17" customWidth="1"/>
    <col min="8213" max="8213" width="8.42578125" style="17" customWidth="1"/>
    <col min="8214" max="8214" width="9" style="17" customWidth="1"/>
    <col min="8215" max="8217" width="4.5703125" style="17" customWidth="1"/>
    <col min="8218" max="8218" width="7.140625" style="17" customWidth="1"/>
    <col min="8219" max="8219" width="8.5703125" style="17" customWidth="1"/>
    <col min="8220" max="8223" width="4.5703125" style="17" customWidth="1"/>
    <col min="8224" max="8225" width="11.5703125" style="17"/>
    <col min="8226" max="8226" width="7.140625" style="17" customWidth="1"/>
    <col min="8227" max="8227" width="7.42578125" style="17" customWidth="1"/>
    <col min="8228" max="8228" width="6.5703125" style="17" customWidth="1"/>
    <col min="8229" max="8229" width="8.140625" style="17" customWidth="1"/>
    <col min="8230" max="8230" width="9.140625" style="17" customWidth="1"/>
    <col min="8231" max="8231" width="11.5703125" style="17"/>
    <col min="8232" max="8232" width="4.42578125" style="17" customWidth="1"/>
    <col min="8233" max="8233" width="4.85546875" style="17" customWidth="1"/>
    <col min="8234" max="8234" width="3.5703125" style="17" customWidth="1"/>
    <col min="8235" max="8235" width="4.42578125" style="17" customWidth="1"/>
    <col min="8236" max="8448" width="11.5703125" style="17"/>
    <col min="8449" max="8449" width="1.85546875" style="17" customWidth="1"/>
    <col min="8450" max="8450" width="32" style="17" customWidth="1"/>
    <col min="8451" max="8451" width="8" style="17" customWidth="1"/>
    <col min="8452" max="8452" width="8.42578125" style="17" customWidth="1"/>
    <col min="8453" max="8455" width="4.5703125" style="17" customWidth="1"/>
    <col min="8456" max="8456" width="7.140625" style="17" customWidth="1"/>
    <col min="8457" max="8457" width="7.42578125" style="17" customWidth="1"/>
    <col min="8458" max="8458" width="7.85546875" style="17" customWidth="1"/>
    <col min="8459" max="8459" width="8.42578125" style="17" customWidth="1"/>
    <col min="8460" max="8460" width="4.5703125" style="17" customWidth="1"/>
    <col min="8461" max="8461" width="7.85546875" style="17" customWidth="1"/>
    <col min="8462" max="8462" width="7.42578125" style="17" customWidth="1"/>
    <col min="8463" max="8463" width="8.140625" style="17" customWidth="1"/>
    <col min="8464" max="8464" width="7.85546875" style="17" customWidth="1"/>
    <col min="8465" max="8465" width="4.5703125" style="17" customWidth="1"/>
    <col min="8466" max="8466" width="5.5703125" style="17" customWidth="1"/>
    <col min="8467" max="8467" width="9.140625" style="17" customWidth="1"/>
    <col min="8468" max="8468" width="7" style="17" customWidth="1"/>
    <col min="8469" max="8469" width="8.42578125" style="17" customWidth="1"/>
    <col min="8470" max="8470" width="9" style="17" customWidth="1"/>
    <col min="8471" max="8473" width="4.5703125" style="17" customWidth="1"/>
    <col min="8474" max="8474" width="7.140625" style="17" customWidth="1"/>
    <col min="8475" max="8475" width="8.5703125" style="17" customWidth="1"/>
    <col min="8476" max="8479" width="4.5703125" style="17" customWidth="1"/>
    <col min="8480" max="8481" width="11.5703125" style="17"/>
    <col min="8482" max="8482" width="7.140625" style="17" customWidth="1"/>
    <col min="8483" max="8483" width="7.42578125" style="17" customWidth="1"/>
    <col min="8484" max="8484" width="6.5703125" style="17" customWidth="1"/>
    <col min="8485" max="8485" width="8.140625" style="17" customWidth="1"/>
    <col min="8486" max="8486" width="9.140625" style="17" customWidth="1"/>
    <col min="8487" max="8487" width="11.5703125" style="17"/>
    <col min="8488" max="8488" width="4.42578125" style="17" customWidth="1"/>
    <col min="8489" max="8489" width="4.85546875" style="17" customWidth="1"/>
    <col min="8490" max="8490" width="3.5703125" style="17" customWidth="1"/>
    <col min="8491" max="8491" width="4.42578125" style="17" customWidth="1"/>
    <col min="8492" max="8704" width="11.5703125" style="17"/>
    <col min="8705" max="8705" width="1.85546875" style="17" customWidth="1"/>
    <col min="8706" max="8706" width="32" style="17" customWidth="1"/>
    <col min="8707" max="8707" width="8" style="17" customWidth="1"/>
    <col min="8708" max="8708" width="8.42578125" style="17" customWidth="1"/>
    <col min="8709" max="8711" width="4.5703125" style="17" customWidth="1"/>
    <col min="8712" max="8712" width="7.140625" style="17" customWidth="1"/>
    <col min="8713" max="8713" width="7.42578125" style="17" customWidth="1"/>
    <col min="8714" max="8714" width="7.85546875" style="17" customWidth="1"/>
    <col min="8715" max="8715" width="8.42578125" style="17" customWidth="1"/>
    <col min="8716" max="8716" width="4.5703125" style="17" customWidth="1"/>
    <col min="8717" max="8717" width="7.85546875" style="17" customWidth="1"/>
    <col min="8718" max="8718" width="7.42578125" style="17" customWidth="1"/>
    <col min="8719" max="8719" width="8.140625" style="17" customWidth="1"/>
    <col min="8720" max="8720" width="7.85546875" style="17" customWidth="1"/>
    <col min="8721" max="8721" width="4.5703125" style="17" customWidth="1"/>
    <col min="8722" max="8722" width="5.5703125" style="17" customWidth="1"/>
    <col min="8723" max="8723" width="9.140625" style="17" customWidth="1"/>
    <col min="8724" max="8724" width="7" style="17" customWidth="1"/>
    <col min="8725" max="8725" width="8.42578125" style="17" customWidth="1"/>
    <col min="8726" max="8726" width="9" style="17" customWidth="1"/>
    <col min="8727" max="8729" width="4.5703125" style="17" customWidth="1"/>
    <col min="8730" max="8730" width="7.140625" style="17" customWidth="1"/>
    <col min="8731" max="8731" width="8.5703125" style="17" customWidth="1"/>
    <col min="8732" max="8735" width="4.5703125" style="17" customWidth="1"/>
    <col min="8736" max="8737" width="11.5703125" style="17"/>
    <col min="8738" max="8738" width="7.140625" style="17" customWidth="1"/>
    <col min="8739" max="8739" width="7.42578125" style="17" customWidth="1"/>
    <col min="8740" max="8740" width="6.5703125" style="17" customWidth="1"/>
    <col min="8741" max="8741" width="8.140625" style="17" customWidth="1"/>
    <col min="8742" max="8742" width="9.140625" style="17" customWidth="1"/>
    <col min="8743" max="8743" width="11.5703125" style="17"/>
    <col min="8744" max="8744" width="4.42578125" style="17" customWidth="1"/>
    <col min="8745" max="8745" width="4.85546875" style="17" customWidth="1"/>
    <col min="8746" max="8746" width="3.5703125" style="17" customWidth="1"/>
    <col min="8747" max="8747" width="4.42578125" style="17" customWidth="1"/>
    <col min="8748" max="8960" width="11.5703125" style="17"/>
    <col min="8961" max="8961" width="1.85546875" style="17" customWidth="1"/>
    <col min="8962" max="8962" width="32" style="17" customWidth="1"/>
    <col min="8963" max="8963" width="8" style="17" customWidth="1"/>
    <col min="8964" max="8964" width="8.42578125" style="17" customWidth="1"/>
    <col min="8965" max="8967" width="4.5703125" style="17" customWidth="1"/>
    <col min="8968" max="8968" width="7.140625" style="17" customWidth="1"/>
    <col min="8969" max="8969" width="7.42578125" style="17" customWidth="1"/>
    <col min="8970" max="8970" width="7.85546875" style="17" customWidth="1"/>
    <col min="8971" max="8971" width="8.42578125" style="17" customWidth="1"/>
    <col min="8972" max="8972" width="4.5703125" style="17" customWidth="1"/>
    <col min="8973" max="8973" width="7.85546875" style="17" customWidth="1"/>
    <col min="8974" max="8974" width="7.42578125" style="17" customWidth="1"/>
    <col min="8975" max="8975" width="8.140625" style="17" customWidth="1"/>
    <col min="8976" max="8976" width="7.85546875" style="17" customWidth="1"/>
    <col min="8977" max="8977" width="4.5703125" style="17" customWidth="1"/>
    <col min="8978" max="8978" width="5.5703125" style="17" customWidth="1"/>
    <col min="8979" max="8979" width="9.140625" style="17" customWidth="1"/>
    <col min="8980" max="8980" width="7" style="17" customWidth="1"/>
    <col min="8981" max="8981" width="8.42578125" style="17" customWidth="1"/>
    <col min="8982" max="8982" width="9" style="17" customWidth="1"/>
    <col min="8983" max="8985" width="4.5703125" style="17" customWidth="1"/>
    <col min="8986" max="8986" width="7.140625" style="17" customWidth="1"/>
    <col min="8987" max="8987" width="8.5703125" style="17" customWidth="1"/>
    <col min="8988" max="8991" width="4.5703125" style="17" customWidth="1"/>
    <col min="8992" max="8993" width="11.5703125" style="17"/>
    <col min="8994" max="8994" width="7.140625" style="17" customWidth="1"/>
    <col min="8995" max="8995" width="7.42578125" style="17" customWidth="1"/>
    <col min="8996" max="8996" width="6.5703125" style="17" customWidth="1"/>
    <col min="8997" max="8997" width="8.140625" style="17" customWidth="1"/>
    <col min="8998" max="8998" width="9.140625" style="17" customWidth="1"/>
    <col min="8999" max="8999" width="11.5703125" style="17"/>
    <col min="9000" max="9000" width="4.42578125" style="17" customWidth="1"/>
    <col min="9001" max="9001" width="4.85546875" style="17" customWidth="1"/>
    <col min="9002" max="9002" width="3.5703125" style="17" customWidth="1"/>
    <col min="9003" max="9003" width="4.42578125" style="17" customWidth="1"/>
    <col min="9004" max="9216" width="11.5703125" style="17"/>
    <col min="9217" max="9217" width="1.85546875" style="17" customWidth="1"/>
    <col min="9218" max="9218" width="32" style="17" customWidth="1"/>
    <col min="9219" max="9219" width="8" style="17" customWidth="1"/>
    <col min="9220" max="9220" width="8.42578125" style="17" customWidth="1"/>
    <col min="9221" max="9223" width="4.5703125" style="17" customWidth="1"/>
    <col min="9224" max="9224" width="7.140625" style="17" customWidth="1"/>
    <col min="9225" max="9225" width="7.42578125" style="17" customWidth="1"/>
    <col min="9226" max="9226" width="7.85546875" style="17" customWidth="1"/>
    <col min="9227" max="9227" width="8.42578125" style="17" customWidth="1"/>
    <col min="9228" max="9228" width="4.5703125" style="17" customWidth="1"/>
    <col min="9229" max="9229" width="7.85546875" style="17" customWidth="1"/>
    <col min="9230" max="9230" width="7.42578125" style="17" customWidth="1"/>
    <col min="9231" max="9231" width="8.140625" style="17" customWidth="1"/>
    <col min="9232" max="9232" width="7.85546875" style="17" customWidth="1"/>
    <col min="9233" max="9233" width="4.5703125" style="17" customWidth="1"/>
    <col min="9234" max="9234" width="5.5703125" style="17" customWidth="1"/>
    <col min="9235" max="9235" width="9.140625" style="17" customWidth="1"/>
    <col min="9236" max="9236" width="7" style="17" customWidth="1"/>
    <col min="9237" max="9237" width="8.42578125" style="17" customWidth="1"/>
    <col min="9238" max="9238" width="9" style="17" customWidth="1"/>
    <col min="9239" max="9241" width="4.5703125" style="17" customWidth="1"/>
    <col min="9242" max="9242" width="7.140625" style="17" customWidth="1"/>
    <col min="9243" max="9243" width="8.5703125" style="17" customWidth="1"/>
    <col min="9244" max="9247" width="4.5703125" style="17" customWidth="1"/>
    <col min="9248" max="9249" width="11.5703125" style="17"/>
    <col min="9250" max="9250" width="7.140625" style="17" customWidth="1"/>
    <col min="9251" max="9251" width="7.42578125" style="17" customWidth="1"/>
    <col min="9252" max="9252" width="6.5703125" style="17" customWidth="1"/>
    <col min="9253" max="9253" width="8.140625" style="17" customWidth="1"/>
    <col min="9254" max="9254" width="9.140625" style="17" customWidth="1"/>
    <col min="9255" max="9255" width="11.5703125" style="17"/>
    <col min="9256" max="9256" width="4.42578125" style="17" customWidth="1"/>
    <col min="9257" max="9257" width="4.85546875" style="17" customWidth="1"/>
    <col min="9258" max="9258" width="3.5703125" style="17" customWidth="1"/>
    <col min="9259" max="9259" width="4.42578125" style="17" customWidth="1"/>
    <col min="9260" max="9472" width="11.5703125" style="17"/>
    <col min="9473" max="9473" width="1.85546875" style="17" customWidth="1"/>
    <col min="9474" max="9474" width="32" style="17" customWidth="1"/>
    <col min="9475" max="9475" width="8" style="17" customWidth="1"/>
    <col min="9476" max="9476" width="8.42578125" style="17" customWidth="1"/>
    <col min="9477" max="9479" width="4.5703125" style="17" customWidth="1"/>
    <col min="9480" max="9480" width="7.140625" style="17" customWidth="1"/>
    <col min="9481" max="9481" width="7.42578125" style="17" customWidth="1"/>
    <col min="9482" max="9482" width="7.85546875" style="17" customWidth="1"/>
    <col min="9483" max="9483" width="8.42578125" style="17" customWidth="1"/>
    <col min="9484" max="9484" width="4.5703125" style="17" customWidth="1"/>
    <col min="9485" max="9485" width="7.85546875" style="17" customWidth="1"/>
    <col min="9486" max="9486" width="7.42578125" style="17" customWidth="1"/>
    <col min="9487" max="9487" width="8.140625" style="17" customWidth="1"/>
    <col min="9488" max="9488" width="7.85546875" style="17" customWidth="1"/>
    <col min="9489" max="9489" width="4.5703125" style="17" customWidth="1"/>
    <col min="9490" max="9490" width="5.5703125" style="17" customWidth="1"/>
    <col min="9491" max="9491" width="9.140625" style="17" customWidth="1"/>
    <col min="9492" max="9492" width="7" style="17" customWidth="1"/>
    <col min="9493" max="9493" width="8.42578125" style="17" customWidth="1"/>
    <col min="9494" max="9494" width="9" style="17" customWidth="1"/>
    <col min="9495" max="9497" width="4.5703125" style="17" customWidth="1"/>
    <col min="9498" max="9498" width="7.140625" style="17" customWidth="1"/>
    <col min="9499" max="9499" width="8.5703125" style="17" customWidth="1"/>
    <col min="9500" max="9503" width="4.5703125" style="17" customWidth="1"/>
    <col min="9504" max="9505" width="11.5703125" style="17"/>
    <col min="9506" max="9506" width="7.140625" style="17" customWidth="1"/>
    <col min="9507" max="9507" width="7.42578125" style="17" customWidth="1"/>
    <col min="9508" max="9508" width="6.5703125" style="17" customWidth="1"/>
    <col min="9509" max="9509" width="8.140625" style="17" customWidth="1"/>
    <col min="9510" max="9510" width="9.140625" style="17" customWidth="1"/>
    <col min="9511" max="9511" width="11.5703125" style="17"/>
    <col min="9512" max="9512" width="4.42578125" style="17" customWidth="1"/>
    <col min="9513" max="9513" width="4.85546875" style="17" customWidth="1"/>
    <col min="9514" max="9514" width="3.5703125" style="17" customWidth="1"/>
    <col min="9515" max="9515" width="4.42578125" style="17" customWidth="1"/>
    <col min="9516" max="9728" width="11.5703125" style="17"/>
    <col min="9729" max="9729" width="1.85546875" style="17" customWidth="1"/>
    <col min="9730" max="9730" width="32" style="17" customWidth="1"/>
    <col min="9731" max="9731" width="8" style="17" customWidth="1"/>
    <col min="9732" max="9732" width="8.42578125" style="17" customWidth="1"/>
    <col min="9733" max="9735" width="4.5703125" style="17" customWidth="1"/>
    <col min="9736" max="9736" width="7.140625" style="17" customWidth="1"/>
    <col min="9737" max="9737" width="7.42578125" style="17" customWidth="1"/>
    <col min="9738" max="9738" width="7.85546875" style="17" customWidth="1"/>
    <col min="9739" max="9739" width="8.42578125" style="17" customWidth="1"/>
    <col min="9740" max="9740" width="4.5703125" style="17" customWidth="1"/>
    <col min="9741" max="9741" width="7.85546875" style="17" customWidth="1"/>
    <col min="9742" max="9742" width="7.42578125" style="17" customWidth="1"/>
    <col min="9743" max="9743" width="8.140625" style="17" customWidth="1"/>
    <col min="9744" max="9744" width="7.85546875" style="17" customWidth="1"/>
    <col min="9745" max="9745" width="4.5703125" style="17" customWidth="1"/>
    <col min="9746" max="9746" width="5.5703125" style="17" customWidth="1"/>
    <col min="9747" max="9747" width="9.140625" style="17" customWidth="1"/>
    <col min="9748" max="9748" width="7" style="17" customWidth="1"/>
    <col min="9749" max="9749" width="8.42578125" style="17" customWidth="1"/>
    <col min="9750" max="9750" width="9" style="17" customWidth="1"/>
    <col min="9751" max="9753" width="4.5703125" style="17" customWidth="1"/>
    <col min="9754" max="9754" width="7.140625" style="17" customWidth="1"/>
    <col min="9755" max="9755" width="8.5703125" style="17" customWidth="1"/>
    <col min="9756" max="9759" width="4.5703125" style="17" customWidth="1"/>
    <col min="9760" max="9761" width="11.5703125" style="17"/>
    <col min="9762" max="9762" width="7.140625" style="17" customWidth="1"/>
    <col min="9763" max="9763" width="7.42578125" style="17" customWidth="1"/>
    <col min="9764" max="9764" width="6.5703125" style="17" customWidth="1"/>
    <col min="9765" max="9765" width="8.140625" style="17" customWidth="1"/>
    <col min="9766" max="9766" width="9.140625" style="17" customWidth="1"/>
    <col min="9767" max="9767" width="11.5703125" style="17"/>
    <col min="9768" max="9768" width="4.42578125" style="17" customWidth="1"/>
    <col min="9769" max="9769" width="4.85546875" style="17" customWidth="1"/>
    <col min="9770" max="9770" width="3.5703125" style="17" customWidth="1"/>
    <col min="9771" max="9771" width="4.42578125" style="17" customWidth="1"/>
    <col min="9772" max="9984" width="11.5703125" style="17"/>
    <col min="9985" max="9985" width="1.85546875" style="17" customWidth="1"/>
    <col min="9986" max="9986" width="32" style="17" customWidth="1"/>
    <col min="9987" max="9987" width="8" style="17" customWidth="1"/>
    <col min="9988" max="9988" width="8.42578125" style="17" customWidth="1"/>
    <col min="9989" max="9991" width="4.5703125" style="17" customWidth="1"/>
    <col min="9992" max="9992" width="7.140625" style="17" customWidth="1"/>
    <col min="9993" max="9993" width="7.42578125" style="17" customWidth="1"/>
    <col min="9994" max="9994" width="7.85546875" style="17" customWidth="1"/>
    <col min="9995" max="9995" width="8.42578125" style="17" customWidth="1"/>
    <col min="9996" max="9996" width="4.5703125" style="17" customWidth="1"/>
    <col min="9997" max="9997" width="7.85546875" style="17" customWidth="1"/>
    <col min="9998" max="9998" width="7.42578125" style="17" customWidth="1"/>
    <col min="9999" max="9999" width="8.140625" style="17" customWidth="1"/>
    <col min="10000" max="10000" width="7.85546875" style="17" customWidth="1"/>
    <col min="10001" max="10001" width="4.5703125" style="17" customWidth="1"/>
    <col min="10002" max="10002" width="5.5703125" style="17" customWidth="1"/>
    <col min="10003" max="10003" width="9.140625" style="17" customWidth="1"/>
    <col min="10004" max="10004" width="7" style="17" customWidth="1"/>
    <col min="10005" max="10005" width="8.42578125" style="17" customWidth="1"/>
    <col min="10006" max="10006" width="9" style="17" customWidth="1"/>
    <col min="10007" max="10009" width="4.5703125" style="17" customWidth="1"/>
    <col min="10010" max="10010" width="7.140625" style="17" customWidth="1"/>
    <col min="10011" max="10011" width="8.5703125" style="17" customWidth="1"/>
    <col min="10012" max="10015" width="4.5703125" style="17" customWidth="1"/>
    <col min="10016" max="10017" width="11.5703125" style="17"/>
    <col min="10018" max="10018" width="7.140625" style="17" customWidth="1"/>
    <col min="10019" max="10019" width="7.42578125" style="17" customWidth="1"/>
    <col min="10020" max="10020" width="6.5703125" style="17" customWidth="1"/>
    <col min="10021" max="10021" width="8.140625" style="17" customWidth="1"/>
    <col min="10022" max="10022" width="9.140625" style="17" customWidth="1"/>
    <col min="10023" max="10023" width="11.5703125" style="17"/>
    <col min="10024" max="10024" width="4.42578125" style="17" customWidth="1"/>
    <col min="10025" max="10025" width="4.85546875" style="17" customWidth="1"/>
    <col min="10026" max="10026" width="3.5703125" style="17" customWidth="1"/>
    <col min="10027" max="10027" width="4.42578125" style="17" customWidth="1"/>
    <col min="10028" max="10240" width="11.5703125" style="17"/>
    <col min="10241" max="10241" width="1.85546875" style="17" customWidth="1"/>
    <col min="10242" max="10242" width="32" style="17" customWidth="1"/>
    <col min="10243" max="10243" width="8" style="17" customWidth="1"/>
    <col min="10244" max="10244" width="8.42578125" style="17" customWidth="1"/>
    <col min="10245" max="10247" width="4.5703125" style="17" customWidth="1"/>
    <col min="10248" max="10248" width="7.140625" style="17" customWidth="1"/>
    <col min="10249" max="10249" width="7.42578125" style="17" customWidth="1"/>
    <col min="10250" max="10250" width="7.85546875" style="17" customWidth="1"/>
    <col min="10251" max="10251" width="8.42578125" style="17" customWidth="1"/>
    <col min="10252" max="10252" width="4.5703125" style="17" customWidth="1"/>
    <col min="10253" max="10253" width="7.85546875" style="17" customWidth="1"/>
    <col min="10254" max="10254" width="7.42578125" style="17" customWidth="1"/>
    <col min="10255" max="10255" width="8.140625" style="17" customWidth="1"/>
    <col min="10256" max="10256" width="7.85546875" style="17" customWidth="1"/>
    <col min="10257" max="10257" width="4.5703125" style="17" customWidth="1"/>
    <col min="10258" max="10258" width="5.5703125" style="17" customWidth="1"/>
    <col min="10259" max="10259" width="9.140625" style="17" customWidth="1"/>
    <col min="10260" max="10260" width="7" style="17" customWidth="1"/>
    <col min="10261" max="10261" width="8.42578125" style="17" customWidth="1"/>
    <col min="10262" max="10262" width="9" style="17" customWidth="1"/>
    <col min="10263" max="10265" width="4.5703125" style="17" customWidth="1"/>
    <col min="10266" max="10266" width="7.140625" style="17" customWidth="1"/>
    <col min="10267" max="10267" width="8.5703125" style="17" customWidth="1"/>
    <col min="10268" max="10271" width="4.5703125" style="17" customWidth="1"/>
    <col min="10272" max="10273" width="11.5703125" style="17"/>
    <col min="10274" max="10274" width="7.140625" style="17" customWidth="1"/>
    <col min="10275" max="10275" width="7.42578125" style="17" customWidth="1"/>
    <col min="10276" max="10276" width="6.5703125" style="17" customWidth="1"/>
    <col min="10277" max="10277" width="8.140625" style="17" customWidth="1"/>
    <col min="10278" max="10278" width="9.140625" style="17" customWidth="1"/>
    <col min="10279" max="10279" width="11.5703125" style="17"/>
    <col min="10280" max="10280" width="4.42578125" style="17" customWidth="1"/>
    <col min="10281" max="10281" width="4.85546875" style="17" customWidth="1"/>
    <col min="10282" max="10282" width="3.5703125" style="17" customWidth="1"/>
    <col min="10283" max="10283" width="4.42578125" style="17" customWidth="1"/>
    <col min="10284" max="10496" width="11.5703125" style="17"/>
    <col min="10497" max="10497" width="1.85546875" style="17" customWidth="1"/>
    <col min="10498" max="10498" width="32" style="17" customWidth="1"/>
    <col min="10499" max="10499" width="8" style="17" customWidth="1"/>
    <col min="10500" max="10500" width="8.42578125" style="17" customWidth="1"/>
    <col min="10501" max="10503" width="4.5703125" style="17" customWidth="1"/>
    <col min="10504" max="10504" width="7.140625" style="17" customWidth="1"/>
    <col min="10505" max="10505" width="7.42578125" style="17" customWidth="1"/>
    <col min="10506" max="10506" width="7.85546875" style="17" customWidth="1"/>
    <col min="10507" max="10507" width="8.42578125" style="17" customWidth="1"/>
    <col min="10508" max="10508" width="4.5703125" style="17" customWidth="1"/>
    <col min="10509" max="10509" width="7.85546875" style="17" customWidth="1"/>
    <col min="10510" max="10510" width="7.42578125" style="17" customWidth="1"/>
    <col min="10511" max="10511" width="8.140625" style="17" customWidth="1"/>
    <col min="10512" max="10512" width="7.85546875" style="17" customWidth="1"/>
    <col min="10513" max="10513" width="4.5703125" style="17" customWidth="1"/>
    <col min="10514" max="10514" width="5.5703125" style="17" customWidth="1"/>
    <col min="10515" max="10515" width="9.140625" style="17" customWidth="1"/>
    <col min="10516" max="10516" width="7" style="17" customWidth="1"/>
    <col min="10517" max="10517" width="8.42578125" style="17" customWidth="1"/>
    <col min="10518" max="10518" width="9" style="17" customWidth="1"/>
    <col min="10519" max="10521" width="4.5703125" style="17" customWidth="1"/>
    <col min="10522" max="10522" width="7.140625" style="17" customWidth="1"/>
    <col min="10523" max="10523" width="8.5703125" style="17" customWidth="1"/>
    <col min="10524" max="10527" width="4.5703125" style="17" customWidth="1"/>
    <col min="10528" max="10529" width="11.5703125" style="17"/>
    <col min="10530" max="10530" width="7.140625" style="17" customWidth="1"/>
    <col min="10531" max="10531" width="7.42578125" style="17" customWidth="1"/>
    <col min="10532" max="10532" width="6.5703125" style="17" customWidth="1"/>
    <col min="10533" max="10533" width="8.140625" style="17" customWidth="1"/>
    <col min="10534" max="10534" width="9.140625" style="17" customWidth="1"/>
    <col min="10535" max="10535" width="11.5703125" style="17"/>
    <col min="10536" max="10536" width="4.42578125" style="17" customWidth="1"/>
    <col min="10537" max="10537" width="4.85546875" style="17" customWidth="1"/>
    <col min="10538" max="10538" width="3.5703125" style="17" customWidth="1"/>
    <col min="10539" max="10539" width="4.42578125" style="17" customWidth="1"/>
    <col min="10540" max="10752" width="11.5703125" style="17"/>
    <col min="10753" max="10753" width="1.85546875" style="17" customWidth="1"/>
    <col min="10754" max="10754" width="32" style="17" customWidth="1"/>
    <col min="10755" max="10755" width="8" style="17" customWidth="1"/>
    <col min="10756" max="10756" width="8.42578125" style="17" customWidth="1"/>
    <col min="10757" max="10759" width="4.5703125" style="17" customWidth="1"/>
    <col min="10760" max="10760" width="7.140625" style="17" customWidth="1"/>
    <col min="10761" max="10761" width="7.42578125" style="17" customWidth="1"/>
    <col min="10762" max="10762" width="7.85546875" style="17" customWidth="1"/>
    <col min="10763" max="10763" width="8.42578125" style="17" customWidth="1"/>
    <col min="10764" max="10764" width="4.5703125" style="17" customWidth="1"/>
    <col min="10765" max="10765" width="7.85546875" style="17" customWidth="1"/>
    <col min="10766" max="10766" width="7.42578125" style="17" customWidth="1"/>
    <col min="10767" max="10767" width="8.140625" style="17" customWidth="1"/>
    <col min="10768" max="10768" width="7.85546875" style="17" customWidth="1"/>
    <col min="10769" max="10769" width="4.5703125" style="17" customWidth="1"/>
    <col min="10770" max="10770" width="5.5703125" style="17" customWidth="1"/>
    <col min="10771" max="10771" width="9.140625" style="17" customWidth="1"/>
    <col min="10772" max="10772" width="7" style="17" customWidth="1"/>
    <col min="10773" max="10773" width="8.42578125" style="17" customWidth="1"/>
    <col min="10774" max="10774" width="9" style="17" customWidth="1"/>
    <col min="10775" max="10777" width="4.5703125" style="17" customWidth="1"/>
    <col min="10778" max="10778" width="7.140625" style="17" customWidth="1"/>
    <col min="10779" max="10779" width="8.5703125" style="17" customWidth="1"/>
    <col min="10780" max="10783" width="4.5703125" style="17" customWidth="1"/>
    <col min="10784" max="10785" width="11.5703125" style="17"/>
    <col min="10786" max="10786" width="7.140625" style="17" customWidth="1"/>
    <col min="10787" max="10787" width="7.42578125" style="17" customWidth="1"/>
    <col min="10788" max="10788" width="6.5703125" style="17" customWidth="1"/>
    <col min="10789" max="10789" width="8.140625" style="17" customWidth="1"/>
    <col min="10790" max="10790" width="9.140625" style="17" customWidth="1"/>
    <col min="10791" max="10791" width="11.5703125" style="17"/>
    <col min="10792" max="10792" width="4.42578125" style="17" customWidth="1"/>
    <col min="10793" max="10793" width="4.85546875" style="17" customWidth="1"/>
    <col min="10794" max="10794" width="3.5703125" style="17" customWidth="1"/>
    <col min="10795" max="10795" width="4.42578125" style="17" customWidth="1"/>
    <col min="10796" max="11008" width="11.5703125" style="17"/>
    <col min="11009" max="11009" width="1.85546875" style="17" customWidth="1"/>
    <col min="11010" max="11010" width="32" style="17" customWidth="1"/>
    <col min="11011" max="11011" width="8" style="17" customWidth="1"/>
    <col min="11012" max="11012" width="8.42578125" style="17" customWidth="1"/>
    <col min="11013" max="11015" width="4.5703125" style="17" customWidth="1"/>
    <col min="11016" max="11016" width="7.140625" style="17" customWidth="1"/>
    <col min="11017" max="11017" width="7.42578125" style="17" customWidth="1"/>
    <col min="11018" max="11018" width="7.85546875" style="17" customWidth="1"/>
    <col min="11019" max="11019" width="8.42578125" style="17" customWidth="1"/>
    <col min="11020" max="11020" width="4.5703125" style="17" customWidth="1"/>
    <col min="11021" max="11021" width="7.85546875" style="17" customWidth="1"/>
    <col min="11022" max="11022" width="7.42578125" style="17" customWidth="1"/>
    <col min="11023" max="11023" width="8.140625" style="17" customWidth="1"/>
    <col min="11024" max="11024" width="7.85546875" style="17" customWidth="1"/>
    <col min="11025" max="11025" width="4.5703125" style="17" customWidth="1"/>
    <col min="11026" max="11026" width="5.5703125" style="17" customWidth="1"/>
    <col min="11027" max="11027" width="9.140625" style="17" customWidth="1"/>
    <col min="11028" max="11028" width="7" style="17" customWidth="1"/>
    <col min="11029" max="11029" width="8.42578125" style="17" customWidth="1"/>
    <col min="11030" max="11030" width="9" style="17" customWidth="1"/>
    <col min="11031" max="11033" width="4.5703125" style="17" customWidth="1"/>
    <col min="11034" max="11034" width="7.140625" style="17" customWidth="1"/>
    <col min="11035" max="11035" width="8.5703125" style="17" customWidth="1"/>
    <col min="11036" max="11039" width="4.5703125" style="17" customWidth="1"/>
    <col min="11040" max="11041" width="11.5703125" style="17"/>
    <col min="11042" max="11042" width="7.140625" style="17" customWidth="1"/>
    <col min="11043" max="11043" width="7.42578125" style="17" customWidth="1"/>
    <col min="11044" max="11044" width="6.5703125" style="17" customWidth="1"/>
    <col min="11045" max="11045" width="8.140625" style="17" customWidth="1"/>
    <col min="11046" max="11046" width="9.140625" style="17" customWidth="1"/>
    <col min="11047" max="11047" width="11.5703125" style="17"/>
    <col min="11048" max="11048" width="4.42578125" style="17" customWidth="1"/>
    <col min="11049" max="11049" width="4.85546875" style="17" customWidth="1"/>
    <col min="11050" max="11050" width="3.5703125" style="17" customWidth="1"/>
    <col min="11051" max="11051" width="4.42578125" style="17" customWidth="1"/>
    <col min="11052" max="11264" width="11.5703125" style="17"/>
    <col min="11265" max="11265" width="1.85546875" style="17" customWidth="1"/>
    <col min="11266" max="11266" width="32" style="17" customWidth="1"/>
    <col min="11267" max="11267" width="8" style="17" customWidth="1"/>
    <col min="11268" max="11268" width="8.42578125" style="17" customWidth="1"/>
    <col min="11269" max="11271" width="4.5703125" style="17" customWidth="1"/>
    <col min="11272" max="11272" width="7.140625" style="17" customWidth="1"/>
    <col min="11273" max="11273" width="7.42578125" style="17" customWidth="1"/>
    <col min="11274" max="11274" width="7.85546875" style="17" customWidth="1"/>
    <col min="11275" max="11275" width="8.42578125" style="17" customWidth="1"/>
    <col min="11276" max="11276" width="4.5703125" style="17" customWidth="1"/>
    <col min="11277" max="11277" width="7.85546875" style="17" customWidth="1"/>
    <col min="11278" max="11278" width="7.42578125" style="17" customWidth="1"/>
    <col min="11279" max="11279" width="8.140625" style="17" customWidth="1"/>
    <col min="11280" max="11280" width="7.85546875" style="17" customWidth="1"/>
    <col min="11281" max="11281" width="4.5703125" style="17" customWidth="1"/>
    <col min="11282" max="11282" width="5.5703125" style="17" customWidth="1"/>
    <col min="11283" max="11283" width="9.140625" style="17" customWidth="1"/>
    <col min="11284" max="11284" width="7" style="17" customWidth="1"/>
    <col min="11285" max="11285" width="8.42578125" style="17" customWidth="1"/>
    <col min="11286" max="11286" width="9" style="17" customWidth="1"/>
    <col min="11287" max="11289" width="4.5703125" style="17" customWidth="1"/>
    <col min="11290" max="11290" width="7.140625" style="17" customWidth="1"/>
    <col min="11291" max="11291" width="8.5703125" style="17" customWidth="1"/>
    <col min="11292" max="11295" width="4.5703125" style="17" customWidth="1"/>
    <col min="11296" max="11297" width="11.5703125" style="17"/>
    <col min="11298" max="11298" width="7.140625" style="17" customWidth="1"/>
    <col min="11299" max="11299" width="7.42578125" style="17" customWidth="1"/>
    <col min="11300" max="11300" width="6.5703125" style="17" customWidth="1"/>
    <col min="11301" max="11301" width="8.140625" style="17" customWidth="1"/>
    <col min="11302" max="11302" width="9.140625" style="17" customWidth="1"/>
    <col min="11303" max="11303" width="11.5703125" style="17"/>
    <col min="11304" max="11304" width="4.42578125" style="17" customWidth="1"/>
    <col min="11305" max="11305" width="4.85546875" style="17" customWidth="1"/>
    <col min="11306" max="11306" width="3.5703125" style="17" customWidth="1"/>
    <col min="11307" max="11307" width="4.42578125" style="17" customWidth="1"/>
    <col min="11308" max="11520" width="11.5703125" style="17"/>
    <col min="11521" max="11521" width="1.85546875" style="17" customWidth="1"/>
    <col min="11522" max="11522" width="32" style="17" customWidth="1"/>
    <col min="11523" max="11523" width="8" style="17" customWidth="1"/>
    <col min="11524" max="11524" width="8.42578125" style="17" customWidth="1"/>
    <col min="11525" max="11527" width="4.5703125" style="17" customWidth="1"/>
    <col min="11528" max="11528" width="7.140625" style="17" customWidth="1"/>
    <col min="11529" max="11529" width="7.42578125" style="17" customWidth="1"/>
    <col min="11530" max="11530" width="7.85546875" style="17" customWidth="1"/>
    <col min="11531" max="11531" width="8.42578125" style="17" customWidth="1"/>
    <col min="11532" max="11532" width="4.5703125" style="17" customWidth="1"/>
    <col min="11533" max="11533" width="7.85546875" style="17" customWidth="1"/>
    <col min="11534" max="11534" width="7.42578125" style="17" customWidth="1"/>
    <col min="11535" max="11535" width="8.140625" style="17" customWidth="1"/>
    <col min="11536" max="11536" width="7.85546875" style="17" customWidth="1"/>
    <col min="11537" max="11537" width="4.5703125" style="17" customWidth="1"/>
    <col min="11538" max="11538" width="5.5703125" style="17" customWidth="1"/>
    <col min="11539" max="11539" width="9.140625" style="17" customWidth="1"/>
    <col min="11540" max="11540" width="7" style="17" customWidth="1"/>
    <col min="11541" max="11541" width="8.42578125" style="17" customWidth="1"/>
    <col min="11542" max="11542" width="9" style="17" customWidth="1"/>
    <col min="11543" max="11545" width="4.5703125" style="17" customWidth="1"/>
    <col min="11546" max="11546" width="7.140625" style="17" customWidth="1"/>
    <col min="11547" max="11547" width="8.5703125" style="17" customWidth="1"/>
    <col min="11548" max="11551" width="4.5703125" style="17" customWidth="1"/>
    <col min="11552" max="11553" width="11.5703125" style="17"/>
    <col min="11554" max="11554" width="7.140625" style="17" customWidth="1"/>
    <col min="11555" max="11555" width="7.42578125" style="17" customWidth="1"/>
    <col min="11556" max="11556" width="6.5703125" style="17" customWidth="1"/>
    <col min="11557" max="11557" width="8.140625" style="17" customWidth="1"/>
    <col min="11558" max="11558" width="9.140625" style="17" customWidth="1"/>
    <col min="11559" max="11559" width="11.5703125" style="17"/>
    <col min="11560" max="11560" width="4.42578125" style="17" customWidth="1"/>
    <col min="11561" max="11561" width="4.85546875" style="17" customWidth="1"/>
    <col min="11562" max="11562" width="3.5703125" style="17" customWidth="1"/>
    <col min="11563" max="11563" width="4.42578125" style="17" customWidth="1"/>
    <col min="11564" max="11776" width="11.5703125" style="17"/>
    <col min="11777" max="11777" width="1.85546875" style="17" customWidth="1"/>
    <col min="11778" max="11778" width="32" style="17" customWidth="1"/>
    <col min="11779" max="11779" width="8" style="17" customWidth="1"/>
    <col min="11780" max="11780" width="8.42578125" style="17" customWidth="1"/>
    <col min="11781" max="11783" width="4.5703125" style="17" customWidth="1"/>
    <col min="11784" max="11784" width="7.140625" style="17" customWidth="1"/>
    <col min="11785" max="11785" width="7.42578125" style="17" customWidth="1"/>
    <col min="11786" max="11786" width="7.85546875" style="17" customWidth="1"/>
    <col min="11787" max="11787" width="8.42578125" style="17" customWidth="1"/>
    <col min="11788" max="11788" width="4.5703125" style="17" customWidth="1"/>
    <col min="11789" max="11789" width="7.85546875" style="17" customWidth="1"/>
    <col min="11790" max="11790" width="7.42578125" style="17" customWidth="1"/>
    <col min="11791" max="11791" width="8.140625" style="17" customWidth="1"/>
    <col min="11792" max="11792" width="7.85546875" style="17" customWidth="1"/>
    <col min="11793" max="11793" width="4.5703125" style="17" customWidth="1"/>
    <col min="11794" max="11794" width="5.5703125" style="17" customWidth="1"/>
    <col min="11795" max="11795" width="9.140625" style="17" customWidth="1"/>
    <col min="11796" max="11796" width="7" style="17" customWidth="1"/>
    <col min="11797" max="11797" width="8.42578125" style="17" customWidth="1"/>
    <col min="11798" max="11798" width="9" style="17" customWidth="1"/>
    <col min="11799" max="11801" width="4.5703125" style="17" customWidth="1"/>
    <col min="11802" max="11802" width="7.140625" style="17" customWidth="1"/>
    <col min="11803" max="11803" width="8.5703125" style="17" customWidth="1"/>
    <col min="11804" max="11807" width="4.5703125" style="17" customWidth="1"/>
    <col min="11808" max="11809" width="11.5703125" style="17"/>
    <col min="11810" max="11810" width="7.140625" style="17" customWidth="1"/>
    <col min="11811" max="11811" width="7.42578125" style="17" customWidth="1"/>
    <col min="11812" max="11812" width="6.5703125" style="17" customWidth="1"/>
    <col min="11813" max="11813" width="8.140625" style="17" customWidth="1"/>
    <col min="11814" max="11814" width="9.140625" style="17" customWidth="1"/>
    <col min="11815" max="11815" width="11.5703125" style="17"/>
    <col min="11816" max="11816" width="4.42578125" style="17" customWidth="1"/>
    <col min="11817" max="11817" width="4.85546875" style="17" customWidth="1"/>
    <col min="11818" max="11818" width="3.5703125" style="17" customWidth="1"/>
    <col min="11819" max="11819" width="4.42578125" style="17" customWidth="1"/>
    <col min="11820" max="12032" width="11.5703125" style="17"/>
    <col min="12033" max="12033" width="1.85546875" style="17" customWidth="1"/>
    <col min="12034" max="12034" width="32" style="17" customWidth="1"/>
    <col min="12035" max="12035" width="8" style="17" customWidth="1"/>
    <col min="12036" max="12036" width="8.42578125" style="17" customWidth="1"/>
    <col min="12037" max="12039" width="4.5703125" style="17" customWidth="1"/>
    <col min="12040" max="12040" width="7.140625" style="17" customWidth="1"/>
    <col min="12041" max="12041" width="7.42578125" style="17" customWidth="1"/>
    <col min="12042" max="12042" width="7.85546875" style="17" customWidth="1"/>
    <col min="12043" max="12043" width="8.42578125" style="17" customWidth="1"/>
    <col min="12044" max="12044" width="4.5703125" style="17" customWidth="1"/>
    <col min="12045" max="12045" width="7.85546875" style="17" customWidth="1"/>
    <col min="12046" max="12046" width="7.42578125" style="17" customWidth="1"/>
    <col min="12047" max="12047" width="8.140625" style="17" customWidth="1"/>
    <col min="12048" max="12048" width="7.85546875" style="17" customWidth="1"/>
    <col min="12049" max="12049" width="4.5703125" style="17" customWidth="1"/>
    <col min="12050" max="12050" width="5.5703125" style="17" customWidth="1"/>
    <col min="12051" max="12051" width="9.140625" style="17" customWidth="1"/>
    <col min="12052" max="12052" width="7" style="17" customWidth="1"/>
    <col min="12053" max="12053" width="8.42578125" style="17" customWidth="1"/>
    <col min="12054" max="12054" width="9" style="17" customWidth="1"/>
    <col min="12055" max="12057" width="4.5703125" style="17" customWidth="1"/>
    <col min="12058" max="12058" width="7.140625" style="17" customWidth="1"/>
    <col min="12059" max="12059" width="8.5703125" style="17" customWidth="1"/>
    <col min="12060" max="12063" width="4.5703125" style="17" customWidth="1"/>
    <col min="12064" max="12065" width="11.5703125" style="17"/>
    <col min="12066" max="12066" width="7.140625" style="17" customWidth="1"/>
    <col min="12067" max="12067" width="7.42578125" style="17" customWidth="1"/>
    <col min="12068" max="12068" width="6.5703125" style="17" customWidth="1"/>
    <col min="12069" max="12069" width="8.140625" style="17" customWidth="1"/>
    <col min="12070" max="12070" width="9.140625" style="17" customWidth="1"/>
    <col min="12071" max="12071" width="11.5703125" style="17"/>
    <col min="12072" max="12072" width="4.42578125" style="17" customWidth="1"/>
    <col min="12073" max="12073" width="4.85546875" style="17" customWidth="1"/>
    <col min="12074" max="12074" width="3.5703125" style="17" customWidth="1"/>
    <col min="12075" max="12075" width="4.42578125" style="17" customWidth="1"/>
    <col min="12076" max="12288" width="11.5703125" style="17"/>
    <col min="12289" max="12289" width="1.85546875" style="17" customWidth="1"/>
    <col min="12290" max="12290" width="32" style="17" customWidth="1"/>
    <col min="12291" max="12291" width="8" style="17" customWidth="1"/>
    <col min="12292" max="12292" width="8.42578125" style="17" customWidth="1"/>
    <col min="12293" max="12295" width="4.5703125" style="17" customWidth="1"/>
    <col min="12296" max="12296" width="7.140625" style="17" customWidth="1"/>
    <col min="12297" max="12297" width="7.42578125" style="17" customWidth="1"/>
    <col min="12298" max="12298" width="7.85546875" style="17" customWidth="1"/>
    <col min="12299" max="12299" width="8.42578125" style="17" customWidth="1"/>
    <col min="12300" max="12300" width="4.5703125" style="17" customWidth="1"/>
    <col min="12301" max="12301" width="7.85546875" style="17" customWidth="1"/>
    <col min="12302" max="12302" width="7.42578125" style="17" customWidth="1"/>
    <col min="12303" max="12303" width="8.140625" style="17" customWidth="1"/>
    <col min="12304" max="12304" width="7.85546875" style="17" customWidth="1"/>
    <col min="12305" max="12305" width="4.5703125" style="17" customWidth="1"/>
    <col min="12306" max="12306" width="5.5703125" style="17" customWidth="1"/>
    <col min="12307" max="12307" width="9.140625" style="17" customWidth="1"/>
    <col min="12308" max="12308" width="7" style="17" customWidth="1"/>
    <col min="12309" max="12309" width="8.42578125" style="17" customWidth="1"/>
    <col min="12310" max="12310" width="9" style="17" customWidth="1"/>
    <col min="12311" max="12313" width="4.5703125" style="17" customWidth="1"/>
    <col min="12314" max="12314" width="7.140625" style="17" customWidth="1"/>
    <col min="12315" max="12315" width="8.5703125" style="17" customWidth="1"/>
    <col min="12316" max="12319" width="4.5703125" style="17" customWidth="1"/>
    <col min="12320" max="12321" width="11.5703125" style="17"/>
    <col min="12322" max="12322" width="7.140625" style="17" customWidth="1"/>
    <col min="12323" max="12323" width="7.42578125" style="17" customWidth="1"/>
    <col min="12324" max="12324" width="6.5703125" style="17" customWidth="1"/>
    <col min="12325" max="12325" width="8.140625" style="17" customWidth="1"/>
    <col min="12326" max="12326" width="9.140625" style="17" customWidth="1"/>
    <col min="12327" max="12327" width="11.5703125" style="17"/>
    <col min="12328" max="12328" width="4.42578125" style="17" customWidth="1"/>
    <col min="12329" max="12329" width="4.85546875" style="17" customWidth="1"/>
    <col min="12330" max="12330" width="3.5703125" style="17" customWidth="1"/>
    <col min="12331" max="12331" width="4.42578125" style="17" customWidth="1"/>
    <col min="12332" max="12544" width="11.5703125" style="17"/>
    <col min="12545" max="12545" width="1.85546875" style="17" customWidth="1"/>
    <col min="12546" max="12546" width="32" style="17" customWidth="1"/>
    <col min="12547" max="12547" width="8" style="17" customWidth="1"/>
    <col min="12548" max="12548" width="8.42578125" style="17" customWidth="1"/>
    <col min="12549" max="12551" width="4.5703125" style="17" customWidth="1"/>
    <col min="12552" max="12552" width="7.140625" style="17" customWidth="1"/>
    <col min="12553" max="12553" width="7.42578125" style="17" customWidth="1"/>
    <col min="12554" max="12554" width="7.85546875" style="17" customWidth="1"/>
    <col min="12555" max="12555" width="8.42578125" style="17" customWidth="1"/>
    <col min="12556" max="12556" width="4.5703125" style="17" customWidth="1"/>
    <col min="12557" max="12557" width="7.85546875" style="17" customWidth="1"/>
    <col min="12558" max="12558" width="7.42578125" style="17" customWidth="1"/>
    <col min="12559" max="12559" width="8.140625" style="17" customWidth="1"/>
    <col min="12560" max="12560" width="7.85546875" style="17" customWidth="1"/>
    <col min="12561" max="12561" width="4.5703125" style="17" customWidth="1"/>
    <col min="12562" max="12562" width="5.5703125" style="17" customWidth="1"/>
    <col min="12563" max="12563" width="9.140625" style="17" customWidth="1"/>
    <col min="12564" max="12564" width="7" style="17" customWidth="1"/>
    <col min="12565" max="12565" width="8.42578125" style="17" customWidth="1"/>
    <col min="12566" max="12566" width="9" style="17" customWidth="1"/>
    <col min="12567" max="12569" width="4.5703125" style="17" customWidth="1"/>
    <col min="12570" max="12570" width="7.140625" style="17" customWidth="1"/>
    <col min="12571" max="12571" width="8.5703125" style="17" customWidth="1"/>
    <col min="12572" max="12575" width="4.5703125" style="17" customWidth="1"/>
    <col min="12576" max="12577" width="11.5703125" style="17"/>
    <col min="12578" max="12578" width="7.140625" style="17" customWidth="1"/>
    <col min="12579" max="12579" width="7.42578125" style="17" customWidth="1"/>
    <col min="12580" max="12580" width="6.5703125" style="17" customWidth="1"/>
    <col min="12581" max="12581" width="8.140625" style="17" customWidth="1"/>
    <col min="12582" max="12582" width="9.140625" style="17" customWidth="1"/>
    <col min="12583" max="12583" width="11.5703125" style="17"/>
    <col min="12584" max="12584" width="4.42578125" style="17" customWidth="1"/>
    <col min="12585" max="12585" width="4.85546875" style="17" customWidth="1"/>
    <col min="12586" max="12586" width="3.5703125" style="17" customWidth="1"/>
    <col min="12587" max="12587" width="4.42578125" style="17" customWidth="1"/>
    <col min="12588" max="12800" width="11.5703125" style="17"/>
    <col min="12801" max="12801" width="1.85546875" style="17" customWidth="1"/>
    <col min="12802" max="12802" width="32" style="17" customWidth="1"/>
    <col min="12803" max="12803" width="8" style="17" customWidth="1"/>
    <col min="12804" max="12804" width="8.42578125" style="17" customWidth="1"/>
    <col min="12805" max="12807" width="4.5703125" style="17" customWidth="1"/>
    <col min="12808" max="12808" width="7.140625" style="17" customWidth="1"/>
    <col min="12809" max="12809" width="7.42578125" style="17" customWidth="1"/>
    <col min="12810" max="12810" width="7.85546875" style="17" customWidth="1"/>
    <col min="12811" max="12811" width="8.42578125" style="17" customWidth="1"/>
    <col min="12812" max="12812" width="4.5703125" style="17" customWidth="1"/>
    <col min="12813" max="12813" width="7.85546875" style="17" customWidth="1"/>
    <col min="12814" max="12814" width="7.42578125" style="17" customWidth="1"/>
    <col min="12815" max="12815" width="8.140625" style="17" customWidth="1"/>
    <col min="12816" max="12816" width="7.85546875" style="17" customWidth="1"/>
    <col min="12817" max="12817" width="4.5703125" style="17" customWidth="1"/>
    <col min="12818" max="12818" width="5.5703125" style="17" customWidth="1"/>
    <col min="12819" max="12819" width="9.140625" style="17" customWidth="1"/>
    <col min="12820" max="12820" width="7" style="17" customWidth="1"/>
    <col min="12821" max="12821" width="8.42578125" style="17" customWidth="1"/>
    <col min="12822" max="12822" width="9" style="17" customWidth="1"/>
    <col min="12823" max="12825" width="4.5703125" style="17" customWidth="1"/>
    <col min="12826" max="12826" width="7.140625" style="17" customWidth="1"/>
    <col min="12827" max="12827" width="8.5703125" style="17" customWidth="1"/>
    <col min="12828" max="12831" width="4.5703125" style="17" customWidth="1"/>
    <col min="12832" max="12833" width="11.5703125" style="17"/>
    <col min="12834" max="12834" width="7.140625" style="17" customWidth="1"/>
    <col min="12835" max="12835" width="7.42578125" style="17" customWidth="1"/>
    <col min="12836" max="12836" width="6.5703125" style="17" customWidth="1"/>
    <col min="12837" max="12837" width="8.140625" style="17" customWidth="1"/>
    <col min="12838" max="12838" width="9.140625" style="17" customWidth="1"/>
    <col min="12839" max="12839" width="11.5703125" style="17"/>
    <col min="12840" max="12840" width="4.42578125" style="17" customWidth="1"/>
    <col min="12841" max="12841" width="4.85546875" style="17" customWidth="1"/>
    <col min="12842" max="12842" width="3.5703125" style="17" customWidth="1"/>
    <col min="12843" max="12843" width="4.42578125" style="17" customWidth="1"/>
    <col min="12844" max="13056" width="11.5703125" style="17"/>
    <col min="13057" max="13057" width="1.85546875" style="17" customWidth="1"/>
    <col min="13058" max="13058" width="32" style="17" customWidth="1"/>
    <col min="13059" max="13059" width="8" style="17" customWidth="1"/>
    <col min="13060" max="13060" width="8.42578125" style="17" customWidth="1"/>
    <col min="13061" max="13063" width="4.5703125" style="17" customWidth="1"/>
    <col min="13064" max="13064" width="7.140625" style="17" customWidth="1"/>
    <col min="13065" max="13065" width="7.42578125" style="17" customWidth="1"/>
    <col min="13066" max="13066" width="7.85546875" style="17" customWidth="1"/>
    <col min="13067" max="13067" width="8.42578125" style="17" customWidth="1"/>
    <col min="13068" max="13068" width="4.5703125" style="17" customWidth="1"/>
    <col min="13069" max="13069" width="7.85546875" style="17" customWidth="1"/>
    <col min="13070" max="13070" width="7.42578125" style="17" customWidth="1"/>
    <col min="13071" max="13071" width="8.140625" style="17" customWidth="1"/>
    <col min="13072" max="13072" width="7.85546875" style="17" customWidth="1"/>
    <col min="13073" max="13073" width="4.5703125" style="17" customWidth="1"/>
    <col min="13074" max="13074" width="5.5703125" style="17" customWidth="1"/>
    <col min="13075" max="13075" width="9.140625" style="17" customWidth="1"/>
    <col min="13076" max="13076" width="7" style="17" customWidth="1"/>
    <col min="13077" max="13077" width="8.42578125" style="17" customWidth="1"/>
    <col min="13078" max="13078" width="9" style="17" customWidth="1"/>
    <col min="13079" max="13081" width="4.5703125" style="17" customWidth="1"/>
    <col min="13082" max="13082" width="7.140625" style="17" customWidth="1"/>
    <col min="13083" max="13083" width="8.5703125" style="17" customWidth="1"/>
    <col min="13084" max="13087" width="4.5703125" style="17" customWidth="1"/>
    <col min="13088" max="13089" width="11.5703125" style="17"/>
    <col min="13090" max="13090" width="7.140625" style="17" customWidth="1"/>
    <col min="13091" max="13091" width="7.42578125" style="17" customWidth="1"/>
    <col min="13092" max="13092" width="6.5703125" style="17" customWidth="1"/>
    <col min="13093" max="13093" width="8.140625" style="17" customWidth="1"/>
    <col min="13094" max="13094" width="9.140625" style="17" customWidth="1"/>
    <col min="13095" max="13095" width="11.5703125" style="17"/>
    <col min="13096" max="13096" width="4.42578125" style="17" customWidth="1"/>
    <col min="13097" max="13097" width="4.85546875" style="17" customWidth="1"/>
    <col min="13098" max="13098" width="3.5703125" style="17" customWidth="1"/>
    <col min="13099" max="13099" width="4.42578125" style="17" customWidth="1"/>
    <col min="13100" max="13312" width="11.5703125" style="17"/>
    <col min="13313" max="13313" width="1.85546875" style="17" customWidth="1"/>
    <col min="13314" max="13314" width="32" style="17" customWidth="1"/>
    <col min="13315" max="13315" width="8" style="17" customWidth="1"/>
    <col min="13316" max="13316" width="8.42578125" style="17" customWidth="1"/>
    <col min="13317" max="13319" width="4.5703125" style="17" customWidth="1"/>
    <col min="13320" max="13320" width="7.140625" style="17" customWidth="1"/>
    <col min="13321" max="13321" width="7.42578125" style="17" customWidth="1"/>
    <col min="13322" max="13322" width="7.85546875" style="17" customWidth="1"/>
    <col min="13323" max="13323" width="8.42578125" style="17" customWidth="1"/>
    <col min="13324" max="13324" width="4.5703125" style="17" customWidth="1"/>
    <col min="13325" max="13325" width="7.85546875" style="17" customWidth="1"/>
    <col min="13326" max="13326" width="7.42578125" style="17" customWidth="1"/>
    <col min="13327" max="13327" width="8.140625" style="17" customWidth="1"/>
    <col min="13328" max="13328" width="7.85546875" style="17" customWidth="1"/>
    <col min="13329" max="13329" width="4.5703125" style="17" customWidth="1"/>
    <col min="13330" max="13330" width="5.5703125" style="17" customWidth="1"/>
    <col min="13331" max="13331" width="9.140625" style="17" customWidth="1"/>
    <col min="13332" max="13332" width="7" style="17" customWidth="1"/>
    <col min="13333" max="13333" width="8.42578125" style="17" customWidth="1"/>
    <col min="13334" max="13334" width="9" style="17" customWidth="1"/>
    <col min="13335" max="13337" width="4.5703125" style="17" customWidth="1"/>
    <col min="13338" max="13338" width="7.140625" style="17" customWidth="1"/>
    <col min="13339" max="13339" width="8.5703125" style="17" customWidth="1"/>
    <col min="13340" max="13343" width="4.5703125" style="17" customWidth="1"/>
    <col min="13344" max="13345" width="11.5703125" style="17"/>
    <col min="13346" max="13346" width="7.140625" style="17" customWidth="1"/>
    <col min="13347" max="13347" width="7.42578125" style="17" customWidth="1"/>
    <col min="13348" max="13348" width="6.5703125" style="17" customWidth="1"/>
    <col min="13349" max="13349" width="8.140625" style="17" customWidth="1"/>
    <col min="13350" max="13350" width="9.140625" style="17" customWidth="1"/>
    <col min="13351" max="13351" width="11.5703125" style="17"/>
    <col min="13352" max="13352" width="4.42578125" style="17" customWidth="1"/>
    <col min="13353" max="13353" width="4.85546875" style="17" customWidth="1"/>
    <col min="13354" max="13354" width="3.5703125" style="17" customWidth="1"/>
    <col min="13355" max="13355" width="4.42578125" style="17" customWidth="1"/>
    <col min="13356" max="13568" width="11.5703125" style="17"/>
    <col min="13569" max="13569" width="1.85546875" style="17" customWidth="1"/>
    <col min="13570" max="13570" width="32" style="17" customWidth="1"/>
    <col min="13571" max="13571" width="8" style="17" customWidth="1"/>
    <col min="13572" max="13572" width="8.42578125" style="17" customWidth="1"/>
    <col min="13573" max="13575" width="4.5703125" style="17" customWidth="1"/>
    <col min="13576" max="13576" width="7.140625" style="17" customWidth="1"/>
    <col min="13577" max="13577" width="7.42578125" style="17" customWidth="1"/>
    <col min="13578" max="13578" width="7.85546875" style="17" customWidth="1"/>
    <col min="13579" max="13579" width="8.42578125" style="17" customWidth="1"/>
    <col min="13580" max="13580" width="4.5703125" style="17" customWidth="1"/>
    <col min="13581" max="13581" width="7.85546875" style="17" customWidth="1"/>
    <col min="13582" max="13582" width="7.42578125" style="17" customWidth="1"/>
    <col min="13583" max="13583" width="8.140625" style="17" customWidth="1"/>
    <col min="13584" max="13584" width="7.85546875" style="17" customWidth="1"/>
    <col min="13585" max="13585" width="4.5703125" style="17" customWidth="1"/>
    <col min="13586" max="13586" width="5.5703125" style="17" customWidth="1"/>
    <col min="13587" max="13587" width="9.140625" style="17" customWidth="1"/>
    <col min="13588" max="13588" width="7" style="17" customWidth="1"/>
    <col min="13589" max="13589" width="8.42578125" style="17" customWidth="1"/>
    <col min="13590" max="13590" width="9" style="17" customWidth="1"/>
    <col min="13591" max="13593" width="4.5703125" style="17" customWidth="1"/>
    <col min="13594" max="13594" width="7.140625" style="17" customWidth="1"/>
    <col min="13595" max="13595" width="8.5703125" style="17" customWidth="1"/>
    <col min="13596" max="13599" width="4.5703125" style="17" customWidth="1"/>
    <col min="13600" max="13601" width="11.5703125" style="17"/>
    <col min="13602" max="13602" width="7.140625" style="17" customWidth="1"/>
    <col min="13603" max="13603" width="7.42578125" style="17" customWidth="1"/>
    <col min="13604" max="13604" width="6.5703125" style="17" customWidth="1"/>
    <col min="13605" max="13605" width="8.140625" style="17" customWidth="1"/>
    <col min="13606" max="13606" width="9.140625" style="17" customWidth="1"/>
    <col min="13607" max="13607" width="11.5703125" style="17"/>
    <col min="13608" max="13608" width="4.42578125" style="17" customWidth="1"/>
    <col min="13609" max="13609" width="4.85546875" style="17" customWidth="1"/>
    <col min="13610" max="13610" width="3.5703125" style="17" customWidth="1"/>
    <col min="13611" max="13611" width="4.42578125" style="17" customWidth="1"/>
    <col min="13612" max="13824" width="11.5703125" style="17"/>
    <col min="13825" max="13825" width="1.85546875" style="17" customWidth="1"/>
    <col min="13826" max="13826" width="32" style="17" customWidth="1"/>
    <col min="13827" max="13827" width="8" style="17" customWidth="1"/>
    <col min="13828" max="13828" width="8.42578125" style="17" customWidth="1"/>
    <col min="13829" max="13831" width="4.5703125" style="17" customWidth="1"/>
    <col min="13832" max="13832" width="7.140625" style="17" customWidth="1"/>
    <col min="13833" max="13833" width="7.42578125" style="17" customWidth="1"/>
    <col min="13834" max="13834" width="7.85546875" style="17" customWidth="1"/>
    <col min="13835" max="13835" width="8.42578125" style="17" customWidth="1"/>
    <col min="13836" max="13836" width="4.5703125" style="17" customWidth="1"/>
    <col min="13837" max="13837" width="7.85546875" style="17" customWidth="1"/>
    <col min="13838" max="13838" width="7.42578125" style="17" customWidth="1"/>
    <col min="13839" max="13839" width="8.140625" style="17" customWidth="1"/>
    <col min="13840" max="13840" width="7.85546875" style="17" customWidth="1"/>
    <col min="13841" max="13841" width="4.5703125" style="17" customWidth="1"/>
    <col min="13842" max="13842" width="5.5703125" style="17" customWidth="1"/>
    <col min="13843" max="13843" width="9.140625" style="17" customWidth="1"/>
    <col min="13844" max="13844" width="7" style="17" customWidth="1"/>
    <col min="13845" max="13845" width="8.42578125" style="17" customWidth="1"/>
    <col min="13846" max="13846" width="9" style="17" customWidth="1"/>
    <col min="13847" max="13849" width="4.5703125" style="17" customWidth="1"/>
    <col min="13850" max="13850" width="7.140625" style="17" customWidth="1"/>
    <col min="13851" max="13851" width="8.5703125" style="17" customWidth="1"/>
    <col min="13852" max="13855" width="4.5703125" style="17" customWidth="1"/>
    <col min="13856" max="13857" width="11.5703125" style="17"/>
    <col min="13858" max="13858" width="7.140625" style="17" customWidth="1"/>
    <col min="13859" max="13859" width="7.42578125" style="17" customWidth="1"/>
    <col min="13860" max="13860" width="6.5703125" style="17" customWidth="1"/>
    <col min="13861" max="13861" width="8.140625" style="17" customWidth="1"/>
    <col min="13862" max="13862" width="9.140625" style="17" customWidth="1"/>
    <col min="13863" max="13863" width="11.5703125" style="17"/>
    <col min="13864" max="13864" width="4.42578125" style="17" customWidth="1"/>
    <col min="13865" max="13865" width="4.85546875" style="17" customWidth="1"/>
    <col min="13866" max="13866" width="3.5703125" style="17" customWidth="1"/>
    <col min="13867" max="13867" width="4.42578125" style="17" customWidth="1"/>
    <col min="13868" max="14080" width="11.5703125" style="17"/>
    <col min="14081" max="14081" width="1.85546875" style="17" customWidth="1"/>
    <col min="14082" max="14082" width="32" style="17" customWidth="1"/>
    <col min="14083" max="14083" width="8" style="17" customWidth="1"/>
    <col min="14084" max="14084" width="8.42578125" style="17" customWidth="1"/>
    <col min="14085" max="14087" width="4.5703125" style="17" customWidth="1"/>
    <col min="14088" max="14088" width="7.140625" style="17" customWidth="1"/>
    <col min="14089" max="14089" width="7.42578125" style="17" customWidth="1"/>
    <col min="14090" max="14090" width="7.85546875" style="17" customWidth="1"/>
    <col min="14091" max="14091" width="8.42578125" style="17" customWidth="1"/>
    <col min="14092" max="14092" width="4.5703125" style="17" customWidth="1"/>
    <col min="14093" max="14093" width="7.85546875" style="17" customWidth="1"/>
    <col min="14094" max="14094" width="7.42578125" style="17" customWidth="1"/>
    <col min="14095" max="14095" width="8.140625" style="17" customWidth="1"/>
    <col min="14096" max="14096" width="7.85546875" style="17" customWidth="1"/>
    <col min="14097" max="14097" width="4.5703125" style="17" customWidth="1"/>
    <col min="14098" max="14098" width="5.5703125" style="17" customWidth="1"/>
    <col min="14099" max="14099" width="9.140625" style="17" customWidth="1"/>
    <col min="14100" max="14100" width="7" style="17" customWidth="1"/>
    <col min="14101" max="14101" width="8.42578125" style="17" customWidth="1"/>
    <col min="14102" max="14102" width="9" style="17" customWidth="1"/>
    <col min="14103" max="14105" width="4.5703125" style="17" customWidth="1"/>
    <col min="14106" max="14106" width="7.140625" style="17" customWidth="1"/>
    <col min="14107" max="14107" width="8.5703125" style="17" customWidth="1"/>
    <col min="14108" max="14111" width="4.5703125" style="17" customWidth="1"/>
    <col min="14112" max="14113" width="11.5703125" style="17"/>
    <col min="14114" max="14114" width="7.140625" style="17" customWidth="1"/>
    <col min="14115" max="14115" width="7.42578125" style="17" customWidth="1"/>
    <col min="14116" max="14116" width="6.5703125" style="17" customWidth="1"/>
    <col min="14117" max="14117" width="8.140625" style="17" customWidth="1"/>
    <col min="14118" max="14118" width="9.140625" style="17" customWidth="1"/>
    <col min="14119" max="14119" width="11.5703125" style="17"/>
    <col min="14120" max="14120" width="4.42578125" style="17" customWidth="1"/>
    <col min="14121" max="14121" width="4.85546875" style="17" customWidth="1"/>
    <col min="14122" max="14122" width="3.5703125" style="17" customWidth="1"/>
    <col min="14123" max="14123" width="4.42578125" style="17" customWidth="1"/>
    <col min="14124" max="14336" width="11.5703125" style="17"/>
    <col min="14337" max="14337" width="1.85546875" style="17" customWidth="1"/>
    <col min="14338" max="14338" width="32" style="17" customWidth="1"/>
    <col min="14339" max="14339" width="8" style="17" customWidth="1"/>
    <col min="14340" max="14340" width="8.42578125" style="17" customWidth="1"/>
    <col min="14341" max="14343" width="4.5703125" style="17" customWidth="1"/>
    <col min="14344" max="14344" width="7.140625" style="17" customWidth="1"/>
    <col min="14345" max="14345" width="7.42578125" style="17" customWidth="1"/>
    <col min="14346" max="14346" width="7.85546875" style="17" customWidth="1"/>
    <col min="14347" max="14347" width="8.42578125" style="17" customWidth="1"/>
    <col min="14348" max="14348" width="4.5703125" style="17" customWidth="1"/>
    <col min="14349" max="14349" width="7.85546875" style="17" customWidth="1"/>
    <col min="14350" max="14350" width="7.42578125" style="17" customWidth="1"/>
    <col min="14351" max="14351" width="8.140625" style="17" customWidth="1"/>
    <col min="14352" max="14352" width="7.85546875" style="17" customWidth="1"/>
    <col min="14353" max="14353" width="4.5703125" style="17" customWidth="1"/>
    <col min="14354" max="14354" width="5.5703125" style="17" customWidth="1"/>
    <col min="14355" max="14355" width="9.140625" style="17" customWidth="1"/>
    <col min="14356" max="14356" width="7" style="17" customWidth="1"/>
    <col min="14357" max="14357" width="8.42578125" style="17" customWidth="1"/>
    <col min="14358" max="14358" width="9" style="17" customWidth="1"/>
    <col min="14359" max="14361" width="4.5703125" style="17" customWidth="1"/>
    <col min="14362" max="14362" width="7.140625" style="17" customWidth="1"/>
    <col min="14363" max="14363" width="8.5703125" style="17" customWidth="1"/>
    <col min="14364" max="14367" width="4.5703125" style="17" customWidth="1"/>
    <col min="14368" max="14369" width="11.5703125" style="17"/>
    <col min="14370" max="14370" width="7.140625" style="17" customWidth="1"/>
    <col min="14371" max="14371" width="7.42578125" style="17" customWidth="1"/>
    <col min="14372" max="14372" width="6.5703125" style="17" customWidth="1"/>
    <col min="14373" max="14373" width="8.140625" style="17" customWidth="1"/>
    <col min="14374" max="14374" width="9.140625" style="17" customWidth="1"/>
    <col min="14375" max="14375" width="11.5703125" style="17"/>
    <col min="14376" max="14376" width="4.42578125" style="17" customWidth="1"/>
    <col min="14377" max="14377" width="4.85546875" style="17" customWidth="1"/>
    <col min="14378" max="14378" width="3.5703125" style="17" customWidth="1"/>
    <col min="14379" max="14379" width="4.42578125" style="17" customWidth="1"/>
    <col min="14380" max="14592" width="11.5703125" style="17"/>
    <col min="14593" max="14593" width="1.85546875" style="17" customWidth="1"/>
    <col min="14594" max="14594" width="32" style="17" customWidth="1"/>
    <col min="14595" max="14595" width="8" style="17" customWidth="1"/>
    <col min="14596" max="14596" width="8.42578125" style="17" customWidth="1"/>
    <col min="14597" max="14599" width="4.5703125" style="17" customWidth="1"/>
    <col min="14600" max="14600" width="7.140625" style="17" customWidth="1"/>
    <col min="14601" max="14601" width="7.42578125" style="17" customWidth="1"/>
    <col min="14602" max="14602" width="7.85546875" style="17" customWidth="1"/>
    <col min="14603" max="14603" width="8.42578125" style="17" customWidth="1"/>
    <col min="14604" max="14604" width="4.5703125" style="17" customWidth="1"/>
    <col min="14605" max="14605" width="7.85546875" style="17" customWidth="1"/>
    <col min="14606" max="14606" width="7.42578125" style="17" customWidth="1"/>
    <col min="14607" max="14607" width="8.140625" style="17" customWidth="1"/>
    <col min="14608" max="14608" width="7.85546875" style="17" customWidth="1"/>
    <col min="14609" max="14609" width="4.5703125" style="17" customWidth="1"/>
    <col min="14610" max="14610" width="5.5703125" style="17" customWidth="1"/>
    <col min="14611" max="14611" width="9.140625" style="17" customWidth="1"/>
    <col min="14612" max="14612" width="7" style="17" customWidth="1"/>
    <col min="14613" max="14613" width="8.42578125" style="17" customWidth="1"/>
    <col min="14614" max="14614" width="9" style="17" customWidth="1"/>
    <col min="14615" max="14617" width="4.5703125" style="17" customWidth="1"/>
    <col min="14618" max="14618" width="7.140625" style="17" customWidth="1"/>
    <col min="14619" max="14619" width="8.5703125" style="17" customWidth="1"/>
    <col min="14620" max="14623" width="4.5703125" style="17" customWidth="1"/>
    <col min="14624" max="14625" width="11.5703125" style="17"/>
    <col min="14626" max="14626" width="7.140625" style="17" customWidth="1"/>
    <col min="14627" max="14627" width="7.42578125" style="17" customWidth="1"/>
    <col min="14628" max="14628" width="6.5703125" style="17" customWidth="1"/>
    <col min="14629" max="14629" width="8.140625" style="17" customWidth="1"/>
    <col min="14630" max="14630" width="9.140625" style="17" customWidth="1"/>
    <col min="14631" max="14631" width="11.5703125" style="17"/>
    <col min="14632" max="14632" width="4.42578125" style="17" customWidth="1"/>
    <col min="14633" max="14633" width="4.85546875" style="17" customWidth="1"/>
    <col min="14634" max="14634" width="3.5703125" style="17" customWidth="1"/>
    <col min="14635" max="14635" width="4.42578125" style="17" customWidth="1"/>
    <col min="14636" max="14848" width="11.5703125" style="17"/>
    <col min="14849" max="14849" width="1.85546875" style="17" customWidth="1"/>
    <col min="14850" max="14850" width="32" style="17" customWidth="1"/>
    <col min="14851" max="14851" width="8" style="17" customWidth="1"/>
    <col min="14852" max="14852" width="8.42578125" style="17" customWidth="1"/>
    <col min="14853" max="14855" width="4.5703125" style="17" customWidth="1"/>
    <col min="14856" max="14856" width="7.140625" style="17" customWidth="1"/>
    <col min="14857" max="14857" width="7.42578125" style="17" customWidth="1"/>
    <col min="14858" max="14858" width="7.85546875" style="17" customWidth="1"/>
    <col min="14859" max="14859" width="8.42578125" style="17" customWidth="1"/>
    <col min="14860" max="14860" width="4.5703125" style="17" customWidth="1"/>
    <col min="14861" max="14861" width="7.85546875" style="17" customWidth="1"/>
    <col min="14862" max="14862" width="7.42578125" style="17" customWidth="1"/>
    <col min="14863" max="14863" width="8.140625" style="17" customWidth="1"/>
    <col min="14864" max="14864" width="7.85546875" style="17" customWidth="1"/>
    <col min="14865" max="14865" width="4.5703125" style="17" customWidth="1"/>
    <col min="14866" max="14866" width="5.5703125" style="17" customWidth="1"/>
    <col min="14867" max="14867" width="9.140625" style="17" customWidth="1"/>
    <col min="14868" max="14868" width="7" style="17" customWidth="1"/>
    <col min="14869" max="14869" width="8.42578125" style="17" customWidth="1"/>
    <col min="14870" max="14870" width="9" style="17" customWidth="1"/>
    <col min="14871" max="14873" width="4.5703125" style="17" customWidth="1"/>
    <col min="14874" max="14874" width="7.140625" style="17" customWidth="1"/>
    <col min="14875" max="14875" width="8.5703125" style="17" customWidth="1"/>
    <col min="14876" max="14879" width="4.5703125" style="17" customWidth="1"/>
    <col min="14880" max="14881" width="11.5703125" style="17"/>
    <col min="14882" max="14882" width="7.140625" style="17" customWidth="1"/>
    <col min="14883" max="14883" width="7.42578125" style="17" customWidth="1"/>
    <col min="14884" max="14884" width="6.5703125" style="17" customWidth="1"/>
    <col min="14885" max="14885" width="8.140625" style="17" customWidth="1"/>
    <col min="14886" max="14886" width="9.140625" style="17" customWidth="1"/>
    <col min="14887" max="14887" width="11.5703125" style="17"/>
    <col min="14888" max="14888" width="4.42578125" style="17" customWidth="1"/>
    <col min="14889" max="14889" width="4.85546875" style="17" customWidth="1"/>
    <col min="14890" max="14890" width="3.5703125" style="17" customWidth="1"/>
    <col min="14891" max="14891" width="4.42578125" style="17" customWidth="1"/>
    <col min="14892" max="15104" width="11.5703125" style="17"/>
    <col min="15105" max="15105" width="1.85546875" style="17" customWidth="1"/>
    <col min="15106" max="15106" width="32" style="17" customWidth="1"/>
    <col min="15107" max="15107" width="8" style="17" customWidth="1"/>
    <col min="15108" max="15108" width="8.42578125" style="17" customWidth="1"/>
    <col min="15109" max="15111" width="4.5703125" style="17" customWidth="1"/>
    <col min="15112" max="15112" width="7.140625" style="17" customWidth="1"/>
    <col min="15113" max="15113" width="7.42578125" style="17" customWidth="1"/>
    <col min="15114" max="15114" width="7.85546875" style="17" customWidth="1"/>
    <col min="15115" max="15115" width="8.42578125" style="17" customWidth="1"/>
    <col min="15116" max="15116" width="4.5703125" style="17" customWidth="1"/>
    <col min="15117" max="15117" width="7.85546875" style="17" customWidth="1"/>
    <col min="15118" max="15118" width="7.42578125" style="17" customWidth="1"/>
    <col min="15119" max="15119" width="8.140625" style="17" customWidth="1"/>
    <col min="15120" max="15120" width="7.85546875" style="17" customWidth="1"/>
    <col min="15121" max="15121" width="4.5703125" style="17" customWidth="1"/>
    <col min="15122" max="15122" width="5.5703125" style="17" customWidth="1"/>
    <col min="15123" max="15123" width="9.140625" style="17" customWidth="1"/>
    <col min="15124" max="15124" width="7" style="17" customWidth="1"/>
    <col min="15125" max="15125" width="8.42578125" style="17" customWidth="1"/>
    <col min="15126" max="15126" width="9" style="17" customWidth="1"/>
    <col min="15127" max="15129" width="4.5703125" style="17" customWidth="1"/>
    <col min="15130" max="15130" width="7.140625" style="17" customWidth="1"/>
    <col min="15131" max="15131" width="8.5703125" style="17" customWidth="1"/>
    <col min="15132" max="15135" width="4.5703125" style="17" customWidth="1"/>
    <col min="15136" max="15137" width="11.5703125" style="17"/>
    <col min="15138" max="15138" width="7.140625" style="17" customWidth="1"/>
    <col min="15139" max="15139" width="7.42578125" style="17" customWidth="1"/>
    <col min="15140" max="15140" width="6.5703125" style="17" customWidth="1"/>
    <col min="15141" max="15141" width="8.140625" style="17" customWidth="1"/>
    <col min="15142" max="15142" width="9.140625" style="17" customWidth="1"/>
    <col min="15143" max="15143" width="11.5703125" style="17"/>
    <col min="15144" max="15144" width="4.42578125" style="17" customWidth="1"/>
    <col min="15145" max="15145" width="4.85546875" style="17" customWidth="1"/>
    <col min="15146" max="15146" width="3.5703125" style="17" customWidth="1"/>
    <col min="15147" max="15147" width="4.42578125" style="17" customWidth="1"/>
    <col min="15148" max="15360" width="11.5703125" style="17"/>
    <col min="15361" max="15361" width="1.85546875" style="17" customWidth="1"/>
    <col min="15362" max="15362" width="32" style="17" customWidth="1"/>
    <col min="15363" max="15363" width="8" style="17" customWidth="1"/>
    <col min="15364" max="15364" width="8.42578125" style="17" customWidth="1"/>
    <col min="15365" max="15367" width="4.5703125" style="17" customWidth="1"/>
    <col min="15368" max="15368" width="7.140625" style="17" customWidth="1"/>
    <col min="15369" max="15369" width="7.42578125" style="17" customWidth="1"/>
    <col min="15370" max="15370" width="7.85546875" style="17" customWidth="1"/>
    <col min="15371" max="15371" width="8.42578125" style="17" customWidth="1"/>
    <col min="15372" max="15372" width="4.5703125" style="17" customWidth="1"/>
    <col min="15373" max="15373" width="7.85546875" style="17" customWidth="1"/>
    <col min="15374" max="15374" width="7.42578125" style="17" customWidth="1"/>
    <col min="15375" max="15375" width="8.140625" style="17" customWidth="1"/>
    <col min="15376" max="15376" width="7.85546875" style="17" customWidth="1"/>
    <col min="15377" max="15377" width="4.5703125" style="17" customWidth="1"/>
    <col min="15378" max="15378" width="5.5703125" style="17" customWidth="1"/>
    <col min="15379" max="15379" width="9.140625" style="17" customWidth="1"/>
    <col min="15380" max="15380" width="7" style="17" customWidth="1"/>
    <col min="15381" max="15381" width="8.42578125" style="17" customWidth="1"/>
    <col min="15382" max="15382" width="9" style="17" customWidth="1"/>
    <col min="15383" max="15385" width="4.5703125" style="17" customWidth="1"/>
    <col min="15386" max="15386" width="7.140625" style="17" customWidth="1"/>
    <col min="15387" max="15387" width="8.5703125" style="17" customWidth="1"/>
    <col min="15388" max="15391" width="4.5703125" style="17" customWidth="1"/>
    <col min="15392" max="15393" width="11.5703125" style="17"/>
    <col min="15394" max="15394" width="7.140625" style="17" customWidth="1"/>
    <col min="15395" max="15395" width="7.42578125" style="17" customWidth="1"/>
    <col min="15396" max="15396" width="6.5703125" style="17" customWidth="1"/>
    <col min="15397" max="15397" width="8.140625" style="17" customWidth="1"/>
    <col min="15398" max="15398" width="9.140625" style="17" customWidth="1"/>
    <col min="15399" max="15399" width="11.5703125" style="17"/>
    <col min="15400" max="15400" width="4.42578125" style="17" customWidth="1"/>
    <col min="15401" max="15401" width="4.85546875" style="17" customWidth="1"/>
    <col min="15402" max="15402" width="3.5703125" style="17" customWidth="1"/>
    <col min="15403" max="15403" width="4.42578125" style="17" customWidth="1"/>
    <col min="15404" max="15616" width="11.5703125" style="17"/>
    <col min="15617" max="15617" width="1.85546875" style="17" customWidth="1"/>
    <col min="15618" max="15618" width="32" style="17" customWidth="1"/>
    <col min="15619" max="15619" width="8" style="17" customWidth="1"/>
    <col min="15620" max="15620" width="8.42578125" style="17" customWidth="1"/>
    <col min="15621" max="15623" width="4.5703125" style="17" customWidth="1"/>
    <col min="15624" max="15624" width="7.140625" style="17" customWidth="1"/>
    <col min="15625" max="15625" width="7.42578125" style="17" customWidth="1"/>
    <col min="15626" max="15626" width="7.85546875" style="17" customWidth="1"/>
    <col min="15627" max="15627" width="8.42578125" style="17" customWidth="1"/>
    <col min="15628" max="15628" width="4.5703125" style="17" customWidth="1"/>
    <col min="15629" max="15629" width="7.85546875" style="17" customWidth="1"/>
    <col min="15630" max="15630" width="7.42578125" style="17" customWidth="1"/>
    <col min="15631" max="15631" width="8.140625" style="17" customWidth="1"/>
    <col min="15632" max="15632" width="7.85546875" style="17" customWidth="1"/>
    <col min="15633" max="15633" width="4.5703125" style="17" customWidth="1"/>
    <col min="15634" max="15634" width="5.5703125" style="17" customWidth="1"/>
    <col min="15635" max="15635" width="9.140625" style="17" customWidth="1"/>
    <col min="15636" max="15636" width="7" style="17" customWidth="1"/>
    <col min="15637" max="15637" width="8.42578125" style="17" customWidth="1"/>
    <col min="15638" max="15638" width="9" style="17" customWidth="1"/>
    <col min="15639" max="15641" width="4.5703125" style="17" customWidth="1"/>
    <col min="15642" max="15642" width="7.140625" style="17" customWidth="1"/>
    <col min="15643" max="15643" width="8.5703125" style="17" customWidth="1"/>
    <col min="15644" max="15647" width="4.5703125" style="17" customWidth="1"/>
    <col min="15648" max="15649" width="11.5703125" style="17"/>
    <col min="15650" max="15650" width="7.140625" style="17" customWidth="1"/>
    <col min="15651" max="15651" width="7.42578125" style="17" customWidth="1"/>
    <col min="15652" max="15652" width="6.5703125" style="17" customWidth="1"/>
    <col min="15653" max="15653" width="8.140625" style="17" customWidth="1"/>
    <col min="15654" max="15654" width="9.140625" style="17" customWidth="1"/>
    <col min="15655" max="15655" width="11.5703125" style="17"/>
    <col min="15656" max="15656" width="4.42578125" style="17" customWidth="1"/>
    <col min="15657" max="15657" width="4.85546875" style="17" customWidth="1"/>
    <col min="15658" max="15658" width="3.5703125" style="17" customWidth="1"/>
    <col min="15659" max="15659" width="4.42578125" style="17" customWidth="1"/>
    <col min="15660" max="15872" width="11.5703125" style="17"/>
    <col min="15873" max="15873" width="1.85546875" style="17" customWidth="1"/>
    <col min="15874" max="15874" width="32" style="17" customWidth="1"/>
    <col min="15875" max="15875" width="8" style="17" customWidth="1"/>
    <col min="15876" max="15876" width="8.42578125" style="17" customWidth="1"/>
    <col min="15877" max="15879" width="4.5703125" style="17" customWidth="1"/>
    <col min="15880" max="15880" width="7.140625" style="17" customWidth="1"/>
    <col min="15881" max="15881" width="7.42578125" style="17" customWidth="1"/>
    <col min="15882" max="15882" width="7.85546875" style="17" customWidth="1"/>
    <col min="15883" max="15883" width="8.42578125" style="17" customWidth="1"/>
    <col min="15884" max="15884" width="4.5703125" style="17" customWidth="1"/>
    <col min="15885" max="15885" width="7.85546875" style="17" customWidth="1"/>
    <col min="15886" max="15886" width="7.42578125" style="17" customWidth="1"/>
    <col min="15887" max="15887" width="8.140625" style="17" customWidth="1"/>
    <col min="15888" max="15888" width="7.85546875" style="17" customWidth="1"/>
    <col min="15889" max="15889" width="4.5703125" style="17" customWidth="1"/>
    <col min="15890" max="15890" width="5.5703125" style="17" customWidth="1"/>
    <col min="15891" max="15891" width="9.140625" style="17" customWidth="1"/>
    <col min="15892" max="15892" width="7" style="17" customWidth="1"/>
    <col min="15893" max="15893" width="8.42578125" style="17" customWidth="1"/>
    <col min="15894" max="15894" width="9" style="17" customWidth="1"/>
    <col min="15895" max="15897" width="4.5703125" style="17" customWidth="1"/>
    <col min="15898" max="15898" width="7.140625" style="17" customWidth="1"/>
    <col min="15899" max="15899" width="8.5703125" style="17" customWidth="1"/>
    <col min="15900" max="15903" width="4.5703125" style="17" customWidth="1"/>
    <col min="15904" max="15905" width="11.5703125" style="17"/>
    <col min="15906" max="15906" width="7.140625" style="17" customWidth="1"/>
    <col min="15907" max="15907" width="7.42578125" style="17" customWidth="1"/>
    <col min="15908" max="15908" width="6.5703125" style="17" customWidth="1"/>
    <col min="15909" max="15909" width="8.140625" style="17" customWidth="1"/>
    <col min="15910" max="15910" width="9.140625" style="17" customWidth="1"/>
    <col min="15911" max="15911" width="11.5703125" style="17"/>
    <col min="15912" max="15912" width="4.42578125" style="17" customWidth="1"/>
    <col min="15913" max="15913" width="4.85546875" style="17" customWidth="1"/>
    <col min="15914" max="15914" width="3.5703125" style="17" customWidth="1"/>
    <col min="15915" max="15915" width="4.42578125" style="17" customWidth="1"/>
    <col min="15916" max="16128" width="11.5703125" style="17"/>
    <col min="16129" max="16129" width="1.85546875" style="17" customWidth="1"/>
    <col min="16130" max="16130" width="32" style="17" customWidth="1"/>
    <col min="16131" max="16131" width="8" style="17" customWidth="1"/>
    <col min="16132" max="16132" width="8.42578125" style="17" customWidth="1"/>
    <col min="16133" max="16135" width="4.5703125" style="17" customWidth="1"/>
    <col min="16136" max="16136" width="7.140625" style="17" customWidth="1"/>
    <col min="16137" max="16137" width="7.42578125" style="17" customWidth="1"/>
    <col min="16138" max="16138" width="7.85546875" style="17" customWidth="1"/>
    <col min="16139" max="16139" width="8.42578125" style="17" customWidth="1"/>
    <col min="16140" max="16140" width="4.5703125" style="17" customWidth="1"/>
    <col min="16141" max="16141" width="7.85546875" style="17" customWidth="1"/>
    <col min="16142" max="16142" width="7.42578125" style="17" customWidth="1"/>
    <col min="16143" max="16143" width="8.140625" style="17" customWidth="1"/>
    <col min="16144" max="16144" width="7.85546875" style="17" customWidth="1"/>
    <col min="16145" max="16145" width="4.5703125" style="17" customWidth="1"/>
    <col min="16146" max="16146" width="5.5703125" style="17" customWidth="1"/>
    <col min="16147" max="16147" width="9.140625" style="17" customWidth="1"/>
    <col min="16148" max="16148" width="7" style="17" customWidth="1"/>
    <col min="16149" max="16149" width="8.42578125" style="17" customWidth="1"/>
    <col min="16150" max="16150" width="9" style="17" customWidth="1"/>
    <col min="16151" max="16153" width="4.5703125" style="17" customWidth="1"/>
    <col min="16154" max="16154" width="7.140625" style="17" customWidth="1"/>
    <col min="16155" max="16155" width="8.5703125" style="17" customWidth="1"/>
    <col min="16156" max="16159" width="4.5703125" style="17" customWidth="1"/>
    <col min="16160" max="16161" width="11.5703125" style="17"/>
    <col min="16162" max="16162" width="7.140625" style="17" customWidth="1"/>
    <col min="16163" max="16163" width="7.42578125" style="17" customWidth="1"/>
    <col min="16164" max="16164" width="6.5703125" style="17" customWidth="1"/>
    <col min="16165" max="16165" width="8.140625" style="17" customWidth="1"/>
    <col min="16166" max="16166" width="9.140625" style="17" customWidth="1"/>
    <col min="16167" max="16167" width="11.5703125" style="17"/>
    <col min="16168" max="16168" width="4.42578125" style="17" customWidth="1"/>
    <col min="16169" max="16169" width="4.85546875" style="17" customWidth="1"/>
    <col min="16170" max="16170" width="3.5703125" style="17" customWidth="1"/>
    <col min="16171" max="16171" width="4.42578125" style="17" customWidth="1"/>
    <col min="16172" max="16384" width="11.5703125" style="17"/>
  </cols>
  <sheetData>
    <row r="1" spans="3:22" ht="15.75" thickBot="1"/>
    <row r="2" spans="3:22" s="180" customFormat="1" ht="18.75">
      <c r="C2" s="753" t="s">
        <v>479</v>
      </c>
      <c r="D2" s="754"/>
      <c r="E2" s="754"/>
      <c r="F2" s="754"/>
      <c r="G2" s="754"/>
      <c r="H2" s="754"/>
      <c r="I2" s="754"/>
      <c r="J2" s="754"/>
      <c r="K2" s="754"/>
      <c r="L2" s="754"/>
      <c r="M2" s="754"/>
      <c r="N2" s="754"/>
      <c r="O2" s="754"/>
      <c r="P2" s="754"/>
      <c r="Q2" s="755"/>
      <c r="S2" s="35"/>
    </row>
    <row r="3" spans="3:22" s="180" customFormat="1" ht="23.45" customHeight="1" thickBot="1">
      <c r="C3" s="756"/>
      <c r="D3" s="757"/>
      <c r="E3" s="757"/>
      <c r="F3" s="757"/>
      <c r="G3" s="757"/>
      <c r="H3" s="757"/>
      <c r="I3" s="757"/>
      <c r="J3" s="757"/>
      <c r="K3" s="757"/>
      <c r="L3" s="757"/>
      <c r="M3" s="757"/>
      <c r="N3" s="757"/>
      <c r="O3" s="757"/>
      <c r="P3" s="757"/>
      <c r="Q3" s="758"/>
      <c r="S3" s="35"/>
    </row>
    <row r="4" spans="3:22" ht="27" customHeight="1" thickBot="1">
      <c r="C4" s="181"/>
      <c r="D4" s="182"/>
      <c r="E4" s="182"/>
      <c r="F4" s="182"/>
      <c r="G4" s="182"/>
      <c r="H4" s="182"/>
      <c r="I4" s="182"/>
      <c r="J4" s="182"/>
      <c r="K4" s="183"/>
      <c r="L4" s="759" t="s">
        <v>480</v>
      </c>
      <c r="M4" s="760"/>
      <c r="N4" s="760"/>
      <c r="O4" s="760"/>
      <c r="P4" s="761"/>
      <c r="Q4" s="184"/>
    </row>
    <row r="5" spans="3:22" ht="27" customHeight="1">
      <c r="C5" s="762" t="s">
        <v>481</v>
      </c>
      <c r="D5" s="763"/>
      <c r="E5" s="763"/>
      <c r="F5" s="763"/>
      <c r="G5" s="763"/>
      <c r="H5" s="763"/>
      <c r="I5" s="763"/>
      <c r="J5" s="763"/>
      <c r="K5" s="40">
        <v>1400</v>
      </c>
      <c r="L5" s="764">
        <v>54687158</v>
      </c>
      <c r="M5" s="765"/>
      <c r="N5" s="765"/>
      <c r="O5" s="765"/>
      <c r="P5" s="766"/>
      <c r="Q5" s="18" t="s">
        <v>9</v>
      </c>
    </row>
    <row r="6" spans="3:22" ht="27" customHeight="1">
      <c r="C6" s="748" t="s">
        <v>482</v>
      </c>
      <c r="D6" s="749"/>
      <c r="E6" s="749"/>
      <c r="F6" s="749"/>
      <c r="G6" s="749"/>
      <c r="H6" s="749"/>
      <c r="I6" s="749"/>
      <c r="J6" s="749"/>
      <c r="K6" s="43">
        <v>1401</v>
      </c>
      <c r="L6" s="750"/>
      <c r="M6" s="751"/>
      <c r="N6" s="751"/>
      <c r="O6" s="751"/>
      <c r="P6" s="752"/>
      <c r="Q6" s="20" t="s">
        <v>9</v>
      </c>
    </row>
    <row r="7" spans="3:22" ht="27" customHeight="1">
      <c r="C7" s="185" t="s">
        <v>483</v>
      </c>
      <c r="D7" s="26"/>
      <c r="E7" s="26"/>
      <c r="F7" s="26"/>
      <c r="G7" s="26"/>
      <c r="H7" s="26"/>
      <c r="I7" s="26"/>
      <c r="J7" s="26"/>
      <c r="K7" s="43">
        <v>1402</v>
      </c>
      <c r="L7" s="750"/>
      <c r="M7" s="751"/>
      <c r="N7" s="751"/>
      <c r="O7" s="751"/>
      <c r="P7" s="752"/>
      <c r="Q7" s="20" t="s">
        <v>9</v>
      </c>
    </row>
    <row r="8" spans="3:22" ht="27" customHeight="1">
      <c r="C8" s="767" t="s">
        <v>484</v>
      </c>
      <c r="D8" s="768"/>
      <c r="E8" s="768"/>
      <c r="F8" s="768"/>
      <c r="G8" s="768"/>
      <c r="H8" s="768"/>
      <c r="I8" s="768"/>
      <c r="J8" s="768"/>
      <c r="K8" s="43">
        <v>1403</v>
      </c>
      <c r="L8" s="750"/>
      <c r="M8" s="751"/>
      <c r="N8" s="751"/>
      <c r="O8" s="751"/>
      <c r="P8" s="752"/>
      <c r="Q8" s="20" t="s">
        <v>9</v>
      </c>
    </row>
    <row r="9" spans="3:22" ht="27" customHeight="1">
      <c r="C9" s="767" t="s">
        <v>485</v>
      </c>
      <c r="D9" s="768"/>
      <c r="E9" s="768"/>
      <c r="F9" s="768"/>
      <c r="G9" s="768"/>
      <c r="H9" s="768"/>
      <c r="I9" s="768"/>
      <c r="J9" s="768"/>
      <c r="K9" s="43">
        <v>1587</v>
      </c>
      <c r="L9" s="750"/>
      <c r="M9" s="751"/>
      <c r="N9" s="751"/>
      <c r="O9" s="751"/>
      <c r="P9" s="752"/>
      <c r="Q9" s="20" t="s">
        <v>9</v>
      </c>
    </row>
    <row r="10" spans="3:22" ht="27" customHeight="1">
      <c r="C10" s="748" t="s">
        <v>277</v>
      </c>
      <c r="D10" s="749"/>
      <c r="E10" s="749"/>
      <c r="F10" s="749"/>
      <c r="G10" s="749"/>
      <c r="H10" s="749"/>
      <c r="I10" s="749"/>
      <c r="J10" s="749"/>
      <c r="K10" s="43">
        <v>1588</v>
      </c>
      <c r="L10" s="750">
        <f>18063+1200000</f>
        <v>1218063</v>
      </c>
      <c r="M10" s="751"/>
      <c r="N10" s="751"/>
      <c r="O10" s="751"/>
      <c r="P10" s="752"/>
      <c r="Q10" s="20" t="s">
        <v>9</v>
      </c>
    </row>
    <row r="11" spans="3:22" ht="54.6" customHeight="1">
      <c r="C11" s="767" t="s">
        <v>486</v>
      </c>
      <c r="D11" s="768"/>
      <c r="E11" s="768"/>
      <c r="F11" s="768"/>
      <c r="G11" s="768"/>
      <c r="H11" s="768"/>
      <c r="I11" s="768"/>
      <c r="J11" s="768"/>
      <c r="K11" s="43">
        <v>1404</v>
      </c>
      <c r="L11" s="750"/>
      <c r="M11" s="751"/>
      <c r="N11" s="751"/>
      <c r="O11" s="751"/>
      <c r="P11" s="752"/>
      <c r="Q11" s="20" t="s">
        <v>9</v>
      </c>
    </row>
    <row r="12" spans="3:22" ht="27" customHeight="1" thickBot="1">
      <c r="C12" s="769" t="s">
        <v>487</v>
      </c>
      <c r="D12" s="770"/>
      <c r="E12" s="770"/>
      <c r="F12" s="770"/>
      <c r="G12" s="770"/>
      <c r="H12" s="770"/>
      <c r="I12" s="770"/>
      <c r="J12" s="770"/>
      <c r="K12" s="41">
        <v>1405</v>
      </c>
      <c r="L12" s="771"/>
      <c r="M12" s="772"/>
      <c r="N12" s="772"/>
      <c r="O12" s="772"/>
      <c r="P12" s="773"/>
      <c r="Q12" s="186" t="s">
        <v>9</v>
      </c>
    </row>
    <row r="13" spans="3:22" ht="27" customHeight="1" thickBot="1">
      <c r="C13" s="774" t="s">
        <v>488</v>
      </c>
      <c r="D13" s="775"/>
      <c r="E13" s="775"/>
      <c r="F13" s="775"/>
      <c r="G13" s="775"/>
      <c r="H13" s="775"/>
      <c r="I13" s="775"/>
      <c r="J13" s="776"/>
      <c r="K13" s="30">
        <v>1410</v>
      </c>
      <c r="L13" s="777">
        <f>SUM(L5:P12)</f>
        <v>55905221</v>
      </c>
      <c r="M13" s="777"/>
      <c r="N13" s="777"/>
      <c r="O13" s="777"/>
      <c r="P13" s="777"/>
      <c r="Q13" s="39" t="s">
        <v>27</v>
      </c>
    </row>
    <row r="14" spans="3:22" ht="27" customHeight="1" thickBot="1">
      <c r="C14" s="778" t="s">
        <v>489</v>
      </c>
      <c r="D14" s="779"/>
      <c r="E14" s="779"/>
      <c r="F14" s="779"/>
      <c r="G14" s="779"/>
      <c r="H14" s="779"/>
      <c r="I14" s="779"/>
      <c r="J14" s="780"/>
      <c r="K14" s="166">
        <v>1406</v>
      </c>
      <c r="L14" s="765"/>
      <c r="M14" s="765"/>
      <c r="N14" s="765"/>
      <c r="O14" s="765"/>
      <c r="P14" s="765"/>
      <c r="Q14" s="187" t="s">
        <v>366</v>
      </c>
      <c r="S14" s="31" t="s">
        <v>490</v>
      </c>
      <c r="T14" s="31"/>
      <c r="U14" s="31"/>
      <c r="V14" s="31"/>
    </row>
    <row r="15" spans="3:22" ht="27" customHeight="1" thickBot="1">
      <c r="C15" s="767" t="s">
        <v>491</v>
      </c>
      <c r="D15" s="768"/>
      <c r="E15" s="768"/>
      <c r="F15" s="768"/>
      <c r="G15" s="768"/>
      <c r="H15" s="768"/>
      <c r="I15" s="768"/>
      <c r="J15" s="781"/>
      <c r="K15" s="19">
        <v>1407</v>
      </c>
      <c r="L15" s="765"/>
      <c r="M15" s="765"/>
      <c r="N15" s="765"/>
      <c r="O15" s="765"/>
      <c r="P15" s="765"/>
      <c r="Q15" s="21" t="s">
        <v>366</v>
      </c>
      <c r="S15" s="31" t="s">
        <v>490</v>
      </c>
    </row>
    <row r="16" spans="3:22" ht="27" customHeight="1" thickBot="1">
      <c r="C16" s="767" t="s">
        <v>492</v>
      </c>
      <c r="D16" s="768"/>
      <c r="E16" s="768"/>
      <c r="F16" s="768"/>
      <c r="G16" s="768"/>
      <c r="H16" s="768"/>
      <c r="I16" s="768"/>
      <c r="J16" s="781"/>
      <c r="K16" s="19">
        <v>1408</v>
      </c>
      <c r="L16" s="765"/>
      <c r="M16" s="765"/>
      <c r="N16" s="765"/>
      <c r="O16" s="765"/>
      <c r="P16" s="765"/>
      <c r="Q16" s="21" t="s">
        <v>366</v>
      </c>
      <c r="S16" s="31" t="s">
        <v>490</v>
      </c>
    </row>
    <row r="17" spans="3:17" ht="27" customHeight="1" thickBot="1">
      <c r="C17" s="767" t="s">
        <v>493</v>
      </c>
      <c r="D17" s="768"/>
      <c r="E17" s="768"/>
      <c r="F17" s="768"/>
      <c r="G17" s="768"/>
      <c r="H17" s="768"/>
      <c r="I17" s="768"/>
      <c r="J17" s="781"/>
      <c r="K17" s="19">
        <v>1409</v>
      </c>
      <c r="L17" s="765"/>
      <c r="M17" s="765"/>
      <c r="N17" s="765"/>
      <c r="O17" s="765"/>
      <c r="P17" s="765"/>
      <c r="Q17" s="21" t="s">
        <v>366</v>
      </c>
    </row>
    <row r="18" spans="3:17" ht="27" customHeight="1" thickBot="1">
      <c r="C18" s="767" t="s">
        <v>494</v>
      </c>
      <c r="D18" s="768"/>
      <c r="E18" s="768"/>
      <c r="F18" s="768"/>
      <c r="G18" s="768"/>
      <c r="H18" s="768"/>
      <c r="I18" s="768"/>
      <c r="J18" s="781"/>
      <c r="K18" s="19">
        <v>1429</v>
      </c>
      <c r="L18" s="765"/>
      <c r="M18" s="765"/>
      <c r="N18" s="765"/>
      <c r="O18" s="765"/>
      <c r="P18" s="765"/>
      <c r="Q18" s="21" t="s">
        <v>366</v>
      </c>
    </row>
    <row r="19" spans="3:17" ht="27" customHeight="1" thickBot="1">
      <c r="C19" s="767" t="s">
        <v>495</v>
      </c>
      <c r="D19" s="768"/>
      <c r="E19" s="768"/>
      <c r="F19" s="768"/>
      <c r="G19" s="768"/>
      <c r="H19" s="768"/>
      <c r="I19" s="768"/>
      <c r="J19" s="781"/>
      <c r="K19" s="19">
        <v>1411</v>
      </c>
      <c r="L19" s="765">
        <v>1294883</v>
      </c>
      <c r="M19" s="765"/>
      <c r="N19" s="765"/>
      <c r="O19" s="765"/>
      <c r="P19" s="765"/>
      <c r="Q19" s="21" t="s">
        <v>366</v>
      </c>
    </row>
    <row r="20" spans="3:17" ht="27" customHeight="1" thickBot="1">
      <c r="C20" s="767" t="s">
        <v>496</v>
      </c>
      <c r="D20" s="768"/>
      <c r="E20" s="768"/>
      <c r="F20" s="768"/>
      <c r="G20" s="768"/>
      <c r="H20" s="768"/>
      <c r="I20" s="768"/>
      <c r="J20" s="781"/>
      <c r="K20" s="19">
        <v>1412</v>
      </c>
      <c r="L20" s="765">
        <v>581895</v>
      </c>
      <c r="M20" s="765"/>
      <c r="N20" s="765"/>
      <c r="O20" s="765"/>
      <c r="P20" s="765"/>
      <c r="Q20" s="21" t="s">
        <v>366</v>
      </c>
    </row>
    <row r="21" spans="3:17" ht="27" customHeight="1" thickBot="1">
      <c r="C21" s="767" t="s">
        <v>497</v>
      </c>
      <c r="D21" s="768"/>
      <c r="E21" s="768"/>
      <c r="F21" s="768"/>
      <c r="G21" s="768"/>
      <c r="H21" s="768"/>
      <c r="I21" s="768"/>
      <c r="J21" s="781"/>
      <c r="K21" s="19">
        <v>1413</v>
      </c>
      <c r="L21" s="765"/>
      <c r="M21" s="765"/>
      <c r="N21" s="765"/>
      <c r="O21" s="765"/>
      <c r="P21" s="765"/>
      <c r="Q21" s="21" t="s">
        <v>366</v>
      </c>
    </row>
    <row r="22" spans="3:17" ht="27" customHeight="1" thickBot="1">
      <c r="C22" s="767" t="s">
        <v>498</v>
      </c>
      <c r="D22" s="768"/>
      <c r="E22" s="768"/>
      <c r="F22" s="768"/>
      <c r="G22" s="768"/>
      <c r="H22" s="768"/>
      <c r="I22" s="768"/>
      <c r="J22" s="781"/>
      <c r="K22" s="19">
        <v>1414</v>
      </c>
      <c r="L22" s="765"/>
      <c r="M22" s="765"/>
      <c r="N22" s="765"/>
      <c r="O22" s="765"/>
      <c r="P22" s="765"/>
      <c r="Q22" s="21" t="s">
        <v>366</v>
      </c>
    </row>
    <row r="23" spans="3:17" ht="27" customHeight="1" thickBot="1">
      <c r="C23" s="767" t="s">
        <v>499</v>
      </c>
      <c r="D23" s="768"/>
      <c r="E23" s="768"/>
      <c r="F23" s="768"/>
      <c r="G23" s="768"/>
      <c r="H23" s="768"/>
      <c r="I23" s="768"/>
      <c r="J23" s="781"/>
      <c r="K23" s="19">
        <v>1415</v>
      </c>
      <c r="L23" s="765">
        <v>1282968</v>
      </c>
      <c r="M23" s="765"/>
      <c r="N23" s="765"/>
      <c r="O23" s="765"/>
      <c r="P23" s="765"/>
      <c r="Q23" s="21" t="s">
        <v>366</v>
      </c>
    </row>
    <row r="24" spans="3:17" ht="27" customHeight="1" thickBot="1">
      <c r="C24" s="782" t="s">
        <v>500</v>
      </c>
      <c r="D24" s="783"/>
      <c r="E24" s="783"/>
      <c r="F24" s="783"/>
      <c r="G24" s="783"/>
      <c r="H24" s="783"/>
      <c r="I24" s="783"/>
      <c r="J24" s="784"/>
      <c r="K24" s="19">
        <v>1416</v>
      </c>
      <c r="L24" s="765"/>
      <c r="M24" s="765"/>
      <c r="N24" s="765"/>
      <c r="O24" s="765"/>
      <c r="P24" s="765"/>
      <c r="Q24" s="21" t="s">
        <v>366</v>
      </c>
    </row>
    <row r="25" spans="3:17" ht="27" customHeight="1" thickBot="1">
      <c r="C25" s="782" t="s">
        <v>501</v>
      </c>
      <c r="D25" s="783"/>
      <c r="E25" s="783"/>
      <c r="F25" s="783"/>
      <c r="G25" s="783"/>
      <c r="H25" s="783"/>
      <c r="I25" s="783"/>
      <c r="J25" s="784"/>
      <c r="K25" s="19">
        <v>1417</v>
      </c>
      <c r="L25" s="765"/>
      <c r="M25" s="765"/>
      <c r="N25" s="765"/>
      <c r="O25" s="765"/>
      <c r="P25" s="765"/>
      <c r="Q25" s="21" t="s">
        <v>366</v>
      </c>
    </row>
    <row r="26" spans="3:17" ht="27" customHeight="1" thickBot="1">
      <c r="C26" s="782" t="s">
        <v>502</v>
      </c>
      <c r="D26" s="783"/>
      <c r="E26" s="783"/>
      <c r="F26" s="783"/>
      <c r="G26" s="783"/>
      <c r="H26" s="783"/>
      <c r="I26" s="783"/>
      <c r="J26" s="784"/>
      <c r="K26" s="19">
        <v>1418</v>
      </c>
      <c r="L26" s="765"/>
      <c r="M26" s="765"/>
      <c r="N26" s="765"/>
      <c r="O26" s="765"/>
      <c r="P26" s="765"/>
      <c r="Q26" s="21" t="s">
        <v>366</v>
      </c>
    </row>
    <row r="27" spans="3:17" ht="27" customHeight="1" thickBot="1">
      <c r="C27" s="782" t="s">
        <v>503</v>
      </c>
      <c r="D27" s="783"/>
      <c r="E27" s="783"/>
      <c r="F27" s="783"/>
      <c r="G27" s="783"/>
      <c r="H27" s="783"/>
      <c r="I27" s="783"/>
      <c r="J27" s="784"/>
      <c r="K27" s="19">
        <v>1419</v>
      </c>
      <c r="L27" s="765">
        <v>41879</v>
      </c>
      <c r="M27" s="765"/>
      <c r="N27" s="765"/>
      <c r="O27" s="765"/>
      <c r="P27" s="765"/>
      <c r="Q27" s="21" t="s">
        <v>366</v>
      </c>
    </row>
    <row r="28" spans="3:17" ht="27" customHeight="1" thickBot="1">
      <c r="C28" s="782" t="s">
        <v>504</v>
      </c>
      <c r="D28" s="783"/>
      <c r="E28" s="783"/>
      <c r="F28" s="783"/>
      <c r="G28" s="783"/>
      <c r="H28" s="783"/>
      <c r="I28" s="783"/>
      <c r="J28" s="784"/>
      <c r="K28" s="19">
        <v>1420</v>
      </c>
      <c r="L28" s="765"/>
      <c r="M28" s="765"/>
      <c r="N28" s="765"/>
      <c r="O28" s="765"/>
      <c r="P28" s="765"/>
      <c r="Q28" s="21" t="s">
        <v>366</v>
      </c>
    </row>
    <row r="29" spans="3:17" ht="27" customHeight="1" thickBot="1">
      <c r="C29" s="782" t="s">
        <v>505</v>
      </c>
      <c r="D29" s="783"/>
      <c r="E29" s="783"/>
      <c r="F29" s="783"/>
      <c r="G29" s="783"/>
      <c r="H29" s="783"/>
      <c r="I29" s="783"/>
      <c r="J29" s="784"/>
      <c r="K29" s="19">
        <v>1421</v>
      </c>
      <c r="L29" s="765"/>
      <c r="M29" s="765"/>
      <c r="N29" s="765"/>
      <c r="O29" s="765"/>
      <c r="P29" s="765"/>
      <c r="Q29" s="21" t="s">
        <v>366</v>
      </c>
    </row>
    <row r="30" spans="3:17" ht="27" customHeight="1" thickBot="1">
      <c r="C30" s="782" t="s">
        <v>506</v>
      </c>
      <c r="D30" s="783"/>
      <c r="E30" s="783"/>
      <c r="F30" s="783"/>
      <c r="G30" s="783"/>
      <c r="H30" s="783"/>
      <c r="I30" s="783"/>
      <c r="J30" s="784"/>
      <c r="K30" s="19">
        <v>1422</v>
      </c>
      <c r="L30" s="765"/>
      <c r="M30" s="765"/>
      <c r="N30" s="765"/>
      <c r="O30" s="765"/>
      <c r="P30" s="765"/>
      <c r="Q30" s="21" t="s">
        <v>366</v>
      </c>
    </row>
    <row r="31" spans="3:17" ht="27" customHeight="1" thickBot="1">
      <c r="C31" s="782" t="s">
        <v>507</v>
      </c>
      <c r="D31" s="783"/>
      <c r="E31" s="783"/>
      <c r="F31" s="783"/>
      <c r="G31" s="783"/>
      <c r="H31" s="783"/>
      <c r="I31" s="783"/>
      <c r="J31" s="784"/>
      <c r="K31" s="19">
        <v>1423</v>
      </c>
      <c r="L31" s="765"/>
      <c r="M31" s="765"/>
      <c r="N31" s="765"/>
      <c r="O31" s="765"/>
      <c r="P31" s="765"/>
      <c r="Q31" s="21" t="s">
        <v>366</v>
      </c>
    </row>
    <row r="32" spans="3:17" ht="27" customHeight="1" thickBot="1">
      <c r="C32" s="782" t="s">
        <v>508</v>
      </c>
      <c r="D32" s="783"/>
      <c r="E32" s="783"/>
      <c r="F32" s="783"/>
      <c r="G32" s="783"/>
      <c r="H32" s="783"/>
      <c r="I32" s="783"/>
      <c r="J32" s="784"/>
      <c r="K32" s="19">
        <v>1424</v>
      </c>
      <c r="L32" s="765">
        <v>24761990</v>
      </c>
      <c r="M32" s="765"/>
      <c r="N32" s="765"/>
      <c r="O32" s="765"/>
      <c r="P32" s="765"/>
      <c r="Q32" s="21" t="s">
        <v>366</v>
      </c>
    </row>
    <row r="33" spans="3:24" ht="35.450000000000003" customHeight="1" thickBot="1">
      <c r="C33" s="785" t="s">
        <v>509</v>
      </c>
      <c r="D33" s="786"/>
      <c r="E33" s="786"/>
      <c r="F33" s="786"/>
      <c r="G33" s="786"/>
      <c r="H33" s="786"/>
      <c r="I33" s="786"/>
      <c r="J33" s="786"/>
      <c r="K33" s="22">
        <v>1425</v>
      </c>
      <c r="L33" s="765"/>
      <c r="M33" s="765"/>
      <c r="N33" s="765"/>
      <c r="O33" s="765"/>
      <c r="P33" s="765"/>
      <c r="Q33" s="23" t="s">
        <v>366</v>
      </c>
    </row>
    <row r="34" spans="3:24" ht="27" customHeight="1">
      <c r="C34" s="785" t="s">
        <v>510</v>
      </c>
      <c r="D34" s="786"/>
      <c r="E34" s="786"/>
      <c r="F34" s="786"/>
      <c r="G34" s="786"/>
      <c r="H34" s="786"/>
      <c r="I34" s="786"/>
      <c r="J34" s="786"/>
      <c r="K34" s="22">
        <v>1426</v>
      </c>
      <c r="L34" s="787"/>
      <c r="M34" s="787"/>
      <c r="N34" s="787"/>
      <c r="O34" s="787"/>
      <c r="P34" s="787"/>
      <c r="Q34" s="23" t="s">
        <v>366</v>
      </c>
      <c r="S34" s="31" t="s">
        <v>511</v>
      </c>
      <c r="W34" s="420"/>
      <c r="X34" s="420"/>
    </row>
    <row r="35" spans="3:24" ht="27" customHeight="1">
      <c r="C35" s="788" t="s">
        <v>512</v>
      </c>
      <c r="D35" s="789"/>
      <c r="E35" s="789"/>
      <c r="F35" s="789"/>
      <c r="G35" s="789"/>
      <c r="H35" s="789"/>
      <c r="I35" s="789"/>
      <c r="J35" s="789"/>
      <c r="K35" s="22">
        <v>1427</v>
      </c>
      <c r="L35" s="790"/>
      <c r="M35" s="790"/>
      <c r="N35" s="790"/>
      <c r="O35" s="790"/>
      <c r="P35" s="790"/>
      <c r="Q35" s="23" t="s">
        <v>366</v>
      </c>
    </row>
    <row r="36" spans="3:24" ht="27" customHeight="1" thickBot="1">
      <c r="C36" s="769" t="s">
        <v>278</v>
      </c>
      <c r="D36" s="770"/>
      <c r="E36" s="770"/>
      <c r="F36" s="770"/>
      <c r="G36" s="770"/>
      <c r="H36" s="770"/>
      <c r="I36" s="770"/>
      <c r="J36" s="770"/>
      <c r="K36" s="36">
        <v>1428</v>
      </c>
      <c r="L36" s="772"/>
      <c r="M36" s="772"/>
      <c r="N36" s="772"/>
      <c r="O36" s="772"/>
      <c r="P36" s="772"/>
      <c r="Q36" s="188" t="s">
        <v>366</v>
      </c>
    </row>
    <row r="37" spans="3:24" ht="27" customHeight="1" thickBot="1">
      <c r="C37" s="774" t="s">
        <v>513</v>
      </c>
      <c r="D37" s="775"/>
      <c r="E37" s="775"/>
      <c r="F37" s="775"/>
      <c r="G37" s="775"/>
      <c r="H37" s="775"/>
      <c r="I37" s="775"/>
      <c r="J37" s="776"/>
      <c r="K37" s="30">
        <v>1430</v>
      </c>
      <c r="L37" s="791">
        <f>SUM(L14:P33)+L35+L36+L34</f>
        <v>27963615</v>
      </c>
      <c r="M37" s="791"/>
      <c r="N37" s="791"/>
      <c r="O37" s="791"/>
      <c r="P37" s="791"/>
      <c r="Q37" s="39" t="s">
        <v>27</v>
      </c>
      <c r="U37" s="17">
        <f>55817826-L37</f>
        <v>27854211</v>
      </c>
    </row>
    <row r="38" spans="3:24" ht="40.700000000000003" customHeight="1" thickBot="1">
      <c r="C38" s="792" t="s">
        <v>514</v>
      </c>
      <c r="D38" s="793"/>
      <c r="E38" s="793"/>
      <c r="F38" s="793"/>
      <c r="G38" s="793"/>
      <c r="H38" s="793"/>
      <c r="I38" s="793"/>
      <c r="J38" s="793"/>
      <c r="K38" s="189">
        <v>1431</v>
      </c>
      <c r="L38" s="794"/>
      <c r="M38" s="794"/>
      <c r="N38" s="794"/>
      <c r="O38" s="794"/>
      <c r="P38" s="794"/>
      <c r="Q38" s="190" t="s">
        <v>9</v>
      </c>
    </row>
    <row r="39" spans="3:24" ht="56.45" customHeight="1" thickBot="1">
      <c r="C39" s="795" t="s">
        <v>515</v>
      </c>
      <c r="D39" s="796"/>
      <c r="E39" s="796"/>
      <c r="F39" s="796"/>
      <c r="G39" s="796"/>
      <c r="H39" s="796"/>
      <c r="I39" s="796"/>
      <c r="J39" s="797"/>
      <c r="K39" s="30">
        <v>1729</v>
      </c>
      <c r="L39" s="798">
        <f>+L13-L37+L38</f>
        <v>27941606</v>
      </c>
      <c r="M39" s="799"/>
      <c r="N39" s="799"/>
      <c r="O39" s="799"/>
      <c r="P39" s="800"/>
      <c r="Q39" s="39" t="s">
        <v>27</v>
      </c>
    </row>
    <row r="40" spans="3:24" ht="27" customHeight="1">
      <c r="C40" s="788" t="s">
        <v>294</v>
      </c>
      <c r="D40" s="789"/>
      <c r="E40" s="789"/>
      <c r="F40" s="789"/>
      <c r="G40" s="789"/>
      <c r="H40" s="789"/>
      <c r="I40" s="789"/>
      <c r="J40" s="801"/>
      <c r="K40" s="22">
        <v>1432</v>
      </c>
      <c r="L40" s="790">
        <f>+L39/2</f>
        <v>13970803</v>
      </c>
      <c r="M40" s="790"/>
      <c r="N40" s="790"/>
      <c r="O40" s="790"/>
      <c r="P40" s="790"/>
      <c r="Q40" s="23" t="s">
        <v>366</v>
      </c>
      <c r="S40" s="420" t="s">
        <v>869</v>
      </c>
    </row>
    <row r="41" spans="3:24" ht="27" customHeight="1" thickBot="1">
      <c r="C41" s="769" t="s">
        <v>279</v>
      </c>
      <c r="D41" s="770"/>
      <c r="E41" s="770"/>
      <c r="F41" s="770"/>
      <c r="G41" s="770"/>
      <c r="H41" s="770"/>
      <c r="I41" s="770"/>
      <c r="J41" s="802"/>
      <c r="K41" s="36">
        <v>1433</v>
      </c>
      <c r="L41" s="790"/>
      <c r="M41" s="790"/>
      <c r="N41" s="790"/>
      <c r="O41" s="790"/>
      <c r="P41" s="790"/>
      <c r="Q41" s="188" t="s">
        <v>366</v>
      </c>
    </row>
    <row r="42" spans="3:24" ht="41.45" customHeight="1" thickBot="1">
      <c r="C42" s="795" t="s">
        <v>516</v>
      </c>
      <c r="D42" s="796"/>
      <c r="E42" s="796"/>
      <c r="F42" s="796"/>
      <c r="G42" s="796"/>
      <c r="H42" s="796"/>
      <c r="I42" s="796"/>
      <c r="J42" s="796"/>
      <c r="K42" s="30">
        <v>1440</v>
      </c>
      <c r="L42" s="777">
        <f>+L39-L40-L41</f>
        <v>13970803</v>
      </c>
      <c r="M42" s="777"/>
      <c r="N42" s="777"/>
      <c r="O42" s="777"/>
      <c r="P42" s="777"/>
      <c r="Q42" s="39" t="s">
        <v>27</v>
      </c>
      <c r="V42" s="419">
        <f>+L42</f>
        <v>13970803</v>
      </c>
    </row>
    <row r="43" spans="3:24" ht="27" customHeight="1" thickBot="1">
      <c r="C43" s="803" t="s">
        <v>280</v>
      </c>
      <c r="D43" s="804"/>
      <c r="E43" s="804"/>
      <c r="F43" s="804"/>
      <c r="G43" s="804"/>
      <c r="H43" s="804"/>
      <c r="I43" s="804"/>
      <c r="J43" s="804"/>
      <c r="K43" s="804"/>
      <c r="L43" s="804"/>
      <c r="M43" s="804"/>
      <c r="N43" s="804"/>
      <c r="O43" s="804"/>
      <c r="P43" s="804"/>
      <c r="Q43" s="805"/>
    </row>
    <row r="44" spans="3:24" ht="27" customHeight="1">
      <c r="C44" s="778" t="s">
        <v>281</v>
      </c>
      <c r="D44" s="779"/>
      <c r="E44" s="779"/>
      <c r="F44" s="779"/>
      <c r="G44" s="779"/>
      <c r="H44" s="779"/>
      <c r="I44" s="779"/>
      <c r="J44" s="780"/>
      <c r="K44" s="166">
        <v>1434</v>
      </c>
      <c r="L44" s="765"/>
      <c r="M44" s="765"/>
      <c r="N44" s="765"/>
      <c r="O44" s="765"/>
      <c r="P44" s="765"/>
      <c r="Q44" s="18" t="s">
        <v>9</v>
      </c>
    </row>
    <row r="45" spans="3:24" ht="40.700000000000003" customHeight="1" thickBot="1">
      <c r="C45" s="769" t="s">
        <v>282</v>
      </c>
      <c r="D45" s="770"/>
      <c r="E45" s="770"/>
      <c r="F45" s="770"/>
      <c r="G45" s="770"/>
      <c r="H45" s="770"/>
      <c r="I45" s="770"/>
      <c r="J45" s="770"/>
      <c r="K45" s="36">
        <v>1435</v>
      </c>
      <c r="L45" s="772"/>
      <c r="M45" s="772"/>
      <c r="N45" s="772"/>
      <c r="O45" s="772"/>
      <c r="P45" s="772"/>
      <c r="Q45" s="186" t="s">
        <v>9</v>
      </c>
    </row>
    <row r="46" spans="3:24" ht="27" customHeight="1" thickBot="1">
      <c r="C46" s="795" t="s">
        <v>283</v>
      </c>
      <c r="D46" s="796"/>
      <c r="E46" s="796"/>
      <c r="F46" s="796"/>
      <c r="G46" s="796"/>
      <c r="H46" s="796"/>
      <c r="I46" s="796"/>
      <c r="J46" s="797"/>
      <c r="K46" s="30">
        <v>1450</v>
      </c>
      <c r="L46" s="777"/>
      <c r="M46" s="777"/>
      <c r="N46" s="777"/>
      <c r="O46" s="777"/>
      <c r="P46" s="777"/>
      <c r="Q46" s="39" t="s">
        <v>27</v>
      </c>
    </row>
  </sheetData>
  <mergeCells count="84">
    <mergeCell ref="C45:J45"/>
    <mergeCell ref="L45:P45"/>
    <mergeCell ref="C46:J46"/>
    <mergeCell ref="L46:P46"/>
    <mergeCell ref="C41:J41"/>
    <mergeCell ref="L41:P41"/>
    <mergeCell ref="C42:J42"/>
    <mergeCell ref="L42:P42"/>
    <mergeCell ref="C43:Q43"/>
    <mergeCell ref="C44:J44"/>
    <mergeCell ref="L44:P44"/>
    <mergeCell ref="C38:J38"/>
    <mergeCell ref="L38:P38"/>
    <mergeCell ref="C39:J39"/>
    <mergeCell ref="L39:P39"/>
    <mergeCell ref="C40:J40"/>
    <mergeCell ref="L40:P40"/>
    <mergeCell ref="C35:J35"/>
    <mergeCell ref="L35:P35"/>
    <mergeCell ref="C36:J36"/>
    <mergeCell ref="L36:P36"/>
    <mergeCell ref="C37:J37"/>
    <mergeCell ref="L37:P37"/>
    <mergeCell ref="C32:J32"/>
    <mergeCell ref="L32:P32"/>
    <mergeCell ref="C33:J33"/>
    <mergeCell ref="L33:P33"/>
    <mergeCell ref="C34:J34"/>
    <mergeCell ref="L34:P34"/>
    <mergeCell ref="C29:J29"/>
    <mergeCell ref="L29:P29"/>
    <mergeCell ref="C30:J30"/>
    <mergeCell ref="L30:P30"/>
    <mergeCell ref="C31:J31"/>
    <mergeCell ref="L31:P31"/>
    <mergeCell ref="C26:J26"/>
    <mergeCell ref="L26:P26"/>
    <mergeCell ref="C27:J27"/>
    <mergeCell ref="L27:P27"/>
    <mergeCell ref="C28:J28"/>
    <mergeCell ref="L28:P28"/>
    <mergeCell ref="C23:J23"/>
    <mergeCell ref="L23:P23"/>
    <mergeCell ref="C24:J24"/>
    <mergeCell ref="L24:P24"/>
    <mergeCell ref="C25:J25"/>
    <mergeCell ref="L25:P25"/>
    <mergeCell ref="C20:J20"/>
    <mergeCell ref="L20:P20"/>
    <mergeCell ref="C21:J21"/>
    <mergeCell ref="L21:P21"/>
    <mergeCell ref="C22:J22"/>
    <mergeCell ref="L22:P22"/>
    <mergeCell ref="C17:J17"/>
    <mergeCell ref="L17:P17"/>
    <mergeCell ref="C18:J18"/>
    <mergeCell ref="L18:P18"/>
    <mergeCell ref="C19:J19"/>
    <mergeCell ref="L19:P19"/>
    <mergeCell ref="C14:J14"/>
    <mergeCell ref="L14:P14"/>
    <mergeCell ref="C15:J15"/>
    <mergeCell ref="L15:P15"/>
    <mergeCell ref="C16:J16"/>
    <mergeCell ref="L16:P16"/>
    <mergeCell ref="C11:J11"/>
    <mergeCell ref="L11:P11"/>
    <mergeCell ref="C12:J12"/>
    <mergeCell ref="L12:P12"/>
    <mergeCell ref="C13:J13"/>
    <mergeCell ref="L13:P13"/>
    <mergeCell ref="C10:J10"/>
    <mergeCell ref="L10:P10"/>
    <mergeCell ref="C2:Q3"/>
    <mergeCell ref="L4:P4"/>
    <mergeCell ref="C5:J5"/>
    <mergeCell ref="L5:P5"/>
    <mergeCell ref="C6:J6"/>
    <mergeCell ref="L6:P6"/>
    <mergeCell ref="L7:P7"/>
    <mergeCell ref="C8:J8"/>
    <mergeCell ref="L8:P8"/>
    <mergeCell ref="C9:J9"/>
    <mergeCell ref="L9:P9"/>
  </mergeCells>
  <hyperlinks>
    <hyperlink ref="C2:Q3" location="'Indice F22'!A1" display="Recuadro N° 17: BASE IMPONIBLE RÉGIMEN PRO PYME (art. 14 letra D) N° 3 LIR)"/>
  </hyperlinks>
  <pageMargins left="1.8503937007874016" right="0.23622047244094491" top="0.37" bottom="0.46" header="0.31496062992125984" footer="0.31496062992125984"/>
  <pageSetup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J111"/>
  <sheetViews>
    <sheetView workbookViewId="0">
      <selection activeCell="U86" sqref="U86"/>
    </sheetView>
  </sheetViews>
  <sheetFormatPr baseColWidth="10" defaultRowHeight="15"/>
  <cols>
    <col min="2" max="2" width="28.28515625" customWidth="1"/>
    <col min="3" max="3" width="11.42578125" style="1"/>
    <col min="7" max="9" width="11.42578125" customWidth="1"/>
    <col min="10" max="17" width="11.42578125" hidden="1" customWidth="1"/>
    <col min="18" max="19" width="11.42578125" customWidth="1"/>
    <col min="21" max="21" width="17" customWidth="1"/>
    <col min="257" max="257" width="10.28515625" customWidth="1"/>
    <col min="258" max="258" width="9.5703125" customWidth="1"/>
    <col min="263" max="275" width="11.42578125" customWidth="1"/>
    <col min="513" max="513" width="10.28515625" customWidth="1"/>
    <col min="514" max="514" width="9.5703125" customWidth="1"/>
    <col min="519" max="531" width="11.42578125" customWidth="1"/>
    <col min="769" max="769" width="10.28515625" customWidth="1"/>
    <col min="770" max="770" width="9.5703125" customWidth="1"/>
    <col min="775" max="787" width="11.42578125" customWidth="1"/>
    <col min="1025" max="1025" width="10.28515625" customWidth="1"/>
    <col min="1026" max="1026" width="9.5703125" customWidth="1"/>
    <col min="1031" max="1043" width="11.42578125" customWidth="1"/>
    <col min="1281" max="1281" width="10.28515625" customWidth="1"/>
    <col min="1282" max="1282" width="9.5703125" customWidth="1"/>
    <col min="1287" max="1299" width="11.42578125" customWidth="1"/>
    <col min="1537" max="1537" width="10.28515625" customWidth="1"/>
    <col min="1538" max="1538" width="9.5703125" customWidth="1"/>
    <col min="1543" max="1555" width="11.42578125" customWidth="1"/>
    <col min="1793" max="1793" width="10.28515625" customWidth="1"/>
    <col min="1794" max="1794" width="9.5703125" customWidth="1"/>
    <col min="1799" max="1811" width="11.42578125" customWidth="1"/>
    <col min="2049" max="2049" width="10.28515625" customWidth="1"/>
    <col min="2050" max="2050" width="9.5703125" customWidth="1"/>
    <col min="2055" max="2067" width="11.42578125" customWidth="1"/>
    <col min="2305" max="2305" width="10.28515625" customWidth="1"/>
    <col min="2306" max="2306" width="9.5703125" customWidth="1"/>
    <col min="2311" max="2323" width="11.42578125" customWidth="1"/>
    <col min="2561" max="2561" width="10.28515625" customWidth="1"/>
    <col min="2562" max="2562" width="9.5703125" customWidth="1"/>
    <col min="2567" max="2579" width="11.42578125" customWidth="1"/>
    <col min="2817" max="2817" width="10.28515625" customWidth="1"/>
    <col min="2818" max="2818" width="9.5703125" customWidth="1"/>
    <col min="2823" max="2835" width="11.42578125" customWidth="1"/>
    <col min="3073" max="3073" width="10.28515625" customWidth="1"/>
    <col min="3074" max="3074" width="9.5703125" customWidth="1"/>
    <col min="3079" max="3091" width="11.42578125" customWidth="1"/>
    <col min="3329" max="3329" width="10.28515625" customWidth="1"/>
    <col min="3330" max="3330" width="9.5703125" customWidth="1"/>
    <col min="3335" max="3347" width="11.42578125" customWidth="1"/>
    <col min="3585" max="3585" width="10.28515625" customWidth="1"/>
    <col min="3586" max="3586" width="9.5703125" customWidth="1"/>
    <col min="3591" max="3603" width="11.42578125" customWidth="1"/>
    <col min="3841" max="3841" width="10.28515625" customWidth="1"/>
    <col min="3842" max="3842" width="9.5703125" customWidth="1"/>
    <col min="3847" max="3859" width="11.42578125" customWidth="1"/>
    <col min="4097" max="4097" width="10.28515625" customWidth="1"/>
    <col min="4098" max="4098" width="9.5703125" customWidth="1"/>
    <col min="4103" max="4115" width="11.42578125" customWidth="1"/>
    <col min="4353" max="4353" width="10.28515625" customWidth="1"/>
    <col min="4354" max="4354" width="9.5703125" customWidth="1"/>
    <col min="4359" max="4371" width="11.42578125" customWidth="1"/>
    <col min="4609" max="4609" width="10.28515625" customWidth="1"/>
    <col min="4610" max="4610" width="9.5703125" customWidth="1"/>
    <col min="4615" max="4627" width="11.42578125" customWidth="1"/>
    <col min="4865" max="4865" width="10.28515625" customWidth="1"/>
    <col min="4866" max="4866" width="9.5703125" customWidth="1"/>
    <col min="4871" max="4883" width="11.42578125" customWidth="1"/>
    <col min="5121" max="5121" width="10.28515625" customWidth="1"/>
    <col min="5122" max="5122" width="9.5703125" customWidth="1"/>
    <col min="5127" max="5139" width="11.42578125" customWidth="1"/>
    <col min="5377" max="5377" width="10.28515625" customWidth="1"/>
    <col min="5378" max="5378" width="9.5703125" customWidth="1"/>
    <col min="5383" max="5395" width="11.42578125" customWidth="1"/>
    <col min="5633" max="5633" width="10.28515625" customWidth="1"/>
    <col min="5634" max="5634" width="9.5703125" customWidth="1"/>
    <col min="5639" max="5651" width="11.42578125" customWidth="1"/>
    <col min="5889" max="5889" width="10.28515625" customWidth="1"/>
    <col min="5890" max="5890" width="9.5703125" customWidth="1"/>
    <col min="5895" max="5907" width="11.42578125" customWidth="1"/>
    <col min="6145" max="6145" width="10.28515625" customWidth="1"/>
    <col min="6146" max="6146" width="9.5703125" customWidth="1"/>
    <col min="6151" max="6163" width="11.42578125" customWidth="1"/>
    <col min="6401" max="6401" width="10.28515625" customWidth="1"/>
    <col min="6402" max="6402" width="9.5703125" customWidth="1"/>
    <col min="6407" max="6419" width="11.42578125" customWidth="1"/>
    <col min="6657" max="6657" width="10.28515625" customWidth="1"/>
    <col min="6658" max="6658" width="9.5703125" customWidth="1"/>
    <col min="6663" max="6675" width="11.42578125" customWidth="1"/>
    <col min="6913" max="6913" width="10.28515625" customWidth="1"/>
    <col min="6914" max="6914" width="9.5703125" customWidth="1"/>
    <col min="6919" max="6931" width="11.42578125" customWidth="1"/>
    <col min="7169" max="7169" width="10.28515625" customWidth="1"/>
    <col min="7170" max="7170" width="9.5703125" customWidth="1"/>
    <col min="7175" max="7187" width="11.42578125" customWidth="1"/>
    <col min="7425" max="7425" width="10.28515625" customWidth="1"/>
    <col min="7426" max="7426" width="9.5703125" customWidth="1"/>
    <col min="7431" max="7443" width="11.42578125" customWidth="1"/>
    <col min="7681" max="7681" width="10.28515625" customWidth="1"/>
    <col min="7682" max="7682" width="9.5703125" customWidth="1"/>
    <col min="7687" max="7699" width="11.42578125" customWidth="1"/>
    <col min="7937" max="7937" width="10.28515625" customWidth="1"/>
    <col min="7938" max="7938" width="9.5703125" customWidth="1"/>
    <col min="7943" max="7955" width="11.42578125" customWidth="1"/>
    <col min="8193" max="8193" width="10.28515625" customWidth="1"/>
    <col min="8194" max="8194" width="9.5703125" customWidth="1"/>
    <col min="8199" max="8211" width="11.42578125" customWidth="1"/>
    <col min="8449" max="8449" width="10.28515625" customWidth="1"/>
    <col min="8450" max="8450" width="9.5703125" customWidth="1"/>
    <col min="8455" max="8467" width="11.42578125" customWidth="1"/>
    <col min="8705" max="8705" width="10.28515625" customWidth="1"/>
    <col min="8706" max="8706" width="9.5703125" customWidth="1"/>
    <col min="8711" max="8723" width="11.42578125" customWidth="1"/>
    <col min="8961" max="8961" width="10.28515625" customWidth="1"/>
    <col min="8962" max="8962" width="9.5703125" customWidth="1"/>
    <col min="8967" max="8979" width="11.42578125" customWidth="1"/>
    <col min="9217" max="9217" width="10.28515625" customWidth="1"/>
    <col min="9218" max="9218" width="9.5703125" customWidth="1"/>
    <col min="9223" max="9235" width="11.42578125" customWidth="1"/>
    <col min="9473" max="9473" width="10.28515625" customWidth="1"/>
    <col min="9474" max="9474" width="9.5703125" customWidth="1"/>
    <col min="9479" max="9491" width="11.42578125" customWidth="1"/>
    <col min="9729" max="9729" width="10.28515625" customWidth="1"/>
    <col min="9730" max="9730" width="9.5703125" customWidth="1"/>
    <col min="9735" max="9747" width="11.42578125" customWidth="1"/>
    <col min="9985" max="9985" width="10.28515625" customWidth="1"/>
    <col min="9986" max="9986" width="9.5703125" customWidth="1"/>
    <col min="9991" max="10003" width="11.42578125" customWidth="1"/>
    <col min="10241" max="10241" width="10.28515625" customWidth="1"/>
    <col min="10242" max="10242" width="9.5703125" customWidth="1"/>
    <col min="10247" max="10259" width="11.42578125" customWidth="1"/>
    <col min="10497" max="10497" width="10.28515625" customWidth="1"/>
    <col min="10498" max="10498" width="9.5703125" customWidth="1"/>
    <col min="10503" max="10515" width="11.42578125" customWidth="1"/>
    <col min="10753" max="10753" width="10.28515625" customWidth="1"/>
    <col min="10754" max="10754" width="9.5703125" customWidth="1"/>
    <col min="10759" max="10771" width="11.42578125" customWidth="1"/>
    <col min="11009" max="11009" width="10.28515625" customWidth="1"/>
    <col min="11010" max="11010" width="9.5703125" customWidth="1"/>
    <col min="11015" max="11027" width="11.42578125" customWidth="1"/>
    <col min="11265" max="11265" width="10.28515625" customWidth="1"/>
    <col min="11266" max="11266" width="9.5703125" customWidth="1"/>
    <col min="11271" max="11283" width="11.42578125" customWidth="1"/>
    <col min="11521" max="11521" width="10.28515625" customWidth="1"/>
    <col min="11522" max="11522" width="9.5703125" customWidth="1"/>
    <col min="11527" max="11539" width="11.42578125" customWidth="1"/>
    <col min="11777" max="11777" width="10.28515625" customWidth="1"/>
    <col min="11778" max="11778" width="9.5703125" customWidth="1"/>
    <col min="11783" max="11795" width="11.42578125" customWidth="1"/>
    <col min="12033" max="12033" width="10.28515625" customWidth="1"/>
    <col min="12034" max="12034" width="9.5703125" customWidth="1"/>
    <col min="12039" max="12051" width="11.42578125" customWidth="1"/>
    <col min="12289" max="12289" width="10.28515625" customWidth="1"/>
    <col min="12290" max="12290" width="9.5703125" customWidth="1"/>
    <col min="12295" max="12307" width="11.42578125" customWidth="1"/>
    <col min="12545" max="12545" width="10.28515625" customWidth="1"/>
    <col min="12546" max="12546" width="9.5703125" customWidth="1"/>
    <col min="12551" max="12563" width="11.42578125" customWidth="1"/>
    <col min="12801" max="12801" width="10.28515625" customWidth="1"/>
    <col min="12802" max="12802" width="9.5703125" customWidth="1"/>
    <col min="12807" max="12819" width="11.42578125" customWidth="1"/>
    <col min="13057" max="13057" width="10.28515625" customWidth="1"/>
    <col min="13058" max="13058" width="9.5703125" customWidth="1"/>
    <col min="13063" max="13075" width="11.42578125" customWidth="1"/>
    <col min="13313" max="13313" width="10.28515625" customWidth="1"/>
    <col min="13314" max="13314" width="9.5703125" customWidth="1"/>
    <col min="13319" max="13331" width="11.42578125" customWidth="1"/>
    <col min="13569" max="13569" width="10.28515625" customWidth="1"/>
    <col min="13570" max="13570" width="9.5703125" customWidth="1"/>
    <col min="13575" max="13587" width="11.42578125" customWidth="1"/>
    <col min="13825" max="13825" width="10.28515625" customWidth="1"/>
    <col min="13826" max="13826" width="9.5703125" customWidth="1"/>
    <col min="13831" max="13843" width="11.42578125" customWidth="1"/>
    <col min="14081" max="14081" width="10.28515625" customWidth="1"/>
    <col min="14082" max="14082" width="9.5703125" customWidth="1"/>
    <col min="14087" max="14099" width="11.42578125" customWidth="1"/>
    <col min="14337" max="14337" width="10.28515625" customWidth="1"/>
    <col min="14338" max="14338" width="9.5703125" customWidth="1"/>
    <col min="14343" max="14355" width="11.42578125" customWidth="1"/>
    <col min="14593" max="14593" width="10.28515625" customWidth="1"/>
    <col min="14594" max="14594" width="9.5703125" customWidth="1"/>
    <col min="14599" max="14611" width="11.42578125" customWidth="1"/>
    <col min="14849" max="14849" width="10.28515625" customWidth="1"/>
    <col min="14850" max="14850" width="9.5703125" customWidth="1"/>
    <col min="14855" max="14867" width="11.42578125" customWidth="1"/>
    <col min="15105" max="15105" width="10.28515625" customWidth="1"/>
    <col min="15106" max="15106" width="9.5703125" customWidth="1"/>
    <col min="15111" max="15123" width="11.42578125" customWidth="1"/>
    <col min="15361" max="15361" width="10.28515625" customWidth="1"/>
    <col min="15362" max="15362" width="9.5703125" customWidth="1"/>
    <col min="15367" max="15379" width="11.42578125" customWidth="1"/>
    <col min="15617" max="15617" width="10.28515625" customWidth="1"/>
    <col min="15618" max="15618" width="9.5703125" customWidth="1"/>
    <col min="15623" max="15635" width="11.42578125" customWidth="1"/>
    <col min="15873" max="15873" width="10.28515625" customWidth="1"/>
    <col min="15874" max="15874" width="9.5703125" customWidth="1"/>
    <col min="15879" max="15891" width="11.42578125" customWidth="1"/>
    <col min="16129" max="16129" width="10.28515625" customWidth="1"/>
    <col min="16130" max="16130" width="9.5703125" customWidth="1"/>
    <col min="16135" max="16147" width="11.42578125" customWidth="1"/>
  </cols>
  <sheetData>
    <row r="1" spans="1:36">
      <c r="A1" s="44"/>
      <c r="B1" s="806" t="s">
        <v>372</v>
      </c>
      <c r="C1" s="806"/>
      <c r="D1" s="806"/>
      <c r="E1" s="806"/>
      <c r="F1" s="806"/>
      <c r="G1" s="806"/>
      <c r="H1" s="806"/>
      <c r="I1" s="806"/>
      <c r="J1" s="806"/>
      <c r="K1" s="806"/>
      <c r="L1" s="806"/>
      <c r="M1" s="806"/>
      <c r="N1" s="806"/>
      <c r="O1" s="806"/>
      <c r="P1" s="806"/>
      <c r="Q1" s="806"/>
      <c r="R1" s="806"/>
      <c r="S1" s="806"/>
      <c r="T1" s="806"/>
      <c r="U1" s="806"/>
      <c r="V1" s="806"/>
      <c r="W1" s="806"/>
      <c r="X1" s="806"/>
      <c r="Y1" s="806"/>
      <c r="Z1" s="806"/>
      <c r="AA1" s="806"/>
      <c r="AB1" s="806"/>
      <c r="AC1" s="806"/>
      <c r="AD1" s="806"/>
      <c r="AE1" s="806"/>
      <c r="AF1" s="806"/>
      <c r="AG1" s="44"/>
      <c r="AH1" s="45" t="s">
        <v>373</v>
      </c>
      <c r="AI1" s="44"/>
      <c r="AJ1" s="44"/>
    </row>
    <row r="2" spans="1:36">
      <c r="A2" s="44"/>
      <c r="B2" s="46"/>
      <c r="C2" s="47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4"/>
      <c r="S2" s="44"/>
      <c r="T2" s="44"/>
      <c r="U2" s="44"/>
      <c r="V2" s="44"/>
      <c r="W2" s="44"/>
      <c r="X2" s="44"/>
      <c r="Y2" s="44"/>
      <c r="Z2" s="48"/>
      <c r="AA2" s="44"/>
      <c r="AB2" s="44"/>
      <c r="AC2" s="44"/>
      <c r="AD2" s="48"/>
      <c r="AE2" s="44"/>
      <c r="AF2" s="48" t="s">
        <v>367</v>
      </c>
      <c r="AG2" s="48"/>
      <c r="AH2" s="49"/>
      <c r="AI2" s="44"/>
      <c r="AJ2" s="44"/>
    </row>
    <row r="3" spans="1:36">
      <c r="A3" s="44"/>
      <c r="B3" s="44"/>
      <c r="C3" s="50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</row>
    <row r="4" spans="1:36">
      <c r="A4" s="44"/>
      <c r="B4" s="51" t="s">
        <v>374</v>
      </c>
      <c r="C4" s="47"/>
      <c r="D4" s="51"/>
      <c r="E4" s="51"/>
      <c r="F4" s="51"/>
      <c r="G4" s="51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</row>
    <row r="5" spans="1:36">
      <c r="A5" s="44"/>
      <c r="B5" s="52"/>
      <c r="C5" s="53"/>
      <c r="D5" s="54"/>
      <c r="E5" s="51"/>
      <c r="F5" s="51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</row>
    <row r="6" spans="1:36">
      <c r="A6" s="44"/>
      <c r="B6" s="55" t="s">
        <v>106</v>
      </c>
      <c r="C6" s="56"/>
      <c r="D6" s="57"/>
      <c r="E6" s="58" t="s">
        <v>368</v>
      </c>
      <c r="F6" s="58"/>
      <c r="G6" s="58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</row>
    <row r="7" spans="1:36">
      <c r="A7" s="44"/>
      <c r="B7" s="55"/>
      <c r="C7" s="56"/>
      <c r="D7" s="57"/>
      <c r="E7" s="58"/>
      <c r="F7" s="58"/>
      <c r="G7" s="58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</row>
    <row r="8" spans="1:36" ht="24">
      <c r="A8" s="44"/>
      <c r="B8" s="55" t="s">
        <v>375</v>
      </c>
      <c r="C8" s="56"/>
      <c r="D8" s="57"/>
      <c r="E8" s="59" t="s">
        <v>376</v>
      </c>
      <c r="F8" s="59"/>
      <c r="G8" s="59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</row>
    <row r="9" spans="1:36">
      <c r="A9" s="44"/>
      <c r="B9" s="55"/>
      <c r="C9" s="56"/>
      <c r="D9" s="57"/>
      <c r="E9" s="58"/>
      <c r="F9" s="58"/>
      <c r="G9" s="58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</row>
    <row r="10" spans="1:36" ht="24">
      <c r="A10" s="44"/>
      <c r="B10" s="55" t="s">
        <v>377</v>
      </c>
      <c r="C10" s="56"/>
      <c r="D10" s="57"/>
      <c r="E10" s="59" t="s">
        <v>378</v>
      </c>
      <c r="F10" s="59"/>
      <c r="G10" s="59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</row>
    <row r="11" spans="1:36">
      <c r="A11" s="44"/>
      <c r="B11" s="55"/>
      <c r="C11" s="56"/>
      <c r="D11" s="57"/>
      <c r="E11" s="58"/>
      <c r="F11" s="58"/>
      <c r="G11" s="58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</row>
    <row r="12" spans="1:36">
      <c r="A12" s="44"/>
      <c r="B12" s="44"/>
      <c r="C12" s="50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</row>
    <row r="13" spans="1:36" ht="15.75" thickBot="1">
      <c r="A13" s="44"/>
      <c r="B13" s="60" t="s">
        <v>379</v>
      </c>
      <c r="C13" s="61"/>
      <c r="D13" s="60"/>
      <c r="E13" s="60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</row>
    <row r="14" spans="1:36">
      <c r="A14" s="44"/>
      <c r="B14" s="807" t="s">
        <v>380</v>
      </c>
      <c r="C14" s="810" t="s">
        <v>381</v>
      </c>
      <c r="D14" s="813" t="s">
        <v>382</v>
      </c>
      <c r="E14" s="810" t="s">
        <v>383</v>
      </c>
      <c r="F14" s="816" t="s">
        <v>384</v>
      </c>
      <c r="G14" s="817"/>
      <c r="H14" s="817"/>
      <c r="I14" s="817"/>
      <c r="J14" s="817"/>
      <c r="K14" s="817"/>
      <c r="L14" s="817"/>
      <c r="M14" s="817"/>
      <c r="N14" s="817"/>
      <c r="O14" s="817"/>
      <c r="P14" s="817"/>
      <c r="Q14" s="818"/>
      <c r="R14" s="819" t="s">
        <v>385</v>
      </c>
      <c r="S14" s="820"/>
      <c r="T14" s="820"/>
      <c r="U14" s="820"/>
      <c r="V14" s="820"/>
      <c r="W14" s="820"/>
      <c r="X14" s="820"/>
      <c r="Y14" s="820"/>
      <c r="Z14" s="820"/>
      <c r="AA14" s="820"/>
      <c r="AB14" s="820"/>
      <c r="AC14" s="820"/>
      <c r="AD14" s="820"/>
      <c r="AE14" s="820"/>
      <c r="AF14" s="821"/>
      <c r="AG14" s="828" t="s">
        <v>386</v>
      </c>
      <c r="AH14" s="828" t="s">
        <v>387</v>
      </c>
      <c r="AI14" s="44"/>
      <c r="AJ14" s="44"/>
    </row>
    <row r="15" spans="1:36">
      <c r="A15" s="44"/>
      <c r="B15" s="808"/>
      <c r="C15" s="811"/>
      <c r="D15" s="814"/>
      <c r="E15" s="811"/>
      <c r="F15" s="833" t="s">
        <v>388</v>
      </c>
      <c r="G15" s="834"/>
      <c r="H15" s="834"/>
      <c r="I15" s="835"/>
      <c r="J15" s="816" t="s">
        <v>389</v>
      </c>
      <c r="K15" s="817"/>
      <c r="L15" s="817"/>
      <c r="M15" s="817"/>
      <c r="N15" s="817"/>
      <c r="O15" s="817"/>
      <c r="P15" s="817"/>
      <c r="Q15" s="818"/>
      <c r="R15" s="842" t="s">
        <v>390</v>
      </c>
      <c r="S15" s="843"/>
      <c r="T15" s="843"/>
      <c r="U15" s="843"/>
      <c r="V15" s="843"/>
      <c r="W15" s="843"/>
      <c r="X15" s="843"/>
      <c r="Y15" s="843"/>
      <c r="Z15" s="844"/>
      <c r="AA15" s="842" t="s">
        <v>391</v>
      </c>
      <c r="AB15" s="843"/>
      <c r="AC15" s="843"/>
      <c r="AD15" s="843"/>
      <c r="AE15" s="844"/>
      <c r="AF15" s="828" t="s">
        <v>392</v>
      </c>
      <c r="AG15" s="832"/>
      <c r="AH15" s="832"/>
      <c r="AI15" s="44"/>
      <c r="AJ15" s="44"/>
    </row>
    <row r="16" spans="1:36">
      <c r="A16" s="44"/>
      <c r="B16" s="808"/>
      <c r="C16" s="811"/>
      <c r="D16" s="814"/>
      <c r="E16" s="811"/>
      <c r="F16" s="836"/>
      <c r="G16" s="837"/>
      <c r="H16" s="837"/>
      <c r="I16" s="838"/>
      <c r="J16" s="845" t="s">
        <v>350</v>
      </c>
      <c r="K16" s="846"/>
      <c r="L16" s="846"/>
      <c r="M16" s="846"/>
      <c r="N16" s="847"/>
      <c r="O16" s="816" t="s">
        <v>351</v>
      </c>
      <c r="P16" s="817"/>
      <c r="Q16" s="827" t="s">
        <v>352</v>
      </c>
      <c r="R16" s="822" t="s">
        <v>393</v>
      </c>
      <c r="S16" s="823"/>
      <c r="T16" s="823"/>
      <c r="U16" s="823"/>
      <c r="V16" s="823"/>
      <c r="W16" s="824"/>
      <c r="X16" s="825" t="s">
        <v>394</v>
      </c>
      <c r="Y16" s="826"/>
      <c r="Z16" s="827" t="s">
        <v>395</v>
      </c>
      <c r="AA16" s="63" t="s">
        <v>393</v>
      </c>
      <c r="AB16" s="64"/>
      <c r="AC16" s="825" t="s">
        <v>394</v>
      </c>
      <c r="AD16" s="826"/>
      <c r="AE16" s="828" t="s">
        <v>396</v>
      </c>
      <c r="AF16" s="832"/>
      <c r="AG16" s="832"/>
      <c r="AH16" s="832"/>
      <c r="AI16" s="44"/>
      <c r="AJ16" s="44"/>
    </row>
    <row r="17" spans="1:36">
      <c r="A17" s="44"/>
      <c r="B17" s="808"/>
      <c r="C17" s="811"/>
      <c r="D17" s="814"/>
      <c r="E17" s="811"/>
      <c r="F17" s="839"/>
      <c r="G17" s="840"/>
      <c r="H17" s="840"/>
      <c r="I17" s="841"/>
      <c r="J17" s="827" t="s">
        <v>353</v>
      </c>
      <c r="K17" s="827" t="s">
        <v>354</v>
      </c>
      <c r="L17" s="828" t="s">
        <v>355</v>
      </c>
      <c r="M17" s="828" t="s">
        <v>356</v>
      </c>
      <c r="N17" s="828" t="s">
        <v>357</v>
      </c>
      <c r="O17" s="828" t="s">
        <v>358</v>
      </c>
      <c r="P17" s="830" t="s">
        <v>359</v>
      </c>
      <c r="Q17" s="811"/>
      <c r="R17" s="825" t="s">
        <v>397</v>
      </c>
      <c r="S17" s="826"/>
      <c r="T17" s="825" t="s">
        <v>398</v>
      </c>
      <c r="U17" s="826"/>
      <c r="V17" s="816" t="s">
        <v>399</v>
      </c>
      <c r="W17" s="818"/>
      <c r="X17" s="859" t="s">
        <v>399</v>
      </c>
      <c r="Y17" s="860"/>
      <c r="Z17" s="811"/>
      <c r="AA17" s="827" t="s">
        <v>5</v>
      </c>
      <c r="AB17" s="827" t="s">
        <v>6</v>
      </c>
      <c r="AC17" s="827" t="s">
        <v>5</v>
      </c>
      <c r="AD17" s="827" t="s">
        <v>6</v>
      </c>
      <c r="AE17" s="832"/>
      <c r="AF17" s="832"/>
      <c r="AG17" s="832"/>
      <c r="AH17" s="832"/>
      <c r="AI17" s="44"/>
      <c r="AJ17" s="44"/>
    </row>
    <row r="18" spans="1:36" ht="56.25">
      <c r="A18" s="44"/>
      <c r="B18" s="809"/>
      <c r="C18" s="812"/>
      <c r="D18" s="815"/>
      <c r="E18" s="812"/>
      <c r="F18" s="438" t="s">
        <v>400</v>
      </c>
      <c r="G18" s="438" t="s">
        <v>401</v>
      </c>
      <c r="H18" s="438" t="s">
        <v>402</v>
      </c>
      <c r="I18" s="438" t="s">
        <v>403</v>
      </c>
      <c r="J18" s="812"/>
      <c r="K18" s="812"/>
      <c r="L18" s="829"/>
      <c r="M18" s="829"/>
      <c r="N18" s="829"/>
      <c r="O18" s="829"/>
      <c r="P18" s="831"/>
      <c r="Q18" s="812"/>
      <c r="R18" s="65" t="s">
        <v>5</v>
      </c>
      <c r="S18" s="65" t="s">
        <v>6</v>
      </c>
      <c r="T18" s="65" t="s">
        <v>5</v>
      </c>
      <c r="U18" s="65" t="s">
        <v>6</v>
      </c>
      <c r="V18" s="440" t="s">
        <v>5</v>
      </c>
      <c r="W18" s="438" t="s">
        <v>6</v>
      </c>
      <c r="X18" s="440" t="s">
        <v>5</v>
      </c>
      <c r="Y18" s="438" t="s">
        <v>6</v>
      </c>
      <c r="Z18" s="812"/>
      <c r="AA18" s="812"/>
      <c r="AB18" s="812"/>
      <c r="AC18" s="812"/>
      <c r="AD18" s="812"/>
      <c r="AE18" s="829"/>
      <c r="AF18" s="829"/>
      <c r="AG18" s="829"/>
      <c r="AH18" s="829"/>
      <c r="AI18" s="44"/>
      <c r="AJ18" s="44"/>
    </row>
    <row r="19" spans="1:36">
      <c r="A19" s="44"/>
      <c r="B19" s="152" t="s">
        <v>404</v>
      </c>
      <c r="C19" s="439" t="s">
        <v>405</v>
      </c>
      <c r="D19" s="66" t="s">
        <v>406</v>
      </c>
      <c r="E19" s="67" t="s">
        <v>407</v>
      </c>
      <c r="F19" s="67" t="s">
        <v>408</v>
      </c>
      <c r="G19" s="67" t="s">
        <v>409</v>
      </c>
      <c r="H19" s="67" t="s">
        <v>410</v>
      </c>
      <c r="I19" s="67" t="s">
        <v>411</v>
      </c>
      <c r="J19" s="67" t="s">
        <v>412</v>
      </c>
      <c r="K19" s="67" t="s">
        <v>413</v>
      </c>
      <c r="L19" s="67" t="s">
        <v>414</v>
      </c>
      <c r="M19" s="67" t="s">
        <v>415</v>
      </c>
      <c r="N19" s="67" t="s">
        <v>416</v>
      </c>
      <c r="O19" s="67" t="s">
        <v>417</v>
      </c>
      <c r="P19" s="67" t="s">
        <v>418</v>
      </c>
      <c r="Q19" s="67" t="s">
        <v>419</v>
      </c>
      <c r="R19" s="68" t="s">
        <v>420</v>
      </c>
      <c r="S19" s="68" t="s">
        <v>421</v>
      </c>
      <c r="T19" s="67" t="s">
        <v>422</v>
      </c>
      <c r="U19" s="67" t="s">
        <v>423</v>
      </c>
      <c r="V19" s="67" t="s">
        <v>424</v>
      </c>
      <c r="W19" s="67" t="s">
        <v>425</v>
      </c>
      <c r="X19" s="67" t="s">
        <v>426</v>
      </c>
      <c r="Y19" s="67" t="s">
        <v>427</v>
      </c>
      <c r="Z19" s="67" t="s">
        <v>428</v>
      </c>
      <c r="AA19" s="67" t="s">
        <v>429</v>
      </c>
      <c r="AB19" s="67" t="s">
        <v>430</v>
      </c>
      <c r="AC19" s="67" t="s">
        <v>431</v>
      </c>
      <c r="AD19" s="67" t="s">
        <v>432</v>
      </c>
      <c r="AE19" s="67" t="s">
        <v>433</v>
      </c>
      <c r="AF19" s="67" t="s">
        <v>434</v>
      </c>
      <c r="AG19" s="67" t="s">
        <v>435</v>
      </c>
      <c r="AH19" s="67" t="s">
        <v>436</v>
      </c>
      <c r="AI19" s="44"/>
      <c r="AJ19" s="44"/>
    </row>
    <row r="20" spans="1:36" hidden="1">
      <c r="A20" s="44"/>
      <c r="B20" s="162" t="e">
        <f>+#REF!</f>
        <v>#REF!</v>
      </c>
      <c r="C20" s="162"/>
      <c r="D20" s="68"/>
      <c r="E20" s="68"/>
      <c r="F20" s="69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68"/>
      <c r="AG20" s="68"/>
      <c r="AH20" s="65"/>
      <c r="AI20" s="44"/>
      <c r="AJ20" s="44"/>
    </row>
    <row r="21" spans="1:36" hidden="1">
      <c r="A21" s="44"/>
      <c r="B21" s="162" t="e">
        <f>+#REF!</f>
        <v>#REF!</v>
      </c>
      <c r="C21" s="162"/>
      <c r="D21" s="68"/>
      <c r="E21" s="68"/>
      <c r="F21" s="69"/>
      <c r="G21" s="65"/>
      <c r="H21" s="68"/>
      <c r="I21" s="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68"/>
      <c r="AG21" s="68"/>
      <c r="AH21" s="65"/>
      <c r="AI21" s="44"/>
      <c r="AJ21" s="44"/>
    </row>
    <row r="22" spans="1:36" hidden="1">
      <c r="A22" s="44"/>
      <c r="B22" s="162" t="e">
        <f>+#REF!</f>
        <v>#REF!</v>
      </c>
      <c r="C22" s="162"/>
      <c r="D22" s="68"/>
      <c r="E22" s="68"/>
      <c r="F22" s="69"/>
      <c r="G22" s="65"/>
      <c r="H22" s="68"/>
      <c r="I22" s="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68"/>
      <c r="AG22" s="68"/>
      <c r="AH22" s="65"/>
      <c r="AI22" s="44"/>
      <c r="AJ22" s="44"/>
    </row>
    <row r="23" spans="1:36" hidden="1">
      <c r="A23" s="44"/>
      <c r="B23" s="162" t="e">
        <f>+#REF!</f>
        <v>#REF!</v>
      </c>
      <c r="C23" s="162"/>
      <c r="D23" s="68"/>
      <c r="E23" s="68"/>
      <c r="F23" s="69"/>
      <c r="G23" s="65"/>
      <c r="H23" s="68"/>
      <c r="I23" s="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68"/>
      <c r="AG23" s="68"/>
      <c r="AH23" s="65"/>
      <c r="AI23" s="44"/>
      <c r="AJ23" s="44"/>
    </row>
    <row r="24" spans="1:36" hidden="1">
      <c r="A24" s="44"/>
      <c r="B24" s="162" t="e">
        <f>+#REF!</f>
        <v>#REF!</v>
      </c>
      <c r="C24" s="162"/>
      <c r="D24" s="68"/>
      <c r="E24" s="68"/>
      <c r="F24" s="69"/>
      <c r="G24" s="65"/>
      <c r="H24" s="68"/>
      <c r="I24" s="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68"/>
      <c r="AG24" s="68"/>
      <c r="AH24" s="65"/>
      <c r="AI24" s="44"/>
      <c r="AJ24" s="44"/>
    </row>
    <row r="25" spans="1:36" hidden="1">
      <c r="A25" s="44"/>
      <c r="B25" s="162" t="e">
        <f>+#REF!</f>
        <v>#REF!</v>
      </c>
      <c r="C25" s="162"/>
      <c r="D25" s="68"/>
      <c r="E25" s="68"/>
      <c r="F25" s="69"/>
      <c r="G25" s="65"/>
      <c r="H25" s="68"/>
      <c r="I25" s="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68"/>
      <c r="AG25" s="68"/>
      <c r="AH25" s="65"/>
      <c r="AI25" s="44"/>
      <c r="AJ25" s="44"/>
    </row>
    <row r="26" spans="1:36" hidden="1">
      <c r="A26" s="44"/>
      <c r="B26" s="162" t="e">
        <f>+#REF!</f>
        <v>#REF!</v>
      </c>
      <c r="C26" s="162"/>
      <c r="D26" s="68"/>
      <c r="E26" s="68"/>
      <c r="F26" s="69"/>
      <c r="G26" s="65"/>
      <c r="H26" s="68"/>
      <c r="I26" s="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68"/>
      <c r="AG26" s="68"/>
      <c r="AH26" s="65"/>
      <c r="AI26" s="44"/>
      <c r="AJ26" s="44"/>
    </row>
    <row r="27" spans="1:36" hidden="1">
      <c r="A27" s="44"/>
      <c r="B27" s="162" t="e">
        <f>+#REF!</f>
        <v>#REF!</v>
      </c>
      <c r="C27" s="162"/>
      <c r="D27" s="68"/>
      <c r="E27" s="68"/>
      <c r="F27" s="69"/>
      <c r="G27" s="65"/>
      <c r="H27" s="68"/>
      <c r="I27" s="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68"/>
      <c r="AG27" s="68"/>
      <c r="AH27" s="65"/>
      <c r="AI27" s="44"/>
      <c r="AJ27" s="44"/>
    </row>
    <row r="28" spans="1:36" hidden="1">
      <c r="A28" s="44"/>
      <c r="B28" s="162" t="e">
        <f>+#REF!</f>
        <v>#REF!</v>
      </c>
      <c r="C28" s="162"/>
      <c r="D28" s="68"/>
      <c r="E28" s="68"/>
      <c r="F28" s="69"/>
      <c r="G28" s="65"/>
      <c r="H28" s="68"/>
      <c r="I28" s="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68"/>
      <c r="AG28" s="68"/>
      <c r="AH28" s="65"/>
      <c r="AI28" s="44"/>
      <c r="AJ28" s="44"/>
    </row>
    <row r="29" spans="1:36" hidden="1">
      <c r="A29" s="44"/>
      <c r="B29" s="162" t="e">
        <f>+#REF!</f>
        <v>#REF!</v>
      </c>
      <c r="C29" s="162"/>
      <c r="D29" s="68"/>
      <c r="E29" s="68"/>
      <c r="F29" s="69"/>
      <c r="G29" s="65"/>
      <c r="H29" s="68"/>
      <c r="I29" s="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68"/>
      <c r="AG29" s="68"/>
      <c r="AH29" s="65"/>
      <c r="AI29" s="44"/>
      <c r="AJ29" s="44"/>
    </row>
    <row r="30" spans="1:36" hidden="1">
      <c r="A30" s="44"/>
      <c r="B30" s="162" t="e">
        <f>+#REF!</f>
        <v>#REF!</v>
      </c>
      <c r="C30" s="162"/>
      <c r="D30" s="68"/>
      <c r="E30" s="68"/>
      <c r="F30" s="69"/>
      <c r="G30" s="65"/>
      <c r="H30" s="68"/>
      <c r="I30" s="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68"/>
      <c r="AG30" s="68"/>
      <c r="AH30" s="65"/>
      <c r="AI30" s="44"/>
      <c r="AJ30" s="44"/>
    </row>
    <row r="31" spans="1:36" hidden="1">
      <c r="A31" s="44"/>
      <c r="B31" s="162" t="e">
        <f>+#REF!</f>
        <v>#REF!</v>
      </c>
      <c r="C31" s="162"/>
      <c r="D31" s="68"/>
      <c r="E31" s="68"/>
      <c r="F31" s="69"/>
      <c r="G31" s="65"/>
      <c r="H31" s="68"/>
      <c r="I31" s="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68"/>
      <c r="AG31" s="68"/>
      <c r="AH31" s="65"/>
      <c r="AI31" s="44"/>
      <c r="AJ31" s="44"/>
    </row>
    <row r="32" spans="1:36" hidden="1">
      <c r="A32" s="44"/>
      <c r="B32" s="162" t="e">
        <f>+#REF!</f>
        <v>#REF!</v>
      </c>
      <c r="C32" s="162"/>
      <c r="D32" s="68"/>
      <c r="E32" s="68"/>
      <c r="F32" s="69"/>
      <c r="G32" s="65"/>
      <c r="H32" s="68"/>
      <c r="I32" s="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68"/>
      <c r="AG32" s="68"/>
      <c r="AH32" s="65"/>
      <c r="AI32" s="44"/>
      <c r="AJ32" s="44"/>
    </row>
    <row r="33" spans="1:36" hidden="1">
      <c r="A33" s="44"/>
      <c r="B33" s="162" t="e">
        <f>+#REF!</f>
        <v>#REF!</v>
      </c>
      <c r="C33" s="162"/>
      <c r="D33" s="68"/>
      <c r="E33" s="68"/>
      <c r="F33" s="69"/>
      <c r="G33" s="65"/>
      <c r="H33" s="68"/>
      <c r="I33" s="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68"/>
      <c r="AG33" s="68"/>
      <c r="AH33" s="65"/>
      <c r="AI33" s="44"/>
      <c r="AJ33" s="44"/>
    </row>
    <row r="34" spans="1:36" hidden="1">
      <c r="A34" s="44"/>
      <c r="B34" s="162" t="e">
        <f>+#REF!</f>
        <v>#REF!</v>
      </c>
      <c r="C34" s="162"/>
      <c r="D34" s="68"/>
      <c r="E34" s="68"/>
      <c r="F34" s="69"/>
      <c r="G34" s="65"/>
      <c r="H34" s="68"/>
      <c r="I34" s="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68"/>
      <c r="AG34" s="68"/>
      <c r="AH34" s="65"/>
      <c r="AI34" s="44"/>
      <c r="AJ34" s="44"/>
    </row>
    <row r="35" spans="1:36" hidden="1">
      <c r="A35" s="44"/>
      <c r="B35" s="162" t="e">
        <f>+#REF!</f>
        <v>#REF!</v>
      </c>
      <c r="C35" s="162"/>
      <c r="D35" s="68"/>
      <c r="E35" s="68"/>
      <c r="F35" s="69"/>
      <c r="G35" s="65"/>
      <c r="H35" s="68"/>
      <c r="I35" s="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68"/>
      <c r="AG35" s="68"/>
      <c r="AH35" s="65"/>
      <c r="AI35" s="44"/>
      <c r="AJ35" s="44"/>
    </row>
    <row r="36" spans="1:36" hidden="1">
      <c r="A36" s="44"/>
      <c r="B36" s="162" t="e">
        <f>+#REF!</f>
        <v>#REF!</v>
      </c>
      <c r="C36" s="162"/>
      <c r="D36" s="68"/>
      <c r="E36" s="68"/>
      <c r="F36" s="69"/>
      <c r="G36" s="65"/>
      <c r="H36" s="68"/>
      <c r="I36" s="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68"/>
      <c r="AG36" s="68"/>
      <c r="AH36" s="65"/>
      <c r="AI36" s="44"/>
      <c r="AJ36" s="44"/>
    </row>
    <row r="37" spans="1:36" hidden="1">
      <c r="A37" s="44"/>
      <c r="B37" s="162" t="e">
        <f>+#REF!</f>
        <v>#REF!</v>
      </c>
      <c r="C37" s="162"/>
      <c r="D37" s="68"/>
      <c r="E37" s="68"/>
      <c r="F37" s="69"/>
      <c r="G37" s="65"/>
      <c r="H37" s="68"/>
      <c r="I37" s="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68"/>
      <c r="AG37" s="68"/>
      <c r="AH37" s="65"/>
      <c r="AI37" s="44"/>
      <c r="AJ37" s="44"/>
    </row>
    <row r="38" spans="1:36" hidden="1">
      <c r="A38" s="44"/>
      <c r="B38" s="162" t="e">
        <f>+#REF!</f>
        <v>#REF!</v>
      </c>
      <c r="C38" s="162"/>
      <c r="D38" s="68"/>
      <c r="E38" s="68"/>
      <c r="F38" s="69"/>
      <c r="G38" s="65"/>
      <c r="H38" s="68"/>
      <c r="I38" s="168">
        <f>+'[4]retiros at2021 '!J13</f>
        <v>0</v>
      </c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68"/>
      <c r="AG38" s="68"/>
      <c r="AH38" s="65"/>
      <c r="AI38" s="44"/>
      <c r="AJ38" s="44"/>
    </row>
    <row r="39" spans="1:36" hidden="1">
      <c r="A39" s="44"/>
      <c r="B39" s="162" t="e">
        <f>+#REF!</f>
        <v>#REF!</v>
      </c>
      <c r="C39" s="162"/>
      <c r="D39" s="68"/>
      <c r="E39" s="68"/>
      <c r="F39" s="69"/>
      <c r="G39" s="65"/>
      <c r="H39" s="68"/>
      <c r="I39" s="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68"/>
      <c r="AG39" s="68"/>
      <c r="AH39" s="65"/>
      <c r="AI39" s="44"/>
      <c r="AJ39" s="44"/>
    </row>
    <row r="40" spans="1:36" hidden="1">
      <c r="A40" s="44"/>
      <c r="B40" s="162" t="e">
        <f>+#REF!</f>
        <v>#REF!</v>
      </c>
      <c r="C40" s="162"/>
      <c r="D40" s="68"/>
      <c r="E40" s="68"/>
      <c r="F40" s="69"/>
      <c r="G40" s="65"/>
      <c r="H40" s="68"/>
      <c r="I40" s="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68"/>
      <c r="AG40" s="68"/>
      <c r="AH40" s="65"/>
      <c r="AI40" s="44"/>
      <c r="AJ40" s="44"/>
    </row>
    <row r="41" spans="1:36" hidden="1">
      <c r="A41" s="44"/>
      <c r="B41" s="162" t="e">
        <f>+#REF!</f>
        <v>#REF!</v>
      </c>
      <c r="C41" s="162"/>
      <c r="D41" s="68"/>
      <c r="E41" s="68"/>
      <c r="F41" s="69"/>
      <c r="G41" s="65"/>
      <c r="H41" s="68"/>
      <c r="I41" s="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68"/>
      <c r="AG41" s="68"/>
      <c r="AH41" s="65"/>
      <c r="AI41" s="44"/>
      <c r="AJ41" s="44"/>
    </row>
    <row r="42" spans="1:36" hidden="1">
      <c r="A42" s="44"/>
      <c r="B42" s="162" t="e">
        <f>+#REF!</f>
        <v>#REF!</v>
      </c>
      <c r="C42" s="162"/>
      <c r="D42" s="68"/>
      <c r="E42" s="68"/>
      <c r="F42" s="69"/>
      <c r="G42" s="65"/>
      <c r="H42" s="68"/>
      <c r="I42" s="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68"/>
      <c r="AG42" s="68"/>
      <c r="AH42" s="65"/>
      <c r="AI42" s="44"/>
      <c r="AJ42" s="44"/>
    </row>
    <row r="43" spans="1:36" hidden="1">
      <c r="A43" s="44"/>
      <c r="B43" s="162" t="e">
        <f>+#REF!</f>
        <v>#REF!</v>
      </c>
      <c r="C43" s="162"/>
      <c r="D43" s="68"/>
      <c r="E43" s="68"/>
      <c r="F43" s="69"/>
      <c r="G43" s="65"/>
      <c r="H43" s="68"/>
      <c r="I43" s="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68"/>
      <c r="AG43" s="68"/>
      <c r="AH43" s="65"/>
      <c r="AI43" s="44"/>
      <c r="AJ43" s="44"/>
    </row>
    <row r="44" spans="1:36" hidden="1">
      <c r="A44" s="44"/>
      <c r="B44" s="162" t="e">
        <f>+#REF!</f>
        <v>#REF!</v>
      </c>
      <c r="C44" s="162"/>
      <c r="D44" s="68"/>
      <c r="E44" s="68"/>
      <c r="F44" s="69"/>
      <c r="G44" s="65"/>
      <c r="H44" s="68"/>
      <c r="I44" s="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68"/>
      <c r="AG44" s="68"/>
      <c r="AH44" s="65"/>
      <c r="AI44" s="44"/>
      <c r="AJ44" s="44"/>
    </row>
    <row r="45" spans="1:36" hidden="1">
      <c r="A45" s="44"/>
      <c r="B45" s="162" t="e">
        <f>+#REF!</f>
        <v>#REF!</v>
      </c>
      <c r="C45" s="162"/>
      <c r="D45" s="68"/>
      <c r="E45" s="68"/>
      <c r="F45" s="69"/>
      <c r="G45" s="65"/>
      <c r="H45" s="68"/>
      <c r="I45" s="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68"/>
      <c r="AG45" s="68"/>
      <c r="AH45" s="65"/>
      <c r="AI45" s="44"/>
      <c r="AJ45" s="44"/>
    </row>
    <row r="46" spans="1:36" hidden="1">
      <c r="A46" s="44"/>
      <c r="B46" s="162" t="e">
        <f>+#REF!</f>
        <v>#REF!</v>
      </c>
      <c r="C46" s="162"/>
      <c r="D46" s="68"/>
      <c r="E46" s="68"/>
      <c r="F46" s="69"/>
      <c r="G46" s="65"/>
      <c r="H46" s="68"/>
      <c r="I46" s="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68"/>
      <c r="AG46" s="68"/>
      <c r="AH46" s="65"/>
      <c r="AI46" s="44"/>
      <c r="AJ46" s="44"/>
    </row>
    <row r="47" spans="1:36" hidden="1">
      <c r="A47" s="44"/>
      <c r="B47" s="162" t="e">
        <f>+#REF!</f>
        <v>#REF!</v>
      </c>
      <c r="C47" s="162"/>
      <c r="D47" s="68"/>
      <c r="E47" s="68"/>
      <c r="F47" s="69"/>
      <c r="G47" s="65"/>
      <c r="H47" s="68"/>
      <c r="I47" s="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68"/>
      <c r="AG47" s="68"/>
      <c r="AH47" s="65"/>
      <c r="AI47" s="44"/>
      <c r="AJ47" s="44"/>
    </row>
    <row r="48" spans="1:36" hidden="1">
      <c r="A48" s="44"/>
      <c r="B48" s="162" t="e">
        <f>+#REF!</f>
        <v>#REF!</v>
      </c>
      <c r="C48" s="162"/>
      <c r="D48" s="68"/>
      <c r="E48" s="68"/>
      <c r="F48" s="69"/>
      <c r="G48" s="65"/>
      <c r="H48" s="68"/>
      <c r="I48" s="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68"/>
      <c r="AG48" s="68"/>
      <c r="AH48" s="65"/>
      <c r="AI48" s="44"/>
      <c r="AJ48" s="44"/>
    </row>
    <row r="49" spans="1:36" hidden="1">
      <c r="A49" s="44"/>
      <c r="B49" s="162" t="e">
        <f>+#REF!</f>
        <v>#REF!</v>
      </c>
      <c r="C49" s="162"/>
      <c r="D49" s="68"/>
      <c r="E49" s="68"/>
      <c r="F49" s="69"/>
      <c r="G49" s="65"/>
      <c r="H49" s="68"/>
      <c r="I49" s="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68"/>
      <c r="AG49" s="68"/>
      <c r="AH49" s="65"/>
      <c r="AI49" s="44"/>
      <c r="AJ49" s="44"/>
    </row>
    <row r="50" spans="1:36" hidden="1">
      <c r="A50" s="44"/>
      <c r="B50" s="162" t="e">
        <f>+#REF!</f>
        <v>#REF!</v>
      </c>
      <c r="C50" s="162"/>
      <c r="D50" s="68"/>
      <c r="E50" s="68"/>
      <c r="F50" s="69"/>
      <c r="G50" s="65"/>
      <c r="H50" s="68"/>
      <c r="I50" s="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68"/>
      <c r="AG50" s="68"/>
      <c r="AH50" s="65"/>
      <c r="AI50" s="44"/>
      <c r="AJ50" s="44"/>
    </row>
    <row r="51" spans="1:36" hidden="1">
      <c r="A51" s="44"/>
      <c r="B51" s="162" t="e">
        <f>+#REF!</f>
        <v>#REF!</v>
      </c>
      <c r="C51" s="162"/>
      <c r="D51" s="68"/>
      <c r="E51" s="68"/>
      <c r="F51" s="69"/>
      <c r="G51" s="65"/>
      <c r="H51" s="68"/>
      <c r="I51" s="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68"/>
      <c r="AG51" s="68"/>
      <c r="AH51" s="65"/>
      <c r="AI51" s="44"/>
      <c r="AJ51" s="44"/>
    </row>
    <row r="52" spans="1:36" hidden="1">
      <c r="A52" s="44"/>
      <c r="B52" s="162" t="e">
        <f>+#REF!</f>
        <v>#REF!</v>
      </c>
      <c r="C52" s="162"/>
      <c r="D52" s="68"/>
      <c r="E52" s="68"/>
      <c r="F52" s="69"/>
      <c r="G52" s="65"/>
      <c r="H52" s="68"/>
      <c r="I52" s="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68"/>
      <c r="AG52" s="68"/>
      <c r="AH52" s="65"/>
      <c r="AI52" s="44"/>
      <c r="AJ52" s="44"/>
    </row>
    <row r="53" spans="1:36" hidden="1">
      <c r="A53" s="44"/>
      <c r="B53" s="162" t="e">
        <f>+#REF!</f>
        <v>#REF!</v>
      </c>
      <c r="C53" s="162"/>
      <c r="D53" s="68"/>
      <c r="E53" s="68"/>
      <c r="F53" s="69"/>
      <c r="G53" s="65"/>
      <c r="H53" s="68"/>
      <c r="I53" s="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68"/>
      <c r="AG53" s="68"/>
      <c r="AH53" s="65"/>
      <c r="AI53" s="44"/>
      <c r="AJ53" s="44"/>
    </row>
    <row r="54" spans="1:36" hidden="1">
      <c r="A54" s="44"/>
      <c r="B54" s="162" t="e">
        <f>+#REF!</f>
        <v>#REF!</v>
      </c>
      <c r="C54" s="162"/>
      <c r="D54" s="68"/>
      <c r="E54" s="68"/>
      <c r="F54" s="69"/>
      <c r="G54" s="65"/>
      <c r="H54" s="68"/>
      <c r="I54" s="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68"/>
      <c r="AG54" s="68"/>
      <c r="AH54" s="65"/>
      <c r="AI54" s="44"/>
      <c r="AJ54" s="44"/>
    </row>
    <row r="55" spans="1:36" hidden="1">
      <c r="A55" s="44"/>
      <c r="B55" s="162" t="e">
        <f>+#REF!</f>
        <v>#REF!</v>
      </c>
      <c r="C55" s="162"/>
      <c r="D55" s="68"/>
      <c r="E55" s="68"/>
      <c r="F55" s="69"/>
      <c r="G55" s="65"/>
      <c r="H55" s="68"/>
      <c r="I55" s="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68"/>
      <c r="AG55" s="68"/>
      <c r="AH55" s="65"/>
      <c r="AI55" s="44"/>
      <c r="AJ55" s="44"/>
    </row>
    <row r="56" spans="1:36" hidden="1">
      <c r="A56" s="44"/>
      <c r="B56" s="162" t="e">
        <f>+#REF!</f>
        <v>#REF!</v>
      </c>
      <c r="C56" s="162"/>
      <c r="D56" s="68"/>
      <c r="E56" s="68"/>
      <c r="F56" s="69"/>
      <c r="G56" s="65"/>
      <c r="H56" s="68"/>
      <c r="I56" s="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68"/>
      <c r="AG56" s="68"/>
      <c r="AH56" s="65"/>
      <c r="AI56" s="44"/>
      <c r="AJ56" s="44"/>
    </row>
    <row r="57" spans="1:36" hidden="1">
      <c r="A57" s="44"/>
      <c r="B57" s="162" t="e">
        <f>+#REF!</f>
        <v>#REF!</v>
      </c>
      <c r="C57" s="162"/>
      <c r="D57" s="68"/>
      <c r="E57" s="68"/>
      <c r="F57" s="69"/>
      <c r="G57" s="65"/>
      <c r="H57" s="68"/>
      <c r="I57" s="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68"/>
      <c r="AG57" s="68"/>
      <c r="AH57" s="65"/>
      <c r="AI57" s="44"/>
      <c r="AJ57" s="44"/>
    </row>
    <row r="58" spans="1:36" hidden="1">
      <c r="A58" s="44"/>
      <c r="B58" s="162" t="e">
        <f>+#REF!</f>
        <v>#REF!</v>
      </c>
      <c r="C58" s="162"/>
      <c r="D58" s="68"/>
      <c r="E58" s="68"/>
      <c r="F58" s="69"/>
      <c r="G58" s="65"/>
      <c r="H58" s="68"/>
      <c r="I58" s="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68"/>
      <c r="AG58" s="68"/>
      <c r="AH58" s="65"/>
      <c r="AI58" s="44"/>
      <c r="AJ58" s="44"/>
    </row>
    <row r="59" spans="1:36" hidden="1">
      <c r="A59" s="44"/>
      <c r="B59" s="162" t="e">
        <f>+#REF!</f>
        <v>#REF!</v>
      </c>
      <c r="C59" s="162"/>
      <c r="D59" s="68"/>
      <c r="E59" s="68"/>
      <c r="F59" s="69"/>
      <c r="G59" s="65"/>
      <c r="H59" s="68"/>
      <c r="I59" s="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68"/>
      <c r="AG59" s="68"/>
      <c r="AH59" s="65"/>
      <c r="AI59" s="44"/>
      <c r="AJ59" s="44"/>
    </row>
    <row r="60" spans="1:36" hidden="1">
      <c r="A60" s="44"/>
      <c r="B60" s="162" t="e">
        <f>+#REF!</f>
        <v>#REF!</v>
      </c>
      <c r="C60" s="162"/>
      <c r="D60" s="68"/>
      <c r="E60" s="68"/>
      <c r="F60" s="69"/>
      <c r="G60" s="65"/>
      <c r="H60" s="68"/>
      <c r="I60" s="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68"/>
      <c r="AG60" s="68"/>
      <c r="AH60" s="65"/>
      <c r="AI60" s="44"/>
      <c r="AJ60" s="44"/>
    </row>
    <row r="61" spans="1:36" hidden="1">
      <c r="A61" s="44"/>
      <c r="B61" s="162" t="e">
        <f>+#REF!</f>
        <v>#REF!</v>
      </c>
      <c r="C61" s="162"/>
      <c r="D61" s="68"/>
      <c r="E61" s="68"/>
      <c r="F61" s="69"/>
      <c r="G61" s="65"/>
      <c r="H61" s="68"/>
      <c r="I61" s="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68"/>
      <c r="AG61" s="68"/>
      <c r="AH61" s="65"/>
      <c r="AI61" s="44"/>
      <c r="AJ61" s="44"/>
    </row>
    <row r="62" spans="1:36" hidden="1">
      <c r="A62" s="44"/>
      <c r="B62" s="162" t="e">
        <f>+#REF!</f>
        <v>#REF!</v>
      </c>
      <c r="C62" s="162"/>
      <c r="D62" s="68"/>
      <c r="E62" s="68"/>
      <c r="F62" s="69"/>
      <c r="G62" s="65"/>
      <c r="H62" s="68"/>
      <c r="I62" s="168">
        <f>+'[4]retiros at2021 '!J17</f>
        <v>0</v>
      </c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68"/>
      <c r="AG62" s="68"/>
      <c r="AH62" s="65"/>
      <c r="AI62" s="44"/>
      <c r="AJ62" s="44"/>
    </row>
    <row r="63" spans="1:36" hidden="1">
      <c r="A63" s="44"/>
      <c r="B63" s="162" t="e">
        <f>+#REF!</f>
        <v>#REF!</v>
      </c>
      <c r="C63" s="162"/>
      <c r="D63" s="68"/>
      <c r="E63" s="68"/>
      <c r="F63" s="69"/>
      <c r="G63" s="65"/>
      <c r="H63" s="68"/>
      <c r="I63" s="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68"/>
      <c r="AG63" s="68"/>
      <c r="AH63" s="65"/>
      <c r="AI63" s="44"/>
      <c r="AJ63" s="44"/>
    </row>
    <row r="64" spans="1:36" hidden="1">
      <c r="A64" s="44"/>
      <c r="B64" s="162" t="e">
        <f>+#REF!</f>
        <v>#REF!</v>
      </c>
      <c r="C64" s="162"/>
      <c r="D64" s="68"/>
      <c r="E64" s="68"/>
      <c r="F64" s="69"/>
      <c r="G64" s="65"/>
      <c r="H64" s="68"/>
      <c r="I64" s="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68"/>
      <c r="AG64" s="68"/>
      <c r="AH64" s="65"/>
      <c r="AI64" s="44"/>
      <c r="AJ64" s="44"/>
    </row>
    <row r="65" spans="1:36" hidden="1">
      <c r="A65" s="44"/>
      <c r="B65" s="162" t="e">
        <f>+#REF!</f>
        <v>#REF!</v>
      </c>
      <c r="C65" s="162"/>
      <c r="D65" s="68"/>
      <c r="E65" s="68"/>
      <c r="F65" s="69"/>
      <c r="G65" s="65"/>
      <c r="H65" s="68"/>
      <c r="I65" s="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68"/>
      <c r="AG65" s="68"/>
      <c r="AH65" s="65"/>
      <c r="AI65" s="44"/>
      <c r="AJ65" s="44"/>
    </row>
    <row r="66" spans="1:36" hidden="1">
      <c r="A66" s="44"/>
      <c r="B66" s="162" t="e">
        <f>+#REF!</f>
        <v>#REF!</v>
      </c>
      <c r="C66" s="162"/>
      <c r="D66" s="68"/>
      <c r="E66" s="68"/>
      <c r="F66" s="69"/>
      <c r="G66" s="65"/>
      <c r="H66" s="68"/>
      <c r="I66" s="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68"/>
      <c r="AG66" s="68"/>
      <c r="AH66" s="65"/>
      <c r="AI66" s="44"/>
      <c r="AJ66" s="44"/>
    </row>
    <row r="67" spans="1:36" hidden="1">
      <c r="A67" s="44"/>
      <c r="B67" s="162" t="e">
        <f>+#REF!</f>
        <v>#REF!</v>
      </c>
      <c r="C67" s="162"/>
      <c r="D67" s="68"/>
      <c r="E67" s="68"/>
      <c r="F67" s="69"/>
      <c r="G67" s="65"/>
      <c r="H67" s="68"/>
      <c r="I67" s="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68"/>
      <c r="AG67" s="68"/>
      <c r="AH67" s="65"/>
      <c r="AI67" s="44"/>
      <c r="AJ67" s="44"/>
    </row>
    <row r="68" spans="1:36" hidden="1">
      <c r="A68" s="44"/>
      <c r="B68" s="162"/>
      <c r="C68" s="162"/>
      <c r="D68" s="68"/>
      <c r="E68" s="68"/>
      <c r="F68" s="69"/>
      <c r="G68" s="65"/>
      <c r="H68" s="68"/>
      <c r="I68" s="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68"/>
      <c r="AG68" s="68"/>
      <c r="AH68" s="65"/>
      <c r="AI68" s="44"/>
      <c r="AJ68" s="44"/>
    </row>
    <row r="69" spans="1:36" hidden="1">
      <c r="A69" s="44"/>
      <c r="B69" s="162"/>
      <c r="C69" s="162"/>
      <c r="D69" s="68"/>
      <c r="E69" s="68"/>
      <c r="F69" s="69"/>
      <c r="G69" s="65"/>
      <c r="H69" s="68"/>
      <c r="I69" s="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68"/>
      <c r="AG69" s="68"/>
      <c r="AH69" s="65"/>
      <c r="AI69" s="44"/>
      <c r="AJ69" s="44"/>
    </row>
    <row r="70" spans="1:36" hidden="1">
      <c r="A70" s="44"/>
      <c r="B70" s="162"/>
      <c r="C70" s="162"/>
      <c r="D70" s="68"/>
      <c r="E70" s="68"/>
      <c r="F70" s="69"/>
      <c r="G70" s="65"/>
      <c r="H70" s="68"/>
      <c r="I70" s="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68"/>
      <c r="AG70" s="68"/>
      <c r="AH70" s="65"/>
      <c r="AI70" s="44"/>
      <c r="AJ70" s="44"/>
    </row>
    <row r="71" spans="1:36" hidden="1">
      <c r="A71" s="44"/>
      <c r="B71" s="162"/>
      <c r="C71" s="162"/>
      <c r="D71" s="68"/>
      <c r="E71" s="68"/>
      <c r="F71" s="69"/>
      <c r="G71" s="65"/>
      <c r="H71" s="68"/>
      <c r="I71" s="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68"/>
      <c r="AG71" s="68"/>
      <c r="AH71" s="65"/>
      <c r="AI71" s="44"/>
      <c r="AJ71" s="44"/>
    </row>
    <row r="72" spans="1:36" hidden="1">
      <c r="A72" s="44"/>
      <c r="B72" s="162"/>
      <c r="C72" s="162"/>
      <c r="D72" s="68"/>
      <c r="E72" s="68"/>
      <c r="F72" s="69"/>
      <c r="G72" s="65"/>
      <c r="H72" s="68"/>
      <c r="I72" s="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68"/>
      <c r="AG72" s="68"/>
      <c r="AH72" s="65"/>
      <c r="AI72" s="44"/>
      <c r="AJ72" s="44"/>
    </row>
    <row r="73" spans="1:36" hidden="1">
      <c r="A73" s="44"/>
      <c r="B73" s="162"/>
      <c r="C73" s="162"/>
      <c r="D73" s="68"/>
      <c r="E73" s="68"/>
      <c r="F73" s="69"/>
      <c r="G73" s="65"/>
      <c r="H73" s="68"/>
      <c r="I73" s="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68"/>
      <c r="AG73" s="68"/>
      <c r="AH73" s="65"/>
      <c r="AI73" s="44"/>
      <c r="AJ73" s="44"/>
    </row>
    <row r="74" spans="1:36" hidden="1">
      <c r="A74" s="44"/>
      <c r="B74" s="162"/>
      <c r="C74" s="162"/>
      <c r="D74" s="68"/>
      <c r="E74" s="68"/>
      <c r="F74" s="69"/>
      <c r="G74" s="65"/>
      <c r="H74" s="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68"/>
      <c r="AG74" s="68"/>
      <c r="AH74" s="65"/>
      <c r="AI74" s="44"/>
      <c r="AJ74" s="44"/>
    </row>
    <row r="75" spans="1:36" hidden="1">
      <c r="A75" s="44"/>
      <c r="B75" s="162"/>
      <c r="C75" s="162"/>
      <c r="D75" s="68"/>
      <c r="E75" s="68"/>
      <c r="F75" s="69"/>
      <c r="G75" s="65"/>
      <c r="H75" s="68"/>
      <c r="I75" s="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68"/>
      <c r="AG75" s="68"/>
      <c r="AH75" s="65"/>
      <c r="AI75" s="44"/>
      <c r="AJ75" s="44"/>
    </row>
    <row r="76" spans="1:36" hidden="1">
      <c r="A76" s="44"/>
      <c r="B76" s="162"/>
      <c r="C76" s="162"/>
      <c r="D76" s="68"/>
      <c r="E76" s="68"/>
      <c r="F76" s="69"/>
      <c r="G76" s="65"/>
      <c r="H76" s="68"/>
      <c r="I76" s="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68"/>
      <c r="AG76" s="68"/>
      <c r="AH76" s="65"/>
      <c r="AI76" s="44"/>
      <c r="AJ76" s="44"/>
    </row>
    <row r="77" spans="1:36" hidden="1">
      <c r="A77" s="44"/>
      <c r="B77" s="162"/>
      <c r="C77" s="162"/>
      <c r="D77" s="68"/>
      <c r="E77" s="68"/>
      <c r="F77" s="69"/>
      <c r="G77" s="65"/>
      <c r="H77" s="68"/>
      <c r="I77" s="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68"/>
      <c r="AG77" s="68"/>
      <c r="AH77" s="65"/>
      <c r="AI77" s="44"/>
      <c r="AJ77" s="44"/>
    </row>
    <row r="78" spans="1:36" hidden="1">
      <c r="A78" s="44"/>
      <c r="B78" s="162"/>
      <c r="C78" s="162"/>
      <c r="D78" s="68"/>
      <c r="E78" s="68"/>
      <c r="F78" s="69"/>
      <c r="G78" s="65"/>
      <c r="H78" s="68"/>
      <c r="I78" s="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68"/>
      <c r="AG78" s="68"/>
      <c r="AH78" s="65"/>
      <c r="AI78" s="44"/>
      <c r="AJ78" s="44"/>
    </row>
    <row r="79" spans="1:36" hidden="1">
      <c r="A79" s="44"/>
      <c r="B79" s="162"/>
      <c r="C79" s="162"/>
      <c r="D79" s="68"/>
      <c r="E79" s="68"/>
      <c r="F79" s="69"/>
      <c r="G79" s="65"/>
      <c r="H79" s="68"/>
      <c r="I79" s="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68"/>
      <c r="AG79" s="68"/>
      <c r="AH79" s="65"/>
      <c r="AI79" s="44"/>
      <c r="AJ79" s="44"/>
    </row>
    <row r="80" spans="1:36" hidden="1">
      <c r="A80" s="44"/>
      <c r="B80" s="162"/>
      <c r="C80" s="162"/>
      <c r="D80" s="68"/>
      <c r="E80" s="68"/>
      <c r="F80" s="69"/>
      <c r="G80" s="65"/>
      <c r="H80" s="68"/>
      <c r="I80" s="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68"/>
      <c r="AG80" s="68"/>
      <c r="AH80" s="65"/>
      <c r="AI80" s="44"/>
      <c r="AJ80" s="44"/>
    </row>
    <row r="81" spans="1:36" hidden="1">
      <c r="A81" s="44"/>
      <c r="B81" s="162" t="e">
        <f>+#REF!</f>
        <v>#REF!</v>
      </c>
      <c r="C81" s="162"/>
      <c r="D81" s="68"/>
      <c r="E81" s="68"/>
      <c r="F81" s="69">
        <f>+'[4]retiros at2021 '!J31</f>
        <v>0</v>
      </c>
      <c r="G81" s="65"/>
      <c r="H81" s="68"/>
      <c r="I81" s="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>
        <f t="shared" ref="U81:U85" si="0">+F81*0.111111</f>
        <v>0</v>
      </c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68"/>
      <c r="AG81" s="68"/>
      <c r="AH81" s="65"/>
      <c r="AI81" s="44"/>
      <c r="AJ81" s="44"/>
    </row>
    <row r="82" spans="1:36" hidden="1">
      <c r="A82" s="44"/>
      <c r="B82" s="162" t="e">
        <f>+#REF!</f>
        <v>#REF!</v>
      </c>
      <c r="C82" s="162"/>
      <c r="D82" s="68"/>
      <c r="E82" s="68"/>
      <c r="F82" s="69">
        <f>+'[4]retiros at2021 '!J32</f>
        <v>0</v>
      </c>
      <c r="G82" s="65"/>
      <c r="H82" s="68"/>
      <c r="I82" s="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>
        <f t="shared" si="0"/>
        <v>0</v>
      </c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68"/>
      <c r="AG82" s="68"/>
      <c r="AH82" s="65"/>
      <c r="AI82" s="44"/>
      <c r="AJ82" s="44"/>
    </row>
    <row r="83" spans="1:36" hidden="1">
      <c r="A83" s="44"/>
      <c r="B83" s="162" t="e">
        <f>+#REF!</f>
        <v>#REF!</v>
      </c>
      <c r="C83" s="162"/>
      <c r="D83" s="68"/>
      <c r="E83" s="68"/>
      <c r="F83" s="69">
        <f>+'[4]retiros at2021 '!J33</f>
        <v>0</v>
      </c>
      <c r="G83" s="65"/>
      <c r="H83" s="68"/>
      <c r="I83" s="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>
        <f t="shared" si="0"/>
        <v>0</v>
      </c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68"/>
      <c r="AG83" s="68"/>
      <c r="AH83" s="65"/>
      <c r="AI83" s="44"/>
      <c r="AJ83" s="44"/>
    </row>
    <row r="84" spans="1:36" hidden="1">
      <c r="A84" s="44"/>
      <c r="B84" s="162" t="e">
        <f>+#REF!</f>
        <v>#REF!</v>
      </c>
      <c r="C84" s="162"/>
      <c r="D84" s="68"/>
      <c r="E84" s="68"/>
      <c r="F84" s="69">
        <f>+'[4]retiros at2021 '!J34</f>
        <v>0</v>
      </c>
      <c r="G84" s="65"/>
      <c r="H84" s="68"/>
      <c r="I84" s="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>
        <f t="shared" si="0"/>
        <v>0</v>
      </c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68"/>
      <c r="AG84" s="68"/>
      <c r="AH84" s="65"/>
      <c r="AI84" s="44"/>
      <c r="AJ84" s="44"/>
    </row>
    <row r="85" spans="1:36" hidden="1">
      <c r="A85" s="44"/>
      <c r="B85" s="162" t="e">
        <f>+#REF!</f>
        <v>#REF!</v>
      </c>
      <c r="C85" s="162"/>
      <c r="D85" s="68"/>
      <c r="E85" s="68"/>
      <c r="F85" s="69">
        <f>+'[4]retiros at2021 '!J35</f>
        <v>0</v>
      </c>
      <c r="G85" s="65"/>
      <c r="H85" s="68"/>
      <c r="I85" s="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>
        <f t="shared" si="0"/>
        <v>0</v>
      </c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68"/>
      <c r="AG85" s="68"/>
      <c r="AH85" s="65"/>
      <c r="AI85" s="44"/>
      <c r="AJ85" s="44"/>
    </row>
    <row r="86" spans="1:36">
      <c r="A86" s="44"/>
      <c r="B86" s="162">
        <v>44195</v>
      </c>
      <c r="C86" s="162"/>
      <c r="D86" s="68"/>
      <c r="E86" s="68"/>
      <c r="F86" s="69">
        <v>10000000</v>
      </c>
      <c r="G86" s="65"/>
      <c r="H86" s="65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520"/>
      <c r="T86" s="70"/>
      <c r="U86" s="168">
        <f>+F86*0.111111</f>
        <v>1111110</v>
      </c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68"/>
      <c r="AG86" s="68"/>
      <c r="AH86" s="65"/>
      <c r="AI86" s="44"/>
      <c r="AJ86" s="44"/>
    </row>
    <row r="87" spans="1:36" hidden="1">
      <c r="A87" s="44"/>
      <c r="B87" s="162" t="e">
        <f>+#REF!</f>
        <v>#REF!</v>
      </c>
      <c r="C87" s="162"/>
      <c r="D87" s="68"/>
      <c r="E87" s="68"/>
      <c r="F87" s="69"/>
      <c r="G87" s="65"/>
      <c r="H87" s="65"/>
      <c r="I87" s="65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68"/>
      <c r="AG87" s="68"/>
      <c r="AH87" s="65"/>
      <c r="AI87" s="44"/>
      <c r="AJ87" s="44"/>
    </row>
    <row r="88" spans="1:36" hidden="1">
      <c r="A88" s="44"/>
      <c r="B88" s="162" t="e">
        <f>+#REF!</f>
        <v>#REF!</v>
      </c>
      <c r="C88" s="162"/>
      <c r="D88" s="68"/>
      <c r="E88" s="68"/>
      <c r="F88" s="69"/>
      <c r="G88" s="65"/>
      <c r="H88" s="65"/>
      <c r="I88" s="65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68"/>
      <c r="AG88" s="68"/>
      <c r="AH88" s="65"/>
      <c r="AI88" s="44"/>
      <c r="AJ88" s="44"/>
    </row>
    <row r="89" spans="1:36" hidden="1">
      <c r="A89" s="44"/>
      <c r="B89" s="162" t="e">
        <f>+#REF!</f>
        <v>#REF!</v>
      </c>
      <c r="C89" s="162"/>
      <c r="D89" s="68"/>
      <c r="E89" s="68"/>
      <c r="F89" s="69"/>
      <c r="G89" s="65"/>
      <c r="H89" s="65"/>
      <c r="I89" s="65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68"/>
      <c r="AG89" s="68"/>
      <c r="AH89" s="65"/>
      <c r="AI89" s="44"/>
      <c r="AJ89" s="44"/>
    </row>
    <row r="90" spans="1:36" hidden="1">
      <c r="A90" s="44"/>
      <c r="B90" s="162" t="e">
        <f>+#REF!</f>
        <v>#REF!</v>
      </c>
      <c r="C90" s="162"/>
      <c r="D90" s="68"/>
      <c r="E90" s="68"/>
      <c r="F90" s="69"/>
      <c r="G90" s="65"/>
      <c r="H90" s="65"/>
      <c r="I90" s="65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68"/>
      <c r="AG90" s="68"/>
      <c r="AH90" s="65"/>
      <c r="AI90" s="44"/>
      <c r="AJ90" s="44"/>
    </row>
    <row r="91" spans="1:36" hidden="1">
      <c r="A91" s="44"/>
      <c r="B91" s="162" t="e">
        <f>+#REF!</f>
        <v>#REF!</v>
      </c>
      <c r="C91" s="162"/>
      <c r="D91" s="68"/>
      <c r="E91" s="68"/>
      <c r="F91" s="69"/>
      <c r="G91" s="65"/>
      <c r="H91" s="65"/>
      <c r="I91" s="65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68"/>
      <c r="AG91" s="68"/>
      <c r="AH91" s="65"/>
      <c r="AI91" s="44"/>
      <c r="AJ91" s="44"/>
    </row>
    <row r="92" spans="1:36">
      <c r="A92" s="44"/>
      <c r="B92" s="162"/>
      <c r="C92" s="71"/>
      <c r="D92" s="49"/>
      <c r="E92" s="69">
        <f t="shared" ref="E92:AG92" si="1">SUM(E20:E91)</f>
        <v>0</v>
      </c>
      <c r="F92" s="69">
        <f t="shared" si="1"/>
        <v>10000000</v>
      </c>
      <c r="G92" s="70">
        <f t="shared" si="1"/>
        <v>0</v>
      </c>
      <c r="H92" s="70">
        <f t="shared" si="1"/>
        <v>0</v>
      </c>
      <c r="I92" s="70">
        <f t="shared" si="1"/>
        <v>0</v>
      </c>
      <c r="J92" s="70">
        <f t="shared" si="1"/>
        <v>0</v>
      </c>
      <c r="K92" s="70">
        <f t="shared" si="1"/>
        <v>0</v>
      </c>
      <c r="L92" s="70">
        <f t="shared" si="1"/>
        <v>0</v>
      </c>
      <c r="M92" s="70">
        <f t="shared" si="1"/>
        <v>0</v>
      </c>
      <c r="N92" s="70">
        <f t="shared" si="1"/>
        <v>0</v>
      </c>
      <c r="O92" s="70">
        <f t="shared" si="1"/>
        <v>0</v>
      </c>
      <c r="P92" s="70">
        <f t="shared" si="1"/>
        <v>0</v>
      </c>
      <c r="Q92" s="70">
        <f t="shared" si="1"/>
        <v>0</v>
      </c>
      <c r="R92" s="70">
        <f t="shared" si="1"/>
        <v>0</v>
      </c>
      <c r="S92" s="70">
        <f t="shared" si="1"/>
        <v>0</v>
      </c>
      <c r="T92" s="70">
        <f t="shared" si="1"/>
        <v>0</v>
      </c>
      <c r="U92" s="70">
        <f t="shared" si="1"/>
        <v>1111110</v>
      </c>
      <c r="V92" s="70">
        <f t="shared" si="1"/>
        <v>0</v>
      </c>
      <c r="W92" s="69">
        <f t="shared" si="1"/>
        <v>0</v>
      </c>
      <c r="X92" s="70">
        <f t="shared" si="1"/>
        <v>0</v>
      </c>
      <c r="Y92" s="70">
        <f t="shared" si="1"/>
        <v>0</v>
      </c>
      <c r="Z92" s="70">
        <f t="shared" si="1"/>
        <v>0</v>
      </c>
      <c r="AA92" s="70">
        <f t="shared" si="1"/>
        <v>0</v>
      </c>
      <c r="AB92" s="70">
        <f t="shared" si="1"/>
        <v>0</v>
      </c>
      <c r="AC92" s="70">
        <f t="shared" si="1"/>
        <v>0</v>
      </c>
      <c r="AD92" s="70">
        <f t="shared" si="1"/>
        <v>0</v>
      </c>
      <c r="AE92" s="70">
        <f t="shared" si="1"/>
        <v>0</v>
      </c>
      <c r="AF92" s="70">
        <f t="shared" si="1"/>
        <v>0</v>
      </c>
      <c r="AG92" s="70">
        <f t="shared" si="1"/>
        <v>0</v>
      </c>
      <c r="AH92" s="70"/>
      <c r="AI92" s="44"/>
      <c r="AJ92" s="44"/>
    </row>
    <row r="93" spans="1:36">
      <c r="A93" s="44"/>
      <c r="B93" s="51"/>
      <c r="C93" s="47"/>
      <c r="D93" s="51"/>
      <c r="E93" s="51"/>
      <c r="F93" s="51"/>
      <c r="G93" s="51"/>
      <c r="H93" s="51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</row>
    <row r="94" spans="1:36">
      <c r="A94" s="44"/>
      <c r="B94" s="72" t="s">
        <v>437</v>
      </c>
      <c r="C94" s="73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44"/>
      <c r="Q94" s="72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</row>
    <row r="95" spans="1:36" ht="60">
      <c r="A95" s="44"/>
      <c r="B95" s="151" t="s">
        <v>438</v>
      </c>
      <c r="C95" s="74" t="s">
        <v>439</v>
      </c>
      <c r="D95" s="75"/>
      <c r="E95" s="46"/>
      <c r="F95" s="46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</row>
    <row r="96" spans="1:36">
      <c r="A96" s="44"/>
      <c r="B96" s="76"/>
      <c r="C96" s="77"/>
      <c r="D96" s="78"/>
      <c r="E96" s="46"/>
      <c r="F96" s="46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  <c r="AE96" s="44"/>
      <c r="AF96" s="44"/>
      <c r="AG96" s="44"/>
      <c r="AH96" s="44"/>
      <c r="AI96" s="44"/>
      <c r="AJ96" s="44"/>
    </row>
    <row r="97" spans="1:36">
      <c r="A97" s="44"/>
      <c r="B97" s="76"/>
      <c r="C97" s="77"/>
      <c r="D97" s="78"/>
      <c r="E97" s="46"/>
      <c r="F97" s="46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</row>
    <row r="98" spans="1:36">
      <c r="A98" s="44"/>
      <c r="B98" s="76"/>
      <c r="C98" s="77"/>
      <c r="D98" s="78"/>
      <c r="E98" s="46"/>
      <c r="F98" s="46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</row>
    <row r="99" spans="1:36">
      <c r="A99" s="44"/>
      <c r="B99" s="76"/>
      <c r="C99" s="77"/>
      <c r="D99" s="78"/>
      <c r="E99" s="46"/>
      <c r="F99" s="46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</row>
    <row r="100" spans="1:36">
      <c r="A100" s="44"/>
      <c r="B100" s="79"/>
      <c r="C100" s="71"/>
      <c r="D100" s="80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</row>
    <row r="101" spans="1:36">
      <c r="A101" s="44"/>
      <c r="B101" s="44"/>
      <c r="C101" s="50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</row>
    <row r="102" spans="1:36">
      <c r="A102" s="81"/>
      <c r="B102" s="848" t="s">
        <v>440</v>
      </c>
      <c r="C102" s="849"/>
      <c r="D102" s="849"/>
      <c r="E102" s="849"/>
      <c r="F102" s="849"/>
      <c r="G102" s="849"/>
      <c r="H102" s="849"/>
      <c r="I102" s="849"/>
      <c r="J102" s="849"/>
      <c r="K102" s="849"/>
      <c r="L102" s="849"/>
      <c r="M102" s="849"/>
      <c r="N102" s="849"/>
      <c r="O102" s="849"/>
      <c r="P102" s="849"/>
      <c r="Q102" s="849"/>
      <c r="R102" s="849"/>
      <c r="S102" s="849"/>
      <c r="T102" s="849"/>
      <c r="U102" s="849"/>
      <c r="V102" s="849"/>
      <c r="W102" s="849"/>
      <c r="X102" s="849"/>
      <c r="Y102" s="849"/>
      <c r="Z102" s="849"/>
      <c r="AA102" s="849"/>
      <c r="AB102" s="849"/>
      <c r="AC102" s="849"/>
      <c r="AD102" s="849"/>
      <c r="AE102" s="849"/>
      <c r="AF102" s="850"/>
      <c r="AG102" s="44"/>
      <c r="AH102" s="44"/>
      <c r="AI102" s="44"/>
      <c r="AJ102" s="44"/>
    </row>
    <row r="103" spans="1:36" ht="15" customHeight="1">
      <c r="A103" s="81"/>
      <c r="B103" s="833" t="s">
        <v>383</v>
      </c>
      <c r="C103" s="845" t="s">
        <v>384</v>
      </c>
      <c r="D103" s="846"/>
      <c r="E103" s="846"/>
      <c r="F103" s="846"/>
      <c r="G103" s="846"/>
      <c r="H103" s="846"/>
      <c r="I103" s="846"/>
      <c r="J103" s="846"/>
      <c r="K103" s="846"/>
      <c r="L103" s="846"/>
      <c r="M103" s="846"/>
      <c r="N103" s="846"/>
      <c r="O103" s="847"/>
      <c r="P103" s="816" t="s">
        <v>385</v>
      </c>
      <c r="Q103" s="817"/>
      <c r="R103" s="817"/>
      <c r="S103" s="817"/>
      <c r="T103" s="817"/>
      <c r="U103" s="817"/>
      <c r="V103" s="817"/>
      <c r="W103" s="817"/>
      <c r="X103" s="817"/>
      <c r="Y103" s="817"/>
      <c r="Z103" s="817"/>
      <c r="AA103" s="817"/>
      <c r="AB103" s="817"/>
      <c r="AC103" s="817"/>
      <c r="AD103" s="818"/>
      <c r="AE103" s="827" t="s">
        <v>386</v>
      </c>
      <c r="AF103" s="827" t="s">
        <v>441</v>
      </c>
      <c r="AG103" s="44"/>
      <c r="AH103" s="44"/>
      <c r="AI103" s="44"/>
      <c r="AJ103" s="44"/>
    </row>
    <row r="104" spans="1:36" ht="45" customHeight="1">
      <c r="A104" s="81"/>
      <c r="B104" s="836"/>
      <c r="C104" s="91" t="s">
        <v>388</v>
      </c>
      <c r="D104" s="92"/>
      <c r="E104" s="92"/>
      <c r="F104" s="92"/>
      <c r="G104" s="93"/>
      <c r="H104" s="68" t="s">
        <v>389</v>
      </c>
      <c r="I104" s="68"/>
      <c r="J104" s="68"/>
      <c r="K104" s="68"/>
      <c r="L104" s="68"/>
      <c r="M104" s="68"/>
      <c r="N104" s="68"/>
      <c r="O104" s="68"/>
      <c r="P104" s="851" t="s">
        <v>390</v>
      </c>
      <c r="Q104" s="852"/>
      <c r="R104" s="852"/>
      <c r="S104" s="852"/>
      <c r="T104" s="852"/>
      <c r="U104" s="852"/>
      <c r="V104" s="852"/>
      <c r="W104" s="852"/>
      <c r="X104" s="853"/>
      <c r="Y104" s="854" t="s">
        <v>442</v>
      </c>
      <c r="Z104" s="855"/>
      <c r="AA104" s="855"/>
      <c r="AB104" s="855"/>
      <c r="AC104" s="856"/>
      <c r="AD104" s="827" t="s">
        <v>392</v>
      </c>
      <c r="AE104" s="811"/>
      <c r="AF104" s="811"/>
      <c r="AG104" s="44"/>
      <c r="AH104" s="44"/>
      <c r="AI104" s="44"/>
      <c r="AJ104" s="44"/>
    </row>
    <row r="105" spans="1:36" ht="15" customHeight="1">
      <c r="A105" s="81"/>
      <c r="B105" s="836"/>
      <c r="C105" s="94"/>
      <c r="D105" s="95"/>
      <c r="E105" s="95"/>
      <c r="F105" s="95"/>
      <c r="G105" s="67"/>
      <c r="H105" s="833" t="s">
        <v>350</v>
      </c>
      <c r="I105" s="834"/>
      <c r="J105" s="834"/>
      <c r="K105" s="834"/>
      <c r="L105" s="835"/>
      <c r="M105" s="833" t="s">
        <v>351</v>
      </c>
      <c r="N105" s="835"/>
      <c r="O105" s="827" t="s">
        <v>443</v>
      </c>
      <c r="P105" s="816" t="s">
        <v>393</v>
      </c>
      <c r="Q105" s="817"/>
      <c r="R105" s="817"/>
      <c r="S105" s="817"/>
      <c r="T105" s="817"/>
      <c r="U105" s="818"/>
      <c r="V105" s="857" t="s">
        <v>394</v>
      </c>
      <c r="W105" s="858"/>
      <c r="X105" s="861" t="s">
        <v>395</v>
      </c>
      <c r="Y105" s="845" t="s">
        <v>393</v>
      </c>
      <c r="Z105" s="847"/>
      <c r="AA105" s="845" t="s">
        <v>394</v>
      </c>
      <c r="AB105" s="847"/>
      <c r="AC105" s="827" t="s">
        <v>396</v>
      </c>
      <c r="AD105" s="811"/>
      <c r="AE105" s="811"/>
      <c r="AF105" s="811"/>
      <c r="AG105" s="44"/>
      <c r="AH105" s="44"/>
      <c r="AI105" s="44"/>
      <c r="AJ105" s="44"/>
    </row>
    <row r="106" spans="1:36" ht="15" customHeight="1">
      <c r="A106" s="81"/>
      <c r="B106" s="839"/>
      <c r="C106" s="96"/>
      <c r="D106" s="97"/>
      <c r="E106" s="97"/>
      <c r="F106" s="97"/>
      <c r="G106" s="98"/>
      <c r="H106" s="839"/>
      <c r="I106" s="840"/>
      <c r="J106" s="840"/>
      <c r="K106" s="840"/>
      <c r="L106" s="841"/>
      <c r="M106" s="839"/>
      <c r="N106" s="841"/>
      <c r="O106" s="811"/>
      <c r="P106" s="845" t="s">
        <v>397</v>
      </c>
      <c r="Q106" s="847"/>
      <c r="R106" s="845" t="s">
        <v>398</v>
      </c>
      <c r="S106" s="847"/>
      <c r="T106" s="816" t="s">
        <v>399</v>
      </c>
      <c r="U106" s="818"/>
      <c r="V106" s="816" t="s">
        <v>399</v>
      </c>
      <c r="W106" s="818"/>
      <c r="X106" s="862"/>
      <c r="Y106" s="827" t="s">
        <v>5</v>
      </c>
      <c r="Z106" s="827" t="s">
        <v>6</v>
      </c>
      <c r="AA106" s="827" t="s">
        <v>5</v>
      </c>
      <c r="AB106" s="827" t="s">
        <v>6</v>
      </c>
      <c r="AC106" s="811"/>
      <c r="AD106" s="811"/>
      <c r="AE106" s="811"/>
      <c r="AF106" s="811"/>
      <c r="AG106" s="44"/>
      <c r="AH106" s="44"/>
      <c r="AI106" s="44"/>
      <c r="AJ106" s="44"/>
    </row>
    <row r="107" spans="1:36" ht="112.5">
      <c r="A107" s="81"/>
      <c r="B107" s="441"/>
      <c r="C107" s="438" t="s">
        <v>400</v>
      </c>
      <c r="D107" s="438" t="s">
        <v>401</v>
      </c>
      <c r="E107" s="438" t="s">
        <v>402</v>
      </c>
      <c r="F107" s="438" t="s">
        <v>403</v>
      </c>
      <c r="G107" s="99"/>
      <c r="H107" s="82" t="s">
        <v>353</v>
      </c>
      <c r="I107" s="82" t="s">
        <v>354</v>
      </c>
      <c r="J107" s="83" t="s">
        <v>355</v>
      </c>
      <c r="K107" s="83" t="s">
        <v>356</v>
      </c>
      <c r="L107" s="83" t="s">
        <v>444</v>
      </c>
      <c r="M107" s="83" t="s">
        <v>358</v>
      </c>
      <c r="N107" s="84" t="s">
        <v>359</v>
      </c>
      <c r="O107" s="812"/>
      <c r="P107" s="438" t="s">
        <v>5</v>
      </c>
      <c r="Q107" s="438" t="s">
        <v>6</v>
      </c>
      <c r="R107" s="438" t="s">
        <v>5</v>
      </c>
      <c r="S107" s="438" t="s">
        <v>6</v>
      </c>
      <c r="T107" s="438" t="s">
        <v>5</v>
      </c>
      <c r="U107" s="438" t="s">
        <v>6</v>
      </c>
      <c r="V107" s="85" t="s">
        <v>5</v>
      </c>
      <c r="W107" s="85" t="s">
        <v>6</v>
      </c>
      <c r="X107" s="85"/>
      <c r="Y107" s="812"/>
      <c r="Z107" s="812"/>
      <c r="AA107" s="812"/>
      <c r="AB107" s="812"/>
      <c r="AC107" s="812"/>
      <c r="AD107" s="812"/>
      <c r="AE107" s="812"/>
      <c r="AF107" s="812"/>
      <c r="AG107" s="44"/>
      <c r="AH107" s="44"/>
      <c r="AI107" s="44"/>
      <c r="AJ107" s="44"/>
    </row>
    <row r="108" spans="1:36" s="1" customFormat="1">
      <c r="A108" s="81"/>
      <c r="B108" s="150">
        <f>+E92</f>
        <v>0</v>
      </c>
      <c r="C108" s="86">
        <f>+F92</f>
        <v>10000000</v>
      </c>
      <c r="D108" s="86">
        <f>+G92</f>
        <v>0</v>
      </c>
      <c r="E108" s="86">
        <f>+H92</f>
        <v>0</v>
      </c>
      <c r="F108" s="86">
        <f>+I92</f>
        <v>0</v>
      </c>
      <c r="G108" s="100"/>
      <c r="H108" s="90">
        <f t="shared" ref="H108:AE108" si="2">+J92</f>
        <v>0</v>
      </c>
      <c r="I108" s="90">
        <f t="shared" si="2"/>
        <v>0</v>
      </c>
      <c r="J108" s="90">
        <f t="shared" si="2"/>
        <v>0</v>
      </c>
      <c r="K108" s="90">
        <f t="shared" si="2"/>
        <v>0</v>
      </c>
      <c r="L108" s="90">
        <f t="shared" si="2"/>
        <v>0</v>
      </c>
      <c r="M108" s="90">
        <f t="shared" si="2"/>
        <v>0</v>
      </c>
      <c r="N108" s="90">
        <f t="shared" si="2"/>
        <v>0</v>
      </c>
      <c r="O108" s="90">
        <f t="shared" si="2"/>
        <v>0</v>
      </c>
      <c r="P108" s="86">
        <f t="shared" si="2"/>
        <v>0</v>
      </c>
      <c r="Q108" s="86">
        <f t="shared" si="2"/>
        <v>0</v>
      </c>
      <c r="R108" s="86">
        <f t="shared" si="2"/>
        <v>0</v>
      </c>
      <c r="S108" s="86">
        <f t="shared" si="2"/>
        <v>1111110</v>
      </c>
      <c r="T108" s="86">
        <f t="shared" si="2"/>
        <v>0</v>
      </c>
      <c r="U108" s="86">
        <f t="shared" si="2"/>
        <v>0</v>
      </c>
      <c r="V108" s="86">
        <f t="shared" si="2"/>
        <v>0</v>
      </c>
      <c r="W108" s="86">
        <f t="shared" si="2"/>
        <v>0</v>
      </c>
      <c r="X108" s="86">
        <f t="shared" si="2"/>
        <v>0</v>
      </c>
      <c r="Y108" s="86">
        <f t="shared" si="2"/>
        <v>0</v>
      </c>
      <c r="Z108" s="86">
        <f t="shared" si="2"/>
        <v>0</v>
      </c>
      <c r="AA108" s="86">
        <f t="shared" si="2"/>
        <v>0</v>
      </c>
      <c r="AB108" s="86">
        <f t="shared" si="2"/>
        <v>0</v>
      </c>
      <c r="AC108" s="86">
        <f t="shared" si="2"/>
        <v>0</v>
      </c>
      <c r="AD108" s="86">
        <f t="shared" si="2"/>
        <v>0</v>
      </c>
      <c r="AE108" s="86">
        <f t="shared" si="2"/>
        <v>0</v>
      </c>
      <c r="AF108" s="87">
        <f>SUM(C96:C100)</f>
        <v>0</v>
      </c>
      <c r="AG108" s="50"/>
      <c r="AH108" s="50"/>
      <c r="AI108" s="50"/>
      <c r="AJ108" s="50"/>
    </row>
    <row r="109" spans="1:36">
      <c r="A109" s="44"/>
      <c r="B109" s="44"/>
      <c r="C109" s="50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44"/>
    </row>
    <row r="110" spans="1:36">
      <c r="A110" s="44"/>
      <c r="B110" s="44"/>
      <c r="C110" s="50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4"/>
      <c r="AG110" s="44"/>
      <c r="AH110" s="44"/>
      <c r="AI110" s="44"/>
      <c r="AJ110" s="44"/>
    </row>
    <row r="111" spans="1:36">
      <c r="A111" s="44"/>
      <c r="B111" s="44"/>
      <c r="C111" s="50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</row>
  </sheetData>
  <mergeCells count="63">
    <mergeCell ref="AA105:AB105"/>
    <mergeCell ref="AC105:AC107"/>
    <mergeCell ref="P106:Q106"/>
    <mergeCell ref="R106:S106"/>
    <mergeCell ref="T106:U106"/>
    <mergeCell ref="V106:W106"/>
    <mergeCell ref="Y106:Y107"/>
    <mergeCell ref="Z106:Z107"/>
    <mergeCell ref="AA106:AA107"/>
    <mergeCell ref="X105:X106"/>
    <mergeCell ref="V17:W17"/>
    <mergeCell ref="X17:Y17"/>
    <mergeCell ref="AA17:AA18"/>
    <mergeCell ref="AB17:AB18"/>
    <mergeCell ref="AC17:AC18"/>
    <mergeCell ref="B102:AF102"/>
    <mergeCell ref="B103:B106"/>
    <mergeCell ref="C103:O103"/>
    <mergeCell ref="P103:AD103"/>
    <mergeCell ref="AE103:AE107"/>
    <mergeCell ref="AF103:AF107"/>
    <mergeCell ref="P104:X104"/>
    <mergeCell ref="Y104:AC104"/>
    <mergeCell ref="AD104:AD107"/>
    <mergeCell ref="H105:L106"/>
    <mergeCell ref="M105:N106"/>
    <mergeCell ref="O105:O107"/>
    <mergeCell ref="P105:U105"/>
    <mergeCell ref="V105:W105"/>
    <mergeCell ref="AB106:AB107"/>
    <mergeCell ref="Y105:Z105"/>
    <mergeCell ref="AG14:AG18"/>
    <mergeCell ref="AH14:AH18"/>
    <mergeCell ref="F15:I17"/>
    <mergeCell ref="J15:Q15"/>
    <mergeCell ref="R15:Z15"/>
    <mergeCell ref="AA15:AE15"/>
    <mergeCell ref="AF15:AF18"/>
    <mergeCell ref="J16:N16"/>
    <mergeCell ref="O16:P16"/>
    <mergeCell ref="Q16:Q18"/>
    <mergeCell ref="AC16:AD16"/>
    <mergeCell ref="AE16:AE18"/>
    <mergeCell ref="J17:J18"/>
    <mergeCell ref="K17:K18"/>
    <mergeCell ref="L17:L18"/>
    <mergeCell ref="M17:M18"/>
    <mergeCell ref="B1:AF1"/>
    <mergeCell ref="B14:B18"/>
    <mergeCell ref="C14:C18"/>
    <mergeCell ref="D14:D18"/>
    <mergeCell ref="E14:E18"/>
    <mergeCell ref="F14:Q14"/>
    <mergeCell ref="R14:AF14"/>
    <mergeCell ref="R16:W16"/>
    <mergeCell ref="X16:Y16"/>
    <mergeCell ref="Z16:Z18"/>
    <mergeCell ref="N17:N18"/>
    <mergeCell ref="O17:O18"/>
    <mergeCell ref="P17:P18"/>
    <mergeCell ref="R17:S17"/>
    <mergeCell ref="AD17:AD18"/>
    <mergeCell ref="T17:U17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Y18"/>
  <sheetViews>
    <sheetView showGridLines="0" zoomScale="60" zoomScaleNormal="60" workbookViewId="0">
      <selection activeCell="M17" sqref="M17:P17"/>
    </sheetView>
  </sheetViews>
  <sheetFormatPr baseColWidth="10" defaultColWidth="11.5703125" defaultRowHeight="14.25"/>
  <cols>
    <col min="1" max="1" width="1.85546875" style="203" customWidth="1"/>
    <col min="2" max="5" width="4.5703125" style="203" customWidth="1"/>
    <col min="6" max="6" width="23.42578125" style="203" customWidth="1"/>
    <col min="7" max="7" width="13.42578125" style="203" customWidth="1"/>
    <col min="8" max="8" width="7" style="203" customWidth="1"/>
    <col min="9" max="9" width="8.5703125" style="203" customWidth="1"/>
    <col min="10" max="11" width="4.5703125" style="203" customWidth="1"/>
    <col min="12" max="12" width="7.5703125" style="203" customWidth="1"/>
    <col min="13" max="13" width="8" style="203" customWidth="1"/>
    <col min="14" max="16" width="4.5703125" style="203" customWidth="1"/>
    <col min="17" max="17" width="7.140625" style="203" customWidth="1"/>
    <col min="18" max="18" width="7.42578125" style="203" customWidth="1"/>
    <col min="19" max="19" width="7.85546875" style="203" customWidth="1"/>
    <col min="20" max="20" width="4.5703125" style="203" customWidth="1"/>
    <col min="21" max="21" width="3.140625" style="203" customWidth="1"/>
    <col min="22" max="22" width="7.42578125" style="203" customWidth="1"/>
    <col min="23" max="23" width="8.140625" style="203" customWidth="1"/>
    <col min="24" max="24" width="4.5703125" style="203" customWidth="1"/>
    <col min="25" max="25" width="10.5703125" style="203" customWidth="1"/>
    <col min="26" max="26" width="2.5703125" style="203" customWidth="1"/>
    <col min="27" max="28" width="8.42578125" style="203" customWidth="1"/>
    <col min="29" max="31" width="4.5703125" style="203" customWidth="1"/>
    <col min="32" max="32" width="7.140625" style="203" customWidth="1"/>
    <col min="33" max="33" width="8.5703125" style="203" customWidth="1"/>
    <col min="34" max="37" width="4.5703125" style="203" customWidth="1"/>
    <col min="38" max="39" width="11.5703125" style="203"/>
    <col min="40" max="40" width="7.42578125" style="203" customWidth="1"/>
    <col min="41" max="41" width="6.5703125" style="203" customWidth="1"/>
    <col min="42" max="42" width="8.140625" style="203" customWidth="1"/>
    <col min="43" max="43" width="9.140625" style="203" customWidth="1"/>
    <col min="44" max="44" width="11.5703125" style="203"/>
    <col min="45" max="45" width="4.42578125" style="203" customWidth="1"/>
    <col min="46" max="46" width="4.85546875" style="203" customWidth="1"/>
    <col min="47" max="47" width="3.5703125" style="203" customWidth="1"/>
    <col min="48" max="48" width="4.42578125" style="203" customWidth="1"/>
    <col min="49" max="49" width="7.85546875" style="203" customWidth="1"/>
    <col min="50" max="50" width="3.42578125" style="203" customWidth="1"/>
    <col min="51" max="256" width="11.5703125" style="203"/>
    <col min="257" max="257" width="1.85546875" style="203" customWidth="1"/>
    <col min="258" max="261" width="4.5703125" style="203" customWidth="1"/>
    <col min="262" max="262" width="23.42578125" style="203" customWidth="1"/>
    <col min="263" max="263" width="13.42578125" style="203" customWidth="1"/>
    <col min="264" max="264" width="7" style="203" customWidth="1"/>
    <col min="265" max="265" width="8.5703125" style="203" customWidth="1"/>
    <col min="266" max="267" width="4.5703125" style="203" customWidth="1"/>
    <col min="268" max="268" width="7.5703125" style="203" customWidth="1"/>
    <col min="269" max="269" width="8" style="203" customWidth="1"/>
    <col min="270" max="272" width="4.5703125" style="203" customWidth="1"/>
    <col min="273" max="273" width="7.140625" style="203" customWidth="1"/>
    <col min="274" max="274" width="7.42578125" style="203" customWidth="1"/>
    <col min="275" max="275" width="7.85546875" style="203" customWidth="1"/>
    <col min="276" max="276" width="4.5703125" style="203" customWidth="1"/>
    <col min="277" max="277" width="3.140625" style="203" customWidth="1"/>
    <col min="278" max="278" width="7.42578125" style="203" customWidth="1"/>
    <col min="279" max="279" width="8.140625" style="203" customWidth="1"/>
    <col min="280" max="280" width="4.5703125" style="203" customWidth="1"/>
    <col min="281" max="281" width="10.5703125" style="203" customWidth="1"/>
    <col min="282" max="282" width="2.5703125" style="203" customWidth="1"/>
    <col min="283" max="284" width="8.42578125" style="203" customWidth="1"/>
    <col min="285" max="287" width="4.5703125" style="203" customWidth="1"/>
    <col min="288" max="288" width="7.140625" style="203" customWidth="1"/>
    <col min="289" max="289" width="8.5703125" style="203" customWidth="1"/>
    <col min="290" max="293" width="4.5703125" style="203" customWidth="1"/>
    <col min="294" max="295" width="11.5703125" style="203"/>
    <col min="296" max="296" width="7.42578125" style="203" customWidth="1"/>
    <col min="297" max="297" width="6.5703125" style="203" customWidth="1"/>
    <col min="298" max="298" width="8.140625" style="203" customWidth="1"/>
    <col min="299" max="299" width="9.140625" style="203" customWidth="1"/>
    <col min="300" max="300" width="11.5703125" style="203"/>
    <col min="301" max="301" width="4.42578125" style="203" customWidth="1"/>
    <col min="302" max="302" width="4.85546875" style="203" customWidth="1"/>
    <col min="303" max="303" width="3.5703125" style="203" customWidth="1"/>
    <col min="304" max="304" width="4.42578125" style="203" customWidth="1"/>
    <col min="305" max="305" width="7.85546875" style="203" customWidth="1"/>
    <col min="306" max="306" width="3.42578125" style="203" customWidth="1"/>
    <col min="307" max="512" width="11.5703125" style="203"/>
    <col min="513" max="513" width="1.85546875" style="203" customWidth="1"/>
    <col min="514" max="517" width="4.5703125" style="203" customWidth="1"/>
    <col min="518" max="518" width="23.42578125" style="203" customWidth="1"/>
    <col min="519" max="519" width="13.42578125" style="203" customWidth="1"/>
    <col min="520" max="520" width="7" style="203" customWidth="1"/>
    <col min="521" max="521" width="8.5703125" style="203" customWidth="1"/>
    <col min="522" max="523" width="4.5703125" style="203" customWidth="1"/>
    <col min="524" max="524" width="7.5703125" style="203" customWidth="1"/>
    <col min="525" max="525" width="8" style="203" customWidth="1"/>
    <col min="526" max="528" width="4.5703125" style="203" customWidth="1"/>
    <col min="529" max="529" width="7.140625" style="203" customWidth="1"/>
    <col min="530" max="530" width="7.42578125" style="203" customWidth="1"/>
    <col min="531" max="531" width="7.85546875" style="203" customWidth="1"/>
    <col min="532" max="532" width="4.5703125" style="203" customWidth="1"/>
    <col min="533" max="533" width="3.140625" style="203" customWidth="1"/>
    <col min="534" max="534" width="7.42578125" style="203" customWidth="1"/>
    <col min="535" max="535" width="8.140625" style="203" customWidth="1"/>
    <col min="536" max="536" width="4.5703125" style="203" customWidth="1"/>
    <col min="537" max="537" width="10.5703125" style="203" customWidth="1"/>
    <col min="538" max="538" width="2.5703125" style="203" customWidth="1"/>
    <col min="539" max="540" width="8.42578125" style="203" customWidth="1"/>
    <col min="541" max="543" width="4.5703125" style="203" customWidth="1"/>
    <col min="544" max="544" width="7.140625" style="203" customWidth="1"/>
    <col min="545" max="545" width="8.5703125" style="203" customWidth="1"/>
    <col min="546" max="549" width="4.5703125" style="203" customWidth="1"/>
    <col min="550" max="551" width="11.5703125" style="203"/>
    <col min="552" max="552" width="7.42578125" style="203" customWidth="1"/>
    <col min="553" max="553" width="6.5703125" style="203" customWidth="1"/>
    <col min="554" max="554" width="8.140625" style="203" customWidth="1"/>
    <col min="555" max="555" width="9.140625" style="203" customWidth="1"/>
    <col min="556" max="556" width="11.5703125" style="203"/>
    <col min="557" max="557" width="4.42578125" style="203" customWidth="1"/>
    <col min="558" max="558" width="4.85546875" style="203" customWidth="1"/>
    <col min="559" max="559" width="3.5703125" style="203" customWidth="1"/>
    <col min="560" max="560" width="4.42578125" style="203" customWidth="1"/>
    <col min="561" max="561" width="7.85546875" style="203" customWidth="1"/>
    <col min="562" max="562" width="3.42578125" style="203" customWidth="1"/>
    <col min="563" max="768" width="11.5703125" style="203"/>
    <col min="769" max="769" width="1.85546875" style="203" customWidth="1"/>
    <col min="770" max="773" width="4.5703125" style="203" customWidth="1"/>
    <col min="774" max="774" width="23.42578125" style="203" customWidth="1"/>
    <col min="775" max="775" width="13.42578125" style="203" customWidth="1"/>
    <col min="776" max="776" width="7" style="203" customWidth="1"/>
    <col min="777" max="777" width="8.5703125" style="203" customWidth="1"/>
    <col min="778" max="779" width="4.5703125" style="203" customWidth="1"/>
    <col min="780" max="780" width="7.5703125" style="203" customWidth="1"/>
    <col min="781" max="781" width="8" style="203" customWidth="1"/>
    <col min="782" max="784" width="4.5703125" style="203" customWidth="1"/>
    <col min="785" max="785" width="7.140625" style="203" customWidth="1"/>
    <col min="786" max="786" width="7.42578125" style="203" customWidth="1"/>
    <col min="787" max="787" width="7.85546875" style="203" customWidth="1"/>
    <col min="788" max="788" width="4.5703125" style="203" customWidth="1"/>
    <col min="789" max="789" width="3.140625" style="203" customWidth="1"/>
    <col min="790" max="790" width="7.42578125" style="203" customWidth="1"/>
    <col min="791" max="791" width="8.140625" style="203" customWidth="1"/>
    <col min="792" max="792" width="4.5703125" style="203" customWidth="1"/>
    <col min="793" max="793" width="10.5703125" style="203" customWidth="1"/>
    <col min="794" max="794" width="2.5703125" style="203" customWidth="1"/>
    <col min="795" max="796" width="8.42578125" style="203" customWidth="1"/>
    <col min="797" max="799" width="4.5703125" style="203" customWidth="1"/>
    <col min="800" max="800" width="7.140625" style="203" customWidth="1"/>
    <col min="801" max="801" width="8.5703125" style="203" customWidth="1"/>
    <col min="802" max="805" width="4.5703125" style="203" customWidth="1"/>
    <col min="806" max="807" width="11.5703125" style="203"/>
    <col min="808" max="808" width="7.42578125" style="203" customWidth="1"/>
    <col min="809" max="809" width="6.5703125" style="203" customWidth="1"/>
    <col min="810" max="810" width="8.140625" style="203" customWidth="1"/>
    <col min="811" max="811" width="9.140625" style="203" customWidth="1"/>
    <col min="812" max="812" width="11.5703125" style="203"/>
    <col min="813" max="813" width="4.42578125" style="203" customWidth="1"/>
    <col min="814" max="814" width="4.85546875" style="203" customWidth="1"/>
    <col min="815" max="815" width="3.5703125" style="203" customWidth="1"/>
    <col min="816" max="816" width="4.42578125" style="203" customWidth="1"/>
    <col min="817" max="817" width="7.85546875" style="203" customWidth="1"/>
    <col min="818" max="818" width="3.42578125" style="203" customWidth="1"/>
    <col min="819" max="1024" width="11.5703125" style="203"/>
    <col min="1025" max="1025" width="1.85546875" style="203" customWidth="1"/>
    <col min="1026" max="1029" width="4.5703125" style="203" customWidth="1"/>
    <col min="1030" max="1030" width="23.42578125" style="203" customWidth="1"/>
    <col min="1031" max="1031" width="13.42578125" style="203" customWidth="1"/>
    <col min="1032" max="1032" width="7" style="203" customWidth="1"/>
    <col min="1033" max="1033" width="8.5703125" style="203" customWidth="1"/>
    <col min="1034" max="1035" width="4.5703125" style="203" customWidth="1"/>
    <col min="1036" max="1036" width="7.5703125" style="203" customWidth="1"/>
    <col min="1037" max="1037" width="8" style="203" customWidth="1"/>
    <col min="1038" max="1040" width="4.5703125" style="203" customWidth="1"/>
    <col min="1041" max="1041" width="7.140625" style="203" customWidth="1"/>
    <col min="1042" max="1042" width="7.42578125" style="203" customWidth="1"/>
    <col min="1043" max="1043" width="7.85546875" style="203" customWidth="1"/>
    <col min="1044" max="1044" width="4.5703125" style="203" customWidth="1"/>
    <col min="1045" max="1045" width="3.140625" style="203" customWidth="1"/>
    <col min="1046" max="1046" width="7.42578125" style="203" customWidth="1"/>
    <col min="1047" max="1047" width="8.140625" style="203" customWidth="1"/>
    <col min="1048" max="1048" width="4.5703125" style="203" customWidth="1"/>
    <col min="1049" max="1049" width="10.5703125" style="203" customWidth="1"/>
    <col min="1050" max="1050" width="2.5703125" style="203" customWidth="1"/>
    <col min="1051" max="1052" width="8.42578125" style="203" customWidth="1"/>
    <col min="1053" max="1055" width="4.5703125" style="203" customWidth="1"/>
    <col min="1056" max="1056" width="7.140625" style="203" customWidth="1"/>
    <col min="1057" max="1057" width="8.5703125" style="203" customWidth="1"/>
    <col min="1058" max="1061" width="4.5703125" style="203" customWidth="1"/>
    <col min="1062" max="1063" width="11.5703125" style="203"/>
    <col min="1064" max="1064" width="7.42578125" style="203" customWidth="1"/>
    <col min="1065" max="1065" width="6.5703125" style="203" customWidth="1"/>
    <col min="1066" max="1066" width="8.140625" style="203" customWidth="1"/>
    <col min="1067" max="1067" width="9.140625" style="203" customWidth="1"/>
    <col min="1068" max="1068" width="11.5703125" style="203"/>
    <col min="1069" max="1069" width="4.42578125" style="203" customWidth="1"/>
    <col min="1070" max="1070" width="4.85546875" style="203" customWidth="1"/>
    <col min="1071" max="1071" width="3.5703125" style="203" customWidth="1"/>
    <col min="1072" max="1072" width="4.42578125" style="203" customWidth="1"/>
    <col min="1073" max="1073" width="7.85546875" style="203" customWidth="1"/>
    <col min="1074" max="1074" width="3.42578125" style="203" customWidth="1"/>
    <col min="1075" max="1280" width="11.5703125" style="203"/>
    <col min="1281" max="1281" width="1.85546875" style="203" customWidth="1"/>
    <col min="1282" max="1285" width="4.5703125" style="203" customWidth="1"/>
    <col min="1286" max="1286" width="23.42578125" style="203" customWidth="1"/>
    <col min="1287" max="1287" width="13.42578125" style="203" customWidth="1"/>
    <col min="1288" max="1288" width="7" style="203" customWidth="1"/>
    <col min="1289" max="1289" width="8.5703125" style="203" customWidth="1"/>
    <col min="1290" max="1291" width="4.5703125" style="203" customWidth="1"/>
    <col min="1292" max="1292" width="7.5703125" style="203" customWidth="1"/>
    <col min="1293" max="1293" width="8" style="203" customWidth="1"/>
    <col min="1294" max="1296" width="4.5703125" style="203" customWidth="1"/>
    <col min="1297" max="1297" width="7.140625" style="203" customWidth="1"/>
    <col min="1298" max="1298" width="7.42578125" style="203" customWidth="1"/>
    <col min="1299" max="1299" width="7.85546875" style="203" customWidth="1"/>
    <col min="1300" max="1300" width="4.5703125" style="203" customWidth="1"/>
    <col min="1301" max="1301" width="3.140625" style="203" customWidth="1"/>
    <col min="1302" max="1302" width="7.42578125" style="203" customWidth="1"/>
    <col min="1303" max="1303" width="8.140625" style="203" customWidth="1"/>
    <col min="1304" max="1304" width="4.5703125" style="203" customWidth="1"/>
    <col min="1305" max="1305" width="10.5703125" style="203" customWidth="1"/>
    <col min="1306" max="1306" width="2.5703125" style="203" customWidth="1"/>
    <col min="1307" max="1308" width="8.42578125" style="203" customWidth="1"/>
    <col min="1309" max="1311" width="4.5703125" style="203" customWidth="1"/>
    <col min="1312" max="1312" width="7.140625" style="203" customWidth="1"/>
    <col min="1313" max="1313" width="8.5703125" style="203" customWidth="1"/>
    <col min="1314" max="1317" width="4.5703125" style="203" customWidth="1"/>
    <col min="1318" max="1319" width="11.5703125" style="203"/>
    <col min="1320" max="1320" width="7.42578125" style="203" customWidth="1"/>
    <col min="1321" max="1321" width="6.5703125" style="203" customWidth="1"/>
    <col min="1322" max="1322" width="8.140625" style="203" customWidth="1"/>
    <col min="1323" max="1323" width="9.140625" style="203" customWidth="1"/>
    <col min="1324" max="1324" width="11.5703125" style="203"/>
    <col min="1325" max="1325" width="4.42578125" style="203" customWidth="1"/>
    <col min="1326" max="1326" width="4.85546875" style="203" customWidth="1"/>
    <col min="1327" max="1327" width="3.5703125" style="203" customWidth="1"/>
    <col min="1328" max="1328" width="4.42578125" style="203" customWidth="1"/>
    <col min="1329" max="1329" width="7.85546875" style="203" customWidth="1"/>
    <col min="1330" max="1330" width="3.42578125" style="203" customWidth="1"/>
    <col min="1331" max="1536" width="11.5703125" style="203"/>
    <col min="1537" max="1537" width="1.85546875" style="203" customWidth="1"/>
    <col min="1538" max="1541" width="4.5703125" style="203" customWidth="1"/>
    <col min="1542" max="1542" width="23.42578125" style="203" customWidth="1"/>
    <col min="1543" max="1543" width="13.42578125" style="203" customWidth="1"/>
    <col min="1544" max="1544" width="7" style="203" customWidth="1"/>
    <col min="1545" max="1545" width="8.5703125" style="203" customWidth="1"/>
    <col min="1546" max="1547" width="4.5703125" style="203" customWidth="1"/>
    <col min="1548" max="1548" width="7.5703125" style="203" customWidth="1"/>
    <col min="1549" max="1549" width="8" style="203" customWidth="1"/>
    <col min="1550" max="1552" width="4.5703125" style="203" customWidth="1"/>
    <col min="1553" max="1553" width="7.140625" style="203" customWidth="1"/>
    <col min="1554" max="1554" width="7.42578125" style="203" customWidth="1"/>
    <col min="1555" max="1555" width="7.85546875" style="203" customWidth="1"/>
    <col min="1556" max="1556" width="4.5703125" style="203" customWidth="1"/>
    <col min="1557" max="1557" width="3.140625" style="203" customWidth="1"/>
    <col min="1558" max="1558" width="7.42578125" style="203" customWidth="1"/>
    <col min="1559" max="1559" width="8.140625" style="203" customWidth="1"/>
    <col min="1560" max="1560" width="4.5703125" style="203" customWidth="1"/>
    <col min="1561" max="1561" width="10.5703125" style="203" customWidth="1"/>
    <col min="1562" max="1562" width="2.5703125" style="203" customWidth="1"/>
    <col min="1563" max="1564" width="8.42578125" style="203" customWidth="1"/>
    <col min="1565" max="1567" width="4.5703125" style="203" customWidth="1"/>
    <col min="1568" max="1568" width="7.140625" style="203" customWidth="1"/>
    <col min="1569" max="1569" width="8.5703125" style="203" customWidth="1"/>
    <col min="1570" max="1573" width="4.5703125" style="203" customWidth="1"/>
    <col min="1574" max="1575" width="11.5703125" style="203"/>
    <col min="1576" max="1576" width="7.42578125" style="203" customWidth="1"/>
    <col min="1577" max="1577" width="6.5703125" style="203" customWidth="1"/>
    <col min="1578" max="1578" width="8.140625" style="203" customWidth="1"/>
    <col min="1579" max="1579" width="9.140625" style="203" customWidth="1"/>
    <col min="1580" max="1580" width="11.5703125" style="203"/>
    <col min="1581" max="1581" width="4.42578125" style="203" customWidth="1"/>
    <col min="1582" max="1582" width="4.85546875" style="203" customWidth="1"/>
    <col min="1583" max="1583" width="3.5703125" style="203" customWidth="1"/>
    <col min="1584" max="1584" width="4.42578125" style="203" customWidth="1"/>
    <col min="1585" max="1585" width="7.85546875" style="203" customWidth="1"/>
    <col min="1586" max="1586" width="3.42578125" style="203" customWidth="1"/>
    <col min="1587" max="1792" width="11.5703125" style="203"/>
    <col min="1793" max="1793" width="1.85546875" style="203" customWidth="1"/>
    <col min="1794" max="1797" width="4.5703125" style="203" customWidth="1"/>
    <col min="1798" max="1798" width="23.42578125" style="203" customWidth="1"/>
    <col min="1799" max="1799" width="13.42578125" style="203" customWidth="1"/>
    <col min="1800" max="1800" width="7" style="203" customWidth="1"/>
    <col min="1801" max="1801" width="8.5703125" style="203" customWidth="1"/>
    <col min="1802" max="1803" width="4.5703125" style="203" customWidth="1"/>
    <col min="1804" max="1804" width="7.5703125" style="203" customWidth="1"/>
    <col min="1805" max="1805" width="8" style="203" customWidth="1"/>
    <col min="1806" max="1808" width="4.5703125" style="203" customWidth="1"/>
    <col min="1809" max="1809" width="7.140625" style="203" customWidth="1"/>
    <col min="1810" max="1810" width="7.42578125" style="203" customWidth="1"/>
    <col min="1811" max="1811" width="7.85546875" style="203" customWidth="1"/>
    <col min="1812" max="1812" width="4.5703125" style="203" customWidth="1"/>
    <col min="1813" max="1813" width="3.140625" style="203" customWidth="1"/>
    <col min="1814" max="1814" width="7.42578125" style="203" customWidth="1"/>
    <col min="1815" max="1815" width="8.140625" style="203" customWidth="1"/>
    <col min="1816" max="1816" width="4.5703125" style="203" customWidth="1"/>
    <col min="1817" max="1817" width="10.5703125" style="203" customWidth="1"/>
    <col min="1818" max="1818" width="2.5703125" style="203" customWidth="1"/>
    <col min="1819" max="1820" width="8.42578125" style="203" customWidth="1"/>
    <col min="1821" max="1823" width="4.5703125" style="203" customWidth="1"/>
    <col min="1824" max="1824" width="7.140625" style="203" customWidth="1"/>
    <col min="1825" max="1825" width="8.5703125" style="203" customWidth="1"/>
    <col min="1826" max="1829" width="4.5703125" style="203" customWidth="1"/>
    <col min="1830" max="1831" width="11.5703125" style="203"/>
    <col min="1832" max="1832" width="7.42578125" style="203" customWidth="1"/>
    <col min="1833" max="1833" width="6.5703125" style="203" customWidth="1"/>
    <col min="1834" max="1834" width="8.140625" style="203" customWidth="1"/>
    <col min="1835" max="1835" width="9.140625" style="203" customWidth="1"/>
    <col min="1836" max="1836" width="11.5703125" style="203"/>
    <col min="1837" max="1837" width="4.42578125" style="203" customWidth="1"/>
    <col min="1838" max="1838" width="4.85546875" style="203" customWidth="1"/>
    <col min="1839" max="1839" width="3.5703125" style="203" customWidth="1"/>
    <col min="1840" max="1840" width="4.42578125" style="203" customWidth="1"/>
    <col min="1841" max="1841" width="7.85546875" style="203" customWidth="1"/>
    <col min="1842" max="1842" width="3.42578125" style="203" customWidth="1"/>
    <col min="1843" max="2048" width="11.5703125" style="203"/>
    <col min="2049" max="2049" width="1.85546875" style="203" customWidth="1"/>
    <col min="2050" max="2053" width="4.5703125" style="203" customWidth="1"/>
    <col min="2054" max="2054" width="23.42578125" style="203" customWidth="1"/>
    <col min="2055" max="2055" width="13.42578125" style="203" customWidth="1"/>
    <col min="2056" max="2056" width="7" style="203" customWidth="1"/>
    <col min="2057" max="2057" width="8.5703125" style="203" customWidth="1"/>
    <col min="2058" max="2059" width="4.5703125" style="203" customWidth="1"/>
    <col min="2060" max="2060" width="7.5703125" style="203" customWidth="1"/>
    <col min="2061" max="2061" width="8" style="203" customWidth="1"/>
    <col min="2062" max="2064" width="4.5703125" style="203" customWidth="1"/>
    <col min="2065" max="2065" width="7.140625" style="203" customWidth="1"/>
    <col min="2066" max="2066" width="7.42578125" style="203" customWidth="1"/>
    <col min="2067" max="2067" width="7.85546875" style="203" customWidth="1"/>
    <col min="2068" max="2068" width="4.5703125" style="203" customWidth="1"/>
    <col min="2069" max="2069" width="3.140625" style="203" customWidth="1"/>
    <col min="2070" max="2070" width="7.42578125" style="203" customWidth="1"/>
    <col min="2071" max="2071" width="8.140625" style="203" customWidth="1"/>
    <col min="2072" max="2072" width="4.5703125" style="203" customWidth="1"/>
    <col min="2073" max="2073" width="10.5703125" style="203" customWidth="1"/>
    <col min="2074" max="2074" width="2.5703125" style="203" customWidth="1"/>
    <col min="2075" max="2076" width="8.42578125" style="203" customWidth="1"/>
    <col min="2077" max="2079" width="4.5703125" style="203" customWidth="1"/>
    <col min="2080" max="2080" width="7.140625" style="203" customWidth="1"/>
    <col min="2081" max="2081" width="8.5703125" style="203" customWidth="1"/>
    <col min="2082" max="2085" width="4.5703125" style="203" customWidth="1"/>
    <col min="2086" max="2087" width="11.5703125" style="203"/>
    <col min="2088" max="2088" width="7.42578125" style="203" customWidth="1"/>
    <col min="2089" max="2089" width="6.5703125" style="203" customWidth="1"/>
    <col min="2090" max="2090" width="8.140625" style="203" customWidth="1"/>
    <col min="2091" max="2091" width="9.140625" style="203" customWidth="1"/>
    <col min="2092" max="2092" width="11.5703125" style="203"/>
    <col min="2093" max="2093" width="4.42578125" style="203" customWidth="1"/>
    <col min="2094" max="2094" width="4.85546875" style="203" customWidth="1"/>
    <col min="2095" max="2095" width="3.5703125" style="203" customWidth="1"/>
    <col min="2096" max="2096" width="4.42578125" style="203" customWidth="1"/>
    <col min="2097" max="2097" width="7.85546875" style="203" customWidth="1"/>
    <col min="2098" max="2098" width="3.42578125" style="203" customWidth="1"/>
    <col min="2099" max="2304" width="11.5703125" style="203"/>
    <col min="2305" max="2305" width="1.85546875" style="203" customWidth="1"/>
    <col min="2306" max="2309" width="4.5703125" style="203" customWidth="1"/>
    <col min="2310" max="2310" width="23.42578125" style="203" customWidth="1"/>
    <col min="2311" max="2311" width="13.42578125" style="203" customWidth="1"/>
    <col min="2312" max="2312" width="7" style="203" customWidth="1"/>
    <col min="2313" max="2313" width="8.5703125" style="203" customWidth="1"/>
    <col min="2314" max="2315" width="4.5703125" style="203" customWidth="1"/>
    <col min="2316" max="2316" width="7.5703125" style="203" customWidth="1"/>
    <col min="2317" max="2317" width="8" style="203" customWidth="1"/>
    <col min="2318" max="2320" width="4.5703125" style="203" customWidth="1"/>
    <col min="2321" max="2321" width="7.140625" style="203" customWidth="1"/>
    <col min="2322" max="2322" width="7.42578125" style="203" customWidth="1"/>
    <col min="2323" max="2323" width="7.85546875" style="203" customWidth="1"/>
    <col min="2324" max="2324" width="4.5703125" style="203" customWidth="1"/>
    <col min="2325" max="2325" width="3.140625" style="203" customWidth="1"/>
    <col min="2326" max="2326" width="7.42578125" style="203" customWidth="1"/>
    <col min="2327" max="2327" width="8.140625" style="203" customWidth="1"/>
    <col min="2328" max="2328" width="4.5703125" style="203" customWidth="1"/>
    <col min="2329" max="2329" width="10.5703125" style="203" customWidth="1"/>
    <col min="2330" max="2330" width="2.5703125" style="203" customWidth="1"/>
    <col min="2331" max="2332" width="8.42578125" style="203" customWidth="1"/>
    <col min="2333" max="2335" width="4.5703125" style="203" customWidth="1"/>
    <col min="2336" max="2336" width="7.140625" style="203" customWidth="1"/>
    <col min="2337" max="2337" width="8.5703125" style="203" customWidth="1"/>
    <col min="2338" max="2341" width="4.5703125" style="203" customWidth="1"/>
    <col min="2342" max="2343" width="11.5703125" style="203"/>
    <col min="2344" max="2344" width="7.42578125" style="203" customWidth="1"/>
    <col min="2345" max="2345" width="6.5703125" style="203" customWidth="1"/>
    <col min="2346" max="2346" width="8.140625" style="203" customWidth="1"/>
    <col min="2347" max="2347" width="9.140625" style="203" customWidth="1"/>
    <col min="2348" max="2348" width="11.5703125" style="203"/>
    <col min="2349" max="2349" width="4.42578125" style="203" customWidth="1"/>
    <col min="2350" max="2350" width="4.85546875" style="203" customWidth="1"/>
    <col min="2351" max="2351" width="3.5703125" style="203" customWidth="1"/>
    <col min="2352" max="2352" width="4.42578125" style="203" customWidth="1"/>
    <col min="2353" max="2353" width="7.85546875" style="203" customWidth="1"/>
    <col min="2354" max="2354" width="3.42578125" style="203" customWidth="1"/>
    <col min="2355" max="2560" width="11.5703125" style="203"/>
    <col min="2561" max="2561" width="1.85546875" style="203" customWidth="1"/>
    <col min="2562" max="2565" width="4.5703125" style="203" customWidth="1"/>
    <col min="2566" max="2566" width="23.42578125" style="203" customWidth="1"/>
    <col min="2567" max="2567" width="13.42578125" style="203" customWidth="1"/>
    <col min="2568" max="2568" width="7" style="203" customWidth="1"/>
    <col min="2569" max="2569" width="8.5703125" style="203" customWidth="1"/>
    <col min="2570" max="2571" width="4.5703125" style="203" customWidth="1"/>
    <col min="2572" max="2572" width="7.5703125" style="203" customWidth="1"/>
    <col min="2573" max="2573" width="8" style="203" customWidth="1"/>
    <col min="2574" max="2576" width="4.5703125" style="203" customWidth="1"/>
    <col min="2577" max="2577" width="7.140625" style="203" customWidth="1"/>
    <col min="2578" max="2578" width="7.42578125" style="203" customWidth="1"/>
    <col min="2579" max="2579" width="7.85546875" style="203" customWidth="1"/>
    <col min="2580" max="2580" width="4.5703125" style="203" customWidth="1"/>
    <col min="2581" max="2581" width="3.140625" style="203" customWidth="1"/>
    <col min="2582" max="2582" width="7.42578125" style="203" customWidth="1"/>
    <col min="2583" max="2583" width="8.140625" style="203" customWidth="1"/>
    <col min="2584" max="2584" width="4.5703125" style="203" customWidth="1"/>
    <col min="2585" max="2585" width="10.5703125" style="203" customWidth="1"/>
    <col min="2586" max="2586" width="2.5703125" style="203" customWidth="1"/>
    <col min="2587" max="2588" width="8.42578125" style="203" customWidth="1"/>
    <col min="2589" max="2591" width="4.5703125" style="203" customWidth="1"/>
    <col min="2592" max="2592" width="7.140625" style="203" customWidth="1"/>
    <col min="2593" max="2593" width="8.5703125" style="203" customWidth="1"/>
    <col min="2594" max="2597" width="4.5703125" style="203" customWidth="1"/>
    <col min="2598" max="2599" width="11.5703125" style="203"/>
    <col min="2600" max="2600" width="7.42578125" style="203" customWidth="1"/>
    <col min="2601" max="2601" width="6.5703125" style="203" customWidth="1"/>
    <col min="2602" max="2602" width="8.140625" style="203" customWidth="1"/>
    <col min="2603" max="2603" width="9.140625" style="203" customWidth="1"/>
    <col min="2604" max="2604" width="11.5703125" style="203"/>
    <col min="2605" max="2605" width="4.42578125" style="203" customWidth="1"/>
    <col min="2606" max="2606" width="4.85546875" style="203" customWidth="1"/>
    <col min="2607" max="2607" width="3.5703125" style="203" customWidth="1"/>
    <col min="2608" max="2608" width="4.42578125" style="203" customWidth="1"/>
    <col min="2609" max="2609" width="7.85546875" style="203" customWidth="1"/>
    <col min="2610" max="2610" width="3.42578125" style="203" customWidth="1"/>
    <col min="2611" max="2816" width="11.5703125" style="203"/>
    <col min="2817" max="2817" width="1.85546875" style="203" customWidth="1"/>
    <col min="2818" max="2821" width="4.5703125" style="203" customWidth="1"/>
    <col min="2822" max="2822" width="23.42578125" style="203" customWidth="1"/>
    <col min="2823" max="2823" width="13.42578125" style="203" customWidth="1"/>
    <col min="2824" max="2824" width="7" style="203" customWidth="1"/>
    <col min="2825" max="2825" width="8.5703125" style="203" customWidth="1"/>
    <col min="2826" max="2827" width="4.5703125" style="203" customWidth="1"/>
    <col min="2828" max="2828" width="7.5703125" style="203" customWidth="1"/>
    <col min="2829" max="2829" width="8" style="203" customWidth="1"/>
    <col min="2830" max="2832" width="4.5703125" style="203" customWidth="1"/>
    <col min="2833" max="2833" width="7.140625" style="203" customWidth="1"/>
    <col min="2834" max="2834" width="7.42578125" style="203" customWidth="1"/>
    <col min="2835" max="2835" width="7.85546875" style="203" customWidth="1"/>
    <col min="2836" max="2836" width="4.5703125" style="203" customWidth="1"/>
    <col min="2837" max="2837" width="3.140625" style="203" customWidth="1"/>
    <col min="2838" max="2838" width="7.42578125" style="203" customWidth="1"/>
    <col min="2839" max="2839" width="8.140625" style="203" customWidth="1"/>
    <col min="2840" max="2840" width="4.5703125" style="203" customWidth="1"/>
    <col min="2841" max="2841" width="10.5703125" style="203" customWidth="1"/>
    <col min="2842" max="2842" width="2.5703125" style="203" customWidth="1"/>
    <col min="2843" max="2844" width="8.42578125" style="203" customWidth="1"/>
    <col min="2845" max="2847" width="4.5703125" style="203" customWidth="1"/>
    <col min="2848" max="2848" width="7.140625" style="203" customWidth="1"/>
    <col min="2849" max="2849" width="8.5703125" style="203" customWidth="1"/>
    <col min="2850" max="2853" width="4.5703125" style="203" customWidth="1"/>
    <col min="2854" max="2855" width="11.5703125" style="203"/>
    <col min="2856" max="2856" width="7.42578125" style="203" customWidth="1"/>
    <col min="2857" max="2857" width="6.5703125" style="203" customWidth="1"/>
    <col min="2858" max="2858" width="8.140625" style="203" customWidth="1"/>
    <col min="2859" max="2859" width="9.140625" style="203" customWidth="1"/>
    <col min="2860" max="2860" width="11.5703125" style="203"/>
    <col min="2861" max="2861" width="4.42578125" style="203" customWidth="1"/>
    <col min="2862" max="2862" width="4.85546875" style="203" customWidth="1"/>
    <col min="2863" max="2863" width="3.5703125" style="203" customWidth="1"/>
    <col min="2864" max="2864" width="4.42578125" style="203" customWidth="1"/>
    <col min="2865" max="2865" width="7.85546875" style="203" customWidth="1"/>
    <col min="2866" max="2866" width="3.42578125" style="203" customWidth="1"/>
    <col min="2867" max="3072" width="11.5703125" style="203"/>
    <col min="3073" max="3073" width="1.85546875" style="203" customWidth="1"/>
    <col min="3074" max="3077" width="4.5703125" style="203" customWidth="1"/>
    <col min="3078" max="3078" width="23.42578125" style="203" customWidth="1"/>
    <col min="3079" max="3079" width="13.42578125" style="203" customWidth="1"/>
    <col min="3080" max="3080" width="7" style="203" customWidth="1"/>
    <col min="3081" max="3081" width="8.5703125" style="203" customWidth="1"/>
    <col min="3082" max="3083" width="4.5703125" style="203" customWidth="1"/>
    <col min="3084" max="3084" width="7.5703125" style="203" customWidth="1"/>
    <col min="3085" max="3085" width="8" style="203" customWidth="1"/>
    <col min="3086" max="3088" width="4.5703125" style="203" customWidth="1"/>
    <col min="3089" max="3089" width="7.140625" style="203" customWidth="1"/>
    <col min="3090" max="3090" width="7.42578125" style="203" customWidth="1"/>
    <col min="3091" max="3091" width="7.85546875" style="203" customWidth="1"/>
    <col min="3092" max="3092" width="4.5703125" style="203" customWidth="1"/>
    <col min="3093" max="3093" width="3.140625" style="203" customWidth="1"/>
    <col min="3094" max="3094" width="7.42578125" style="203" customWidth="1"/>
    <col min="3095" max="3095" width="8.140625" style="203" customWidth="1"/>
    <col min="3096" max="3096" width="4.5703125" style="203" customWidth="1"/>
    <col min="3097" max="3097" width="10.5703125" style="203" customWidth="1"/>
    <col min="3098" max="3098" width="2.5703125" style="203" customWidth="1"/>
    <col min="3099" max="3100" width="8.42578125" style="203" customWidth="1"/>
    <col min="3101" max="3103" width="4.5703125" style="203" customWidth="1"/>
    <col min="3104" max="3104" width="7.140625" style="203" customWidth="1"/>
    <col min="3105" max="3105" width="8.5703125" style="203" customWidth="1"/>
    <col min="3106" max="3109" width="4.5703125" style="203" customWidth="1"/>
    <col min="3110" max="3111" width="11.5703125" style="203"/>
    <col min="3112" max="3112" width="7.42578125" style="203" customWidth="1"/>
    <col min="3113" max="3113" width="6.5703125" style="203" customWidth="1"/>
    <col min="3114" max="3114" width="8.140625" style="203" customWidth="1"/>
    <col min="3115" max="3115" width="9.140625" style="203" customWidth="1"/>
    <col min="3116" max="3116" width="11.5703125" style="203"/>
    <col min="3117" max="3117" width="4.42578125" style="203" customWidth="1"/>
    <col min="3118" max="3118" width="4.85546875" style="203" customWidth="1"/>
    <col min="3119" max="3119" width="3.5703125" style="203" customWidth="1"/>
    <col min="3120" max="3120" width="4.42578125" style="203" customWidth="1"/>
    <col min="3121" max="3121" width="7.85546875" style="203" customWidth="1"/>
    <col min="3122" max="3122" width="3.42578125" style="203" customWidth="1"/>
    <col min="3123" max="3328" width="11.5703125" style="203"/>
    <col min="3329" max="3329" width="1.85546875" style="203" customWidth="1"/>
    <col min="3330" max="3333" width="4.5703125" style="203" customWidth="1"/>
    <col min="3334" max="3334" width="23.42578125" style="203" customWidth="1"/>
    <col min="3335" max="3335" width="13.42578125" style="203" customWidth="1"/>
    <col min="3336" max="3336" width="7" style="203" customWidth="1"/>
    <col min="3337" max="3337" width="8.5703125" style="203" customWidth="1"/>
    <col min="3338" max="3339" width="4.5703125" style="203" customWidth="1"/>
    <col min="3340" max="3340" width="7.5703125" style="203" customWidth="1"/>
    <col min="3341" max="3341" width="8" style="203" customWidth="1"/>
    <col min="3342" max="3344" width="4.5703125" style="203" customWidth="1"/>
    <col min="3345" max="3345" width="7.140625" style="203" customWidth="1"/>
    <col min="3346" max="3346" width="7.42578125" style="203" customWidth="1"/>
    <col min="3347" max="3347" width="7.85546875" style="203" customWidth="1"/>
    <col min="3348" max="3348" width="4.5703125" style="203" customWidth="1"/>
    <col min="3349" max="3349" width="3.140625" style="203" customWidth="1"/>
    <col min="3350" max="3350" width="7.42578125" style="203" customWidth="1"/>
    <col min="3351" max="3351" width="8.140625" style="203" customWidth="1"/>
    <col min="3352" max="3352" width="4.5703125" style="203" customWidth="1"/>
    <col min="3353" max="3353" width="10.5703125" style="203" customWidth="1"/>
    <col min="3354" max="3354" width="2.5703125" style="203" customWidth="1"/>
    <col min="3355" max="3356" width="8.42578125" style="203" customWidth="1"/>
    <col min="3357" max="3359" width="4.5703125" style="203" customWidth="1"/>
    <col min="3360" max="3360" width="7.140625" style="203" customWidth="1"/>
    <col min="3361" max="3361" width="8.5703125" style="203" customWidth="1"/>
    <col min="3362" max="3365" width="4.5703125" style="203" customWidth="1"/>
    <col min="3366" max="3367" width="11.5703125" style="203"/>
    <col min="3368" max="3368" width="7.42578125" style="203" customWidth="1"/>
    <col min="3369" max="3369" width="6.5703125" style="203" customWidth="1"/>
    <col min="3370" max="3370" width="8.140625" style="203" customWidth="1"/>
    <col min="3371" max="3371" width="9.140625" style="203" customWidth="1"/>
    <col min="3372" max="3372" width="11.5703125" style="203"/>
    <col min="3373" max="3373" width="4.42578125" style="203" customWidth="1"/>
    <col min="3374" max="3374" width="4.85546875" style="203" customWidth="1"/>
    <col min="3375" max="3375" width="3.5703125" style="203" customWidth="1"/>
    <col min="3376" max="3376" width="4.42578125" style="203" customWidth="1"/>
    <col min="3377" max="3377" width="7.85546875" style="203" customWidth="1"/>
    <col min="3378" max="3378" width="3.42578125" style="203" customWidth="1"/>
    <col min="3379" max="3584" width="11.5703125" style="203"/>
    <col min="3585" max="3585" width="1.85546875" style="203" customWidth="1"/>
    <col min="3586" max="3589" width="4.5703125" style="203" customWidth="1"/>
    <col min="3590" max="3590" width="23.42578125" style="203" customWidth="1"/>
    <col min="3591" max="3591" width="13.42578125" style="203" customWidth="1"/>
    <col min="3592" max="3592" width="7" style="203" customWidth="1"/>
    <col min="3593" max="3593" width="8.5703125" style="203" customWidth="1"/>
    <col min="3594" max="3595" width="4.5703125" style="203" customWidth="1"/>
    <col min="3596" max="3596" width="7.5703125" style="203" customWidth="1"/>
    <col min="3597" max="3597" width="8" style="203" customWidth="1"/>
    <col min="3598" max="3600" width="4.5703125" style="203" customWidth="1"/>
    <col min="3601" max="3601" width="7.140625" style="203" customWidth="1"/>
    <col min="3602" max="3602" width="7.42578125" style="203" customWidth="1"/>
    <col min="3603" max="3603" width="7.85546875" style="203" customWidth="1"/>
    <col min="3604" max="3604" width="4.5703125" style="203" customWidth="1"/>
    <col min="3605" max="3605" width="3.140625" style="203" customWidth="1"/>
    <col min="3606" max="3606" width="7.42578125" style="203" customWidth="1"/>
    <col min="3607" max="3607" width="8.140625" style="203" customWidth="1"/>
    <col min="3608" max="3608" width="4.5703125" style="203" customWidth="1"/>
    <col min="3609" max="3609" width="10.5703125" style="203" customWidth="1"/>
    <col min="3610" max="3610" width="2.5703125" style="203" customWidth="1"/>
    <col min="3611" max="3612" width="8.42578125" style="203" customWidth="1"/>
    <col min="3613" max="3615" width="4.5703125" style="203" customWidth="1"/>
    <col min="3616" max="3616" width="7.140625" style="203" customWidth="1"/>
    <col min="3617" max="3617" width="8.5703125" style="203" customWidth="1"/>
    <col min="3618" max="3621" width="4.5703125" style="203" customWidth="1"/>
    <col min="3622" max="3623" width="11.5703125" style="203"/>
    <col min="3624" max="3624" width="7.42578125" style="203" customWidth="1"/>
    <col min="3625" max="3625" width="6.5703125" style="203" customWidth="1"/>
    <col min="3626" max="3626" width="8.140625" style="203" customWidth="1"/>
    <col min="3627" max="3627" width="9.140625" style="203" customWidth="1"/>
    <col min="3628" max="3628" width="11.5703125" style="203"/>
    <col min="3629" max="3629" width="4.42578125" style="203" customWidth="1"/>
    <col min="3630" max="3630" width="4.85546875" style="203" customWidth="1"/>
    <col min="3631" max="3631" width="3.5703125" style="203" customWidth="1"/>
    <col min="3632" max="3632" width="4.42578125" style="203" customWidth="1"/>
    <col min="3633" max="3633" width="7.85546875" style="203" customWidth="1"/>
    <col min="3634" max="3634" width="3.42578125" style="203" customWidth="1"/>
    <col min="3635" max="3840" width="11.5703125" style="203"/>
    <col min="3841" max="3841" width="1.85546875" style="203" customWidth="1"/>
    <col min="3842" max="3845" width="4.5703125" style="203" customWidth="1"/>
    <col min="3846" max="3846" width="23.42578125" style="203" customWidth="1"/>
    <col min="3847" max="3847" width="13.42578125" style="203" customWidth="1"/>
    <col min="3848" max="3848" width="7" style="203" customWidth="1"/>
    <col min="3849" max="3849" width="8.5703125" style="203" customWidth="1"/>
    <col min="3850" max="3851" width="4.5703125" style="203" customWidth="1"/>
    <col min="3852" max="3852" width="7.5703125" style="203" customWidth="1"/>
    <col min="3853" max="3853" width="8" style="203" customWidth="1"/>
    <col min="3854" max="3856" width="4.5703125" style="203" customWidth="1"/>
    <col min="3857" max="3857" width="7.140625" style="203" customWidth="1"/>
    <col min="3858" max="3858" width="7.42578125" style="203" customWidth="1"/>
    <col min="3859" max="3859" width="7.85546875" style="203" customWidth="1"/>
    <col min="3860" max="3860" width="4.5703125" style="203" customWidth="1"/>
    <col min="3861" max="3861" width="3.140625" style="203" customWidth="1"/>
    <col min="3862" max="3862" width="7.42578125" style="203" customWidth="1"/>
    <col min="3863" max="3863" width="8.140625" style="203" customWidth="1"/>
    <col min="3864" max="3864" width="4.5703125" style="203" customWidth="1"/>
    <col min="3865" max="3865" width="10.5703125" style="203" customWidth="1"/>
    <col min="3866" max="3866" width="2.5703125" style="203" customWidth="1"/>
    <col min="3867" max="3868" width="8.42578125" style="203" customWidth="1"/>
    <col min="3869" max="3871" width="4.5703125" style="203" customWidth="1"/>
    <col min="3872" max="3872" width="7.140625" style="203" customWidth="1"/>
    <col min="3873" max="3873" width="8.5703125" style="203" customWidth="1"/>
    <col min="3874" max="3877" width="4.5703125" style="203" customWidth="1"/>
    <col min="3878" max="3879" width="11.5703125" style="203"/>
    <col min="3880" max="3880" width="7.42578125" style="203" customWidth="1"/>
    <col min="3881" max="3881" width="6.5703125" style="203" customWidth="1"/>
    <col min="3882" max="3882" width="8.140625" style="203" customWidth="1"/>
    <col min="3883" max="3883" width="9.140625" style="203" customWidth="1"/>
    <col min="3884" max="3884" width="11.5703125" style="203"/>
    <col min="3885" max="3885" width="4.42578125" style="203" customWidth="1"/>
    <col min="3886" max="3886" width="4.85546875" style="203" customWidth="1"/>
    <col min="3887" max="3887" width="3.5703125" style="203" customWidth="1"/>
    <col min="3888" max="3888" width="4.42578125" style="203" customWidth="1"/>
    <col min="3889" max="3889" width="7.85546875" style="203" customWidth="1"/>
    <col min="3890" max="3890" width="3.42578125" style="203" customWidth="1"/>
    <col min="3891" max="4096" width="11.5703125" style="203"/>
    <col min="4097" max="4097" width="1.85546875" style="203" customWidth="1"/>
    <col min="4098" max="4101" width="4.5703125" style="203" customWidth="1"/>
    <col min="4102" max="4102" width="23.42578125" style="203" customWidth="1"/>
    <col min="4103" max="4103" width="13.42578125" style="203" customWidth="1"/>
    <col min="4104" max="4104" width="7" style="203" customWidth="1"/>
    <col min="4105" max="4105" width="8.5703125" style="203" customWidth="1"/>
    <col min="4106" max="4107" width="4.5703125" style="203" customWidth="1"/>
    <col min="4108" max="4108" width="7.5703125" style="203" customWidth="1"/>
    <col min="4109" max="4109" width="8" style="203" customWidth="1"/>
    <col min="4110" max="4112" width="4.5703125" style="203" customWidth="1"/>
    <col min="4113" max="4113" width="7.140625" style="203" customWidth="1"/>
    <col min="4114" max="4114" width="7.42578125" style="203" customWidth="1"/>
    <col min="4115" max="4115" width="7.85546875" style="203" customWidth="1"/>
    <col min="4116" max="4116" width="4.5703125" style="203" customWidth="1"/>
    <col min="4117" max="4117" width="3.140625" style="203" customWidth="1"/>
    <col min="4118" max="4118" width="7.42578125" style="203" customWidth="1"/>
    <col min="4119" max="4119" width="8.140625" style="203" customWidth="1"/>
    <col min="4120" max="4120" width="4.5703125" style="203" customWidth="1"/>
    <col min="4121" max="4121" width="10.5703125" style="203" customWidth="1"/>
    <col min="4122" max="4122" width="2.5703125" style="203" customWidth="1"/>
    <col min="4123" max="4124" width="8.42578125" style="203" customWidth="1"/>
    <col min="4125" max="4127" width="4.5703125" style="203" customWidth="1"/>
    <col min="4128" max="4128" width="7.140625" style="203" customWidth="1"/>
    <col min="4129" max="4129" width="8.5703125" style="203" customWidth="1"/>
    <col min="4130" max="4133" width="4.5703125" style="203" customWidth="1"/>
    <col min="4134" max="4135" width="11.5703125" style="203"/>
    <col min="4136" max="4136" width="7.42578125" style="203" customWidth="1"/>
    <col min="4137" max="4137" width="6.5703125" style="203" customWidth="1"/>
    <col min="4138" max="4138" width="8.140625" style="203" customWidth="1"/>
    <col min="4139" max="4139" width="9.140625" style="203" customWidth="1"/>
    <col min="4140" max="4140" width="11.5703125" style="203"/>
    <col min="4141" max="4141" width="4.42578125" style="203" customWidth="1"/>
    <col min="4142" max="4142" width="4.85546875" style="203" customWidth="1"/>
    <col min="4143" max="4143" width="3.5703125" style="203" customWidth="1"/>
    <col min="4144" max="4144" width="4.42578125" style="203" customWidth="1"/>
    <col min="4145" max="4145" width="7.85546875" style="203" customWidth="1"/>
    <col min="4146" max="4146" width="3.42578125" style="203" customWidth="1"/>
    <col min="4147" max="4352" width="11.5703125" style="203"/>
    <col min="4353" max="4353" width="1.85546875" style="203" customWidth="1"/>
    <col min="4354" max="4357" width="4.5703125" style="203" customWidth="1"/>
    <col min="4358" max="4358" width="23.42578125" style="203" customWidth="1"/>
    <col min="4359" max="4359" width="13.42578125" style="203" customWidth="1"/>
    <col min="4360" max="4360" width="7" style="203" customWidth="1"/>
    <col min="4361" max="4361" width="8.5703125" style="203" customWidth="1"/>
    <col min="4362" max="4363" width="4.5703125" style="203" customWidth="1"/>
    <col min="4364" max="4364" width="7.5703125" style="203" customWidth="1"/>
    <col min="4365" max="4365" width="8" style="203" customWidth="1"/>
    <col min="4366" max="4368" width="4.5703125" style="203" customWidth="1"/>
    <col min="4369" max="4369" width="7.140625" style="203" customWidth="1"/>
    <col min="4370" max="4370" width="7.42578125" style="203" customWidth="1"/>
    <col min="4371" max="4371" width="7.85546875" style="203" customWidth="1"/>
    <col min="4372" max="4372" width="4.5703125" style="203" customWidth="1"/>
    <col min="4373" max="4373" width="3.140625" style="203" customWidth="1"/>
    <col min="4374" max="4374" width="7.42578125" style="203" customWidth="1"/>
    <col min="4375" max="4375" width="8.140625" style="203" customWidth="1"/>
    <col min="4376" max="4376" width="4.5703125" style="203" customWidth="1"/>
    <col min="4377" max="4377" width="10.5703125" style="203" customWidth="1"/>
    <col min="4378" max="4378" width="2.5703125" style="203" customWidth="1"/>
    <col min="4379" max="4380" width="8.42578125" style="203" customWidth="1"/>
    <col min="4381" max="4383" width="4.5703125" style="203" customWidth="1"/>
    <col min="4384" max="4384" width="7.140625" style="203" customWidth="1"/>
    <col min="4385" max="4385" width="8.5703125" style="203" customWidth="1"/>
    <col min="4386" max="4389" width="4.5703125" style="203" customWidth="1"/>
    <col min="4390" max="4391" width="11.5703125" style="203"/>
    <col min="4392" max="4392" width="7.42578125" style="203" customWidth="1"/>
    <col min="4393" max="4393" width="6.5703125" style="203" customWidth="1"/>
    <col min="4394" max="4394" width="8.140625" style="203" customWidth="1"/>
    <col min="4395" max="4395" width="9.140625" style="203" customWidth="1"/>
    <col min="4396" max="4396" width="11.5703125" style="203"/>
    <col min="4397" max="4397" width="4.42578125" style="203" customWidth="1"/>
    <col min="4398" max="4398" width="4.85546875" style="203" customWidth="1"/>
    <col min="4399" max="4399" width="3.5703125" style="203" customWidth="1"/>
    <col min="4400" max="4400" width="4.42578125" style="203" customWidth="1"/>
    <col min="4401" max="4401" width="7.85546875" style="203" customWidth="1"/>
    <col min="4402" max="4402" width="3.42578125" style="203" customWidth="1"/>
    <col min="4403" max="4608" width="11.5703125" style="203"/>
    <col min="4609" max="4609" width="1.85546875" style="203" customWidth="1"/>
    <col min="4610" max="4613" width="4.5703125" style="203" customWidth="1"/>
    <col min="4614" max="4614" width="23.42578125" style="203" customWidth="1"/>
    <col min="4615" max="4615" width="13.42578125" style="203" customWidth="1"/>
    <col min="4616" max="4616" width="7" style="203" customWidth="1"/>
    <col min="4617" max="4617" width="8.5703125" style="203" customWidth="1"/>
    <col min="4618" max="4619" width="4.5703125" style="203" customWidth="1"/>
    <col min="4620" max="4620" width="7.5703125" style="203" customWidth="1"/>
    <col min="4621" max="4621" width="8" style="203" customWidth="1"/>
    <col min="4622" max="4624" width="4.5703125" style="203" customWidth="1"/>
    <col min="4625" max="4625" width="7.140625" style="203" customWidth="1"/>
    <col min="4626" max="4626" width="7.42578125" style="203" customWidth="1"/>
    <col min="4627" max="4627" width="7.85546875" style="203" customWidth="1"/>
    <col min="4628" max="4628" width="4.5703125" style="203" customWidth="1"/>
    <col min="4629" max="4629" width="3.140625" style="203" customWidth="1"/>
    <col min="4630" max="4630" width="7.42578125" style="203" customWidth="1"/>
    <col min="4631" max="4631" width="8.140625" style="203" customWidth="1"/>
    <col min="4632" max="4632" width="4.5703125" style="203" customWidth="1"/>
    <col min="4633" max="4633" width="10.5703125" style="203" customWidth="1"/>
    <col min="4634" max="4634" width="2.5703125" style="203" customWidth="1"/>
    <col min="4635" max="4636" width="8.42578125" style="203" customWidth="1"/>
    <col min="4637" max="4639" width="4.5703125" style="203" customWidth="1"/>
    <col min="4640" max="4640" width="7.140625" style="203" customWidth="1"/>
    <col min="4641" max="4641" width="8.5703125" style="203" customWidth="1"/>
    <col min="4642" max="4645" width="4.5703125" style="203" customWidth="1"/>
    <col min="4646" max="4647" width="11.5703125" style="203"/>
    <col min="4648" max="4648" width="7.42578125" style="203" customWidth="1"/>
    <col min="4649" max="4649" width="6.5703125" style="203" customWidth="1"/>
    <col min="4650" max="4650" width="8.140625" style="203" customWidth="1"/>
    <col min="4651" max="4651" width="9.140625" style="203" customWidth="1"/>
    <col min="4652" max="4652" width="11.5703125" style="203"/>
    <col min="4653" max="4653" width="4.42578125" style="203" customWidth="1"/>
    <col min="4654" max="4654" width="4.85546875" style="203" customWidth="1"/>
    <col min="4655" max="4655" width="3.5703125" style="203" customWidth="1"/>
    <col min="4656" max="4656" width="4.42578125" style="203" customWidth="1"/>
    <col min="4657" max="4657" width="7.85546875" style="203" customWidth="1"/>
    <col min="4658" max="4658" width="3.42578125" style="203" customWidth="1"/>
    <col min="4659" max="4864" width="11.5703125" style="203"/>
    <col min="4865" max="4865" width="1.85546875" style="203" customWidth="1"/>
    <col min="4866" max="4869" width="4.5703125" style="203" customWidth="1"/>
    <col min="4870" max="4870" width="23.42578125" style="203" customWidth="1"/>
    <col min="4871" max="4871" width="13.42578125" style="203" customWidth="1"/>
    <col min="4872" max="4872" width="7" style="203" customWidth="1"/>
    <col min="4873" max="4873" width="8.5703125" style="203" customWidth="1"/>
    <col min="4874" max="4875" width="4.5703125" style="203" customWidth="1"/>
    <col min="4876" max="4876" width="7.5703125" style="203" customWidth="1"/>
    <col min="4877" max="4877" width="8" style="203" customWidth="1"/>
    <col min="4878" max="4880" width="4.5703125" style="203" customWidth="1"/>
    <col min="4881" max="4881" width="7.140625" style="203" customWidth="1"/>
    <col min="4882" max="4882" width="7.42578125" style="203" customWidth="1"/>
    <col min="4883" max="4883" width="7.85546875" style="203" customWidth="1"/>
    <col min="4884" max="4884" width="4.5703125" style="203" customWidth="1"/>
    <col min="4885" max="4885" width="3.140625" style="203" customWidth="1"/>
    <col min="4886" max="4886" width="7.42578125" style="203" customWidth="1"/>
    <col min="4887" max="4887" width="8.140625" style="203" customWidth="1"/>
    <col min="4888" max="4888" width="4.5703125" style="203" customWidth="1"/>
    <col min="4889" max="4889" width="10.5703125" style="203" customWidth="1"/>
    <col min="4890" max="4890" width="2.5703125" style="203" customWidth="1"/>
    <col min="4891" max="4892" width="8.42578125" style="203" customWidth="1"/>
    <col min="4893" max="4895" width="4.5703125" style="203" customWidth="1"/>
    <col min="4896" max="4896" width="7.140625" style="203" customWidth="1"/>
    <col min="4897" max="4897" width="8.5703125" style="203" customWidth="1"/>
    <col min="4898" max="4901" width="4.5703125" style="203" customWidth="1"/>
    <col min="4902" max="4903" width="11.5703125" style="203"/>
    <col min="4904" max="4904" width="7.42578125" style="203" customWidth="1"/>
    <col min="4905" max="4905" width="6.5703125" style="203" customWidth="1"/>
    <col min="4906" max="4906" width="8.140625" style="203" customWidth="1"/>
    <col min="4907" max="4907" width="9.140625" style="203" customWidth="1"/>
    <col min="4908" max="4908" width="11.5703125" style="203"/>
    <col min="4909" max="4909" width="4.42578125" style="203" customWidth="1"/>
    <col min="4910" max="4910" width="4.85546875" style="203" customWidth="1"/>
    <col min="4911" max="4911" width="3.5703125" style="203" customWidth="1"/>
    <col min="4912" max="4912" width="4.42578125" style="203" customWidth="1"/>
    <col min="4913" max="4913" width="7.85546875" style="203" customWidth="1"/>
    <col min="4914" max="4914" width="3.42578125" style="203" customWidth="1"/>
    <col min="4915" max="5120" width="11.5703125" style="203"/>
    <col min="5121" max="5121" width="1.85546875" style="203" customWidth="1"/>
    <col min="5122" max="5125" width="4.5703125" style="203" customWidth="1"/>
    <col min="5126" max="5126" width="23.42578125" style="203" customWidth="1"/>
    <col min="5127" max="5127" width="13.42578125" style="203" customWidth="1"/>
    <col min="5128" max="5128" width="7" style="203" customWidth="1"/>
    <col min="5129" max="5129" width="8.5703125" style="203" customWidth="1"/>
    <col min="5130" max="5131" width="4.5703125" style="203" customWidth="1"/>
    <col min="5132" max="5132" width="7.5703125" style="203" customWidth="1"/>
    <col min="5133" max="5133" width="8" style="203" customWidth="1"/>
    <col min="5134" max="5136" width="4.5703125" style="203" customWidth="1"/>
    <col min="5137" max="5137" width="7.140625" style="203" customWidth="1"/>
    <col min="5138" max="5138" width="7.42578125" style="203" customWidth="1"/>
    <col min="5139" max="5139" width="7.85546875" style="203" customWidth="1"/>
    <col min="5140" max="5140" width="4.5703125" style="203" customWidth="1"/>
    <col min="5141" max="5141" width="3.140625" style="203" customWidth="1"/>
    <col min="5142" max="5142" width="7.42578125" style="203" customWidth="1"/>
    <col min="5143" max="5143" width="8.140625" style="203" customWidth="1"/>
    <col min="5144" max="5144" width="4.5703125" style="203" customWidth="1"/>
    <col min="5145" max="5145" width="10.5703125" style="203" customWidth="1"/>
    <col min="5146" max="5146" width="2.5703125" style="203" customWidth="1"/>
    <col min="5147" max="5148" width="8.42578125" style="203" customWidth="1"/>
    <col min="5149" max="5151" width="4.5703125" style="203" customWidth="1"/>
    <col min="5152" max="5152" width="7.140625" style="203" customWidth="1"/>
    <col min="5153" max="5153" width="8.5703125" style="203" customWidth="1"/>
    <col min="5154" max="5157" width="4.5703125" style="203" customWidth="1"/>
    <col min="5158" max="5159" width="11.5703125" style="203"/>
    <col min="5160" max="5160" width="7.42578125" style="203" customWidth="1"/>
    <col min="5161" max="5161" width="6.5703125" style="203" customWidth="1"/>
    <col min="5162" max="5162" width="8.140625" style="203" customWidth="1"/>
    <col min="5163" max="5163" width="9.140625" style="203" customWidth="1"/>
    <col min="5164" max="5164" width="11.5703125" style="203"/>
    <col min="5165" max="5165" width="4.42578125" style="203" customWidth="1"/>
    <col min="5166" max="5166" width="4.85546875" style="203" customWidth="1"/>
    <col min="5167" max="5167" width="3.5703125" style="203" customWidth="1"/>
    <col min="5168" max="5168" width="4.42578125" style="203" customWidth="1"/>
    <col min="5169" max="5169" width="7.85546875" style="203" customWidth="1"/>
    <col min="5170" max="5170" width="3.42578125" style="203" customWidth="1"/>
    <col min="5171" max="5376" width="11.5703125" style="203"/>
    <col min="5377" max="5377" width="1.85546875" style="203" customWidth="1"/>
    <col min="5378" max="5381" width="4.5703125" style="203" customWidth="1"/>
    <col min="5382" max="5382" width="23.42578125" style="203" customWidth="1"/>
    <col min="5383" max="5383" width="13.42578125" style="203" customWidth="1"/>
    <col min="5384" max="5384" width="7" style="203" customWidth="1"/>
    <col min="5385" max="5385" width="8.5703125" style="203" customWidth="1"/>
    <col min="5386" max="5387" width="4.5703125" style="203" customWidth="1"/>
    <col min="5388" max="5388" width="7.5703125" style="203" customWidth="1"/>
    <col min="5389" max="5389" width="8" style="203" customWidth="1"/>
    <col min="5390" max="5392" width="4.5703125" style="203" customWidth="1"/>
    <col min="5393" max="5393" width="7.140625" style="203" customWidth="1"/>
    <col min="5394" max="5394" width="7.42578125" style="203" customWidth="1"/>
    <col min="5395" max="5395" width="7.85546875" style="203" customWidth="1"/>
    <col min="5396" max="5396" width="4.5703125" style="203" customWidth="1"/>
    <col min="5397" max="5397" width="3.140625" style="203" customWidth="1"/>
    <col min="5398" max="5398" width="7.42578125" style="203" customWidth="1"/>
    <col min="5399" max="5399" width="8.140625" style="203" customWidth="1"/>
    <col min="5400" max="5400" width="4.5703125" style="203" customWidth="1"/>
    <col min="5401" max="5401" width="10.5703125" style="203" customWidth="1"/>
    <col min="5402" max="5402" width="2.5703125" style="203" customWidth="1"/>
    <col min="5403" max="5404" width="8.42578125" style="203" customWidth="1"/>
    <col min="5405" max="5407" width="4.5703125" style="203" customWidth="1"/>
    <col min="5408" max="5408" width="7.140625" style="203" customWidth="1"/>
    <col min="5409" max="5409" width="8.5703125" style="203" customWidth="1"/>
    <col min="5410" max="5413" width="4.5703125" style="203" customWidth="1"/>
    <col min="5414" max="5415" width="11.5703125" style="203"/>
    <col min="5416" max="5416" width="7.42578125" style="203" customWidth="1"/>
    <col min="5417" max="5417" width="6.5703125" style="203" customWidth="1"/>
    <col min="5418" max="5418" width="8.140625" style="203" customWidth="1"/>
    <col min="5419" max="5419" width="9.140625" style="203" customWidth="1"/>
    <col min="5420" max="5420" width="11.5703125" style="203"/>
    <col min="5421" max="5421" width="4.42578125" style="203" customWidth="1"/>
    <col min="5422" max="5422" width="4.85546875" style="203" customWidth="1"/>
    <col min="5423" max="5423" width="3.5703125" style="203" customWidth="1"/>
    <col min="5424" max="5424" width="4.42578125" style="203" customWidth="1"/>
    <col min="5425" max="5425" width="7.85546875" style="203" customWidth="1"/>
    <col min="5426" max="5426" width="3.42578125" style="203" customWidth="1"/>
    <col min="5427" max="5632" width="11.5703125" style="203"/>
    <col min="5633" max="5633" width="1.85546875" style="203" customWidth="1"/>
    <col min="5634" max="5637" width="4.5703125" style="203" customWidth="1"/>
    <col min="5638" max="5638" width="23.42578125" style="203" customWidth="1"/>
    <col min="5639" max="5639" width="13.42578125" style="203" customWidth="1"/>
    <col min="5640" max="5640" width="7" style="203" customWidth="1"/>
    <col min="5641" max="5641" width="8.5703125" style="203" customWidth="1"/>
    <col min="5642" max="5643" width="4.5703125" style="203" customWidth="1"/>
    <col min="5644" max="5644" width="7.5703125" style="203" customWidth="1"/>
    <col min="5645" max="5645" width="8" style="203" customWidth="1"/>
    <col min="5646" max="5648" width="4.5703125" style="203" customWidth="1"/>
    <col min="5649" max="5649" width="7.140625" style="203" customWidth="1"/>
    <col min="5650" max="5650" width="7.42578125" style="203" customWidth="1"/>
    <col min="5651" max="5651" width="7.85546875" style="203" customWidth="1"/>
    <col min="5652" max="5652" width="4.5703125" style="203" customWidth="1"/>
    <col min="5653" max="5653" width="3.140625" style="203" customWidth="1"/>
    <col min="5654" max="5654" width="7.42578125" style="203" customWidth="1"/>
    <col min="5655" max="5655" width="8.140625" style="203" customWidth="1"/>
    <col min="5656" max="5656" width="4.5703125" style="203" customWidth="1"/>
    <col min="5657" max="5657" width="10.5703125" style="203" customWidth="1"/>
    <col min="5658" max="5658" width="2.5703125" style="203" customWidth="1"/>
    <col min="5659" max="5660" width="8.42578125" style="203" customWidth="1"/>
    <col min="5661" max="5663" width="4.5703125" style="203" customWidth="1"/>
    <col min="5664" max="5664" width="7.140625" style="203" customWidth="1"/>
    <col min="5665" max="5665" width="8.5703125" style="203" customWidth="1"/>
    <col min="5666" max="5669" width="4.5703125" style="203" customWidth="1"/>
    <col min="5670" max="5671" width="11.5703125" style="203"/>
    <col min="5672" max="5672" width="7.42578125" style="203" customWidth="1"/>
    <col min="5673" max="5673" width="6.5703125" style="203" customWidth="1"/>
    <col min="5674" max="5674" width="8.140625" style="203" customWidth="1"/>
    <col min="5675" max="5675" width="9.140625" style="203" customWidth="1"/>
    <col min="5676" max="5676" width="11.5703125" style="203"/>
    <col min="5677" max="5677" width="4.42578125" style="203" customWidth="1"/>
    <col min="5678" max="5678" width="4.85546875" style="203" customWidth="1"/>
    <col min="5679" max="5679" width="3.5703125" style="203" customWidth="1"/>
    <col min="5680" max="5680" width="4.42578125" style="203" customWidth="1"/>
    <col min="5681" max="5681" width="7.85546875" style="203" customWidth="1"/>
    <col min="5682" max="5682" width="3.42578125" style="203" customWidth="1"/>
    <col min="5683" max="5888" width="11.5703125" style="203"/>
    <col min="5889" max="5889" width="1.85546875" style="203" customWidth="1"/>
    <col min="5890" max="5893" width="4.5703125" style="203" customWidth="1"/>
    <col min="5894" max="5894" width="23.42578125" style="203" customWidth="1"/>
    <col min="5895" max="5895" width="13.42578125" style="203" customWidth="1"/>
    <col min="5896" max="5896" width="7" style="203" customWidth="1"/>
    <col min="5897" max="5897" width="8.5703125" style="203" customWidth="1"/>
    <col min="5898" max="5899" width="4.5703125" style="203" customWidth="1"/>
    <col min="5900" max="5900" width="7.5703125" style="203" customWidth="1"/>
    <col min="5901" max="5901" width="8" style="203" customWidth="1"/>
    <col min="5902" max="5904" width="4.5703125" style="203" customWidth="1"/>
    <col min="5905" max="5905" width="7.140625" style="203" customWidth="1"/>
    <col min="5906" max="5906" width="7.42578125" style="203" customWidth="1"/>
    <col min="5907" max="5907" width="7.85546875" style="203" customWidth="1"/>
    <col min="5908" max="5908" width="4.5703125" style="203" customWidth="1"/>
    <col min="5909" max="5909" width="3.140625" style="203" customWidth="1"/>
    <col min="5910" max="5910" width="7.42578125" style="203" customWidth="1"/>
    <col min="5911" max="5911" width="8.140625" style="203" customWidth="1"/>
    <col min="5912" max="5912" width="4.5703125" style="203" customWidth="1"/>
    <col min="5913" max="5913" width="10.5703125" style="203" customWidth="1"/>
    <col min="5914" max="5914" width="2.5703125" style="203" customWidth="1"/>
    <col min="5915" max="5916" width="8.42578125" style="203" customWidth="1"/>
    <col min="5917" max="5919" width="4.5703125" style="203" customWidth="1"/>
    <col min="5920" max="5920" width="7.140625" style="203" customWidth="1"/>
    <col min="5921" max="5921" width="8.5703125" style="203" customWidth="1"/>
    <col min="5922" max="5925" width="4.5703125" style="203" customWidth="1"/>
    <col min="5926" max="5927" width="11.5703125" style="203"/>
    <col min="5928" max="5928" width="7.42578125" style="203" customWidth="1"/>
    <col min="5929" max="5929" width="6.5703125" style="203" customWidth="1"/>
    <col min="5930" max="5930" width="8.140625" style="203" customWidth="1"/>
    <col min="5931" max="5931" width="9.140625" style="203" customWidth="1"/>
    <col min="5932" max="5932" width="11.5703125" style="203"/>
    <col min="5933" max="5933" width="4.42578125" style="203" customWidth="1"/>
    <col min="5934" max="5934" width="4.85546875" style="203" customWidth="1"/>
    <col min="5935" max="5935" width="3.5703125" style="203" customWidth="1"/>
    <col min="5936" max="5936" width="4.42578125" style="203" customWidth="1"/>
    <col min="5937" max="5937" width="7.85546875" style="203" customWidth="1"/>
    <col min="5938" max="5938" width="3.42578125" style="203" customWidth="1"/>
    <col min="5939" max="6144" width="11.5703125" style="203"/>
    <col min="6145" max="6145" width="1.85546875" style="203" customWidth="1"/>
    <col min="6146" max="6149" width="4.5703125" style="203" customWidth="1"/>
    <col min="6150" max="6150" width="23.42578125" style="203" customWidth="1"/>
    <col min="6151" max="6151" width="13.42578125" style="203" customWidth="1"/>
    <col min="6152" max="6152" width="7" style="203" customWidth="1"/>
    <col min="6153" max="6153" width="8.5703125" style="203" customWidth="1"/>
    <col min="6154" max="6155" width="4.5703125" style="203" customWidth="1"/>
    <col min="6156" max="6156" width="7.5703125" style="203" customWidth="1"/>
    <col min="6157" max="6157" width="8" style="203" customWidth="1"/>
    <col min="6158" max="6160" width="4.5703125" style="203" customWidth="1"/>
    <col min="6161" max="6161" width="7.140625" style="203" customWidth="1"/>
    <col min="6162" max="6162" width="7.42578125" style="203" customWidth="1"/>
    <col min="6163" max="6163" width="7.85546875" style="203" customWidth="1"/>
    <col min="6164" max="6164" width="4.5703125" style="203" customWidth="1"/>
    <col min="6165" max="6165" width="3.140625" style="203" customWidth="1"/>
    <col min="6166" max="6166" width="7.42578125" style="203" customWidth="1"/>
    <col min="6167" max="6167" width="8.140625" style="203" customWidth="1"/>
    <col min="6168" max="6168" width="4.5703125" style="203" customWidth="1"/>
    <col min="6169" max="6169" width="10.5703125" style="203" customWidth="1"/>
    <col min="6170" max="6170" width="2.5703125" style="203" customWidth="1"/>
    <col min="6171" max="6172" width="8.42578125" style="203" customWidth="1"/>
    <col min="6173" max="6175" width="4.5703125" style="203" customWidth="1"/>
    <col min="6176" max="6176" width="7.140625" style="203" customWidth="1"/>
    <col min="6177" max="6177" width="8.5703125" style="203" customWidth="1"/>
    <col min="6178" max="6181" width="4.5703125" style="203" customWidth="1"/>
    <col min="6182" max="6183" width="11.5703125" style="203"/>
    <col min="6184" max="6184" width="7.42578125" style="203" customWidth="1"/>
    <col min="6185" max="6185" width="6.5703125" style="203" customWidth="1"/>
    <col min="6186" max="6186" width="8.140625" style="203" customWidth="1"/>
    <col min="6187" max="6187" width="9.140625" style="203" customWidth="1"/>
    <col min="6188" max="6188" width="11.5703125" style="203"/>
    <col min="6189" max="6189" width="4.42578125" style="203" customWidth="1"/>
    <col min="6190" max="6190" width="4.85546875" style="203" customWidth="1"/>
    <col min="6191" max="6191" width="3.5703125" style="203" customWidth="1"/>
    <col min="6192" max="6192" width="4.42578125" style="203" customWidth="1"/>
    <col min="6193" max="6193" width="7.85546875" style="203" customWidth="1"/>
    <col min="6194" max="6194" width="3.42578125" style="203" customWidth="1"/>
    <col min="6195" max="6400" width="11.5703125" style="203"/>
    <col min="6401" max="6401" width="1.85546875" style="203" customWidth="1"/>
    <col min="6402" max="6405" width="4.5703125" style="203" customWidth="1"/>
    <col min="6406" max="6406" width="23.42578125" style="203" customWidth="1"/>
    <col min="6407" max="6407" width="13.42578125" style="203" customWidth="1"/>
    <col min="6408" max="6408" width="7" style="203" customWidth="1"/>
    <col min="6409" max="6409" width="8.5703125" style="203" customWidth="1"/>
    <col min="6410" max="6411" width="4.5703125" style="203" customWidth="1"/>
    <col min="6412" max="6412" width="7.5703125" style="203" customWidth="1"/>
    <col min="6413" max="6413" width="8" style="203" customWidth="1"/>
    <col min="6414" max="6416" width="4.5703125" style="203" customWidth="1"/>
    <col min="6417" max="6417" width="7.140625" style="203" customWidth="1"/>
    <col min="6418" max="6418" width="7.42578125" style="203" customWidth="1"/>
    <col min="6419" max="6419" width="7.85546875" style="203" customWidth="1"/>
    <col min="6420" max="6420" width="4.5703125" style="203" customWidth="1"/>
    <col min="6421" max="6421" width="3.140625" style="203" customWidth="1"/>
    <col min="6422" max="6422" width="7.42578125" style="203" customWidth="1"/>
    <col min="6423" max="6423" width="8.140625" style="203" customWidth="1"/>
    <col min="6424" max="6424" width="4.5703125" style="203" customWidth="1"/>
    <col min="6425" max="6425" width="10.5703125" style="203" customWidth="1"/>
    <col min="6426" max="6426" width="2.5703125" style="203" customWidth="1"/>
    <col min="6427" max="6428" width="8.42578125" style="203" customWidth="1"/>
    <col min="6429" max="6431" width="4.5703125" style="203" customWidth="1"/>
    <col min="6432" max="6432" width="7.140625" style="203" customWidth="1"/>
    <col min="6433" max="6433" width="8.5703125" style="203" customWidth="1"/>
    <col min="6434" max="6437" width="4.5703125" style="203" customWidth="1"/>
    <col min="6438" max="6439" width="11.5703125" style="203"/>
    <col min="6440" max="6440" width="7.42578125" style="203" customWidth="1"/>
    <col min="6441" max="6441" width="6.5703125" style="203" customWidth="1"/>
    <col min="6442" max="6442" width="8.140625" style="203" customWidth="1"/>
    <col min="6443" max="6443" width="9.140625" style="203" customWidth="1"/>
    <col min="6444" max="6444" width="11.5703125" style="203"/>
    <col min="6445" max="6445" width="4.42578125" style="203" customWidth="1"/>
    <col min="6446" max="6446" width="4.85546875" style="203" customWidth="1"/>
    <col min="6447" max="6447" width="3.5703125" style="203" customWidth="1"/>
    <col min="6448" max="6448" width="4.42578125" style="203" customWidth="1"/>
    <col min="6449" max="6449" width="7.85546875" style="203" customWidth="1"/>
    <col min="6450" max="6450" width="3.42578125" style="203" customWidth="1"/>
    <col min="6451" max="6656" width="11.5703125" style="203"/>
    <col min="6657" max="6657" width="1.85546875" style="203" customWidth="1"/>
    <col min="6658" max="6661" width="4.5703125" style="203" customWidth="1"/>
    <col min="6662" max="6662" width="23.42578125" style="203" customWidth="1"/>
    <col min="6663" max="6663" width="13.42578125" style="203" customWidth="1"/>
    <col min="6664" max="6664" width="7" style="203" customWidth="1"/>
    <col min="6665" max="6665" width="8.5703125" style="203" customWidth="1"/>
    <col min="6666" max="6667" width="4.5703125" style="203" customWidth="1"/>
    <col min="6668" max="6668" width="7.5703125" style="203" customWidth="1"/>
    <col min="6669" max="6669" width="8" style="203" customWidth="1"/>
    <col min="6670" max="6672" width="4.5703125" style="203" customWidth="1"/>
    <col min="6673" max="6673" width="7.140625" style="203" customWidth="1"/>
    <col min="6674" max="6674" width="7.42578125" style="203" customWidth="1"/>
    <col min="6675" max="6675" width="7.85546875" style="203" customWidth="1"/>
    <col min="6676" max="6676" width="4.5703125" style="203" customWidth="1"/>
    <col min="6677" max="6677" width="3.140625" style="203" customWidth="1"/>
    <col min="6678" max="6678" width="7.42578125" style="203" customWidth="1"/>
    <col min="6679" max="6679" width="8.140625" style="203" customWidth="1"/>
    <col min="6680" max="6680" width="4.5703125" style="203" customWidth="1"/>
    <col min="6681" max="6681" width="10.5703125" style="203" customWidth="1"/>
    <col min="6682" max="6682" width="2.5703125" style="203" customWidth="1"/>
    <col min="6683" max="6684" width="8.42578125" style="203" customWidth="1"/>
    <col min="6685" max="6687" width="4.5703125" style="203" customWidth="1"/>
    <col min="6688" max="6688" width="7.140625" style="203" customWidth="1"/>
    <col min="6689" max="6689" width="8.5703125" style="203" customWidth="1"/>
    <col min="6690" max="6693" width="4.5703125" style="203" customWidth="1"/>
    <col min="6694" max="6695" width="11.5703125" style="203"/>
    <col min="6696" max="6696" width="7.42578125" style="203" customWidth="1"/>
    <col min="6697" max="6697" width="6.5703125" style="203" customWidth="1"/>
    <col min="6698" max="6698" width="8.140625" style="203" customWidth="1"/>
    <col min="6699" max="6699" width="9.140625" style="203" customWidth="1"/>
    <col min="6700" max="6700" width="11.5703125" style="203"/>
    <col min="6701" max="6701" width="4.42578125" style="203" customWidth="1"/>
    <col min="6702" max="6702" width="4.85546875" style="203" customWidth="1"/>
    <col min="6703" max="6703" width="3.5703125" style="203" customWidth="1"/>
    <col min="6704" max="6704" width="4.42578125" style="203" customWidth="1"/>
    <col min="6705" max="6705" width="7.85546875" style="203" customWidth="1"/>
    <col min="6706" max="6706" width="3.42578125" style="203" customWidth="1"/>
    <col min="6707" max="6912" width="11.5703125" style="203"/>
    <col min="6913" max="6913" width="1.85546875" style="203" customWidth="1"/>
    <col min="6914" max="6917" width="4.5703125" style="203" customWidth="1"/>
    <col min="6918" max="6918" width="23.42578125" style="203" customWidth="1"/>
    <col min="6919" max="6919" width="13.42578125" style="203" customWidth="1"/>
    <col min="6920" max="6920" width="7" style="203" customWidth="1"/>
    <col min="6921" max="6921" width="8.5703125" style="203" customWidth="1"/>
    <col min="6922" max="6923" width="4.5703125" style="203" customWidth="1"/>
    <col min="6924" max="6924" width="7.5703125" style="203" customWidth="1"/>
    <col min="6925" max="6925" width="8" style="203" customWidth="1"/>
    <col min="6926" max="6928" width="4.5703125" style="203" customWidth="1"/>
    <col min="6929" max="6929" width="7.140625" style="203" customWidth="1"/>
    <col min="6930" max="6930" width="7.42578125" style="203" customWidth="1"/>
    <col min="6931" max="6931" width="7.85546875" style="203" customWidth="1"/>
    <col min="6932" max="6932" width="4.5703125" style="203" customWidth="1"/>
    <col min="6933" max="6933" width="3.140625" style="203" customWidth="1"/>
    <col min="6934" max="6934" width="7.42578125" style="203" customWidth="1"/>
    <col min="6935" max="6935" width="8.140625" style="203" customWidth="1"/>
    <col min="6936" max="6936" width="4.5703125" style="203" customWidth="1"/>
    <col min="6937" max="6937" width="10.5703125" style="203" customWidth="1"/>
    <col min="6938" max="6938" width="2.5703125" style="203" customWidth="1"/>
    <col min="6939" max="6940" width="8.42578125" style="203" customWidth="1"/>
    <col min="6941" max="6943" width="4.5703125" style="203" customWidth="1"/>
    <col min="6944" max="6944" width="7.140625" style="203" customWidth="1"/>
    <col min="6945" max="6945" width="8.5703125" style="203" customWidth="1"/>
    <col min="6946" max="6949" width="4.5703125" style="203" customWidth="1"/>
    <col min="6950" max="6951" width="11.5703125" style="203"/>
    <col min="6952" max="6952" width="7.42578125" style="203" customWidth="1"/>
    <col min="6953" max="6953" width="6.5703125" style="203" customWidth="1"/>
    <col min="6954" max="6954" width="8.140625" style="203" customWidth="1"/>
    <col min="6955" max="6955" width="9.140625" style="203" customWidth="1"/>
    <col min="6956" max="6956" width="11.5703125" style="203"/>
    <col min="6957" max="6957" width="4.42578125" style="203" customWidth="1"/>
    <col min="6958" max="6958" width="4.85546875" style="203" customWidth="1"/>
    <col min="6959" max="6959" width="3.5703125" style="203" customWidth="1"/>
    <col min="6960" max="6960" width="4.42578125" style="203" customWidth="1"/>
    <col min="6961" max="6961" width="7.85546875" style="203" customWidth="1"/>
    <col min="6962" max="6962" width="3.42578125" style="203" customWidth="1"/>
    <col min="6963" max="7168" width="11.5703125" style="203"/>
    <col min="7169" max="7169" width="1.85546875" style="203" customWidth="1"/>
    <col min="7170" max="7173" width="4.5703125" style="203" customWidth="1"/>
    <col min="7174" max="7174" width="23.42578125" style="203" customWidth="1"/>
    <col min="7175" max="7175" width="13.42578125" style="203" customWidth="1"/>
    <col min="7176" max="7176" width="7" style="203" customWidth="1"/>
    <col min="7177" max="7177" width="8.5703125" style="203" customWidth="1"/>
    <col min="7178" max="7179" width="4.5703125" style="203" customWidth="1"/>
    <col min="7180" max="7180" width="7.5703125" style="203" customWidth="1"/>
    <col min="7181" max="7181" width="8" style="203" customWidth="1"/>
    <col min="7182" max="7184" width="4.5703125" style="203" customWidth="1"/>
    <col min="7185" max="7185" width="7.140625" style="203" customWidth="1"/>
    <col min="7186" max="7186" width="7.42578125" style="203" customWidth="1"/>
    <col min="7187" max="7187" width="7.85546875" style="203" customWidth="1"/>
    <col min="7188" max="7188" width="4.5703125" style="203" customWidth="1"/>
    <col min="7189" max="7189" width="3.140625" style="203" customWidth="1"/>
    <col min="7190" max="7190" width="7.42578125" style="203" customWidth="1"/>
    <col min="7191" max="7191" width="8.140625" style="203" customWidth="1"/>
    <col min="7192" max="7192" width="4.5703125" style="203" customWidth="1"/>
    <col min="7193" max="7193" width="10.5703125" style="203" customWidth="1"/>
    <col min="7194" max="7194" width="2.5703125" style="203" customWidth="1"/>
    <col min="7195" max="7196" width="8.42578125" style="203" customWidth="1"/>
    <col min="7197" max="7199" width="4.5703125" style="203" customWidth="1"/>
    <col min="7200" max="7200" width="7.140625" style="203" customWidth="1"/>
    <col min="7201" max="7201" width="8.5703125" style="203" customWidth="1"/>
    <col min="7202" max="7205" width="4.5703125" style="203" customWidth="1"/>
    <col min="7206" max="7207" width="11.5703125" style="203"/>
    <col min="7208" max="7208" width="7.42578125" style="203" customWidth="1"/>
    <col min="7209" max="7209" width="6.5703125" style="203" customWidth="1"/>
    <col min="7210" max="7210" width="8.140625" style="203" customWidth="1"/>
    <col min="7211" max="7211" width="9.140625" style="203" customWidth="1"/>
    <col min="7212" max="7212" width="11.5703125" style="203"/>
    <col min="7213" max="7213" width="4.42578125" style="203" customWidth="1"/>
    <col min="7214" max="7214" width="4.85546875" style="203" customWidth="1"/>
    <col min="7215" max="7215" width="3.5703125" style="203" customWidth="1"/>
    <col min="7216" max="7216" width="4.42578125" style="203" customWidth="1"/>
    <col min="7217" max="7217" width="7.85546875" style="203" customWidth="1"/>
    <col min="7218" max="7218" width="3.42578125" style="203" customWidth="1"/>
    <col min="7219" max="7424" width="11.5703125" style="203"/>
    <col min="7425" max="7425" width="1.85546875" style="203" customWidth="1"/>
    <col min="7426" max="7429" width="4.5703125" style="203" customWidth="1"/>
    <col min="7430" max="7430" width="23.42578125" style="203" customWidth="1"/>
    <col min="7431" max="7431" width="13.42578125" style="203" customWidth="1"/>
    <col min="7432" max="7432" width="7" style="203" customWidth="1"/>
    <col min="7433" max="7433" width="8.5703125" style="203" customWidth="1"/>
    <col min="7434" max="7435" width="4.5703125" style="203" customWidth="1"/>
    <col min="7436" max="7436" width="7.5703125" style="203" customWidth="1"/>
    <col min="7437" max="7437" width="8" style="203" customWidth="1"/>
    <col min="7438" max="7440" width="4.5703125" style="203" customWidth="1"/>
    <col min="7441" max="7441" width="7.140625" style="203" customWidth="1"/>
    <col min="7442" max="7442" width="7.42578125" style="203" customWidth="1"/>
    <col min="7443" max="7443" width="7.85546875" style="203" customWidth="1"/>
    <col min="7444" max="7444" width="4.5703125" style="203" customWidth="1"/>
    <col min="7445" max="7445" width="3.140625" style="203" customWidth="1"/>
    <col min="7446" max="7446" width="7.42578125" style="203" customWidth="1"/>
    <col min="7447" max="7447" width="8.140625" style="203" customWidth="1"/>
    <col min="7448" max="7448" width="4.5703125" style="203" customWidth="1"/>
    <col min="7449" max="7449" width="10.5703125" style="203" customWidth="1"/>
    <col min="7450" max="7450" width="2.5703125" style="203" customWidth="1"/>
    <col min="7451" max="7452" width="8.42578125" style="203" customWidth="1"/>
    <col min="7453" max="7455" width="4.5703125" style="203" customWidth="1"/>
    <col min="7456" max="7456" width="7.140625" style="203" customWidth="1"/>
    <col min="7457" max="7457" width="8.5703125" style="203" customWidth="1"/>
    <col min="7458" max="7461" width="4.5703125" style="203" customWidth="1"/>
    <col min="7462" max="7463" width="11.5703125" style="203"/>
    <col min="7464" max="7464" width="7.42578125" style="203" customWidth="1"/>
    <col min="7465" max="7465" width="6.5703125" style="203" customWidth="1"/>
    <col min="7466" max="7466" width="8.140625" style="203" customWidth="1"/>
    <col min="7467" max="7467" width="9.140625" style="203" customWidth="1"/>
    <col min="7468" max="7468" width="11.5703125" style="203"/>
    <col min="7469" max="7469" width="4.42578125" style="203" customWidth="1"/>
    <col min="7470" max="7470" width="4.85546875" style="203" customWidth="1"/>
    <col min="7471" max="7471" width="3.5703125" style="203" customWidth="1"/>
    <col min="7472" max="7472" width="4.42578125" style="203" customWidth="1"/>
    <col min="7473" max="7473" width="7.85546875" style="203" customWidth="1"/>
    <col min="7474" max="7474" width="3.42578125" style="203" customWidth="1"/>
    <col min="7475" max="7680" width="11.5703125" style="203"/>
    <col min="7681" max="7681" width="1.85546875" style="203" customWidth="1"/>
    <col min="7682" max="7685" width="4.5703125" style="203" customWidth="1"/>
    <col min="7686" max="7686" width="23.42578125" style="203" customWidth="1"/>
    <col min="7687" max="7687" width="13.42578125" style="203" customWidth="1"/>
    <col min="7688" max="7688" width="7" style="203" customWidth="1"/>
    <col min="7689" max="7689" width="8.5703125" style="203" customWidth="1"/>
    <col min="7690" max="7691" width="4.5703125" style="203" customWidth="1"/>
    <col min="7692" max="7692" width="7.5703125" style="203" customWidth="1"/>
    <col min="7693" max="7693" width="8" style="203" customWidth="1"/>
    <col min="7694" max="7696" width="4.5703125" style="203" customWidth="1"/>
    <col min="7697" max="7697" width="7.140625" style="203" customWidth="1"/>
    <col min="7698" max="7698" width="7.42578125" style="203" customWidth="1"/>
    <col min="7699" max="7699" width="7.85546875" style="203" customWidth="1"/>
    <col min="7700" max="7700" width="4.5703125" style="203" customWidth="1"/>
    <col min="7701" max="7701" width="3.140625" style="203" customWidth="1"/>
    <col min="7702" max="7702" width="7.42578125" style="203" customWidth="1"/>
    <col min="7703" max="7703" width="8.140625" style="203" customWidth="1"/>
    <col min="7704" max="7704" width="4.5703125" style="203" customWidth="1"/>
    <col min="7705" max="7705" width="10.5703125" style="203" customWidth="1"/>
    <col min="7706" max="7706" width="2.5703125" style="203" customWidth="1"/>
    <col min="7707" max="7708" width="8.42578125" style="203" customWidth="1"/>
    <col min="7709" max="7711" width="4.5703125" style="203" customWidth="1"/>
    <col min="7712" max="7712" width="7.140625" style="203" customWidth="1"/>
    <col min="7713" max="7713" width="8.5703125" style="203" customWidth="1"/>
    <col min="7714" max="7717" width="4.5703125" style="203" customWidth="1"/>
    <col min="7718" max="7719" width="11.5703125" style="203"/>
    <col min="7720" max="7720" width="7.42578125" style="203" customWidth="1"/>
    <col min="7721" max="7721" width="6.5703125" style="203" customWidth="1"/>
    <col min="7722" max="7722" width="8.140625" style="203" customWidth="1"/>
    <col min="7723" max="7723" width="9.140625" style="203" customWidth="1"/>
    <col min="7724" max="7724" width="11.5703125" style="203"/>
    <col min="7725" max="7725" width="4.42578125" style="203" customWidth="1"/>
    <col min="7726" max="7726" width="4.85546875" style="203" customWidth="1"/>
    <col min="7727" max="7727" width="3.5703125" style="203" customWidth="1"/>
    <col min="7728" max="7728" width="4.42578125" style="203" customWidth="1"/>
    <col min="7729" max="7729" width="7.85546875" style="203" customWidth="1"/>
    <col min="7730" max="7730" width="3.42578125" style="203" customWidth="1"/>
    <col min="7731" max="7936" width="11.5703125" style="203"/>
    <col min="7937" max="7937" width="1.85546875" style="203" customWidth="1"/>
    <col min="7938" max="7941" width="4.5703125" style="203" customWidth="1"/>
    <col min="7942" max="7942" width="23.42578125" style="203" customWidth="1"/>
    <col min="7943" max="7943" width="13.42578125" style="203" customWidth="1"/>
    <col min="7944" max="7944" width="7" style="203" customWidth="1"/>
    <col min="7945" max="7945" width="8.5703125" style="203" customWidth="1"/>
    <col min="7946" max="7947" width="4.5703125" style="203" customWidth="1"/>
    <col min="7948" max="7948" width="7.5703125" style="203" customWidth="1"/>
    <col min="7949" max="7949" width="8" style="203" customWidth="1"/>
    <col min="7950" max="7952" width="4.5703125" style="203" customWidth="1"/>
    <col min="7953" max="7953" width="7.140625" style="203" customWidth="1"/>
    <col min="7954" max="7954" width="7.42578125" style="203" customWidth="1"/>
    <col min="7955" max="7955" width="7.85546875" style="203" customWidth="1"/>
    <col min="7956" max="7956" width="4.5703125" style="203" customWidth="1"/>
    <col min="7957" max="7957" width="3.140625" style="203" customWidth="1"/>
    <col min="7958" max="7958" width="7.42578125" style="203" customWidth="1"/>
    <col min="7959" max="7959" width="8.140625" style="203" customWidth="1"/>
    <col min="7960" max="7960" width="4.5703125" style="203" customWidth="1"/>
    <col min="7961" max="7961" width="10.5703125" style="203" customWidth="1"/>
    <col min="7962" max="7962" width="2.5703125" style="203" customWidth="1"/>
    <col min="7963" max="7964" width="8.42578125" style="203" customWidth="1"/>
    <col min="7965" max="7967" width="4.5703125" style="203" customWidth="1"/>
    <col min="7968" max="7968" width="7.140625" style="203" customWidth="1"/>
    <col min="7969" max="7969" width="8.5703125" style="203" customWidth="1"/>
    <col min="7970" max="7973" width="4.5703125" style="203" customWidth="1"/>
    <col min="7974" max="7975" width="11.5703125" style="203"/>
    <col min="7976" max="7976" width="7.42578125" style="203" customWidth="1"/>
    <col min="7977" max="7977" width="6.5703125" style="203" customWidth="1"/>
    <col min="7978" max="7978" width="8.140625" style="203" customWidth="1"/>
    <col min="7979" max="7979" width="9.140625" style="203" customWidth="1"/>
    <col min="7980" max="7980" width="11.5703125" style="203"/>
    <col min="7981" max="7981" width="4.42578125" style="203" customWidth="1"/>
    <col min="7982" max="7982" width="4.85546875" style="203" customWidth="1"/>
    <col min="7983" max="7983" width="3.5703125" style="203" customWidth="1"/>
    <col min="7984" max="7984" width="4.42578125" style="203" customWidth="1"/>
    <col min="7985" max="7985" width="7.85546875" style="203" customWidth="1"/>
    <col min="7986" max="7986" width="3.42578125" style="203" customWidth="1"/>
    <col min="7987" max="8192" width="11.5703125" style="203"/>
    <col min="8193" max="8193" width="1.85546875" style="203" customWidth="1"/>
    <col min="8194" max="8197" width="4.5703125" style="203" customWidth="1"/>
    <col min="8198" max="8198" width="23.42578125" style="203" customWidth="1"/>
    <col min="8199" max="8199" width="13.42578125" style="203" customWidth="1"/>
    <col min="8200" max="8200" width="7" style="203" customWidth="1"/>
    <col min="8201" max="8201" width="8.5703125" style="203" customWidth="1"/>
    <col min="8202" max="8203" width="4.5703125" style="203" customWidth="1"/>
    <col min="8204" max="8204" width="7.5703125" style="203" customWidth="1"/>
    <col min="8205" max="8205" width="8" style="203" customWidth="1"/>
    <col min="8206" max="8208" width="4.5703125" style="203" customWidth="1"/>
    <col min="8209" max="8209" width="7.140625" style="203" customWidth="1"/>
    <col min="8210" max="8210" width="7.42578125" style="203" customWidth="1"/>
    <col min="8211" max="8211" width="7.85546875" style="203" customWidth="1"/>
    <col min="8212" max="8212" width="4.5703125" style="203" customWidth="1"/>
    <col min="8213" max="8213" width="3.140625" style="203" customWidth="1"/>
    <col min="8214" max="8214" width="7.42578125" style="203" customWidth="1"/>
    <col min="8215" max="8215" width="8.140625" style="203" customWidth="1"/>
    <col min="8216" max="8216" width="4.5703125" style="203" customWidth="1"/>
    <col min="8217" max="8217" width="10.5703125" style="203" customWidth="1"/>
    <col min="8218" max="8218" width="2.5703125" style="203" customWidth="1"/>
    <col min="8219" max="8220" width="8.42578125" style="203" customWidth="1"/>
    <col min="8221" max="8223" width="4.5703125" style="203" customWidth="1"/>
    <col min="8224" max="8224" width="7.140625" style="203" customWidth="1"/>
    <col min="8225" max="8225" width="8.5703125" style="203" customWidth="1"/>
    <col min="8226" max="8229" width="4.5703125" style="203" customWidth="1"/>
    <col min="8230" max="8231" width="11.5703125" style="203"/>
    <col min="8232" max="8232" width="7.42578125" style="203" customWidth="1"/>
    <col min="8233" max="8233" width="6.5703125" style="203" customWidth="1"/>
    <col min="8234" max="8234" width="8.140625" style="203" customWidth="1"/>
    <col min="8235" max="8235" width="9.140625" style="203" customWidth="1"/>
    <col min="8236" max="8236" width="11.5703125" style="203"/>
    <col min="8237" max="8237" width="4.42578125" style="203" customWidth="1"/>
    <col min="8238" max="8238" width="4.85546875" style="203" customWidth="1"/>
    <col min="8239" max="8239" width="3.5703125" style="203" customWidth="1"/>
    <col min="8240" max="8240" width="4.42578125" style="203" customWidth="1"/>
    <col min="8241" max="8241" width="7.85546875" style="203" customWidth="1"/>
    <col min="8242" max="8242" width="3.42578125" style="203" customWidth="1"/>
    <col min="8243" max="8448" width="11.5703125" style="203"/>
    <col min="8449" max="8449" width="1.85546875" style="203" customWidth="1"/>
    <col min="8450" max="8453" width="4.5703125" style="203" customWidth="1"/>
    <col min="8454" max="8454" width="23.42578125" style="203" customWidth="1"/>
    <col min="8455" max="8455" width="13.42578125" style="203" customWidth="1"/>
    <col min="8456" max="8456" width="7" style="203" customWidth="1"/>
    <col min="8457" max="8457" width="8.5703125" style="203" customWidth="1"/>
    <col min="8458" max="8459" width="4.5703125" style="203" customWidth="1"/>
    <col min="8460" max="8460" width="7.5703125" style="203" customWidth="1"/>
    <col min="8461" max="8461" width="8" style="203" customWidth="1"/>
    <col min="8462" max="8464" width="4.5703125" style="203" customWidth="1"/>
    <col min="8465" max="8465" width="7.140625" style="203" customWidth="1"/>
    <col min="8466" max="8466" width="7.42578125" style="203" customWidth="1"/>
    <col min="8467" max="8467" width="7.85546875" style="203" customWidth="1"/>
    <col min="8468" max="8468" width="4.5703125" style="203" customWidth="1"/>
    <col min="8469" max="8469" width="3.140625" style="203" customWidth="1"/>
    <col min="8470" max="8470" width="7.42578125" style="203" customWidth="1"/>
    <col min="8471" max="8471" width="8.140625" style="203" customWidth="1"/>
    <col min="8472" max="8472" width="4.5703125" style="203" customWidth="1"/>
    <col min="8473" max="8473" width="10.5703125" style="203" customWidth="1"/>
    <col min="8474" max="8474" width="2.5703125" style="203" customWidth="1"/>
    <col min="8475" max="8476" width="8.42578125" style="203" customWidth="1"/>
    <col min="8477" max="8479" width="4.5703125" style="203" customWidth="1"/>
    <col min="8480" max="8480" width="7.140625" style="203" customWidth="1"/>
    <col min="8481" max="8481" width="8.5703125" style="203" customWidth="1"/>
    <col min="8482" max="8485" width="4.5703125" style="203" customWidth="1"/>
    <col min="8486" max="8487" width="11.5703125" style="203"/>
    <col min="8488" max="8488" width="7.42578125" style="203" customWidth="1"/>
    <col min="8489" max="8489" width="6.5703125" style="203" customWidth="1"/>
    <col min="8490" max="8490" width="8.140625" style="203" customWidth="1"/>
    <col min="8491" max="8491" width="9.140625" style="203" customWidth="1"/>
    <col min="8492" max="8492" width="11.5703125" style="203"/>
    <col min="8493" max="8493" width="4.42578125" style="203" customWidth="1"/>
    <col min="8494" max="8494" width="4.85546875" style="203" customWidth="1"/>
    <col min="8495" max="8495" width="3.5703125" style="203" customWidth="1"/>
    <col min="8496" max="8496" width="4.42578125" style="203" customWidth="1"/>
    <col min="8497" max="8497" width="7.85546875" style="203" customWidth="1"/>
    <col min="8498" max="8498" width="3.42578125" style="203" customWidth="1"/>
    <col min="8499" max="8704" width="11.5703125" style="203"/>
    <col min="8705" max="8705" width="1.85546875" style="203" customWidth="1"/>
    <col min="8706" max="8709" width="4.5703125" style="203" customWidth="1"/>
    <col min="8710" max="8710" width="23.42578125" style="203" customWidth="1"/>
    <col min="8711" max="8711" width="13.42578125" style="203" customWidth="1"/>
    <col min="8712" max="8712" width="7" style="203" customWidth="1"/>
    <col min="8713" max="8713" width="8.5703125" style="203" customWidth="1"/>
    <col min="8714" max="8715" width="4.5703125" style="203" customWidth="1"/>
    <col min="8716" max="8716" width="7.5703125" style="203" customWidth="1"/>
    <col min="8717" max="8717" width="8" style="203" customWidth="1"/>
    <col min="8718" max="8720" width="4.5703125" style="203" customWidth="1"/>
    <col min="8721" max="8721" width="7.140625" style="203" customWidth="1"/>
    <col min="8722" max="8722" width="7.42578125" style="203" customWidth="1"/>
    <col min="8723" max="8723" width="7.85546875" style="203" customWidth="1"/>
    <col min="8724" max="8724" width="4.5703125" style="203" customWidth="1"/>
    <col min="8725" max="8725" width="3.140625" style="203" customWidth="1"/>
    <col min="8726" max="8726" width="7.42578125" style="203" customWidth="1"/>
    <col min="8727" max="8727" width="8.140625" style="203" customWidth="1"/>
    <col min="8728" max="8728" width="4.5703125" style="203" customWidth="1"/>
    <col min="8729" max="8729" width="10.5703125" style="203" customWidth="1"/>
    <col min="8730" max="8730" width="2.5703125" style="203" customWidth="1"/>
    <col min="8731" max="8732" width="8.42578125" style="203" customWidth="1"/>
    <col min="8733" max="8735" width="4.5703125" style="203" customWidth="1"/>
    <col min="8736" max="8736" width="7.140625" style="203" customWidth="1"/>
    <col min="8737" max="8737" width="8.5703125" style="203" customWidth="1"/>
    <col min="8738" max="8741" width="4.5703125" style="203" customWidth="1"/>
    <col min="8742" max="8743" width="11.5703125" style="203"/>
    <col min="8744" max="8744" width="7.42578125" style="203" customWidth="1"/>
    <col min="8745" max="8745" width="6.5703125" style="203" customWidth="1"/>
    <col min="8746" max="8746" width="8.140625" style="203" customWidth="1"/>
    <col min="8747" max="8747" width="9.140625" style="203" customWidth="1"/>
    <col min="8748" max="8748" width="11.5703125" style="203"/>
    <col min="8749" max="8749" width="4.42578125" style="203" customWidth="1"/>
    <col min="8750" max="8750" width="4.85546875" style="203" customWidth="1"/>
    <col min="8751" max="8751" width="3.5703125" style="203" customWidth="1"/>
    <col min="8752" max="8752" width="4.42578125" style="203" customWidth="1"/>
    <col min="8753" max="8753" width="7.85546875" style="203" customWidth="1"/>
    <col min="8754" max="8754" width="3.42578125" style="203" customWidth="1"/>
    <col min="8755" max="8960" width="11.5703125" style="203"/>
    <col min="8961" max="8961" width="1.85546875" style="203" customWidth="1"/>
    <col min="8962" max="8965" width="4.5703125" style="203" customWidth="1"/>
    <col min="8966" max="8966" width="23.42578125" style="203" customWidth="1"/>
    <col min="8967" max="8967" width="13.42578125" style="203" customWidth="1"/>
    <col min="8968" max="8968" width="7" style="203" customWidth="1"/>
    <col min="8969" max="8969" width="8.5703125" style="203" customWidth="1"/>
    <col min="8970" max="8971" width="4.5703125" style="203" customWidth="1"/>
    <col min="8972" max="8972" width="7.5703125" style="203" customWidth="1"/>
    <col min="8973" max="8973" width="8" style="203" customWidth="1"/>
    <col min="8974" max="8976" width="4.5703125" style="203" customWidth="1"/>
    <col min="8977" max="8977" width="7.140625" style="203" customWidth="1"/>
    <col min="8978" max="8978" width="7.42578125" style="203" customWidth="1"/>
    <col min="8979" max="8979" width="7.85546875" style="203" customWidth="1"/>
    <col min="8980" max="8980" width="4.5703125" style="203" customWidth="1"/>
    <col min="8981" max="8981" width="3.140625" style="203" customWidth="1"/>
    <col min="8982" max="8982" width="7.42578125" style="203" customWidth="1"/>
    <col min="8983" max="8983" width="8.140625" style="203" customWidth="1"/>
    <col min="8984" max="8984" width="4.5703125" style="203" customWidth="1"/>
    <col min="8985" max="8985" width="10.5703125" style="203" customWidth="1"/>
    <col min="8986" max="8986" width="2.5703125" style="203" customWidth="1"/>
    <col min="8987" max="8988" width="8.42578125" style="203" customWidth="1"/>
    <col min="8989" max="8991" width="4.5703125" style="203" customWidth="1"/>
    <col min="8992" max="8992" width="7.140625" style="203" customWidth="1"/>
    <col min="8993" max="8993" width="8.5703125" style="203" customWidth="1"/>
    <col min="8994" max="8997" width="4.5703125" style="203" customWidth="1"/>
    <col min="8998" max="8999" width="11.5703125" style="203"/>
    <col min="9000" max="9000" width="7.42578125" style="203" customWidth="1"/>
    <col min="9001" max="9001" width="6.5703125" style="203" customWidth="1"/>
    <col min="9002" max="9002" width="8.140625" style="203" customWidth="1"/>
    <col min="9003" max="9003" width="9.140625" style="203" customWidth="1"/>
    <col min="9004" max="9004" width="11.5703125" style="203"/>
    <col min="9005" max="9005" width="4.42578125" style="203" customWidth="1"/>
    <col min="9006" max="9006" width="4.85546875" style="203" customWidth="1"/>
    <col min="9007" max="9007" width="3.5703125" style="203" customWidth="1"/>
    <col min="9008" max="9008" width="4.42578125" style="203" customWidth="1"/>
    <col min="9009" max="9009" width="7.85546875" style="203" customWidth="1"/>
    <col min="9010" max="9010" width="3.42578125" style="203" customWidth="1"/>
    <col min="9011" max="9216" width="11.5703125" style="203"/>
    <col min="9217" max="9217" width="1.85546875" style="203" customWidth="1"/>
    <col min="9218" max="9221" width="4.5703125" style="203" customWidth="1"/>
    <col min="9222" max="9222" width="23.42578125" style="203" customWidth="1"/>
    <col min="9223" max="9223" width="13.42578125" style="203" customWidth="1"/>
    <col min="9224" max="9224" width="7" style="203" customWidth="1"/>
    <col min="9225" max="9225" width="8.5703125" style="203" customWidth="1"/>
    <col min="9226" max="9227" width="4.5703125" style="203" customWidth="1"/>
    <col min="9228" max="9228" width="7.5703125" style="203" customWidth="1"/>
    <col min="9229" max="9229" width="8" style="203" customWidth="1"/>
    <col min="9230" max="9232" width="4.5703125" style="203" customWidth="1"/>
    <col min="9233" max="9233" width="7.140625" style="203" customWidth="1"/>
    <col min="9234" max="9234" width="7.42578125" style="203" customWidth="1"/>
    <col min="9235" max="9235" width="7.85546875" style="203" customWidth="1"/>
    <col min="9236" max="9236" width="4.5703125" style="203" customWidth="1"/>
    <col min="9237" max="9237" width="3.140625" style="203" customWidth="1"/>
    <col min="9238" max="9238" width="7.42578125" style="203" customWidth="1"/>
    <col min="9239" max="9239" width="8.140625" style="203" customWidth="1"/>
    <col min="9240" max="9240" width="4.5703125" style="203" customWidth="1"/>
    <col min="9241" max="9241" width="10.5703125" style="203" customWidth="1"/>
    <col min="9242" max="9242" width="2.5703125" style="203" customWidth="1"/>
    <col min="9243" max="9244" width="8.42578125" style="203" customWidth="1"/>
    <col min="9245" max="9247" width="4.5703125" style="203" customWidth="1"/>
    <col min="9248" max="9248" width="7.140625" style="203" customWidth="1"/>
    <col min="9249" max="9249" width="8.5703125" style="203" customWidth="1"/>
    <col min="9250" max="9253" width="4.5703125" style="203" customWidth="1"/>
    <col min="9254" max="9255" width="11.5703125" style="203"/>
    <col min="9256" max="9256" width="7.42578125" style="203" customWidth="1"/>
    <col min="9257" max="9257" width="6.5703125" style="203" customWidth="1"/>
    <col min="9258" max="9258" width="8.140625" style="203" customWidth="1"/>
    <col min="9259" max="9259" width="9.140625" style="203" customWidth="1"/>
    <col min="9260" max="9260" width="11.5703125" style="203"/>
    <col min="9261" max="9261" width="4.42578125" style="203" customWidth="1"/>
    <col min="9262" max="9262" width="4.85546875" style="203" customWidth="1"/>
    <col min="9263" max="9263" width="3.5703125" style="203" customWidth="1"/>
    <col min="9264" max="9264" width="4.42578125" style="203" customWidth="1"/>
    <col min="9265" max="9265" width="7.85546875" style="203" customWidth="1"/>
    <col min="9266" max="9266" width="3.42578125" style="203" customWidth="1"/>
    <col min="9267" max="9472" width="11.5703125" style="203"/>
    <col min="9473" max="9473" width="1.85546875" style="203" customWidth="1"/>
    <col min="9474" max="9477" width="4.5703125" style="203" customWidth="1"/>
    <col min="9478" max="9478" width="23.42578125" style="203" customWidth="1"/>
    <col min="9479" max="9479" width="13.42578125" style="203" customWidth="1"/>
    <col min="9480" max="9480" width="7" style="203" customWidth="1"/>
    <col min="9481" max="9481" width="8.5703125" style="203" customWidth="1"/>
    <col min="9482" max="9483" width="4.5703125" style="203" customWidth="1"/>
    <col min="9484" max="9484" width="7.5703125" style="203" customWidth="1"/>
    <col min="9485" max="9485" width="8" style="203" customWidth="1"/>
    <col min="9486" max="9488" width="4.5703125" style="203" customWidth="1"/>
    <col min="9489" max="9489" width="7.140625" style="203" customWidth="1"/>
    <col min="9490" max="9490" width="7.42578125" style="203" customWidth="1"/>
    <col min="9491" max="9491" width="7.85546875" style="203" customWidth="1"/>
    <col min="9492" max="9492" width="4.5703125" style="203" customWidth="1"/>
    <col min="9493" max="9493" width="3.140625" style="203" customWidth="1"/>
    <col min="9494" max="9494" width="7.42578125" style="203" customWidth="1"/>
    <col min="9495" max="9495" width="8.140625" style="203" customWidth="1"/>
    <col min="9496" max="9496" width="4.5703125" style="203" customWidth="1"/>
    <col min="9497" max="9497" width="10.5703125" style="203" customWidth="1"/>
    <col min="9498" max="9498" width="2.5703125" style="203" customWidth="1"/>
    <col min="9499" max="9500" width="8.42578125" style="203" customWidth="1"/>
    <col min="9501" max="9503" width="4.5703125" style="203" customWidth="1"/>
    <col min="9504" max="9504" width="7.140625" style="203" customWidth="1"/>
    <col min="9505" max="9505" width="8.5703125" style="203" customWidth="1"/>
    <col min="9506" max="9509" width="4.5703125" style="203" customWidth="1"/>
    <col min="9510" max="9511" width="11.5703125" style="203"/>
    <col min="9512" max="9512" width="7.42578125" style="203" customWidth="1"/>
    <col min="9513" max="9513" width="6.5703125" style="203" customWidth="1"/>
    <col min="9514" max="9514" width="8.140625" style="203" customWidth="1"/>
    <col min="9515" max="9515" width="9.140625" style="203" customWidth="1"/>
    <col min="9516" max="9516" width="11.5703125" style="203"/>
    <col min="9517" max="9517" width="4.42578125" style="203" customWidth="1"/>
    <col min="9518" max="9518" width="4.85546875" style="203" customWidth="1"/>
    <col min="9519" max="9519" width="3.5703125" style="203" customWidth="1"/>
    <col min="9520" max="9520" width="4.42578125" style="203" customWidth="1"/>
    <col min="9521" max="9521" width="7.85546875" style="203" customWidth="1"/>
    <col min="9522" max="9522" width="3.42578125" style="203" customWidth="1"/>
    <col min="9523" max="9728" width="11.5703125" style="203"/>
    <col min="9729" max="9729" width="1.85546875" style="203" customWidth="1"/>
    <col min="9730" max="9733" width="4.5703125" style="203" customWidth="1"/>
    <col min="9734" max="9734" width="23.42578125" style="203" customWidth="1"/>
    <col min="9735" max="9735" width="13.42578125" style="203" customWidth="1"/>
    <col min="9736" max="9736" width="7" style="203" customWidth="1"/>
    <col min="9737" max="9737" width="8.5703125" style="203" customWidth="1"/>
    <col min="9738" max="9739" width="4.5703125" style="203" customWidth="1"/>
    <col min="9740" max="9740" width="7.5703125" style="203" customWidth="1"/>
    <col min="9741" max="9741" width="8" style="203" customWidth="1"/>
    <col min="9742" max="9744" width="4.5703125" style="203" customWidth="1"/>
    <col min="9745" max="9745" width="7.140625" style="203" customWidth="1"/>
    <col min="9746" max="9746" width="7.42578125" style="203" customWidth="1"/>
    <col min="9747" max="9747" width="7.85546875" style="203" customWidth="1"/>
    <col min="9748" max="9748" width="4.5703125" style="203" customWidth="1"/>
    <col min="9749" max="9749" width="3.140625" style="203" customWidth="1"/>
    <col min="9750" max="9750" width="7.42578125" style="203" customWidth="1"/>
    <col min="9751" max="9751" width="8.140625" style="203" customWidth="1"/>
    <col min="9752" max="9752" width="4.5703125" style="203" customWidth="1"/>
    <col min="9753" max="9753" width="10.5703125" style="203" customWidth="1"/>
    <col min="9754" max="9754" width="2.5703125" style="203" customWidth="1"/>
    <col min="9755" max="9756" width="8.42578125" style="203" customWidth="1"/>
    <col min="9757" max="9759" width="4.5703125" style="203" customWidth="1"/>
    <col min="9760" max="9760" width="7.140625" style="203" customWidth="1"/>
    <col min="9761" max="9761" width="8.5703125" style="203" customWidth="1"/>
    <col min="9762" max="9765" width="4.5703125" style="203" customWidth="1"/>
    <col min="9766" max="9767" width="11.5703125" style="203"/>
    <col min="9768" max="9768" width="7.42578125" style="203" customWidth="1"/>
    <col min="9769" max="9769" width="6.5703125" style="203" customWidth="1"/>
    <col min="9770" max="9770" width="8.140625" style="203" customWidth="1"/>
    <col min="9771" max="9771" width="9.140625" style="203" customWidth="1"/>
    <col min="9772" max="9772" width="11.5703125" style="203"/>
    <col min="9773" max="9773" width="4.42578125" style="203" customWidth="1"/>
    <col min="9774" max="9774" width="4.85546875" style="203" customWidth="1"/>
    <col min="9775" max="9775" width="3.5703125" style="203" customWidth="1"/>
    <col min="9776" max="9776" width="4.42578125" style="203" customWidth="1"/>
    <col min="9777" max="9777" width="7.85546875" style="203" customWidth="1"/>
    <col min="9778" max="9778" width="3.42578125" style="203" customWidth="1"/>
    <col min="9779" max="9984" width="11.5703125" style="203"/>
    <col min="9985" max="9985" width="1.85546875" style="203" customWidth="1"/>
    <col min="9986" max="9989" width="4.5703125" style="203" customWidth="1"/>
    <col min="9990" max="9990" width="23.42578125" style="203" customWidth="1"/>
    <col min="9991" max="9991" width="13.42578125" style="203" customWidth="1"/>
    <col min="9992" max="9992" width="7" style="203" customWidth="1"/>
    <col min="9993" max="9993" width="8.5703125" style="203" customWidth="1"/>
    <col min="9994" max="9995" width="4.5703125" style="203" customWidth="1"/>
    <col min="9996" max="9996" width="7.5703125" style="203" customWidth="1"/>
    <col min="9997" max="9997" width="8" style="203" customWidth="1"/>
    <col min="9998" max="10000" width="4.5703125" style="203" customWidth="1"/>
    <col min="10001" max="10001" width="7.140625" style="203" customWidth="1"/>
    <col min="10002" max="10002" width="7.42578125" style="203" customWidth="1"/>
    <col min="10003" max="10003" width="7.85546875" style="203" customWidth="1"/>
    <col min="10004" max="10004" width="4.5703125" style="203" customWidth="1"/>
    <col min="10005" max="10005" width="3.140625" style="203" customWidth="1"/>
    <col min="10006" max="10006" width="7.42578125" style="203" customWidth="1"/>
    <col min="10007" max="10007" width="8.140625" style="203" customWidth="1"/>
    <col min="10008" max="10008" width="4.5703125" style="203" customWidth="1"/>
    <col min="10009" max="10009" width="10.5703125" style="203" customWidth="1"/>
    <col min="10010" max="10010" width="2.5703125" style="203" customWidth="1"/>
    <col min="10011" max="10012" width="8.42578125" style="203" customWidth="1"/>
    <col min="10013" max="10015" width="4.5703125" style="203" customWidth="1"/>
    <col min="10016" max="10016" width="7.140625" style="203" customWidth="1"/>
    <col min="10017" max="10017" width="8.5703125" style="203" customWidth="1"/>
    <col min="10018" max="10021" width="4.5703125" style="203" customWidth="1"/>
    <col min="10022" max="10023" width="11.5703125" style="203"/>
    <col min="10024" max="10024" width="7.42578125" style="203" customWidth="1"/>
    <col min="10025" max="10025" width="6.5703125" style="203" customWidth="1"/>
    <col min="10026" max="10026" width="8.140625" style="203" customWidth="1"/>
    <col min="10027" max="10027" width="9.140625" style="203" customWidth="1"/>
    <col min="10028" max="10028" width="11.5703125" style="203"/>
    <col min="10029" max="10029" width="4.42578125" style="203" customWidth="1"/>
    <col min="10030" max="10030" width="4.85546875" style="203" customWidth="1"/>
    <col min="10031" max="10031" width="3.5703125" style="203" customWidth="1"/>
    <col min="10032" max="10032" width="4.42578125" style="203" customWidth="1"/>
    <col min="10033" max="10033" width="7.85546875" style="203" customWidth="1"/>
    <col min="10034" max="10034" width="3.42578125" style="203" customWidth="1"/>
    <col min="10035" max="10240" width="11.5703125" style="203"/>
    <col min="10241" max="10241" width="1.85546875" style="203" customWidth="1"/>
    <col min="10242" max="10245" width="4.5703125" style="203" customWidth="1"/>
    <col min="10246" max="10246" width="23.42578125" style="203" customWidth="1"/>
    <col min="10247" max="10247" width="13.42578125" style="203" customWidth="1"/>
    <col min="10248" max="10248" width="7" style="203" customWidth="1"/>
    <col min="10249" max="10249" width="8.5703125" style="203" customWidth="1"/>
    <col min="10250" max="10251" width="4.5703125" style="203" customWidth="1"/>
    <col min="10252" max="10252" width="7.5703125" style="203" customWidth="1"/>
    <col min="10253" max="10253" width="8" style="203" customWidth="1"/>
    <col min="10254" max="10256" width="4.5703125" style="203" customWidth="1"/>
    <col min="10257" max="10257" width="7.140625" style="203" customWidth="1"/>
    <col min="10258" max="10258" width="7.42578125" style="203" customWidth="1"/>
    <col min="10259" max="10259" width="7.85546875" style="203" customWidth="1"/>
    <col min="10260" max="10260" width="4.5703125" style="203" customWidth="1"/>
    <col min="10261" max="10261" width="3.140625" style="203" customWidth="1"/>
    <col min="10262" max="10262" width="7.42578125" style="203" customWidth="1"/>
    <col min="10263" max="10263" width="8.140625" style="203" customWidth="1"/>
    <col min="10264" max="10264" width="4.5703125" style="203" customWidth="1"/>
    <col min="10265" max="10265" width="10.5703125" style="203" customWidth="1"/>
    <col min="10266" max="10266" width="2.5703125" style="203" customWidth="1"/>
    <col min="10267" max="10268" width="8.42578125" style="203" customWidth="1"/>
    <col min="10269" max="10271" width="4.5703125" style="203" customWidth="1"/>
    <col min="10272" max="10272" width="7.140625" style="203" customWidth="1"/>
    <col min="10273" max="10273" width="8.5703125" style="203" customWidth="1"/>
    <col min="10274" max="10277" width="4.5703125" style="203" customWidth="1"/>
    <col min="10278" max="10279" width="11.5703125" style="203"/>
    <col min="10280" max="10280" width="7.42578125" style="203" customWidth="1"/>
    <col min="10281" max="10281" width="6.5703125" style="203" customWidth="1"/>
    <col min="10282" max="10282" width="8.140625" style="203" customWidth="1"/>
    <col min="10283" max="10283" width="9.140625" style="203" customWidth="1"/>
    <col min="10284" max="10284" width="11.5703125" style="203"/>
    <col min="10285" max="10285" width="4.42578125" style="203" customWidth="1"/>
    <col min="10286" max="10286" width="4.85546875" style="203" customWidth="1"/>
    <col min="10287" max="10287" width="3.5703125" style="203" customWidth="1"/>
    <col min="10288" max="10288" width="4.42578125" style="203" customWidth="1"/>
    <col min="10289" max="10289" width="7.85546875" style="203" customWidth="1"/>
    <col min="10290" max="10290" width="3.42578125" style="203" customWidth="1"/>
    <col min="10291" max="10496" width="11.5703125" style="203"/>
    <col min="10497" max="10497" width="1.85546875" style="203" customWidth="1"/>
    <col min="10498" max="10501" width="4.5703125" style="203" customWidth="1"/>
    <col min="10502" max="10502" width="23.42578125" style="203" customWidth="1"/>
    <col min="10503" max="10503" width="13.42578125" style="203" customWidth="1"/>
    <col min="10504" max="10504" width="7" style="203" customWidth="1"/>
    <col min="10505" max="10505" width="8.5703125" style="203" customWidth="1"/>
    <col min="10506" max="10507" width="4.5703125" style="203" customWidth="1"/>
    <col min="10508" max="10508" width="7.5703125" style="203" customWidth="1"/>
    <col min="10509" max="10509" width="8" style="203" customWidth="1"/>
    <col min="10510" max="10512" width="4.5703125" style="203" customWidth="1"/>
    <col min="10513" max="10513" width="7.140625" style="203" customWidth="1"/>
    <col min="10514" max="10514" width="7.42578125" style="203" customWidth="1"/>
    <col min="10515" max="10515" width="7.85546875" style="203" customWidth="1"/>
    <col min="10516" max="10516" width="4.5703125" style="203" customWidth="1"/>
    <col min="10517" max="10517" width="3.140625" style="203" customWidth="1"/>
    <col min="10518" max="10518" width="7.42578125" style="203" customWidth="1"/>
    <col min="10519" max="10519" width="8.140625" style="203" customWidth="1"/>
    <col min="10520" max="10520" width="4.5703125" style="203" customWidth="1"/>
    <col min="10521" max="10521" width="10.5703125" style="203" customWidth="1"/>
    <col min="10522" max="10522" width="2.5703125" style="203" customWidth="1"/>
    <col min="10523" max="10524" width="8.42578125" style="203" customWidth="1"/>
    <col min="10525" max="10527" width="4.5703125" style="203" customWidth="1"/>
    <col min="10528" max="10528" width="7.140625" style="203" customWidth="1"/>
    <col min="10529" max="10529" width="8.5703125" style="203" customWidth="1"/>
    <col min="10530" max="10533" width="4.5703125" style="203" customWidth="1"/>
    <col min="10534" max="10535" width="11.5703125" style="203"/>
    <col min="10536" max="10536" width="7.42578125" style="203" customWidth="1"/>
    <col min="10537" max="10537" width="6.5703125" style="203" customWidth="1"/>
    <col min="10538" max="10538" width="8.140625" style="203" customWidth="1"/>
    <col min="10539" max="10539" width="9.140625" style="203" customWidth="1"/>
    <col min="10540" max="10540" width="11.5703125" style="203"/>
    <col min="10541" max="10541" width="4.42578125" style="203" customWidth="1"/>
    <col min="10542" max="10542" width="4.85546875" style="203" customWidth="1"/>
    <col min="10543" max="10543" width="3.5703125" style="203" customWidth="1"/>
    <col min="10544" max="10544" width="4.42578125" style="203" customWidth="1"/>
    <col min="10545" max="10545" width="7.85546875" style="203" customWidth="1"/>
    <col min="10546" max="10546" width="3.42578125" style="203" customWidth="1"/>
    <col min="10547" max="10752" width="11.5703125" style="203"/>
    <col min="10753" max="10753" width="1.85546875" style="203" customWidth="1"/>
    <col min="10754" max="10757" width="4.5703125" style="203" customWidth="1"/>
    <col min="10758" max="10758" width="23.42578125" style="203" customWidth="1"/>
    <col min="10759" max="10759" width="13.42578125" style="203" customWidth="1"/>
    <col min="10760" max="10760" width="7" style="203" customWidth="1"/>
    <col min="10761" max="10761" width="8.5703125" style="203" customWidth="1"/>
    <col min="10762" max="10763" width="4.5703125" style="203" customWidth="1"/>
    <col min="10764" max="10764" width="7.5703125" style="203" customWidth="1"/>
    <col min="10765" max="10765" width="8" style="203" customWidth="1"/>
    <col min="10766" max="10768" width="4.5703125" style="203" customWidth="1"/>
    <col min="10769" max="10769" width="7.140625" style="203" customWidth="1"/>
    <col min="10770" max="10770" width="7.42578125" style="203" customWidth="1"/>
    <col min="10771" max="10771" width="7.85546875" style="203" customWidth="1"/>
    <col min="10772" max="10772" width="4.5703125" style="203" customWidth="1"/>
    <col min="10773" max="10773" width="3.140625" style="203" customWidth="1"/>
    <col min="10774" max="10774" width="7.42578125" style="203" customWidth="1"/>
    <col min="10775" max="10775" width="8.140625" style="203" customWidth="1"/>
    <col min="10776" max="10776" width="4.5703125" style="203" customWidth="1"/>
    <col min="10777" max="10777" width="10.5703125" style="203" customWidth="1"/>
    <col min="10778" max="10778" width="2.5703125" style="203" customWidth="1"/>
    <col min="10779" max="10780" width="8.42578125" style="203" customWidth="1"/>
    <col min="10781" max="10783" width="4.5703125" style="203" customWidth="1"/>
    <col min="10784" max="10784" width="7.140625" style="203" customWidth="1"/>
    <col min="10785" max="10785" width="8.5703125" style="203" customWidth="1"/>
    <col min="10786" max="10789" width="4.5703125" style="203" customWidth="1"/>
    <col min="10790" max="10791" width="11.5703125" style="203"/>
    <col min="10792" max="10792" width="7.42578125" style="203" customWidth="1"/>
    <col min="10793" max="10793" width="6.5703125" style="203" customWidth="1"/>
    <col min="10794" max="10794" width="8.140625" style="203" customWidth="1"/>
    <col min="10795" max="10795" width="9.140625" style="203" customWidth="1"/>
    <col min="10796" max="10796" width="11.5703125" style="203"/>
    <col min="10797" max="10797" width="4.42578125" style="203" customWidth="1"/>
    <col min="10798" max="10798" width="4.85546875" style="203" customWidth="1"/>
    <col min="10799" max="10799" width="3.5703125" style="203" customWidth="1"/>
    <col min="10800" max="10800" width="4.42578125" style="203" customWidth="1"/>
    <col min="10801" max="10801" width="7.85546875" style="203" customWidth="1"/>
    <col min="10802" max="10802" width="3.42578125" style="203" customWidth="1"/>
    <col min="10803" max="11008" width="11.5703125" style="203"/>
    <col min="11009" max="11009" width="1.85546875" style="203" customWidth="1"/>
    <col min="11010" max="11013" width="4.5703125" style="203" customWidth="1"/>
    <col min="11014" max="11014" width="23.42578125" style="203" customWidth="1"/>
    <col min="11015" max="11015" width="13.42578125" style="203" customWidth="1"/>
    <col min="11016" max="11016" width="7" style="203" customWidth="1"/>
    <col min="11017" max="11017" width="8.5703125" style="203" customWidth="1"/>
    <col min="11018" max="11019" width="4.5703125" style="203" customWidth="1"/>
    <col min="11020" max="11020" width="7.5703125" style="203" customWidth="1"/>
    <col min="11021" max="11021" width="8" style="203" customWidth="1"/>
    <col min="11022" max="11024" width="4.5703125" style="203" customWidth="1"/>
    <col min="11025" max="11025" width="7.140625" style="203" customWidth="1"/>
    <col min="11026" max="11026" width="7.42578125" style="203" customWidth="1"/>
    <col min="11027" max="11027" width="7.85546875" style="203" customWidth="1"/>
    <col min="11028" max="11028" width="4.5703125" style="203" customWidth="1"/>
    <col min="11029" max="11029" width="3.140625" style="203" customWidth="1"/>
    <col min="11030" max="11030" width="7.42578125" style="203" customWidth="1"/>
    <col min="11031" max="11031" width="8.140625" style="203" customWidth="1"/>
    <col min="11032" max="11032" width="4.5703125" style="203" customWidth="1"/>
    <col min="11033" max="11033" width="10.5703125" style="203" customWidth="1"/>
    <col min="11034" max="11034" width="2.5703125" style="203" customWidth="1"/>
    <col min="11035" max="11036" width="8.42578125" style="203" customWidth="1"/>
    <col min="11037" max="11039" width="4.5703125" style="203" customWidth="1"/>
    <col min="11040" max="11040" width="7.140625" style="203" customWidth="1"/>
    <col min="11041" max="11041" width="8.5703125" style="203" customWidth="1"/>
    <col min="11042" max="11045" width="4.5703125" style="203" customWidth="1"/>
    <col min="11046" max="11047" width="11.5703125" style="203"/>
    <col min="11048" max="11048" width="7.42578125" style="203" customWidth="1"/>
    <col min="11049" max="11049" width="6.5703125" style="203" customWidth="1"/>
    <col min="11050" max="11050" width="8.140625" style="203" customWidth="1"/>
    <col min="11051" max="11051" width="9.140625" style="203" customWidth="1"/>
    <col min="11052" max="11052" width="11.5703125" style="203"/>
    <col min="11053" max="11053" width="4.42578125" style="203" customWidth="1"/>
    <col min="11054" max="11054" width="4.85546875" style="203" customWidth="1"/>
    <col min="11055" max="11055" width="3.5703125" style="203" customWidth="1"/>
    <col min="11056" max="11056" width="4.42578125" style="203" customWidth="1"/>
    <col min="11057" max="11057" width="7.85546875" style="203" customWidth="1"/>
    <col min="11058" max="11058" width="3.42578125" style="203" customWidth="1"/>
    <col min="11059" max="11264" width="11.5703125" style="203"/>
    <col min="11265" max="11265" width="1.85546875" style="203" customWidth="1"/>
    <col min="11266" max="11269" width="4.5703125" style="203" customWidth="1"/>
    <col min="11270" max="11270" width="23.42578125" style="203" customWidth="1"/>
    <col min="11271" max="11271" width="13.42578125" style="203" customWidth="1"/>
    <col min="11272" max="11272" width="7" style="203" customWidth="1"/>
    <col min="11273" max="11273" width="8.5703125" style="203" customWidth="1"/>
    <col min="11274" max="11275" width="4.5703125" style="203" customWidth="1"/>
    <col min="11276" max="11276" width="7.5703125" style="203" customWidth="1"/>
    <col min="11277" max="11277" width="8" style="203" customWidth="1"/>
    <col min="11278" max="11280" width="4.5703125" style="203" customWidth="1"/>
    <col min="11281" max="11281" width="7.140625" style="203" customWidth="1"/>
    <col min="11282" max="11282" width="7.42578125" style="203" customWidth="1"/>
    <col min="11283" max="11283" width="7.85546875" style="203" customWidth="1"/>
    <col min="11284" max="11284" width="4.5703125" style="203" customWidth="1"/>
    <col min="11285" max="11285" width="3.140625" style="203" customWidth="1"/>
    <col min="11286" max="11286" width="7.42578125" style="203" customWidth="1"/>
    <col min="11287" max="11287" width="8.140625" style="203" customWidth="1"/>
    <col min="11288" max="11288" width="4.5703125" style="203" customWidth="1"/>
    <col min="11289" max="11289" width="10.5703125" style="203" customWidth="1"/>
    <col min="11290" max="11290" width="2.5703125" style="203" customWidth="1"/>
    <col min="11291" max="11292" width="8.42578125" style="203" customWidth="1"/>
    <col min="11293" max="11295" width="4.5703125" style="203" customWidth="1"/>
    <col min="11296" max="11296" width="7.140625" style="203" customWidth="1"/>
    <col min="11297" max="11297" width="8.5703125" style="203" customWidth="1"/>
    <col min="11298" max="11301" width="4.5703125" style="203" customWidth="1"/>
    <col min="11302" max="11303" width="11.5703125" style="203"/>
    <col min="11304" max="11304" width="7.42578125" style="203" customWidth="1"/>
    <col min="11305" max="11305" width="6.5703125" style="203" customWidth="1"/>
    <col min="11306" max="11306" width="8.140625" style="203" customWidth="1"/>
    <col min="11307" max="11307" width="9.140625" style="203" customWidth="1"/>
    <col min="11308" max="11308" width="11.5703125" style="203"/>
    <col min="11309" max="11309" width="4.42578125" style="203" customWidth="1"/>
    <col min="11310" max="11310" width="4.85546875" style="203" customWidth="1"/>
    <col min="11311" max="11311" width="3.5703125" style="203" customWidth="1"/>
    <col min="11312" max="11312" width="4.42578125" style="203" customWidth="1"/>
    <col min="11313" max="11313" width="7.85546875" style="203" customWidth="1"/>
    <col min="11314" max="11314" width="3.42578125" style="203" customWidth="1"/>
    <col min="11315" max="11520" width="11.5703125" style="203"/>
    <col min="11521" max="11521" width="1.85546875" style="203" customWidth="1"/>
    <col min="11522" max="11525" width="4.5703125" style="203" customWidth="1"/>
    <col min="11526" max="11526" width="23.42578125" style="203" customWidth="1"/>
    <col min="11527" max="11527" width="13.42578125" style="203" customWidth="1"/>
    <col min="11528" max="11528" width="7" style="203" customWidth="1"/>
    <col min="11529" max="11529" width="8.5703125" style="203" customWidth="1"/>
    <col min="11530" max="11531" width="4.5703125" style="203" customWidth="1"/>
    <col min="11532" max="11532" width="7.5703125" style="203" customWidth="1"/>
    <col min="11533" max="11533" width="8" style="203" customWidth="1"/>
    <col min="11534" max="11536" width="4.5703125" style="203" customWidth="1"/>
    <col min="11537" max="11537" width="7.140625" style="203" customWidth="1"/>
    <col min="11538" max="11538" width="7.42578125" style="203" customWidth="1"/>
    <col min="11539" max="11539" width="7.85546875" style="203" customWidth="1"/>
    <col min="11540" max="11540" width="4.5703125" style="203" customWidth="1"/>
    <col min="11541" max="11541" width="3.140625" style="203" customWidth="1"/>
    <col min="11542" max="11542" width="7.42578125" style="203" customWidth="1"/>
    <col min="11543" max="11543" width="8.140625" style="203" customWidth="1"/>
    <col min="11544" max="11544" width="4.5703125" style="203" customWidth="1"/>
    <col min="11545" max="11545" width="10.5703125" style="203" customWidth="1"/>
    <col min="11546" max="11546" width="2.5703125" style="203" customWidth="1"/>
    <col min="11547" max="11548" width="8.42578125" style="203" customWidth="1"/>
    <col min="11549" max="11551" width="4.5703125" style="203" customWidth="1"/>
    <col min="11552" max="11552" width="7.140625" style="203" customWidth="1"/>
    <col min="11553" max="11553" width="8.5703125" style="203" customWidth="1"/>
    <col min="11554" max="11557" width="4.5703125" style="203" customWidth="1"/>
    <col min="11558" max="11559" width="11.5703125" style="203"/>
    <col min="11560" max="11560" width="7.42578125" style="203" customWidth="1"/>
    <col min="11561" max="11561" width="6.5703125" style="203" customWidth="1"/>
    <col min="11562" max="11562" width="8.140625" style="203" customWidth="1"/>
    <col min="11563" max="11563" width="9.140625" style="203" customWidth="1"/>
    <col min="11564" max="11564" width="11.5703125" style="203"/>
    <col min="11565" max="11565" width="4.42578125" style="203" customWidth="1"/>
    <col min="11566" max="11566" width="4.85546875" style="203" customWidth="1"/>
    <col min="11567" max="11567" width="3.5703125" style="203" customWidth="1"/>
    <col min="11568" max="11568" width="4.42578125" style="203" customWidth="1"/>
    <col min="11569" max="11569" width="7.85546875" style="203" customWidth="1"/>
    <col min="11570" max="11570" width="3.42578125" style="203" customWidth="1"/>
    <col min="11571" max="11776" width="11.5703125" style="203"/>
    <col min="11777" max="11777" width="1.85546875" style="203" customWidth="1"/>
    <col min="11778" max="11781" width="4.5703125" style="203" customWidth="1"/>
    <col min="11782" max="11782" width="23.42578125" style="203" customWidth="1"/>
    <col min="11783" max="11783" width="13.42578125" style="203" customWidth="1"/>
    <col min="11784" max="11784" width="7" style="203" customWidth="1"/>
    <col min="11785" max="11785" width="8.5703125" style="203" customWidth="1"/>
    <col min="11786" max="11787" width="4.5703125" style="203" customWidth="1"/>
    <col min="11788" max="11788" width="7.5703125" style="203" customWidth="1"/>
    <col min="11789" max="11789" width="8" style="203" customWidth="1"/>
    <col min="11790" max="11792" width="4.5703125" style="203" customWidth="1"/>
    <col min="11793" max="11793" width="7.140625" style="203" customWidth="1"/>
    <col min="11794" max="11794" width="7.42578125" style="203" customWidth="1"/>
    <col min="11795" max="11795" width="7.85546875" style="203" customWidth="1"/>
    <col min="11796" max="11796" width="4.5703125" style="203" customWidth="1"/>
    <col min="11797" max="11797" width="3.140625" style="203" customWidth="1"/>
    <col min="11798" max="11798" width="7.42578125" style="203" customWidth="1"/>
    <col min="11799" max="11799" width="8.140625" style="203" customWidth="1"/>
    <col min="11800" max="11800" width="4.5703125" style="203" customWidth="1"/>
    <col min="11801" max="11801" width="10.5703125" style="203" customWidth="1"/>
    <col min="11802" max="11802" width="2.5703125" style="203" customWidth="1"/>
    <col min="11803" max="11804" width="8.42578125" style="203" customWidth="1"/>
    <col min="11805" max="11807" width="4.5703125" style="203" customWidth="1"/>
    <col min="11808" max="11808" width="7.140625" style="203" customWidth="1"/>
    <col min="11809" max="11809" width="8.5703125" style="203" customWidth="1"/>
    <col min="11810" max="11813" width="4.5703125" style="203" customWidth="1"/>
    <col min="11814" max="11815" width="11.5703125" style="203"/>
    <col min="11816" max="11816" width="7.42578125" style="203" customWidth="1"/>
    <col min="11817" max="11817" width="6.5703125" style="203" customWidth="1"/>
    <col min="11818" max="11818" width="8.140625" style="203" customWidth="1"/>
    <col min="11819" max="11819" width="9.140625" style="203" customWidth="1"/>
    <col min="11820" max="11820" width="11.5703125" style="203"/>
    <col min="11821" max="11821" width="4.42578125" style="203" customWidth="1"/>
    <col min="11822" max="11822" width="4.85546875" style="203" customWidth="1"/>
    <col min="11823" max="11823" width="3.5703125" style="203" customWidth="1"/>
    <col min="11824" max="11824" width="4.42578125" style="203" customWidth="1"/>
    <col min="11825" max="11825" width="7.85546875" style="203" customWidth="1"/>
    <col min="11826" max="11826" width="3.42578125" style="203" customWidth="1"/>
    <col min="11827" max="12032" width="11.5703125" style="203"/>
    <col min="12033" max="12033" width="1.85546875" style="203" customWidth="1"/>
    <col min="12034" max="12037" width="4.5703125" style="203" customWidth="1"/>
    <col min="12038" max="12038" width="23.42578125" style="203" customWidth="1"/>
    <col min="12039" max="12039" width="13.42578125" style="203" customWidth="1"/>
    <col min="12040" max="12040" width="7" style="203" customWidth="1"/>
    <col min="12041" max="12041" width="8.5703125" style="203" customWidth="1"/>
    <col min="12042" max="12043" width="4.5703125" style="203" customWidth="1"/>
    <col min="12044" max="12044" width="7.5703125" style="203" customWidth="1"/>
    <col min="12045" max="12045" width="8" style="203" customWidth="1"/>
    <col min="12046" max="12048" width="4.5703125" style="203" customWidth="1"/>
    <col min="12049" max="12049" width="7.140625" style="203" customWidth="1"/>
    <col min="12050" max="12050" width="7.42578125" style="203" customWidth="1"/>
    <col min="12051" max="12051" width="7.85546875" style="203" customWidth="1"/>
    <col min="12052" max="12052" width="4.5703125" style="203" customWidth="1"/>
    <col min="12053" max="12053" width="3.140625" style="203" customWidth="1"/>
    <col min="12054" max="12054" width="7.42578125" style="203" customWidth="1"/>
    <col min="12055" max="12055" width="8.140625" style="203" customWidth="1"/>
    <col min="12056" max="12056" width="4.5703125" style="203" customWidth="1"/>
    <col min="12057" max="12057" width="10.5703125" style="203" customWidth="1"/>
    <col min="12058" max="12058" width="2.5703125" style="203" customWidth="1"/>
    <col min="12059" max="12060" width="8.42578125" style="203" customWidth="1"/>
    <col min="12061" max="12063" width="4.5703125" style="203" customWidth="1"/>
    <col min="12064" max="12064" width="7.140625" style="203" customWidth="1"/>
    <col min="12065" max="12065" width="8.5703125" style="203" customWidth="1"/>
    <col min="12066" max="12069" width="4.5703125" style="203" customWidth="1"/>
    <col min="12070" max="12071" width="11.5703125" style="203"/>
    <col min="12072" max="12072" width="7.42578125" style="203" customWidth="1"/>
    <col min="12073" max="12073" width="6.5703125" style="203" customWidth="1"/>
    <col min="12074" max="12074" width="8.140625" style="203" customWidth="1"/>
    <col min="12075" max="12075" width="9.140625" style="203" customWidth="1"/>
    <col min="12076" max="12076" width="11.5703125" style="203"/>
    <col min="12077" max="12077" width="4.42578125" style="203" customWidth="1"/>
    <col min="12078" max="12078" width="4.85546875" style="203" customWidth="1"/>
    <col min="12079" max="12079" width="3.5703125" style="203" customWidth="1"/>
    <col min="12080" max="12080" width="4.42578125" style="203" customWidth="1"/>
    <col min="12081" max="12081" width="7.85546875" style="203" customWidth="1"/>
    <col min="12082" max="12082" width="3.42578125" style="203" customWidth="1"/>
    <col min="12083" max="12288" width="11.5703125" style="203"/>
    <col min="12289" max="12289" width="1.85546875" style="203" customWidth="1"/>
    <col min="12290" max="12293" width="4.5703125" style="203" customWidth="1"/>
    <col min="12294" max="12294" width="23.42578125" style="203" customWidth="1"/>
    <col min="12295" max="12295" width="13.42578125" style="203" customWidth="1"/>
    <col min="12296" max="12296" width="7" style="203" customWidth="1"/>
    <col min="12297" max="12297" width="8.5703125" style="203" customWidth="1"/>
    <col min="12298" max="12299" width="4.5703125" style="203" customWidth="1"/>
    <col min="12300" max="12300" width="7.5703125" style="203" customWidth="1"/>
    <col min="12301" max="12301" width="8" style="203" customWidth="1"/>
    <col min="12302" max="12304" width="4.5703125" style="203" customWidth="1"/>
    <col min="12305" max="12305" width="7.140625" style="203" customWidth="1"/>
    <col min="12306" max="12306" width="7.42578125" style="203" customWidth="1"/>
    <col min="12307" max="12307" width="7.85546875" style="203" customWidth="1"/>
    <col min="12308" max="12308" width="4.5703125" style="203" customWidth="1"/>
    <col min="12309" max="12309" width="3.140625" style="203" customWidth="1"/>
    <col min="12310" max="12310" width="7.42578125" style="203" customWidth="1"/>
    <col min="12311" max="12311" width="8.140625" style="203" customWidth="1"/>
    <col min="12312" max="12312" width="4.5703125" style="203" customWidth="1"/>
    <col min="12313" max="12313" width="10.5703125" style="203" customWidth="1"/>
    <col min="12314" max="12314" width="2.5703125" style="203" customWidth="1"/>
    <col min="12315" max="12316" width="8.42578125" style="203" customWidth="1"/>
    <col min="12317" max="12319" width="4.5703125" style="203" customWidth="1"/>
    <col min="12320" max="12320" width="7.140625" style="203" customWidth="1"/>
    <col min="12321" max="12321" width="8.5703125" style="203" customWidth="1"/>
    <col min="12322" max="12325" width="4.5703125" style="203" customWidth="1"/>
    <col min="12326" max="12327" width="11.5703125" style="203"/>
    <col min="12328" max="12328" width="7.42578125" style="203" customWidth="1"/>
    <col min="12329" max="12329" width="6.5703125" style="203" customWidth="1"/>
    <col min="12330" max="12330" width="8.140625" style="203" customWidth="1"/>
    <col min="12331" max="12331" width="9.140625" style="203" customWidth="1"/>
    <col min="12332" max="12332" width="11.5703125" style="203"/>
    <col min="12333" max="12333" width="4.42578125" style="203" customWidth="1"/>
    <col min="12334" max="12334" width="4.85546875" style="203" customWidth="1"/>
    <col min="12335" max="12335" width="3.5703125" style="203" customWidth="1"/>
    <col min="12336" max="12336" width="4.42578125" style="203" customWidth="1"/>
    <col min="12337" max="12337" width="7.85546875" style="203" customWidth="1"/>
    <col min="12338" max="12338" width="3.42578125" style="203" customWidth="1"/>
    <col min="12339" max="12544" width="11.5703125" style="203"/>
    <col min="12545" max="12545" width="1.85546875" style="203" customWidth="1"/>
    <col min="12546" max="12549" width="4.5703125" style="203" customWidth="1"/>
    <col min="12550" max="12550" width="23.42578125" style="203" customWidth="1"/>
    <col min="12551" max="12551" width="13.42578125" style="203" customWidth="1"/>
    <col min="12552" max="12552" width="7" style="203" customWidth="1"/>
    <col min="12553" max="12553" width="8.5703125" style="203" customWidth="1"/>
    <col min="12554" max="12555" width="4.5703125" style="203" customWidth="1"/>
    <col min="12556" max="12556" width="7.5703125" style="203" customWidth="1"/>
    <col min="12557" max="12557" width="8" style="203" customWidth="1"/>
    <col min="12558" max="12560" width="4.5703125" style="203" customWidth="1"/>
    <col min="12561" max="12561" width="7.140625" style="203" customWidth="1"/>
    <col min="12562" max="12562" width="7.42578125" style="203" customWidth="1"/>
    <col min="12563" max="12563" width="7.85546875" style="203" customWidth="1"/>
    <col min="12564" max="12564" width="4.5703125" style="203" customWidth="1"/>
    <col min="12565" max="12565" width="3.140625" style="203" customWidth="1"/>
    <col min="12566" max="12566" width="7.42578125" style="203" customWidth="1"/>
    <col min="12567" max="12567" width="8.140625" style="203" customWidth="1"/>
    <col min="12568" max="12568" width="4.5703125" style="203" customWidth="1"/>
    <col min="12569" max="12569" width="10.5703125" style="203" customWidth="1"/>
    <col min="12570" max="12570" width="2.5703125" style="203" customWidth="1"/>
    <col min="12571" max="12572" width="8.42578125" style="203" customWidth="1"/>
    <col min="12573" max="12575" width="4.5703125" style="203" customWidth="1"/>
    <col min="12576" max="12576" width="7.140625" style="203" customWidth="1"/>
    <col min="12577" max="12577" width="8.5703125" style="203" customWidth="1"/>
    <col min="12578" max="12581" width="4.5703125" style="203" customWidth="1"/>
    <col min="12582" max="12583" width="11.5703125" style="203"/>
    <col min="12584" max="12584" width="7.42578125" style="203" customWidth="1"/>
    <col min="12585" max="12585" width="6.5703125" style="203" customWidth="1"/>
    <col min="12586" max="12586" width="8.140625" style="203" customWidth="1"/>
    <col min="12587" max="12587" width="9.140625" style="203" customWidth="1"/>
    <col min="12588" max="12588" width="11.5703125" style="203"/>
    <col min="12589" max="12589" width="4.42578125" style="203" customWidth="1"/>
    <col min="12590" max="12590" width="4.85546875" style="203" customWidth="1"/>
    <col min="12591" max="12591" width="3.5703125" style="203" customWidth="1"/>
    <col min="12592" max="12592" width="4.42578125" style="203" customWidth="1"/>
    <col min="12593" max="12593" width="7.85546875" style="203" customWidth="1"/>
    <col min="12594" max="12594" width="3.42578125" style="203" customWidth="1"/>
    <col min="12595" max="12800" width="11.5703125" style="203"/>
    <col min="12801" max="12801" width="1.85546875" style="203" customWidth="1"/>
    <col min="12802" max="12805" width="4.5703125" style="203" customWidth="1"/>
    <col min="12806" max="12806" width="23.42578125" style="203" customWidth="1"/>
    <col min="12807" max="12807" width="13.42578125" style="203" customWidth="1"/>
    <col min="12808" max="12808" width="7" style="203" customWidth="1"/>
    <col min="12809" max="12809" width="8.5703125" style="203" customWidth="1"/>
    <col min="12810" max="12811" width="4.5703125" style="203" customWidth="1"/>
    <col min="12812" max="12812" width="7.5703125" style="203" customWidth="1"/>
    <col min="12813" max="12813" width="8" style="203" customWidth="1"/>
    <col min="12814" max="12816" width="4.5703125" style="203" customWidth="1"/>
    <col min="12817" max="12817" width="7.140625" style="203" customWidth="1"/>
    <col min="12818" max="12818" width="7.42578125" style="203" customWidth="1"/>
    <col min="12819" max="12819" width="7.85546875" style="203" customWidth="1"/>
    <col min="12820" max="12820" width="4.5703125" style="203" customWidth="1"/>
    <col min="12821" max="12821" width="3.140625" style="203" customWidth="1"/>
    <col min="12822" max="12822" width="7.42578125" style="203" customWidth="1"/>
    <col min="12823" max="12823" width="8.140625" style="203" customWidth="1"/>
    <col min="12824" max="12824" width="4.5703125" style="203" customWidth="1"/>
    <col min="12825" max="12825" width="10.5703125" style="203" customWidth="1"/>
    <col min="12826" max="12826" width="2.5703125" style="203" customWidth="1"/>
    <col min="12827" max="12828" width="8.42578125" style="203" customWidth="1"/>
    <col min="12829" max="12831" width="4.5703125" style="203" customWidth="1"/>
    <col min="12832" max="12832" width="7.140625" style="203" customWidth="1"/>
    <col min="12833" max="12833" width="8.5703125" style="203" customWidth="1"/>
    <col min="12834" max="12837" width="4.5703125" style="203" customWidth="1"/>
    <col min="12838" max="12839" width="11.5703125" style="203"/>
    <col min="12840" max="12840" width="7.42578125" style="203" customWidth="1"/>
    <col min="12841" max="12841" width="6.5703125" style="203" customWidth="1"/>
    <col min="12842" max="12842" width="8.140625" style="203" customWidth="1"/>
    <col min="12843" max="12843" width="9.140625" style="203" customWidth="1"/>
    <col min="12844" max="12844" width="11.5703125" style="203"/>
    <col min="12845" max="12845" width="4.42578125" style="203" customWidth="1"/>
    <col min="12846" max="12846" width="4.85546875" style="203" customWidth="1"/>
    <col min="12847" max="12847" width="3.5703125" style="203" customWidth="1"/>
    <col min="12848" max="12848" width="4.42578125" style="203" customWidth="1"/>
    <col min="12849" max="12849" width="7.85546875" style="203" customWidth="1"/>
    <col min="12850" max="12850" width="3.42578125" style="203" customWidth="1"/>
    <col min="12851" max="13056" width="11.5703125" style="203"/>
    <col min="13057" max="13057" width="1.85546875" style="203" customWidth="1"/>
    <col min="13058" max="13061" width="4.5703125" style="203" customWidth="1"/>
    <col min="13062" max="13062" width="23.42578125" style="203" customWidth="1"/>
    <col min="13063" max="13063" width="13.42578125" style="203" customWidth="1"/>
    <col min="13064" max="13064" width="7" style="203" customWidth="1"/>
    <col min="13065" max="13065" width="8.5703125" style="203" customWidth="1"/>
    <col min="13066" max="13067" width="4.5703125" style="203" customWidth="1"/>
    <col min="13068" max="13068" width="7.5703125" style="203" customWidth="1"/>
    <col min="13069" max="13069" width="8" style="203" customWidth="1"/>
    <col min="13070" max="13072" width="4.5703125" style="203" customWidth="1"/>
    <col min="13073" max="13073" width="7.140625" style="203" customWidth="1"/>
    <col min="13074" max="13074" width="7.42578125" style="203" customWidth="1"/>
    <col min="13075" max="13075" width="7.85546875" style="203" customWidth="1"/>
    <col min="13076" max="13076" width="4.5703125" style="203" customWidth="1"/>
    <col min="13077" max="13077" width="3.140625" style="203" customWidth="1"/>
    <col min="13078" max="13078" width="7.42578125" style="203" customWidth="1"/>
    <col min="13079" max="13079" width="8.140625" style="203" customWidth="1"/>
    <col min="13080" max="13080" width="4.5703125" style="203" customWidth="1"/>
    <col min="13081" max="13081" width="10.5703125" style="203" customWidth="1"/>
    <col min="13082" max="13082" width="2.5703125" style="203" customWidth="1"/>
    <col min="13083" max="13084" width="8.42578125" style="203" customWidth="1"/>
    <col min="13085" max="13087" width="4.5703125" style="203" customWidth="1"/>
    <col min="13088" max="13088" width="7.140625" style="203" customWidth="1"/>
    <col min="13089" max="13089" width="8.5703125" style="203" customWidth="1"/>
    <col min="13090" max="13093" width="4.5703125" style="203" customWidth="1"/>
    <col min="13094" max="13095" width="11.5703125" style="203"/>
    <col min="13096" max="13096" width="7.42578125" style="203" customWidth="1"/>
    <col min="13097" max="13097" width="6.5703125" style="203" customWidth="1"/>
    <col min="13098" max="13098" width="8.140625" style="203" customWidth="1"/>
    <col min="13099" max="13099" width="9.140625" style="203" customWidth="1"/>
    <col min="13100" max="13100" width="11.5703125" style="203"/>
    <col min="13101" max="13101" width="4.42578125" style="203" customWidth="1"/>
    <col min="13102" max="13102" width="4.85546875" style="203" customWidth="1"/>
    <col min="13103" max="13103" width="3.5703125" style="203" customWidth="1"/>
    <col min="13104" max="13104" width="4.42578125" style="203" customWidth="1"/>
    <col min="13105" max="13105" width="7.85546875" style="203" customWidth="1"/>
    <col min="13106" max="13106" width="3.42578125" style="203" customWidth="1"/>
    <col min="13107" max="13312" width="11.5703125" style="203"/>
    <col min="13313" max="13313" width="1.85546875" style="203" customWidth="1"/>
    <col min="13314" max="13317" width="4.5703125" style="203" customWidth="1"/>
    <col min="13318" max="13318" width="23.42578125" style="203" customWidth="1"/>
    <col min="13319" max="13319" width="13.42578125" style="203" customWidth="1"/>
    <col min="13320" max="13320" width="7" style="203" customWidth="1"/>
    <col min="13321" max="13321" width="8.5703125" style="203" customWidth="1"/>
    <col min="13322" max="13323" width="4.5703125" style="203" customWidth="1"/>
    <col min="13324" max="13324" width="7.5703125" style="203" customWidth="1"/>
    <col min="13325" max="13325" width="8" style="203" customWidth="1"/>
    <col min="13326" max="13328" width="4.5703125" style="203" customWidth="1"/>
    <col min="13329" max="13329" width="7.140625" style="203" customWidth="1"/>
    <col min="13330" max="13330" width="7.42578125" style="203" customWidth="1"/>
    <col min="13331" max="13331" width="7.85546875" style="203" customWidth="1"/>
    <col min="13332" max="13332" width="4.5703125" style="203" customWidth="1"/>
    <col min="13333" max="13333" width="3.140625" style="203" customWidth="1"/>
    <col min="13334" max="13334" width="7.42578125" style="203" customWidth="1"/>
    <col min="13335" max="13335" width="8.140625" style="203" customWidth="1"/>
    <col min="13336" max="13336" width="4.5703125" style="203" customWidth="1"/>
    <col min="13337" max="13337" width="10.5703125" style="203" customWidth="1"/>
    <col min="13338" max="13338" width="2.5703125" style="203" customWidth="1"/>
    <col min="13339" max="13340" width="8.42578125" style="203" customWidth="1"/>
    <col min="13341" max="13343" width="4.5703125" style="203" customWidth="1"/>
    <col min="13344" max="13344" width="7.140625" style="203" customWidth="1"/>
    <col min="13345" max="13345" width="8.5703125" style="203" customWidth="1"/>
    <col min="13346" max="13349" width="4.5703125" style="203" customWidth="1"/>
    <col min="13350" max="13351" width="11.5703125" style="203"/>
    <col min="13352" max="13352" width="7.42578125" style="203" customWidth="1"/>
    <col min="13353" max="13353" width="6.5703125" style="203" customWidth="1"/>
    <col min="13354" max="13354" width="8.140625" style="203" customWidth="1"/>
    <col min="13355" max="13355" width="9.140625" style="203" customWidth="1"/>
    <col min="13356" max="13356" width="11.5703125" style="203"/>
    <col min="13357" max="13357" width="4.42578125" style="203" customWidth="1"/>
    <col min="13358" max="13358" width="4.85546875" style="203" customWidth="1"/>
    <col min="13359" max="13359" width="3.5703125" style="203" customWidth="1"/>
    <col min="13360" max="13360" width="4.42578125" style="203" customWidth="1"/>
    <col min="13361" max="13361" width="7.85546875" style="203" customWidth="1"/>
    <col min="13362" max="13362" width="3.42578125" style="203" customWidth="1"/>
    <col min="13363" max="13568" width="11.5703125" style="203"/>
    <col min="13569" max="13569" width="1.85546875" style="203" customWidth="1"/>
    <col min="13570" max="13573" width="4.5703125" style="203" customWidth="1"/>
    <col min="13574" max="13574" width="23.42578125" style="203" customWidth="1"/>
    <col min="13575" max="13575" width="13.42578125" style="203" customWidth="1"/>
    <col min="13576" max="13576" width="7" style="203" customWidth="1"/>
    <col min="13577" max="13577" width="8.5703125" style="203" customWidth="1"/>
    <col min="13578" max="13579" width="4.5703125" style="203" customWidth="1"/>
    <col min="13580" max="13580" width="7.5703125" style="203" customWidth="1"/>
    <col min="13581" max="13581" width="8" style="203" customWidth="1"/>
    <col min="13582" max="13584" width="4.5703125" style="203" customWidth="1"/>
    <col min="13585" max="13585" width="7.140625" style="203" customWidth="1"/>
    <col min="13586" max="13586" width="7.42578125" style="203" customWidth="1"/>
    <col min="13587" max="13587" width="7.85546875" style="203" customWidth="1"/>
    <col min="13588" max="13588" width="4.5703125" style="203" customWidth="1"/>
    <col min="13589" max="13589" width="3.140625" style="203" customWidth="1"/>
    <col min="13590" max="13590" width="7.42578125" style="203" customWidth="1"/>
    <col min="13591" max="13591" width="8.140625" style="203" customWidth="1"/>
    <col min="13592" max="13592" width="4.5703125" style="203" customWidth="1"/>
    <col min="13593" max="13593" width="10.5703125" style="203" customWidth="1"/>
    <col min="13594" max="13594" width="2.5703125" style="203" customWidth="1"/>
    <col min="13595" max="13596" width="8.42578125" style="203" customWidth="1"/>
    <col min="13597" max="13599" width="4.5703125" style="203" customWidth="1"/>
    <col min="13600" max="13600" width="7.140625" style="203" customWidth="1"/>
    <col min="13601" max="13601" width="8.5703125" style="203" customWidth="1"/>
    <col min="13602" max="13605" width="4.5703125" style="203" customWidth="1"/>
    <col min="13606" max="13607" width="11.5703125" style="203"/>
    <col min="13608" max="13608" width="7.42578125" style="203" customWidth="1"/>
    <col min="13609" max="13609" width="6.5703125" style="203" customWidth="1"/>
    <col min="13610" max="13610" width="8.140625" style="203" customWidth="1"/>
    <col min="13611" max="13611" width="9.140625" style="203" customWidth="1"/>
    <col min="13612" max="13612" width="11.5703125" style="203"/>
    <col min="13613" max="13613" width="4.42578125" style="203" customWidth="1"/>
    <col min="13614" max="13614" width="4.85546875" style="203" customWidth="1"/>
    <col min="13615" max="13615" width="3.5703125" style="203" customWidth="1"/>
    <col min="13616" max="13616" width="4.42578125" style="203" customWidth="1"/>
    <col min="13617" max="13617" width="7.85546875" style="203" customWidth="1"/>
    <col min="13618" max="13618" width="3.42578125" style="203" customWidth="1"/>
    <col min="13619" max="13824" width="11.5703125" style="203"/>
    <col min="13825" max="13825" width="1.85546875" style="203" customWidth="1"/>
    <col min="13826" max="13829" width="4.5703125" style="203" customWidth="1"/>
    <col min="13830" max="13830" width="23.42578125" style="203" customWidth="1"/>
    <col min="13831" max="13831" width="13.42578125" style="203" customWidth="1"/>
    <col min="13832" max="13832" width="7" style="203" customWidth="1"/>
    <col min="13833" max="13833" width="8.5703125" style="203" customWidth="1"/>
    <col min="13834" max="13835" width="4.5703125" style="203" customWidth="1"/>
    <col min="13836" max="13836" width="7.5703125" style="203" customWidth="1"/>
    <col min="13837" max="13837" width="8" style="203" customWidth="1"/>
    <col min="13838" max="13840" width="4.5703125" style="203" customWidth="1"/>
    <col min="13841" max="13841" width="7.140625" style="203" customWidth="1"/>
    <col min="13842" max="13842" width="7.42578125" style="203" customWidth="1"/>
    <col min="13843" max="13843" width="7.85546875" style="203" customWidth="1"/>
    <col min="13844" max="13844" width="4.5703125" style="203" customWidth="1"/>
    <col min="13845" max="13845" width="3.140625" style="203" customWidth="1"/>
    <col min="13846" max="13846" width="7.42578125" style="203" customWidth="1"/>
    <col min="13847" max="13847" width="8.140625" style="203" customWidth="1"/>
    <col min="13848" max="13848" width="4.5703125" style="203" customWidth="1"/>
    <col min="13849" max="13849" width="10.5703125" style="203" customWidth="1"/>
    <col min="13850" max="13850" width="2.5703125" style="203" customWidth="1"/>
    <col min="13851" max="13852" width="8.42578125" style="203" customWidth="1"/>
    <col min="13853" max="13855" width="4.5703125" style="203" customWidth="1"/>
    <col min="13856" max="13856" width="7.140625" style="203" customWidth="1"/>
    <col min="13857" max="13857" width="8.5703125" style="203" customWidth="1"/>
    <col min="13858" max="13861" width="4.5703125" style="203" customWidth="1"/>
    <col min="13862" max="13863" width="11.5703125" style="203"/>
    <col min="13864" max="13864" width="7.42578125" style="203" customWidth="1"/>
    <col min="13865" max="13865" width="6.5703125" style="203" customWidth="1"/>
    <col min="13866" max="13866" width="8.140625" style="203" customWidth="1"/>
    <col min="13867" max="13867" width="9.140625" style="203" customWidth="1"/>
    <col min="13868" max="13868" width="11.5703125" style="203"/>
    <col min="13869" max="13869" width="4.42578125" style="203" customWidth="1"/>
    <col min="13870" max="13870" width="4.85546875" style="203" customWidth="1"/>
    <col min="13871" max="13871" width="3.5703125" style="203" customWidth="1"/>
    <col min="13872" max="13872" width="4.42578125" style="203" customWidth="1"/>
    <col min="13873" max="13873" width="7.85546875" style="203" customWidth="1"/>
    <col min="13874" max="13874" width="3.42578125" style="203" customWidth="1"/>
    <col min="13875" max="14080" width="11.5703125" style="203"/>
    <col min="14081" max="14081" width="1.85546875" style="203" customWidth="1"/>
    <col min="14082" max="14085" width="4.5703125" style="203" customWidth="1"/>
    <col min="14086" max="14086" width="23.42578125" style="203" customWidth="1"/>
    <col min="14087" max="14087" width="13.42578125" style="203" customWidth="1"/>
    <col min="14088" max="14088" width="7" style="203" customWidth="1"/>
    <col min="14089" max="14089" width="8.5703125" style="203" customWidth="1"/>
    <col min="14090" max="14091" width="4.5703125" style="203" customWidth="1"/>
    <col min="14092" max="14092" width="7.5703125" style="203" customWidth="1"/>
    <col min="14093" max="14093" width="8" style="203" customWidth="1"/>
    <col min="14094" max="14096" width="4.5703125" style="203" customWidth="1"/>
    <col min="14097" max="14097" width="7.140625" style="203" customWidth="1"/>
    <col min="14098" max="14098" width="7.42578125" style="203" customWidth="1"/>
    <col min="14099" max="14099" width="7.85546875" style="203" customWidth="1"/>
    <col min="14100" max="14100" width="4.5703125" style="203" customWidth="1"/>
    <col min="14101" max="14101" width="3.140625" style="203" customWidth="1"/>
    <col min="14102" max="14102" width="7.42578125" style="203" customWidth="1"/>
    <col min="14103" max="14103" width="8.140625" style="203" customWidth="1"/>
    <col min="14104" max="14104" width="4.5703125" style="203" customWidth="1"/>
    <col min="14105" max="14105" width="10.5703125" style="203" customWidth="1"/>
    <col min="14106" max="14106" width="2.5703125" style="203" customWidth="1"/>
    <col min="14107" max="14108" width="8.42578125" style="203" customWidth="1"/>
    <col min="14109" max="14111" width="4.5703125" style="203" customWidth="1"/>
    <col min="14112" max="14112" width="7.140625" style="203" customWidth="1"/>
    <col min="14113" max="14113" width="8.5703125" style="203" customWidth="1"/>
    <col min="14114" max="14117" width="4.5703125" style="203" customWidth="1"/>
    <col min="14118" max="14119" width="11.5703125" style="203"/>
    <col min="14120" max="14120" width="7.42578125" style="203" customWidth="1"/>
    <col min="14121" max="14121" width="6.5703125" style="203" customWidth="1"/>
    <col min="14122" max="14122" width="8.140625" style="203" customWidth="1"/>
    <col min="14123" max="14123" width="9.140625" style="203" customWidth="1"/>
    <col min="14124" max="14124" width="11.5703125" style="203"/>
    <col min="14125" max="14125" width="4.42578125" style="203" customWidth="1"/>
    <col min="14126" max="14126" width="4.85546875" style="203" customWidth="1"/>
    <col min="14127" max="14127" width="3.5703125" style="203" customWidth="1"/>
    <col min="14128" max="14128" width="4.42578125" style="203" customWidth="1"/>
    <col min="14129" max="14129" width="7.85546875" style="203" customWidth="1"/>
    <col min="14130" max="14130" width="3.42578125" style="203" customWidth="1"/>
    <col min="14131" max="14336" width="11.5703125" style="203"/>
    <col min="14337" max="14337" width="1.85546875" style="203" customWidth="1"/>
    <col min="14338" max="14341" width="4.5703125" style="203" customWidth="1"/>
    <col min="14342" max="14342" width="23.42578125" style="203" customWidth="1"/>
    <col min="14343" max="14343" width="13.42578125" style="203" customWidth="1"/>
    <col min="14344" max="14344" width="7" style="203" customWidth="1"/>
    <col min="14345" max="14345" width="8.5703125" style="203" customWidth="1"/>
    <col min="14346" max="14347" width="4.5703125" style="203" customWidth="1"/>
    <col min="14348" max="14348" width="7.5703125" style="203" customWidth="1"/>
    <col min="14349" max="14349" width="8" style="203" customWidth="1"/>
    <col min="14350" max="14352" width="4.5703125" style="203" customWidth="1"/>
    <col min="14353" max="14353" width="7.140625" style="203" customWidth="1"/>
    <col min="14354" max="14354" width="7.42578125" style="203" customWidth="1"/>
    <col min="14355" max="14355" width="7.85546875" style="203" customWidth="1"/>
    <col min="14356" max="14356" width="4.5703125" style="203" customWidth="1"/>
    <col min="14357" max="14357" width="3.140625" style="203" customWidth="1"/>
    <col min="14358" max="14358" width="7.42578125" style="203" customWidth="1"/>
    <col min="14359" max="14359" width="8.140625" style="203" customWidth="1"/>
    <col min="14360" max="14360" width="4.5703125" style="203" customWidth="1"/>
    <col min="14361" max="14361" width="10.5703125" style="203" customWidth="1"/>
    <col min="14362" max="14362" width="2.5703125" style="203" customWidth="1"/>
    <col min="14363" max="14364" width="8.42578125" style="203" customWidth="1"/>
    <col min="14365" max="14367" width="4.5703125" style="203" customWidth="1"/>
    <col min="14368" max="14368" width="7.140625" style="203" customWidth="1"/>
    <col min="14369" max="14369" width="8.5703125" style="203" customWidth="1"/>
    <col min="14370" max="14373" width="4.5703125" style="203" customWidth="1"/>
    <col min="14374" max="14375" width="11.5703125" style="203"/>
    <col min="14376" max="14376" width="7.42578125" style="203" customWidth="1"/>
    <col min="14377" max="14377" width="6.5703125" style="203" customWidth="1"/>
    <col min="14378" max="14378" width="8.140625" style="203" customWidth="1"/>
    <col min="14379" max="14379" width="9.140625" style="203" customWidth="1"/>
    <col min="14380" max="14380" width="11.5703125" style="203"/>
    <col min="14381" max="14381" width="4.42578125" style="203" customWidth="1"/>
    <col min="14382" max="14382" width="4.85546875" style="203" customWidth="1"/>
    <col min="14383" max="14383" width="3.5703125" style="203" customWidth="1"/>
    <col min="14384" max="14384" width="4.42578125" style="203" customWidth="1"/>
    <col min="14385" max="14385" width="7.85546875" style="203" customWidth="1"/>
    <col min="14386" max="14386" width="3.42578125" style="203" customWidth="1"/>
    <col min="14387" max="14592" width="11.5703125" style="203"/>
    <col min="14593" max="14593" width="1.85546875" style="203" customWidth="1"/>
    <col min="14594" max="14597" width="4.5703125" style="203" customWidth="1"/>
    <col min="14598" max="14598" width="23.42578125" style="203" customWidth="1"/>
    <col min="14599" max="14599" width="13.42578125" style="203" customWidth="1"/>
    <col min="14600" max="14600" width="7" style="203" customWidth="1"/>
    <col min="14601" max="14601" width="8.5703125" style="203" customWidth="1"/>
    <col min="14602" max="14603" width="4.5703125" style="203" customWidth="1"/>
    <col min="14604" max="14604" width="7.5703125" style="203" customWidth="1"/>
    <col min="14605" max="14605" width="8" style="203" customWidth="1"/>
    <col min="14606" max="14608" width="4.5703125" style="203" customWidth="1"/>
    <col min="14609" max="14609" width="7.140625" style="203" customWidth="1"/>
    <col min="14610" max="14610" width="7.42578125" style="203" customWidth="1"/>
    <col min="14611" max="14611" width="7.85546875" style="203" customWidth="1"/>
    <col min="14612" max="14612" width="4.5703125" style="203" customWidth="1"/>
    <col min="14613" max="14613" width="3.140625" style="203" customWidth="1"/>
    <col min="14614" max="14614" width="7.42578125" style="203" customWidth="1"/>
    <col min="14615" max="14615" width="8.140625" style="203" customWidth="1"/>
    <col min="14616" max="14616" width="4.5703125" style="203" customWidth="1"/>
    <col min="14617" max="14617" width="10.5703125" style="203" customWidth="1"/>
    <col min="14618" max="14618" width="2.5703125" style="203" customWidth="1"/>
    <col min="14619" max="14620" width="8.42578125" style="203" customWidth="1"/>
    <col min="14621" max="14623" width="4.5703125" style="203" customWidth="1"/>
    <col min="14624" max="14624" width="7.140625" style="203" customWidth="1"/>
    <col min="14625" max="14625" width="8.5703125" style="203" customWidth="1"/>
    <col min="14626" max="14629" width="4.5703125" style="203" customWidth="1"/>
    <col min="14630" max="14631" width="11.5703125" style="203"/>
    <col min="14632" max="14632" width="7.42578125" style="203" customWidth="1"/>
    <col min="14633" max="14633" width="6.5703125" style="203" customWidth="1"/>
    <col min="14634" max="14634" width="8.140625" style="203" customWidth="1"/>
    <col min="14635" max="14635" width="9.140625" style="203" customWidth="1"/>
    <col min="14636" max="14636" width="11.5703125" style="203"/>
    <col min="14637" max="14637" width="4.42578125" style="203" customWidth="1"/>
    <col min="14638" max="14638" width="4.85546875" style="203" customWidth="1"/>
    <col min="14639" max="14639" width="3.5703125" style="203" customWidth="1"/>
    <col min="14640" max="14640" width="4.42578125" style="203" customWidth="1"/>
    <col min="14641" max="14641" width="7.85546875" style="203" customWidth="1"/>
    <col min="14642" max="14642" width="3.42578125" style="203" customWidth="1"/>
    <col min="14643" max="14848" width="11.5703125" style="203"/>
    <col min="14849" max="14849" width="1.85546875" style="203" customWidth="1"/>
    <col min="14850" max="14853" width="4.5703125" style="203" customWidth="1"/>
    <col min="14854" max="14854" width="23.42578125" style="203" customWidth="1"/>
    <col min="14855" max="14855" width="13.42578125" style="203" customWidth="1"/>
    <col min="14856" max="14856" width="7" style="203" customWidth="1"/>
    <col min="14857" max="14857" width="8.5703125" style="203" customWidth="1"/>
    <col min="14858" max="14859" width="4.5703125" style="203" customWidth="1"/>
    <col min="14860" max="14860" width="7.5703125" style="203" customWidth="1"/>
    <col min="14861" max="14861" width="8" style="203" customWidth="1"/>
    <col min="14862" max="14864" width="4.5703125" style="203" customWidth="1"/>
    <col min="14865" max="14865" width="7.140625" style="203" customWidth="1"/>
    <col min="14866" max="14866" width="7.42578125" style="203" customWidth="1"/>
    <col min="14867" max="14867" width="7.85546875" style="203" customWidth="1"/>
    <col min="14868" max="14868" width="4.5703125" style="203" customWidth="1"/>
    <col min="14869" max="14869" width="3.140625" style="203" customWidth="1"/>
    <col min="14870" max="14870" width="7.42578125" style="203" customWidth="1"/>
    <col min="14871" max="14871" width="8.140625" style="203" customWidth="1"/>
    <col min="14872" max="14872" width="4.5703125" style="203" customWidth="1"/>
    <col min="14873" max="14873" width="10.5703125" style="203" customWidth="1"/>
    <col min="14874" max="14874" width="2.5703125" style="203" customWidth="1"/>
    <col min="14875" max="14876" width="8.42578125" style="203" customWidth="1"/>
    <col min="14877" max="14879" width="4.5703125" style="203" customWidth="1"/>
    <col min="14880" max="14880" width="7.140625" style="203" customWidth="1"/>
    <col min="14881" max="14881" width="8.5703125" style="203" customWidth="1"/>
    <col min="14882" max="14885" width="4.5703125" style="203" customWidth="1"/>
    <col min="14886" max="14887" width="11.5703125" style="203"/>
    <col min="14888" max="14888" width="7.42578125" style="203" customWidth="1"/>
    <col min="14889" max="14889" width="6.5703125" style="203" customWidth="1"/>
    <col min="14890" max="14890" width="8.140625" style="203" customWidth="1"/>
    <col min="14891" max="14891" width="9.140625" style="203" customWidth="1"/>
    <col min="14892" max="14892" width="11.5703125" style="203"/>
    <col min="14893" max="14893" width="4.42578125" style="203" customWidth="1"/>
    <col min="14894" max="14894" width="4.85546875" style="203" customWidth="1"/>
    <col min="14895" max="14895" width="3.5703125" style="203" customWidth="1"/>
    <col min="14896" max="14896" width="4.42578125" style="203" customWidth="1"/>
    <col min="14897" max="14897" width="7.85546875" style="203" customWidth="1"/>
    <col min="14898" max="14898" width="3.42578125" style="203" customWidth="1"/>
    <col min="14899" max="15104" width="11.5703125" style="203"/>
    <col min="15105" max="15105" width="1.85546875" style="203" customWidth="1"/>
    <col min="15106" max="15109" width="4.5703125" style="203" customWidth="1"/>
    <col min="15110" max="15110" width="23.42578125" style="203" customWidth="1"/>
    <col min="15111" max="15111" width="13.42578125" style="203" customWidth="1"/>
    <col min="15112" max="15112" width="7" style="203" customWidth="1"/>
    <col min="15113" max="15113" width="8.5703125" style="203" customWidth="1"/>
    <col min="15114" max="15115" width="4.5703125" style="203" customWidth="1"/>
    <col min="15116" max="15116" width="7.5703125" style="203" customWidth="1"/>
    <col min="15117" max="15117" width="8" style="203" customWidth="1"/>
    <col min="15118" max="15120" width="4.5703125" style="203" customWidth="1"/>
    <col min="15121" max="15121" width="7.140625" style="203" customWidth="1"/>
    <col min="15122" max="15122" width="7.42578125" style="203" customWidth="1"/>
    <col min="15123" max="15123" width="7.85546875" style="203" customWidth="1"/>
    <col min="15124" max="15124" width="4.5703125" style="203" customWidth="1"/>
    <col min="15125" max="15125" width="3.140625" style="203" customWidth="1"/>
    <col min="15126" max="15126" width="7.42578125" style="203" customWidth="1"/>
    <col min="15127" max="15127" width="8.140625" style="203" customWidth="1"/>
    <col min="15128" max="15128" width="4.5703125" style="203" customWidth="1"/>
    <col min="15129" max="15129" width="10.5703125" style="203" customWidth="1"/>
    <col min="15130" max="15130" width="2.5703125" style="203" customWidth="1"/>
    <col min="15131" max="15132" width="8.42578125" style="203" customWidth="1"/>
    <col min="15133" max="15135" width="4.5703125" style="203" customWidth="1"/>
    <col min="15136" max="15136" width="7.140625" style="203" customWidth="1"/>
    <col min="15137" max="15137" width="8.5703125" style="203" customWidth="1"/>
    <col min="15138" max="15141" width="4.5703125" style="203" customWidth="1"/>
    <col min="15142" max="15143" width="11.5703125" style="203"/>
    <col min="15144" max="15144" width="7.42578125" style="203" customWidth="1"/>
    <col min="15145" max="15145" width="6.5703125" style="203" customWidth="1"/>
    <col min="15146" max="15146" width="8.140625" style="203" customWidth="1"/>
    <col min="15147" max="15147" width="9.140625" style="203" customWidth="1"/>
    <col min="15148" max="15148" width="11.5703125" style="203"/>
    <col min="15149" max="15149" width="4.42578125" style="203" customWidth="1"/>
    <col min="15150" max="15150" width="4.85546875" style="203" customWidth="1"/>
    <col min="15151" max="15151" width="3.5703125" style="203" customWidth="1"/>
    <col min="15152" max="15152" width="4.42578125" style="203" customWidth="1"/>
    <col min="15153" max="15153" width="7.85546875" style="203" customWidth="1"/>
    <col min="15154" max="15154" width="3.42578125" style="203" customWidth="1"/>
    <col min="15155" max="15360" width="11.5703125" style="203"/>
    <col min="15361" max="15361" width="1.85546875" style="203" customWidth="1"/>
    <col min="15362" max="15365" width="4.5703125" style="203" customWidth="1"/>
    <col min="15366" max="15366" width="23.42578125" style="203" customWidth="1"/>
    <col min="15367" max="15367" width="13.42578125" style="203" customWidth="1"/>
    <col min="15368" max="15368" width="7" style="203" customWidth="1"/>
    <col min="15369" max="15369" width="8.5703125" style="203" customWidth="1"/>
    <col min="15370" max="15371" width="4.5703125" style="203" customWidth="1"/>
    <col min="15372" max="15372" width="7.5703125" style="203" customWidth="1"/>
    <col min="15373" max="15373" width="8" style="203" customWidth="1"/>
    <col min="15374" max="15376" width="4.5703125" style="203" customWidth="1"/>
    <col min="15377" max="15377" width="7.140625" style="203" customWidth="1"/>
    <col min="15378" max="15378" width="7.42578125" style="203" customWidth="1"/>
    <col min="15379" max="15379" width="7.85546875" style="203" customWidth="1"/>
    <col min="15380" max="15380" width="4.5703125" style="203" customWidth="1"/>
    <col min="15381" max="15381" width="3.140625" style="203" customWidth="1"/>
    <col min="15382" max="15382" width="7.42578125" style="203" customWidth="1"/>
    <col min="15383" max="15383" width="8.140625" style="203" customWidth="1"/>
    <col min="15384" max="15384" width="4.5703125" style="203" customWidth="1"/>
    <col min="15385" max="15385" width="10.5703125" style="203" customWidth="1"/>
    <col min="15386" max="15386" width="2.5703125" style="203" customWidth="1"/>
    <col min="15387" max="15388" width="8.42578125" style="203" customWidth="1"/>
    <col min="15389" max="15391" width="4.5703125" style="203" customWidth="1"/>
    <col min="15392" max="15392" width="7.140625" style="203" customWidth="1"/>
    <col min="15393" max="15393" width="8.5703125" style="203" customWidth="1"/>
    <col min="15394" max="15397" width="4.5703125" style="203" customWidth="1"/>
    <col min="15398" max="15399" width="11.5703125" style="203"/>
    <col min="15400" max="15400" width="7.42578125" style="203" customWidth="1"/>
    <col min="15401" max="15401" width="6.5703125" style="203" customWidth="1"/>
    <col min="15402" max="15402" width="8.140625" style="203" customWidth="1"/>
    <col min="15403" max="15403" width="9.140625" style="203" customWidth="1"/>
    <col min="15404" max="15404" width="11.5703125" style="203"/>
    <col min="15405" max="15405" width="4.42578125" style="203" customWidth="1"/>
    <col min="15406" max="15406" width="4.85546875" style="203" customWidth="1"/>
    <col min="15407" max="15407" width="3.5703125" style="203" customWidth="1"/>
    <col min="15408" max="15408" width="4.42578125" style="203" customWidth="1"/>
    <col min="15409" max="15409" width="7.85546875" style="203" customWidth="1"/>
    <col min="15410" max="15410" width="3.42578125" style="203" customWidth="1"/>
    <col min="15411" max="15616" width="11.5703125" style="203"/>
    <col min="15617" max="15617" width="1.85546875" style="203" customWidth="1"/>
    <col min="15618" max="15621" width="4.5703125" style="203" customWidth="1"/>
    <col min="15622" max="15622" width="23.42578125" style="203" customWidth="1"/>
    <col min="15623" max="15623" width="13.42578125" style="203" customWidth="1"/>
    <col min="15624" max="15624" width="7" style="203" customWidth="1"/>
    <col min="15625" max="15625" width="8.5703125" style="203" customWidth="1"/>
    <col min="15626" max="15627" width="4.5703125" style="203" customWidth="1"/>
    <col min="15628" max="15628" width="7.5703125" style="203" customWidth="1"/>
    <col min="15629" max="15629" width="8" style="203" customWidth="1"/>
    <col min="15630" max="15632" width="4.5703125" style="203" customWidth="1"/>
    <col min="15633" max="15633" width="7.140625" style="203" customWidth="1"/>
    <col min="15634" max="15634" width="7.42578125" style="203" customWidth="1"/>
    <col min="15635" max="15635" width="7.85546875" style="203" customWidth="1"/>
    <col min="15636" max="15636" width="4.5703125" style="203" customWidth="1"/>
    <col min="15637" max="15637" width="3.140625" style="203" customWidth="1"/>
    <col min="15638" max="15638" width="7.42578125" style="203" customWidth="1"/>
    <col min="15639" max="15639" width="8.140625" style="203" customWidth="1"/>
    <col min="15640" max="15640" width="4.5703125" style="203" customWidth="1"/>
    <col min="15641" max="15641" width="10.5703125" style="203" customWidth="1"/>
    <col min="15642" max="15642" width="2.5703125" style="203" customWidth="1"/>
    <col min="15643" max="15644" width="8.42578125" style="203" customWidth="1"/>
    <col min="15645" max="15647" width="4.5703125" style="203" customWidth="1"/>
    <col min="15648" max="15648" width="7.140625" style="203" customWidth="1"/>
    <col min="15649" max="15649" width="8.5703125" style="203" customWidth="1"/>
    <col min="15650" max="15653" width="4.5703125" style="203" customWidth="1"/>
    <col min="15654" max="15655" width="11.5703125" style="203"/>
    <col min="15656" max="15656" width="7.42578125" style="203" customWidth="1"/>
    <col min="15657" max="15657" width="6.5703125" style="203" customWidth="1"/>
    <col min="15658" max="15658" width="8.140625" style="203" customWidth="1"/>
    <col min="15659" max="15659" width="9.140625" style="203" customWidth="1"/>
    <col min="15660" max="15660" width="11.5703125" style="203"/>
    <col min="15661" max="15661" width="4.42578125" style="203" customWidth="1"/>
    <col min="15662" max="15662" width="4.85546875" style="203" customWidth="1"/>
    <col min="15663" max="15663" width="3.5703125" style="203" customWidth="1"/>
    <col min="15664" max="15664" width="4.42578125" style="203" customWidth="1"/>
    <col min="15665" max="15665" width="7.85546875" style="203" customWidth="1"/>
    <col min="15666" max="15666" width="3.42578125" style="203" customWidth="1"/>
    <col min="15667" max="15872" width="11.5703125" style="203"/>
    <col min="15873" max="15873" width="1.85546875" style="203" customWidth="1"/>
    <col min="15874" max="15877" width="4.5703125" style="203" customWidth="1"/>
    <col min="15878" max="15878" width="23.42578125" style="203" customWidth="1"/>
    <col min="15879" max="15879" width="13.42578125" style="203" customWidth="1"/>
    <col min="15880" max="15880" width="7" style="203" customWidth="1"/>
    <col min="15881" max="15881" width="8.5703125" style="203" customWidth="1"/>
    <col min="15882" max="15883" width="4.5703125" style="203" customWidth="1"/>
    <col min="15884" max="15884" width="7.5703125" style="203" customWidth="1"/>
    <col min="15885" max="15885" width="8" style="203" customWidth="1"/>
    <col min="15886" max="15888" width="4.5703125" style="203" customWidth="1"/>
    <col min="15889" max="15889" width="7.140625" style="203" customWidth="1"/>
    <col min="15890" max="15890" width="7.42578125" style="203" customWidth="1"/>
    <col min="15891" max="15891" width="7.85546875" style="203" customWidth="1"/>
    <col min="15892" max="15892" width="4.5703125" style="203" customWidth="1"/>
    <col min="15893" max="15893" width="3.140625" style="203" customWidth="1"/>
    <col min="15894" max="15894" width="7.42578125" style="203" customWidth="1"/>
    <col min="15895" max="15895" width="8.140625" style="203" customWidth="1"/>
    <col min="15896" max="15896" width="4.5703125" style="203" customWidth="1"/>
    <col min="15897" max="15897" width="10.5703125" style="203" customWidth="1"/>
    <col min="15898" max="15898" width="2.5703125" style="203" customWidth="1"/>
    <col min="15899" max="15900" width="8.42578125" style="203" customWidth="1"/>
    <col min="15901" max="15903" width="4.5703125" style="203" customWidth="1"/>
    <col min="15904" max="15904" width="7.140625" style="203" customWidth="1"/>
    <col min="15905" max="15905" width="8.5703125" style="203" customWidth="1"/>
    <col min="15906" max="15909" width="4.5703125" style="203" customWidth="1"/>
    <col min="15910" max="15911" width="11.5703125" style="203"/>
    <col min="15912" max="15912" width="7.42578125" style="203" customWidth="1"/>
    <col min="15913" max="15913" width="6.5703125" style="203" customWidth="1"/>
    <col min="15914" max="15914" width="8.140625" style="203" customWidth="1"/>
    <col min="15915" max="15915" width="9.140625" style="203" customWidth="1"/>
    <col min="15916" max="15916" width="11.5703125" style="203"/>
    <col min="15917" max="15917" width="4.42578125" style="203" customWidth="1"/>
    <col min="15918" max="15918" width="4.85546875" style="203" customWidth="1"/>
    <col min="15919" max="15919" width="3.5703125" style="203" customWidth="1"/>
    <col min="15920" max="15920" width="4.42578125" style="203" customWidth="1"/>
    <col min="15921" max="15921" width="7.85546875" style="203" customWidth="1"/>
    <col min="15922" max="15922" width="3.42578125" style="203" customWidth="1"/>
    <col min="15923" max="16128" width="11.5703125" style="203"/>
    <col min="16129" max="16129" width="1.85546875" style="203" customWidth="1"/>
    <col min="16130" max="16133" width="4.5703125" style="203" customWidth="1"/>
    <col min="16134" max="16134" width="23.42578125" style="203" customWidth="1"/>
    <col min="16135" max="16135" width="13.42578125" style="203" customWidth="1"/>
    <col min="16136" max="16136" width="7" style="203" customWidth="1"/>
    <col min="16137" max="16137" width="8.5703125" style="203" customWidth="1"/>
    <col min="16138" max="16139" width="4.5703125" style="203" customWidth="1"/>
    <col min="16140" max="16140" width="7.5703125" style="203" customWidth="1"/>
    <col min="16141" max="16141" width="8" style="203" customWidth="1"/>
    <col min="16142" max="16144" width="4.5703125" style="203" customWidth="1"/>
    <col min="16145" max="16145" width="7.140625" style="203" customWidth="1"/>
    <col min="16146" max="16146" width="7.42578125" style="203" customWidth="1"/>
    <col min="16147" max="16147" width="7.85546875" style="203" customWidth="1"/>
    <col min="16148" max="16148" width="4.5703125" style="203" customWidth="1"/>
    <col min="16149" max="16149" width="3.140625" style="203" customWidth="1"/>
    <col min="16150" max="16150" width="7.42578125" style="203" customWidth="1"/>
    <col min="16151" max="16151" width="8.140625" style="203" customWidth="1"/>
    <col min="16152" max="16152" width="4.5703125" style="203" customWidth="1"/>
    <col min="16153" max="16153" width="10.5703125" style="203" customWidth="1"/>
    <col min="16154" max="16154" width="2.5703125" style="203" customWidth="1"/>
    <col min="16155" max="16156" width="8.42578125" style="203" customWidth="1"/>
    <col min="16157" max="16159" width="4.5703125" style="203" customWidth="1"/>
    <col min="16160" max="16160" width="7.140625" style="203" customWidth="1"/>
    <col min="16161" max="16161" width="8.5703125" style="203" customWidth="1"/>
    <col min="16162" max="16165" width="4.5703125" style="203" customWidth="1"/>
    <col min="16166" max="16167" width="11.5703125" style="203"/>
    <col min="16168" max="16168" width="7.42578125" style="203" customWidth="1"/>
    <col min="16169" max="16169" width="6.5703125" style="203" customWidth="1"/>
    <col min="16170" max="16170" width="8.140625" style="203" customWidth="1"/>
    <col min="16171" max="16171" width="9.140625" style="203" customWidth="1"/>
    <col min="16172" max="16172" width="11.5703125" style="203"/>
    <col min="16173" max="16173" width="4.42578125" style="203" customWidth="1"/>
    <col min="16174" max="16174" width="4.85546875" style="203" customWidth="1"/>
    <col min="16175" max="16175" width="3.5703125" style="203" customWidth="1"/>
    <col min="16176" max="16176" width="4.42578125" style="203" customWidth="1"/>
    <col min="16177" max="16177" width="7.85546875" style="203" customWidth="1"/>
    <col min="16178" max="16178" width="3.42578125" style="203" customWidth="1"/>
    <col min="16179" max="16384" width="11.5703125" style="203"/>
  </cols>
  <sheetData>
    <row r="1" spans="2:51" ht="15" thickBot="1"/>
    <row r="2" spans="2:51" ht="15.75" thickBot="1">
      <c r="B2" s="753" t="s">
        <v>551</v>
      </c>
      <c r="C2" s="754"/>
      <c r="D2" s="754"/>
      <c r="E2" s="754"/>
      <c r="F2" s="755"/>
      <c r="G2" s="866" t="s">
        <v>312</v>
      </c>
      <c r="H2" s="867"/>
      <c r="I2" s="867"/>
      <c r="J2" s="867"/>
      <c r="K2" s="867"/>
      <c r="L2" s="867"/>
      <c r="M2" s="867"/>
      <c r="N2" s="867"/>
      <c r="O2" s="867"/>
      <c r="P2" s="867"/>
      <c r="Q2" s="867"/>
      <c r="R2" s="867"/>
      <c r="S2" s="867"/>
      <c r="T2" s="867"/>
      <c r="U2" s="867"/>
      <c r="V2" s="867"/>
      <c r="W2" s="867"/>
      <c r="X2" s="867"/>
      <c r="Y2" s="867"/>
      <c r="Z2" s="867"/>
      <c r="AA2" s="867"/>
      <c r="AB2" s="867"/>
      <c r="AC2" s="867"/>
      <c r="AD2" s="867"/>
      <c r="AE2" s="868"/>
      <c r="AF2" s="875" t="s">
        <v>313</v>
      </c>
      <c r="AG2" s="876"/>
      <c r="AH2" s="876"/>
      <c r="AI2" s="876"/>
      <c r="AJ2" s="876"/>
      <c r="AK2" s="876"/>
      <c r="AL2" s="876"/>
      <c r="AM2" s="876"/>
      <c r="AN2" s="876"/>
      <c r="AO2" s="876"/>
      <c r="AP2" s="876"/>
      <c r="AQ2" s="876"/>
      <c r="AR2" s="876"/>
      <c r="AS2" s="876"/>
      <c r="AT2" s="876"/>
      <c r="AU2" s="876"/>
      <c r="AV2" s="877"/>
      <c r="AW2" s="204"/>
    </row>
    <row r="3" spans="2:51" ht="15.75" thickBot="1">
      <c r="B3" s="863"/>
      <c r="C3" s="864"/>
      <c r="D3" s="864"/>
      <c r="E3" s="864"/>
      <c r="F3" s="865"/>
      <c r="G3" s="878" t="s">
        <v>221</v>
      </c>
      <c r="H3" s="878"/>
      <c r="I3" s="878"/>
      <c r="J3" s="878"/>
      <c r="K3" s="878"/>
      <c r="L3" s="878"/>
      <c r="M3" s="878"/>
      <c r="N3" s="878"/>
      <c r="O3" s="878"/>
      <c r="P3" s="878"/>
      <c r="Q3" s="866" t="s">
        <v>314</v>
      </c>
      <c r="R3" s="867"/>
      <c r="S3" s="867"/>
      <c r="T3" s="867"/>
      <c r="U3" s="867"/>
      <c r="V3" s="867"/>
      <c r="W3" s="867"/>
      <c r="X3" s="867"/>
      <c r="Y3" s="867"/>
      <c r="Z3" s="868"/>
      <c r="AA3" s="875" t="s">
        <v>315</v>
      </c>
      <c r="AB3" s="876"/>
      <c r="AC3" s="876"/>
      <c r="AD3" s="876"/>
      <c r="AE3" s="877"/>
      <c r="AF3" s="881" t="s">
        <v>316</v>
      </c>
      <c r="AG3" s="882"/>
      <c r="AH3" s="882"/>
      <c r="AI3" s="882"/>
      <c r="AJ3" s="882"/>
      <c r="AK3" s="883"/>
      <c r="AL3" s="875" t="s">
        <v>317</v>
      </c>
      <c r="AM3" s="876"/>
      <c r="AN3" s="876"/>
      <c r="AO3" s="876"/>
      <c r="AP3" s="877"/>
      <c r="AQ3" s="875" t="s">
        <v>315</v>
      </c>
      <c r="AR3" s="876"/>
      <c r="AS3" s="876"/>
      <c r="AT3" s="876"/>
      <c r="AU3" s="876"/>
      <c r="AV3" s="877"/>
      <c r="AW3" s="205"/>
    </row>
    <row r="4" spans="2:51" ht="15.75" thickBot="1">
      <c r="B4" s="756"/>
      <c r="C4" s="757"/>
      <c r="D4" s="757"/>
      <c r="E4" s="757"/>
      <c r="F4" s="758"/>
      <c r="G4" s="866" t="s">
        <v>316</v>
      </c>
      <c r="H4" s="867"/>
      <c r="I4" s="867"/>
      <c r="J4" s="867"/>
      <c r="K4" s="868"/>
      <c r="L4" s="866" t="s">
        <v>317</v>
      </c>
      <c r="M4" s="867"/>
      <c r="N4" s="867"/>
      <c r="O4" s="867"/>
      <c r="P4" s="868"/>
      <c r="Q4" s="866" t="s">
        <v>316</v>
      </c>
      <c r="R4" s="867"/>
      <c r="S4" s="867"/>
      <c r="T4" s="867"/>
      <c r="U4" s="868"/>
      <c r="V4" s="866" t="s">
        <v>317</v>
      </c>
      <c r="W4" s="867"/>
      <c r="X4" s="867"/>
      <c r="Y4" s="867"/>
      <c r="Z4" s="868"/>
      <c r="AA4" s="879"/>
      <c r="AB4" s="879"/>
      <c r="AC4" s="879"/>
      <c r="AD4" s="879"/>
      <c r="AE4" s="880"/>
      <c r="AF4" s="884"/>
      <c r="AG4" s="885"/>
      <c r="AH4" s="885"/>
      <c r="AI4" s="885"/>
      <c r="AJ4" s="885"/>
      <c r="AK4" s="886"/>
      <c r="AL4" s="887"/>
      <c r="AM4" s="879"/>
      <c r="AN4" s="879"/>
      <c r="AO4" s="879"/>
      <c r="AP4" s="880"/>
      <c r="AQ4" s="887"/>
      <c r="AR4" s="879"/>
      <c r="AS4" s="879"/>
      <c r="AT4" s="879"/>
      <c r="AU4" s="879"/>
      <c r="AV4" s="880"/>
      <c r="AW4" s="206"/>
    </row>
    <row r="5" spans="2:51" ht="27" customHeight="1">
      <c r="B5" s="902" t="s">
        <v>318</v>
      </c>
      <c r="C5" s="903"/>
      <c r="D5" s="903"/>
      <c r="E5" s="903"/>
      <c r="F5" s="903"/>
      <c r="G5" s="233">
        <v>1495</v>
      </c>
      <c r="H5" s="904">
        <f>+'RREE  at2022 correcto'!S16+'RREE  at2022 correcto'!U16</f>
        <v>0</v>
      </c>
      <c r="I5" s="905"/>
      <c r="J5" s="905"/>
      <c r="K5" s="906"/>
      <c r="L5" s="233">
        <v>1496</v>
      </c>
      <c r="M5" s="904">
        <v>87</v>
      </c>
      <c r="N5" s="905"/>
      <c r="O5" s="905"/>
      <c r="P5" s="906"/>
      <c r="Q5" s="233">
        <v>1497</v>
      </c>
      <c r="R5" s="904">
        <f>+'RREE  at2022 correcto'!W16+'RREE  at2022 correcto'!Y16</f>
        <v>0</v>
      </c>
      <c r="S5" s="905"/>
      <c r="T5" s="905"/>
      <c r="U5" s="906"/>
      <c r="V5" s="233">
        <v>1498</v>
      </c>
      <c r="W5" s="869">
        <f>+'RREE  at2022 correcto'!X16+'RREE  at2022 correcto'!Z16</f>
        <v>0</v>
      </c>
      <c r="X5" s="870"/>
      <c r="Y5" s="870"/>
      <c r="Z5" s="871"/>
      <c r="AA5" s="233">
        <v>1499</v>
      </c>
      <c r="AB5" s="869">
        <f>+'RREE  at2022 correcto'!AA16</f>
        <v>0</v>
      </c>
      <c r="AC5" s="870"/>
      <c r="AD5" s="870"/>
      <c r="AE5" s="871"/>
      <c r="AF5" s="233">
        <v>1501</v>
      </c>
      <c r="AG5" s="872">
        <f>+'RREE  at2022 correcto'!AB16+'RREE  at2022 correcto'!AD16</f>
        <v>0</v>
      </c>
      <c r="AH5" s="873"/>
      <c r="AI5" s="873"/>
      <c r="AJ5" s="873"/>
      <c r="AK5" s="874"/>
      <c r="AL5" s="233">
        <v>1502</v>
      </c>
      <c r="AM5" s="869">
        <f>+'RREE  at2022 correcto'!AC16+'RREE  at2022 correcto'!AE16</f>
        <v>0</v>
      </c>
      <c r="AN5" s="870"/>
      <c r="AO5" s="870"/>
      <c r="AP5" s="871"/>
      <c r="AQ5" s="233">
        <v>1503</v>
      </c>
      <c r="AR5" s="869">
        <f>+'RREE  at2022 correcto'!AF16</f>
        <v>0</v>
      </c>
      <c r="AS5" s="870"/>
      <c r="AT5" s="870"/>
      <c r="AU5" s="870"/>
      <c r="AV5" s="871"/>
      <c r="AW5" s="211" t="s">
        <v>9</v>
      </c>
      <c r="AY5" s="31" t="s">
        <v>545</v>
      </c>
    </row>
    <row r="6" spans="2:51" ht="27" customHeight="1">
      <c r="B6" s="888" t="s">
        <v>546</v>
      </c>
      <c r="C6" s="889"/>
      <c r="D6" s="889"/>
      <c r="E6" s="889"/>
      <c r="F6" s="890"/>
      <c r="G6" s="219">
        <v>1655</v>
      </c>
      <c r="H6" s="891"/>
      <c r="I6" s="892"/>
      <c r="J6" s="892"/>
      <c r="K6" s="893"/>
      <c r="L6" s="219">
        <v>1656</v>
      </c>
      <c r="M6" s="891"/>
      <c r="N6" s="892"/>
      <c r="O6" s="892"/>
      <c r="P6" s="893"/>
      <c r="Q6" s="219">
        <v>1504</v>
      </c>
      <c r="R6" s="891"/>
      <c r="S6" s="892"/>
      <c r="T6" s="892"/>
      <c r="U6" s="893"/>
      <c r="V6" s="219">
        <v>1505</v>
      </c>
      <c r="W6" s="894"/>
      <c r="X6" s="895"/>
      <c r="Y6" s="895"/>
      <c r="Z6" s="896"/>
      <c r="AA6" s="215"/>
      <c r="AB6" s="234"/>
      <c r="AC6" s="235"/>
      <c r="AD6" s="235"/>
      <c r="AE6" s="236"/>
      <c r="AF6" s="237"/>
      <c r="AG6" s="238"/>
      <c r="AH6" s="239"/>
      <c r="AI6" s="239"/>
      <c r="AJ6" s="239"/>
      <c r="AK6" s="240"/>
      <c r="AL6" s="237"/>
      <c r="AM6" s="238"/>
      <c r="AN6" s="239"/>
      <c r="AO6" s="239"/>
      <c r="AP6" s="240"/>
      <c r="AQ6" s="241"/>
      <c r="AR6" s="242"/>
      <c r="AS6" s="243"/>
      <c r="AT6" s="243"/>
      <c r="AU6" s="243"/>
      <c r="AV6" s="244"/>
      <c r="AW6" s="245" t="s">
        <v>366</v>
      </c>
      <c r="AY6" s="31" t="s">
        <v>545</v>
      </c>
    </row>
    <row r="7" spans="2:51" ht="27" customHeight="1">
      <c r="B7" s="897" t="s">
        <v>547</v>
      </c>
      <c r="C7" s="898"/>
      <c r="D7" s="898"/>
      <c r="E7" s="898"/>
      <c r="F7" s="899"/>
      <c r="G7" s="237"/>
      <c r="H7" s="246"/>
      <c r="I7" s="247"/>
      <c r="J7" s="247"/>
      <c r="K7" s="248"/>
      <c r="L7" s="237"/>
      <c r="M7" s="234"/>
      <c r="N7" s="239"/>
      <c r="O7" s="239"/>
      <c r="P7" s="239"/>
      <c r="Q7" s="237"/>
      <c r="R7" s="246"/>
      <c r="S7" s="247"/>
      <c r="T7" s="247"/>
      <c r="U7" s="248"/>
      <c r="V7" s="237"/>
      <c r="W7" s="238"/>
      <c r="X7" s="239"/>
      <c r="Y7" s="239"/>
      <c r="Z7" s="240"/>
      <c r="AA7" s="237"/>
      <c r="AB7" s="238"/>
      <c r="AC7" s="239"/>
      <c r="AD7" s="239"/>
      <c r="AE7" s="240"/>
      <c r="AF7" s="219">
        <v>1506</v>
      </c>
      <c r="AG7" s="900"/>
      <c r="AH7" s="900"/>
      <c r="AI7" s="900"/>
      <c r="AJ7" s="900"/>
      <c r="AK7" s="900"/>
      <c r="AL7" s="219">
        <v>1507</v>
      </c>
      <c r="AM7" s="901"/>
      <c r="AN7" s="901"/>
      <c r="AO7" s="901"/>
      <c r="AP7" s="901"/>
      <c r="AQ7" s="237"/>
      <c r="AR7" s="249"/>
      <c r="AS7" s="250"/>
      <c r="AT7" s="250"/>
      <c r="AU7" s="250"/>
      <c r="AV7" s="251"/>
      <c r="AW7" s="216" t="s">
        <v>366</v>
      </c>
    </row>
    <row r="8" spans="2:51" ht="27" customHeight="1">
      <c r="B8" s="897" t="s">
        <v>319</v>
      </c>
      <c r="C8" s="898"/>
      <c r="D8" s="898"/>
      <c r="E8" s="898"/>
      <c r="F8" s="899"/>
      <c r="G8" s="219">
        <v>1590</v>
      </c>
      <c r="H8" s="907"/>
      <c r="I8" s="907"/>
      <c r="J8" s="907"/>
      <c r="K8" s="907"/>
      <c r="L8" s="213">
        <v>1436</v>
      </c>
      <c r="M8" s="907"/>
      <c r="N8" s="907"/>
      <c r="O8" s="907"/>
      <c r="P8" s="907"/>
      <c r="Q8" s="219">
        <v>1437</v>
      </c>
      <c r="R8" s="907"/>
      <c r="S8" s="907"/>
      <c r="T8" s="907"/>
      <c r="U8" s="907"/>
      <c r="V8" s="219">
        <v>1438</v>
      </c>
      <c r="W8" s="907"/>
      <c r="X8" s="907"/>
      <c r="Y8" s="907"/>
      <c r="Z8" s="907"/>
      <c r="AA8" s="219">
        <v>1439</v>
      </c>
      <c r="AB8" s="901"/>
      <c r="AC8" s="901"/>
      <c r="AD8" s="901"/>
      <c r="AE8" s="901"/>
      <c r="AF8" s="219">
        <v>1441</v>
      </c>
      <c r="AG8" s="900"/>
      <c r="AH8" s="900"/>
      <c r="AI8" s="900"/>
      <c r="AJ8" s="900"/>
      <c r="AK8" s="900"/>
      <c r="AL8" s="219">
        <v>1442</v>
      </c>
      <c r="AM8" s="907"/>
      <c r="AN8" s="907"/>
      <c r="AO8" s="907"/>
      <c r="AP8" s="907"/>
      <c r="AQ8" s="219">
        <v>1443</v>
      </c>
      <c r="AR8" s="901"/>
      <c r="AS8" s="901"/>
      <c r="AT8" s="901"/>
      <c r="AU8" s="901"/>
      <c r="AV8" s="901"/>
      <c r="AW8" s="220" t="s">
        <v>9</v>
      </c>
    </row>
    <row r="9" spans="2:51" ht="27" customHeight="1">
      <c r="B9" s="897" t="s">
        <v>320</v>
      </c>
      <c r="C9" s="898"/>
      <c r="D9" s="898"/>
      <c r="E9" s="898"/>
      <c r="F9" s="899"/>
      <c r="G9" s="213">
        <v>1444</v>
      </c>
      <c r="H9" s="907"/>
      <c r="I9" s="907"/>
      <c r="J9" s="907"/>
      <c r="K9" s="907"/>
      <c r="L9" s="213">
        <v>1447</v>
      </c>
      <c r="M9" s="907"/>
      <c r="N9" s="907"/>
      <c r="O9" s="907"/>
      <c r="P9" s="907"/>
      <c r="Q9" s="219">
        <v>1448</v>
      </c>
      <c r="R9" s="907"/>
      <c r="S9" s="907"/>
      <c r="T9" s="907"/>
      <c r="U9" s="907"/>
      <c r="V9" s="219">
        <v>1449</v>
      </c>
      <c r="W9" s="907"/>
      <c r="X9" s="907"/>
      <c r="Y9" s="907"/>
      <c r="Z9" s="907"/>
      <c r="AA9" s="213">
        <v>1508</v>
      </c>
      <c r="AB9" s="901"/>
      <c r="AC9" s="901"/>
      <c r="AD9" s="901"/>
      <c r="AE9" s="901"/>
      <c r="AF9" s="219">
        <v>1509</v>
      </c>
      <c r="AG9" s="900"/>
      <c r="AH9" s="900"/>
      <c r="AI9" s="900"/>
      <c r="AJ9" s="900"/>
      <c r="AK9" s="900"/>
      <c r="AL9" s="219">
        <v>1510</v>
      </c>
      <c r="AM9" s="907"/>
      <c r="AN9" s="907"/>
      <c r="AO9" s="907"/>
      <c r="AP9" s="907"/>
      <c r="AQ9" s="219">
        <v>1511</v>
      </c>
      <c r="AR9" s="901"/>
      <c r="AS9" s="901"/>
      <c r="AT9" s="901"/>
      <c r="AU9" s="901"/>
      <c r="AV9" s="901"/>
      <c r="AW9" s="216" t="s">
        <v>366</v>
      </c>
    </row>
    <row r="10" spans="2:51" ht="27" customHeight="1">
      <c r="B10" s="897" t="s">
        <v>552</v>
      </c>
      <c r="C10" s="898"/>
      <c r="D10" s="898"/>
      <c r="E10" s="898"/>
      <c r="F10" s="899"/>
      <c r="G10" s="213">
        <v>1512</v>
      </c>
      <c r="H10" s="907"/>
      <c r="I10" s="907"/>
      <c r="J10" s="907"/>
      <c r="K10" s="907"/>
      <c r="L10" s="213">
        <v>1513</v>
      </c>
      <c r="M10" s="907">
        <f>+'RREE  at2022 determinado'!V22</f>
        <v>1397080.3</v>
      </c>
      <c r="N10" s="907"/>
      <c r="O10" s="907"/>
      <c r="P10" s="907"/>
      <c r="Q10" s="237"/>
      <c r="R10" s="238"/>
      <c r="S10" s="239"/>
      <c r="T10" s="239"/>
      <c r="U10" s="240"/>
      <c r="V10" s="237"/>
      <c r="W10" s="238"/>
      <c r="X10" s="239"/>
      <c r="Y10" s="239"/>
      <c r="Z10" s="240"/>
      <c r="AA10" s="213">
        <v>1514</v>
      </c>
      <c r="AB10" s="901"/>
      <c r="AC10" s="901"/>
      <c r="AD10" s="901"/>
      <c r="AE10" s="901"/>
      <c r="AF10" s="237"/>
      <c r="AG10" s="238"/>
      <c r="AH10" s="239"/>
      <c r="AI10" s="239"/>
      <c r="AJ10" s="239"/>
      <c r="AK10" s="240"/>
      <c r="AL10" s="237"/>
      <c r="AM10" s="238"/>
      <c r="AN10" s="239"/>
      <c r="AO10" s="239"/>
      <c r="AP10" s="240"/>
      <c r="AQ10" s="237"/>
      <c r="AR10" s="249"/>
      <c r="AS10" s="250"/>
      <c r="AT10" s="250"/>
      <c r="AU10" s="250"/>
      <c r="AV10" s="251"/>
      <c r="AW10" s="220" t="s">
        <v>9</v>
      </c>
    </row>
    <row r="11" spans="2:51" ht="27" customHeight="1">
      <c r="B11" s="897" t="s">
        <v>553</v>
      </c>
      <c r="C11" s="898"/>
      <c r="D11" s="898"/>
      <c r="E11" s="898"/>
      <c r="F11" s="899"/>
      <c r="G11" s="213">
        <v>1515</v>
      </c>
      <c r="H11" s="907"/>
      <c r="I11" s="907"/>
      <c r="J11" s="907"/>
      <c r="K11" s="907"/>
      <c r="L11" s="213">
        <v>1516</v>
      </c>
      <c r="M11" s="907"/>
      <c r="N11" s="907"/>
      <c r="O11" s="907"/>
      <c r="P11" s="907"/>
      <c r="Q11" s="219">
        <v>1517</v>
      </c>
      <c r="R11" s="907"/>
      <c r="S11" s="907"/>
      <c r="T11" s="907"/>
      <c r="U11" s="907"/>
      <c r="V11" s="219">
        <v>1518</v>
      </c>
      <c r="W11" s="907">
        <f>+'RREE  at2022 correcto'!X23+'RREE  at2022 correcto'!X25</f>
        <v>0</v>
      </c>
      <c r="X11" s="907"/>
      <c r="Y11" s="907"/>
      <c r="Z11" s="907"/>
      <c r="AA11" s="213">
        <v>1519</v>
      </c>
      <c r="AB11" s="901"/>
      <c r="AC11" s="901"/>
      <c r="AD11" s="901"/>
      <c r="AE11" s="901"/>
      <c r="AF11" s="219">
        <v>1520</v>
      </c>
      <c r="AG11" s="900"/>
      <c r="AH11" s="900"/>
      <c r="AI11" s="900"/>
      <c r="AJ11" s="900"/>
      <c r="AK11" s="900"/>
      <c r="AL11" s="219">
        <v>1521</v>
      </c>
      <c r="AM11" s="907">
        <f>+'RREE  at2022 correcto'!AC24</f>
        <v>0</v>
      </c>
      <c r="AN11" s="907"/>
      <c r="AO11" s="907"/>
      <c r="AP11" s="907"/>
      <c r="AQ11" s="219">
        <v>1522</v>
      </c>
      <c r="AR11" s="901"/>
      <c r="AS11" s="901"/>
      <c r="AT11" s="901"/>
      <c r="AU11" s="901"/>
      <c r="AV11" s="901"/>
      <c r="AW11" s="220" t="s">
        <v>9</v>
      </c>
    </row>
    <row r="12" spans="2:51" ht="27" customHeight="1">
      <c r="B12" s="908" t="s">
        <v>308</v>
      </c>
      <c r="C12" s="909"/>
      <c r="D12" s="909"/>
      <c r="E12" s="909"/>
      <c r="F12" s="910"/>
      <c r="G12" s="213">
        <v>1523</v>
      </c>
      <c r="H12" s="907"/>
      <c r="I12" s="907"/>
      <c r="J12" s="907"/>
      <c r="K12" s="907"/>
      <c r="L12" s="213">
        <v>1524</v>
      </c>
      <c r="M12" s="907"/>
      <c r="N12" s="907"/>
      <c r="O12" s="907"/>
      <c r="P12" s="907"/>
      <c r="Q12" s="219">
        <v>1525</v>
      </c>
      <c r="R12" s="907"/>
      <c r="S12" s="907"/>
      <c r="T12" s="907"/>
      <c r="U12" s="907"/>
      <c r="V12" s="219">
        <v>1526</v>
      </c>
      <c r="W12" s="907"/>
      <c r="X12" s="907"/>
      <c r="Y12" s="907"/>
      <c r="Z12" s="907"/>
      <c r="AA12" s="213">
        <v>1527</v>
      </c>
      <c r="AB12" s="901"/>
      <c r="AC12" s="901"/>
      <c r="AD12" s="901"/>
      <c r="AE12" s="901"/>
      <c r="AF12" s="219">
        <v>1528</v>
      </c>
      <c r="AG12" s="900"/>
      <c r="AH12" s="900"/>
      <c r="AI12" s="900"/>
      <c r="AJ12" s="900"/>
      <c r="AK12" s="900"/>
      <c r="AL12" s="219">
        <v>1529</v>
      </c>
      <c r="AM12" s="907"/>
      <c r="AN12" s="907"/>
      <c r="AO12" s="907"/>
      <c r="AP12" s="907"/>
      <c r="AQ12" s="219">
        <v>1530</v>
      </c>
      <c r="AR12" s="901"/>
      <c r="AS12" s="901"/>
      <c r="AT12" s="901"/>
      <c r="AU12" s="901"/>
      <c r="AV12" s="901"/>
      <c r="AW12" s="220" t="s">
        <v>9</v>
      </c>
    </row>
    <row r="13" spans="2:51" ht="27" customHeight="1">
      <c r="B13" s="908" t="s">
        <v>309</v>
      </c>
      <c r="C13" s="909"/>
      <c r="D13" s="909"/>
      <c r="E13" s="909"/>
      <c r="F13" s="910"/>
      <c r="G13" s="213">
        <v>1531</v>
      </c>
      <c r="H13" s="907"/>
      <c r="I13" s="907"/>
      <c r="J13" s="907"/>
      <c r="K13" s="907"/>
      <c r="L13" s="213">
        <v>1532</v>
      </c>
      <c r="M13" s="907"/>
      <c r="N13" s="907"/>
      <c r="O13" s="907"/>
      <c r="P13" s="907"/>
      <c r="Q13" s="219">
        <v>1533</v>
      </c>
      <c r="R13" s="907"/>
      <c r="S13" s="907"/>
      <c r="T13" s="907"/>
      <c r="U13" s="907"/>
      <c r="V13" s="219">
        <v>1534</v>
      </c>
      <c r="W13" s="907"/>
      <c r="X13" s="907"/>
      <c r="Y13" s="907"/>
      <c r="Z13" s="907"/>
      <c r="AA13" s="213">
        <v>1535</v>
      </c>
      <c r="AB13" s="901"/>
      <c r="AC13" s="901"/>
      <c r="AD13" s="901"/>
      <c r="AE13" s="901"/>
      <c r="AF13" s="219">
        <v>1536</v>
      </c>
      <c r="AG13" s="900"/>
      <c r="AH13" s="900"/>
      <c r="AI13" s="900"/>
      <c r="AJ13" s="900"/>
      <c r="AK13" s="900"/>
      <c r="AL13" s="219">
        <v>1537</v>
      </c>
      <c r="AM13" s="907"/>
      <c r="AN13" s="907"/>
      <c r="AO13" s="907"/>
      <c r="AP13" s="907"/>
      <c r="AQ13" s="219">
        <v>1538</v>
      </c>
      <c r="AR13" s="901"/>
      <c r="AS13" s="901"/>
      <c r="AT13" s="901"/>
      <c r="AU13" s="901"/>
      <c r="AV13" s="901"/>
      <c r="AW13" s="216" t="s">
        <v>366</v>
      </c>
    </row>
    <row r="14" spans="2:51" ht="27" customHeight="1">
      <c r="B14" s="897" t="s">
        <v>554</v>
      </c>
      <c r="C14" s="898"/>
      <c r="D14" s="898"/>
      <c r="E14" s="898"/>
      <c r="F14" s="899"/>
      <c r="G14" s="213">
        <v>1539</v>
      </c>
      <c r="H14" s="907"/>
      <c r="I14" s="907"/>
      <c r="J14" s="907"/>
      <c r="K14" s="907"/>
      <c r="L14" s="213">
        <v>1540</v>
      </c>
      <c r="M14" s="907">
        <f>-'RREE  at2022 determinado'!V28</f>
        <v>1111111</v>
      </c>
      <c r="N14" s="907"/>
      <c r="O14" s="907"/>
      <c r="P14" s="907"/>
      <c r="Q14" s="219">
        <v>1541</v>
      </c>
      <c r="R14" s="907"/>
      <c r="S14" s="907"/>
      <c r="T14" s="907"/>
      <c r="U14" s="907"/>
      <c r="V14" s="219">
        <v>1542</v>
      </c>
      <c r="W14" s="907">
        <f>-'RREE  at2022 correcto'!X34</f>
        <v>0</v>
      </c>
      <c r="X14" s="907"/>
      <c r="Y14" s="907"/>
      <c r="Z14" s="907"/>
      <c r="AA14" s="213">
        <v>1543</v>
      </c>
      <c r="AB14" s="901"/>
      <c r="AC14" s="901"/>
      <c r="AD14" s="901"/>
      <c r="AE14" s="901"/>
      <c r="AF14" s="219">
        <v>1544</v>
      </c>
      <c r="AG14" s="900"/>
      <c r="AH14" s="900"/>
      <c r="AI14" s="900"/>
      <c r="AJ14" s="900"/>
      <c r="AK14" s="900"/>
      <c r="AL14" s="219">
        <v>1547</v>
      </c>
      <c r="AM14" s="907">
        <f>-'RREE  at2022 correcto'!AC34</f>
        <v>0</v>
      </c>
      <c r="AN14" s="907"/>
      <c r="AO14" s="907"/>
      <c r="AP14" s="907"/>
      <c r="AQ14" s="219">
        <v>1548</v>
      </c>
      <c r="AR14" s="901"/>
      <c r="AS14" s="901"/>
      <c r="AT14" s="901"/>
      <c r="AU14" s="901"/>
      <c r="AV14" s="901"/>
      <c r="AW14" s="216" t="s">
        <v>366</v>
      </c>
    </row>
    <row r="15" spans="2:51" ht="45.6" customHeight="1">
      <c r="B15" s="897" t="s">
        <v>555</v>
      </c>
      <c r="C15" s="898"/>
      <c r="D15" s="898"/>
      <c r="E15" s="898"/>
      <c r="F15" s="899"/>
      <c r="G15" s="213">
        <v>1549</v>
      </c>
      <c r="H15" s="907"/>
      <c r="I15" s="907"/>
      <c r="J15" s="907"/>
      <c r="K15" s="907"/>
      <c r="L15" s="213">
        <v>1550</v>
      </c>
      <c r="M15" s="907"/>
      <c r="N15" s="907"/>
      <c r="O15" s="907"/>
      <c r="P15" s="907"/>
      <c r="Q15" s="219">
        <v>1551</v>
      </c>
      <c r="R15" s="907"/>
      <c r="S15" s="907"/>
      <c r="T15" s="907"/>
      <c r="U15" s="907"/>
      <c r="V15" s="219">
        <v>1552</v>
      </c>
      <c r="W15" s="907"/>
      <c r="X15" s="907"/>
      <c r="Y15" s="907"/>
      <c r="Z15" s="907"/>
      <c r="AA15" s="213">
        <v>1553</v>
      </c>
      <c r="AB15" s="901"/>
      <c r="AC15" s="901"/>
      <c r="AD15" s="901"/>
      <c r="AE15" s="901"/>
      <c r="AF15" s="219">
        <v>1554</v>
      </c>
      <c r="AG15" s="900"/>
      <c r="AH15" s="900"/>
      <c r="AI15" s="900"/>
      <c r="AJ15" s="900"/>
      <c r="AK15" s="900"/>
      <c r="AL15" s="219">
        <v>1555</v>
      </c>
      <c r="AM15" s="907"/>
      <c r="AN15" s="907"/>
      <c r="AO15" s="907"/>
      <c r="AP15" s="907"/>
      <c r="AQ15" s="219">
        <v>1556</v>
      </c>
      <c r="AR15" s="901"/>
      <c r="AS15" s="901"/>
      <c r="AT15" s="901"/>
      <c r="AU15" s="901"/>
      <c r="AV15" s="901"/>
      <c r="AW15" s="216" t="s">
        <v>366</v>
      </c>
    </row>
    <row r="16" spans="2:51" ht="47.1" customHeight="1">
      <c r="B16" s="897" t="s">
        <v>321</v>
      </c>
      <c r="C16" s="898"/>
      <c r="D16" s="898"/>
      <c r="E16" s="898"/>
      <c r="F16" s="899"/>
      <c r="G16" s="213">
        <v>1557</v>
      </c>
      <c r="H16" s="907"/>
      <c r="I16" s="907"/>
      <c r="J16" s="907"/>
      <c r="K16" s="907"/>
      <c r="L16" s="213">
        <v>1558</v>
      </c>
      <c r="M16" s="907">
        <f>-'RREE  at2022 determinado'!V45</f>
        <v>0</v>
      </c>
      <c r="N16" s="907"/>
      <c r="O16" s="907"/>
      <c r="P16" s="907"/>
      <c r="Q16" s="237"/>
      <c r="R16" s="252"/>
      <c r="S16" s="253"/>
      <c r="T16" s="253"/>
      <c r="U16" s="254"/>
      <c r="V16" s="237"/>
      <c r="W16" s="252"/>
      <c r="X16" s="253"/>
      <c r="Y16" s="253"/>
      <c r="Z16" s="254"/>
      <c r="AA16" s="213">
        <v>1559</v>
      </c>
      <c r="AB16" s="901"/>
      <c r="AC16" s="901"/>
      <c r="AD16" s="901"/>
      <c r="AE16" s="901"/>
      <c r="AF16" s="219">
        <v>1560</v>
      </c>
      <c r="AG16" s="900"/>
      <c r="AH16" s="900"/>
      <c r="AI16" s="900"/>
      <c r="AJ16" s="900"/>
      <c r="AK16" s="900"/>
      <c r="AL16" s="219">
        <v>1561</v>
      </c>
      <c r="AM16" s="907"/>
      <c r="AN16" s="907"/>
      <c r="AO16" s="907"/>
      <c r="AP16" s="907"/>
      <c r="AQ16" s="219">
        <v>1562</v>
      </c>
      <c r="AR16" s="901"/>
      <c r="AS16" s="901"/>
      <c r="AT16" s="901"/>
      <c r="AU16" s="901"/>
      <c r="AV16" s="901"/>
      <c r="AW16" s="216" t="s">
        <v>366</v>
      </c>
    </row>
    <row r="17" spans="2:49" s="225" customFormat="1" ht="38.1" customHeight="1">
      <c r="B17" s="917" t="s">
        <v>310</v>
      </c>
      <c r="C17" s="918"/>
      <c r="D17" s="918"/>
      <c r="E17" s="918"/>
      <c r="F17" s="919"/>
      <c r="G17" s="222">
        <v>1563</v>
      </c>
      <c r="H17" s="920">
        <f>+H5-H6+H8-H9+H10+H11+H12-H13-H14-H15-H16</f>
        <v>0</v>
      </c>
      <c r="I17" s="920"/>
      <c r="J17" s="920"/>
      <c r="K17" s="920"/>
      <c r="L17" s="222">
        <v>1564</v>
      </c>
      <c r="M17" s="920">
        <f>+M5+M10-M14</f>
        <v>286056.30000000005</v>
      </c>
      <c r="N17" s="920"/>
      <c r="O17" s="920"/>
      <c r="P17" s="920"/>
      <c r="Q17" s="222">
        <v>1565</v>
      </c>
      <c r="R17" s="920">
        <f>+R5-R6+R8-R9+R11+R12-R13-R14-R15</f>
        <v>0</v>
      </c>
      <c r="S17" s="920"/>
      <c r="T17" s="920"/>
      <c r="U17" s="920"/>
      <c r="V17" s="222">
        <v>1566</v>
      </c>
      <c r="W17" s="920">
        <f>+W5-W6+W8-W9+W11+W12-W13-W14-W15</f>
        <v>0</v>
      </c>
      <c r="X17" s="920"/>
      <c r="Y17" s="920"/>
      <c r="Z17" s="920"/>
      <c r="AA17" s="222">
        <v>1567</v>
      </c>
      <c r="AB17" s="920">
        <f>+AB5+AB8-AB9+AB10+AB11+AB12-AB13-AB14-AB15-AB16</f>
        <v>0</v>
      </c>
      <c r="AC17" s="920"/>
      <c r="AD17" s="920"/>
      <c r="AE17" s="920"/>
      <c r="AF17" s="223">
        <v>1568</v>
      </c>
      <c r="AG17" s="921">
        <f>+AG5+AG8-AG7-AG9+AG11+AG12-AG13-AG14-AG15-AG16</f>
        <v>0</v>
      </c>
      <c r="AH17" s="921"/>
      <c r="AI17" s="921"/>
      <c r="AJ17" s="921"/>
      <c r="AK17" s="921"/>
      <c r="AL17" s="223">
        <v>1569</v>
      </c>
      <c r="AM17" s="920">
        <f>+AM5-AM7+AM8-AM9+AM11+AM12-AM13-AM14-AM15-AM16</f>
        <v>0</v>
      </c>
      <c r="AN17" s="920"/>
      <c r="AO17" s="920"/>
      <c r="AP17" s="920"/>
      <c r="AQ17" s="223">
        <v>1570</v>
      </c>
      <c r="AR17" s="920">
        <f>+AR5</f>
        <v>0</v>
      </c>
      <c r="AS17" s="920"/>
      <c r="AT17" s="920"/>
      <c r="AU17" s="920"/>
      <c r="AV17" s="920"/>
      <c r="AW17" s="224" t="s">
        <v>27</v>
      </c>
    </row>
    <row r="18" spans="2:49" s="225" customFormat="1" ht="41.1" customHeight="1" thickBot="1">
      <c r="B18" s="911" t="s">
        <v>556</v>
      </c>
      <c r="C18" s="912"/>
      <c r="D18" s="912"/>
      <c r="E18" s="912"/>
      <c r="F18" s="913"/>
      <c r="G18" s="230">
        <v>1368</v>
      </c>
      <c r="H18" s="914"/>
      <c r="I18" s="915"/>
      <c r="J18" s="915"/>
      <c r="K18" s="916"/>
      <c r="L18" s="230">
        <v>1371</v>
      </c>
      <c r="M18" s="914"/>
      <c r="N18" s="915"/>
      <c r="O18" s="915"/>
      <c r="P18" s="916"/>
      <c r="Q18" s="230">
        <v>1571</v>
      </c>
      <c r="R18" s="914"/>
      <c r="S18" s="915"/>
      <c r="T18" s="915"/>
      <c r="U18" s="916"/>
      <c r="V18" s="230">
        <v>1572</v>
      </c>
      <c r="W18" s="914"/>
      <c r="X18" s="915"/>
      <c r="Y18" s="915"/>
      <c r="Z18" s="916"/>
      <c r="AA18" s="255"/>
      <c r="AB18" s="256"/>
      <c r="AC18" s="418"/>
      <c r="AD18" s="418"/>
      <c r="AE18" s="418"/>
      <c r="AF18" s="255"/>
      <c r="AG18" s="417"/>
      <c r="AH18" s="418"/>
      <c r="AI18" s="418"/>
      <c r="AJ18" s="418"/>
      <c r="AK18" s="259"/>
      <c r="AL18" s="255"/>
      <c r="AM18" s="255"/>
      <c r="AN18" s="260"/>
      <c r="AO18" s="260"/>
      <c r="AP18" s="261"/>
      <c r="AQ18" s="255"/>
      <c r="AR18" s="255"/>
      <c r="AS18" s="260"/>
      <c r="AT18" s="260"/>
      <c r="AU18" s="260"/>
      <c r="AV18" s="261"/>
      <c r="AW18" s="262" t="s">
        <v>27</v>
      </c>
    </row>
  </sheetData>
  <mergeCells count="118">
    <mergeCell ref="B18:F18"/>
    <mergeCell ref="H18:K18"/>
    <mergeCell ref="M18:P18"/>
    <mergeCell ref="R18:U18"/>
    <mergeCell ref="W18:Z18"/>
    <mergeCell ref="AR16:AV16"/>
    <mergeCell ref="B17:F17"/>
    <mergeCell ref="H17:K17"/>
    <mergeCell ref="M17:P17"/>
    <mergeCell ref="R17:U17"/>
    <mergeCell ref="W17:Z17"/>
    <mergeCell ref="AB17:AE17"/>
    <mergeCell ref="AG17:AK17"/>
    <mergeCell ref="AM17:AP17"/>
    <mergeCell ref="AR17:AV17"/>
    <mergeCell ref="B16:F16"/>
    <mergeCell ref="H16:K16"/>
    <mergeCell ref="M16:P16"/>
    <mergeCell ref="AB16:AE16"/>
    <mergeCell ref="AG16:AK16"/>
    <mergeCell ref="AM16:AP16"/>
    <mergeCell ref="B15:F15"/>
    <mergeCell ref="H15:K15"/>
    <mergeCell ref="M15:P15"/>
    <mergeCell ref="R15:U15"/>
    <mergeCell ref="W15:Z15"/>
    <mergeCell ref="AB15:AE15"/>
    <mergeCell ref="AG15:AK15"/>
    <mergeCell ref="AM15:AP15"/>
    <mergeCell ref="AR15:AV15"/>
    <mergeCell ref="B14:F14"/>
    <mergeCell ref="H14:K14"/>
    <mergeCell ref="M14:P14"/>
    <mergeCell ref="R14:U14"/>
    <mergeCell ref="W14:Z14"/>
    <mergeCell ref="AB14:AE14"/>
    <mergeCell ref="AG14:AK14"/>
    <mergeCell ref="AM14:AP14"/>
    <mergeCell ref="AR14:AV14"/>
    <mergeCell ref="B13:F13"/>
    <mergeCell ref="H13:K13"/>
    <mergeCell ref="M13:P13"/>
    <mergeCell ref="R13:U13"/>
    <mergeCell ref="W13:Z13"/>
    <mergeCell ref="AB13:AE13"/>
    <mergeCell ref="AG13:AK13"/>
    <mergeCell ref="AM13:AP13"/>
    <mergeCell ref="AR13:AV13"/>
    <mergeCell ref="AG11:AK11"/>
    <mergeCell ref="AM11:AP11"/>
    <mergeCell ref="AR11:AV11"/>
    <mergeCell ref="B12:F12"/>
    <mergeCell ref="H12:K12"/>
    <mergeCell ref="M12:P12"/>
    <mergeCell ref="R12:U12"/>
    <mergeCell ref="W12:Z12"/>
    <mergeCell ref="AB12:AE12"/>
    <mergeCell ref="AG12:AK12"/>
    <mergeCell ref="AM12:AP12"/>
    <mergeCell ref="AR12:AV12"/>
    <mergeCell ref="B10:F10"/>
    <mergeCell ref="H10:K10"/>
    <mergeCell ref="M10:P10"/>
    <mergeCell ref="AB10:AE10"/>
    <mergeCell ref="B11:F11"/>
    <mergeCell ref="H11:K11"/>
    <mergeCell ref="M11:P11"/>
    <mergeCell ref="R11:U11"/>
    <mergeCell ref="W11:Z11"/>
    <mergeCell ref="AB11:AE11"/>
    <mergeCell ref="B9:F9"/>
    <mergeCell ref="H9:K9"/>
    <mergeCell ref="M9:P9"/>
    <mergeCell ref="R9:U9"/>
    <mergeCell ref="W9:Z9"/>
    <mergeCell ref="AB9:AE9"/>
    <mergeCell ref="AG9:AK9"/>
    <mergeCell ref="AM9:AP9"/>
    <mergeCell ref="AR9:AV9"/>
    <mergeCell ref="B8:F8"/>
    <mergeCell ref="H8:K8"/>
    <mergeCell ref="M8:P8"/>
    <mergeCell ref="R8:U8"/>
    <mergeCell ref="W8:Z8"/>
    <mergeCell ref="AB8:AE8"/>
    <mergeCell ref="AG8:AK8"/>
    <mergeCell ref="AM8:AP8"/>
    <mergeCell ref="AR8:AV8"/>
    <mergeCell ref="B6:F6"/>
    <mergeCell ref="H6:K6"/>
    <mergeCell ref="M6:P6"/>
    <mergeCell ref="R6:U6"/>
    <mergeCell ref="W6:Z6"/>
    <mergeCell ref="B7:F7"/>
    <mergeCell ref="AG7:AK7"/>
    <mergeCell ref="AM7:AP7"/>
    <mergeCell ref="B5:F5"/>
    <mergeCell ref="H5:K5"/>
    <mergeCell ref="M5:P5"/>
    <mergeCell ref="R5:U5"/>
    <mergeCell ref="W5:Z5"/>
    <mergeCell ref="B2:F4"/>
    <mergeCell ref="G2:AE2"/>
    <mergeCell ref="AB5:AE5"/>
    <mergeCell ref="AG5:AK5"/>
    <mergeCell ref="AF2:AV2"/>
    <mergeCell ref="G3:P3"/>
    <mergeCell ref="Q3:Z3"/>
    <mergeCell ref="AA3:AE4"/>
    <mergeCell ref="AF3:AK4"/>
    <mergeCell ref="AL3:AP4"/>
    <mergeCell ref="AQ3:AV4"/>
    <mergeCell ref="G4:K4"/>
    <mergeCell ref="L4:P4"/>
    <mergeCell ref="Q4:U4"/>
    <mergeCell ref="V4:Z4"/>
    <mergeCell ref="AM5:AP5"/>
    <mergeCell ref="AR5:AV5"/>
  </mergeCells>
  <hyperlinks>
    <hyperlink ref="B2:F4" location="'Indice F22'!A1" display="'Indice F22'!A1"/>
  </hyperlinks>
  <pageMargins left="0.23622047244094491" right="0.23622047244094491" top="0.74803149606299213" bottom="0.74803149606299213" header="0.31496062992125984" footer="0.31496062992125984"/>
  <pageSetup scale="4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Z17"/>
  <sheetViews>
    <sheetView showGridLines="0" zoomScale="70" zoomScaleNormal="70" workbookViewId="0">
      <selection activeCell="I11" sqref="I11:M11"/>
    </sheetView>
  </sheetViews>
  <sheetFormatPr baseColWidth="10" defaultColWidth="11.5703125" defaultRowHeight="14.25"/>
  <cols>
    <col min="1" max="1" width="1.85546875" style="203" customWidth="1"/>
    <col min="2" max="5" width="4.5703125" style="203" customWidth="1"/>
    <col min="6" max="6" width="23.42578125" style="203" customWidth="1"/>
    <col min="7" max="7" width="13.42578125" style="203" customWidth="1"/>
    <col min="8" max="9" width="8.5703125" style="203" customWidth="1"/>
    <col min="10" max="10" width="6.140625" style="203" customWidth="1"/>
    <col min="11" max="12" width="4.5703125" style="203" customWidth="1"/>
    <col min="13" max="13" width="3.85546875" style="203" customWidth="1"/>
    <col min="14" max="14" width="8" style="203" customWidth="1"/>
    <col min="15" max="15" width="8.42578125" style="203" customWidth="1"/>
    <col min="16" max="18" width="4.5703125" style="203" customWidth="1"/>
    <col min="19" max="19" width="4.85546875" style="203" customWidth="1"/>
    <col min="20" max="20" width="9.140625" style="203" customWidth="1"/>
    <col min="21" max="21" width="7.85546875" style="203" customWidth="1"/>
    <col min="22" max="22" width="8.42578125" style="203" customWidth="1"/>
    <col min="23" max="23" width="4.5703125" style="203" customWidth="1"/>
    <col min="24" max="24" width="7.85546875" style="203" customWidth="1"/>
    <col min="25" max="25" width="4.28515625" style="203" customWidth="1"/>
    <col min="26" max="26" width="8.140625" style="203" customWidth="1"/>
    <col min="27" max="27" width="7.85546875" style="203" customWidth="1"/>
    <col min="28" max="28" width="4.5703125" style="203" customWidth="1"/>
    <col min="29" max="29" width="10.5703125" style="203" customWidth="1"/>
    <col min="30" max="30" width="9.140625" style="203" customWidth="1"/>
    <col min="31" max="31" width="2.5703125" style="203" customWidth="1"/>
    <col min="32" max="32" width="8.42578125" style="203" customWidth="1"/>
    <col min="33" max="33" width="9" style="203" customWidth="1"/>
    <col min="34" max="36" width="4.5703125" style="203" customWidth="1"/>
    <col min="37" max="37" width="7.140625" style="203" customWidth="1"/>
    <col min="38" max="38" width="8.5703125" style="203" customWidth="1"/>
    <col min="39" max="42" width="4.5703125" style="203" customWidth="1"/>
    <col min="43" max="44" width="11.5703125" style="203"/>
    <col min="45" max="45" width="7.140625" style="203" customWidth="1"/>
    <col min="46" max="46" width="7.42578125" style="203" customWidth="1"/>
    <col min="47" max="47" width="6.5703125" style="203" customWidth="1"/>
    <col min="48" max="48" width="8.140625" style="203" customWidth="1"/>
    <col min="49" max="49" width="1.5703125" style="203" customWidth="1"/>
    <col min="50" max="50" width="11.5703125" style="203"/>
    <col min="51" max="51" width="4.42578125" style="203" customWidth="1"/>
    <col min="52" max="52" width="4.85546875" style="203" customWidth="1"/>
    <col min="53" max="53" width="3.5703125" style="203" customWidth="1"/>
    <col min="54" max="54" width="4.42578125" style="203" customWidth="1"/>
    <col min="55" max="256" width="11.5703125" style="203"/>
    <col min="257" max="257" width="1.85546875" style="203" customWidth="1"/>
    <col min="258" max="261" width="4.5703125" style="203" customWidth="1"/>
    <col min="262" max="262" width="23.42578125" style="203" customWidth="1"/>
    <col min="263" max="263" width="13.42578125" style="203" customWidth="1"/>
    <col min="264" max="265" width="8.5703125" style="203" customWidth="1"/>
    <col min="266" max="266" width="6.140625" style="203" customWidth="1"/>
    <col min="267" max="268" width="4.5703125" style="203" customWidth="1"/>
    <col min="269" max="269" width="3.85546875" style="203" customWidth="1"/>
    <col min="270" max="270" width="8" style="203" customWidth="1"/>
    <col min="271" max="271" width="8.42578125" style="203" customWidth="1"/>
    <col min="272" max="274" width="4.5703125" style="203" customWidth="1"/>
    <col min="275" max="275" width="4.85546875" style="203" customWidth="1"/>
    <col min="276" max="276" width="9.140625" style="203" customWidth="1"/>
    <col min="277" max="277" width="7.85546875" style="203" customWidth="1"/>
    <col min="278" max="278" width="8.42578125" style="203" customWidth="1"/>
    <col min="279" max="279" width="4.5703125" style="203" customWidth="1"/>
    <col min="280" max="280" width="7.85546875" style="203" customWidth="1"/>
    <col min="281" max="281" width="4.28515625" style="203" customWidth="1"/>
    <col min="282" max="282" width="8.140625" style="203" customWidth="1"/>
    <col min="283" max="283" width="7.85546875" style="203" customWidth="1"/>
    <col min="284" max="284" width="4.5703125" style="203" customWidth="1"/>
    <col min="285" max="285" width="10.5703125" style="203" customWidth="1"/>
    <col min="286" max="286" width="9.140625" style="203" customWidth="1"/>
    <col min="287" max="287" width="2.5703125" style="203" customWidth="1"/>
    <col min="288" max="288" width="8.42578125" style="203" customWidth="1"/>
    <col min="289" max="289" width="9" style="203" customWidth="1"/>
    <col min="290" max="292" width="4.5703125" style="203" customWidth="1"/>
    <col min="293" max="293" width="7.140625" style="203" customWidth="1"/>
    <col min="294" max="294" width="8.5703125" style="203" customWidth="1"/>
    <col min="295" max="298" width="4.5703125" style="203" customWidth="1"/>
    <col min="299" max="300" width="11.5703125" style="203"/>
    <col min="301" max="301" width="7.140625" style="203" customWidth="1"/>
    <col min="302" max="302" width="7.42578125" style="203" customWidth="1"/>
    <col min="303" max="303" width="6.5703125" style="203" customWidth="1"/>
    <col min="304" max="304" width="8.140625" style="203" customWidth="1"/>
    <col min="305" max="305" width="1.5703125" style="203" customWidth="1"/>
    <col min="306" max="306" width="11.5703125" style="203"/>
    <col min="307" max="307" width="4.42578125" style="203" customWidth="1"/>
    <col min="308" max="308" width="4.85546875" style="203" customWidth="1"/>
    <col min="309" max="309" width="3.5703125" style="203" customWidth="1"/>
    <col min="310" max="310" width="4.42578125" style="203" customWidth="1"/>
    <col min="311" max="512" width="11.5703125" style="203"/>
    <col min="513" max="513" width="1.85546875" style="203" customWidth="1"/>
    <col min="514" max="517" width="4.5703125" style="203" customWidth="1"/>
    <col min="518" max="518" width="23.42578125" style="203" customWidth="1"/>
    <col min="519" max="519" width="13.42578125" style="203" customWidth="1"/>
    <col min="520" max="521" width="8.5703125" style="203" customWidth="1"/>
    <col min="522" max="522" width="6.140625" style="203" customWidth="1"/>
    <col min="523" max="524" width="4.5703125" style="203" customWidth="1"/>
    <col min="525" max="525" width="3.85546875" style="203" customWidth="1"/>
    <col min="526" max="526" width="8" style="203" customWidth="1"/>
    <col min="527" max="527" width="8.42578125" style="203" customWidth="1"/>
    <col min="528" max="530" width="4.5703125" style="203" customWidth="1"/>
    <col min="531" max="531" width="4.85546875" style="203" customWidth="1"/>
    <col min="532" max="532" width="9.140625" style="203" customWidth="1"/>
    <col min="533" max="533" width="7.85546875" style="203" customWidth="1"/>
    <col min="534" max="534" width="8.42578125" style="203" customWidth="1"/>
    <col min="535" max="535" width="4.5703125" style="203" customWidth="1"/>
    <col min="536" max="536" width="7.85546875" style="203" customWidth="1"/>
    <col min="537" max="537" width="4.28515625" style="203" customWidth="1"/>
    <col min="538" max="538" width="8.140625" style="203" customWidth="1"/>
    <col min="539" max="539" width="7.85546875" style="203" customWidth="1"/>
    <col min="540" max="540" width="4.5703125" style="203" customWidth="1"/>
    <col min="541" max="541" width="10.5703125" style="203" customWidth="1"/>
    <col min="542" max="542" width="9.140625" style="203" customWidth="1"/>
    <col min="543" max="543" width="2.5703125" style="203" customWidth="1"/>
    <col min="544" max="544" width="8.42578125" style="203" customWidth="1"/>
    <col min="545" max="545" width="9" style="203" customWidth="1"/>
    <col min="546" max="548" width="4.5703125" style="203" customWidth="1"/>
    <col min="549" max="549" width="7.140625" style="203" customWidth="1"/>
    <col min="550" max="550" width="8.5703125" style="203" customWidth="1"/>
    <col min="551" max="554" width="4.5703125" style="203" customWidth="1"/>
    <col min="555" max="556" width="11.5703125" style="203"/>
    <col min="557" max="557" width="7.140625" style="203" customWidth="1"/>
    <col min="558" max="558" width="7.42578125" style="203" customWidth="1"/>
    <col min="559" max="559" width="6.5703125" style="203" customWidth="1"/>
    <col min="560" max="560" width="8.140625" style="203" customWidth="1"/>
    <col min="561" max="561" width="1.5703125" style="203" customWidth="1"/>
    <col min="562" max="562" width="11.5703125" style="203"/>
    <col min="563" max="563" width="4.42578125" style="203" customWidth="1"/>
    <col min="564" max="564" width="4.85546875" style="203" customWidth="1"/>
    <col min="565" max="565" width="3.5703125" style="203" customWidth="1"/>
    <col min="566" max="566" width="4.42578125" style="203" customWidth="1"/>
    <col min="567" max="768" width="11.5703125" style="203"/>
    <col min="769" max="769" width="1.85546875" style="203" customWidth="1"/>
    <col min="770" max="773" width="4.5703125" style="203" customWidth="1"/>
    <col min="774" max="774" width="23.42578125" style="203" customWidth="1"/>
    <col min="775" max="775" width="13.42578125" style="203" customWidth="1"/>
    <col min="776" max="777" width="8.5703125" style="203" customWidth="1"/>
    <col min="778" max="778" width="6.140625" style="203" customWidth="1"/>
    <col min="779" max="780" width="4.5703125" style="203" customWidth="1"/>
    <col min="781" max="781" width="3.85546875" style="203" customWidth="1"/>
    <col min="782" max="782" width="8" style="203" customWidth="1"/>
    <col min="783" max="783" width="8.42578125" style="203" customWidth="1"/>
    <col min="784" max="786" width="4.5703125" style="203" customWidth="1"/>
    <col min="787" max="787" width="4.85546875" style="203" customWidth="1"/>
    <col min="788" max="788" width="9.140625" style="203" customWidth="1"/>
    <col min="789" max="789" width="7.85546875" style="203" customWidth="1"/>
    <col min="790" max="790" width="8.42578125" style="203" customWidth="1"/>
    <col min="791" max="791" width="4.5703125" style="203" customWidth="1"/>
    <col min="792" max="792" width="7.85546875" style="203" customWidth="1"/>
    <col min="793" max="793" width="4.28515625" style="203" customWidth="1"/>
    <col min="794" max="794" width="8.140625" style="203" customWidth="1"/>
    <col min="795" max="795" width="7.85546875" style="203" customWidth="1"/>
    <col min="796" max="796" width="4.5703125" style="203" customWidth="1"/>
    <col min="797" max="797" width="10.5703125" style="203" customWidth="1"/>
    <col min="798" max="798" width="9.140625" style="203" customWidth="1"/>
    <col min="799" max="799" width="2.5703125" style="203" customWidth="1"/>
    <col min="800" max="800" width="8.42578125" style="203" customWidth="1"/>
    <col min="801" max="801" width="9" style="203" customWidth="1"/>
    <col min="802" max="804" width="4.5703125" style="203" customWidth="1"/>
    <col min="805" max="805" width="7.140625" style="203" customWidth="1"/>
    <col min="806" max="806" width="8.5703125" style="203" customWidth="1"/>
    <col min="807" max="810" width="4.5703125" style="203" customWidth="1"/>
    <col min="811" max="812" width="11.5703125" style="203"/>
    <col min="813" max="813" width="7.140625" style="203" customWidth="1"/>
    <col min="814" max="814" width="7.42578125" style="203" customWidth="1"/>
    <col min="815" max="815" width="6.5703125" style="203" customWidth="1"/>
    <col min="816" max="816" width="8.140625" style="203" customWidth="1"/>
    <col min="817" max="817" width="1.5703125" style="203" customWidth="1"/>
    <col min="818" max="818" width="11.5703125" style="203"/>
    <col min="819" max="819" width="4.42578125" style="203" customWidth="1"/>
    <col min="820" max="820" width="4.85546875" style="203" customWidth="1"/>
    <col min="821" max="821" width="3.5703125" style="203" customWidth="1"/>
    <col min="822" max="822" width="4.42578125" style="203" customWidth="1"/>
    <col min="823" max="1024" width="11.5703125" style="203"/>
    <col min="1025" max="1025" width="1.85546875" style="203" customWidth="1"/>
    <col min="1026" max="1029" width="4.5703125" style="203" customWidth="1"/>
    <col min="1030" max="1030" width="23.42578125" style="203" customWidth="1"/>
    <col min="1031" max="1031" width="13.42578125" style="203" customWidth="1"/>
    <col min="1032" max="1033" width="8.5703125" style="203" customWidth="1"/>
    <col min="1034" max="1034" width="6.140625" style="203" customWidth="1"/>
    <col min="1035" max="1036" width="4.5703125" style="203" customWidth="1"/>
    <col min="1037" max="1037" width="3.85546875" style="203" customWidth="1"/>
    <col min="1038" max="1038" width="8" style="203" customWidth="1"/>
    <col min="1039" max="1039" width="8.42578125" style="203" customWidth="1"/>
    <col min="1040" max="1042" width="4.5703125" style="203" customWidth="1"/>
    <col min="1043" max="1043" width="4.85546875" style="203" customWidth="1"/>
    <col min="1044" max="1044" width="9.140625" style="203" customWidth="1"/>
    <col min="1045" max="1045" width="7.85546875" style="203" customWidth="1"/>
    <col min="1046" max="1046" width="8.42578125" style="203" customWidth="1"/>
    <col min="1047" max="1047" width="4.5703125" style="203" customWidth="1"/>
    <col min="1048" max="1048" width="7.85546875" style="203" customWidth="1"/>
    <col min="1049" max="1049" width="4.28515625" style="203" customWidth="1"/>
    <col min="1050" max="1050" width="8.140625" style="203" customWidth="1"/>
    <col min="1051" max="1051" width="7.85546875" style="203" customWidth="1"/>
    <col min="1052" max="1052" width="4.5703125" style="203" customWidth="1"/>
    <col min="1053" max="1053" width="10.5703125" style="203" customWidth="1"/>
    <col min="1054" max="1054" width="9.140625" style="203" customWidth="1"/>
    <col min="1055" max="1055" width="2.5703125" style="203" customWidth="1"/>
    <col min="1056" max="1056" width="8.42578125" style="203" customWidth="1"/>
    <col min="1057" max="1057" width="9" style="203" customWidth="1"/>
    <col min="1058" max="1060" width="4.5703125" style="203" customWidth="1"/>
    <col min="1061" max="1061" width="7.140625" style="203" customWidth="1"/>
    <col min="1062" max="1062" width="8.5703125" style="203" customWidth="1"/>
    <col min="1063" max="1066" width="4.5703125" style="203" customWidth="1"/>
    <col min="1067" max="1068" width="11.5703125" style="203"/>
    <col min="1069" max="1069" width="7.140625" style="203" customWidth="1"/>
    <col min="1070" max="1070" width="7.42578125" style="203" customWidth="1"/>
    <col min="1071" max="1071" width="6.5703125" style="203" customWidth="1"/>
    <col min="1072" max="1072" width="8.140625" style="203" customWidth="1"/>
    <col min="1073" max="1073" width="1.5703125" style="203" customWidth="1"/>
    <col min="1074" max="1074" width="11.5703125" style="203"/>
    <col min="1075" max="1075" width="4.42578125" style="203" customWidth="1"/>
    <col min="1076" max="1076" width="4.85546875" style="203" customWidth="1"/>
    <col min="1077" max="1077" width="3.5703125" style="203" customWidth="1"/>
    <col min="1078" max="1078" width="4.42578125" style="203" customWidth="1"/>
    <col min="1079" max="1280" width="11.5703125" style="203"/>
    <col min="1281" max="1281" width="1.85546875" style="203" customWidth="1"/>
    <col min="1282" max="1285" width="4.5703125" style="203" customWidth="1"/>
    <col min="1286" max="1286" width="23.42578125" style="203" customWidth="1"/>
    <col min="1287" max="1287" width="13.42578125" style="203" customWidth="1"/>
    <col min="1288" max="1289" width="8.5703125" style="203" customWidth="1"/>
    <col min="1290" max="1290" width="6.140625" style="203" customWidth="1"/>
    <col min="1291" max="1292" width="4.5703125" style="203" customWidth="1"/>
    <col min="1293" max="1293" width="3.85546875" style="203" customWidth="1"/>
    <col min="1294" max="1294" width="8" style="203" customWidth="1"/>
    <col min="1295" max="1295" width="8.42578125" style="203" customWidth="1"/>
    <col min="1296" max="1298" width="4.5703125" style="203" customWidth="1"/>
    <col min="1299" max="1299" width="4.85546875" style="203" customWidth="1"/>
    <col min="1300" max="1300" width="9.140625" style="203" customWidth="1"/>
    <col min="1301" max="1301" width="7.85546875" style="203" customWidth="1"/>
    <col min="1302" max="1302" width="8.42578125" style="203" customWidth="1"/>
    <col min="1303" max="1303" width="4.5703125" style="203" customWidth="1"/>
    <col min="1304" max="1304" width="7.85546875" style="203" customWidth="1"/>
    <col min="1305" max="1305" width="4.28515625" style="203" customWidth="1"/>
    <col min="1306" max="1306" width="8.140625" style="203" customWidth="1"/>
    <col min="1307" max="1307" width="7.85546875" style="203" customWidth="1"/>
    <col min="1308" max="1308" width="4.5703125" style="203" customWidth="1"/>
    <col min="1309" max="1309" width="10.5703125" style="203" customWidth="1"/>
    <col min="1310" max="1310" width="9.140625" style="203" customWidth="1"/>
    <col min="1311" max="1311" width="2.5703125" style="203" customWidth="1"/>
    <col min="1312" max="1312" width="8.42578125" style="203" customWidth="1"/>
    <col min="1313" max="1313" width="9" style="203" customWidth="1"/>
    <col min="1314" max="1316" width="4.5703125" style="203" customWidth="1"/>
    <col min="1317" max="1317" width="7.140625" style="203" customWidth="1"/>
    <col min="1318" max="1318" width="8.5703125" style="203" customWidth="1"/>
    <col min="1319" max="1322" width="4.5703125" style="203" customWidth="1"/>
    <col min="1323" max="1324" width="11.5703125" style="203"/>
    <col min="1325" max="1325" width="7.140625" style="203" customWidth="1"/>
    <col min="1326" max="1326" width="7.42578125" style="203" customWidth="1"/>
    <col min="1327" max="1327" width="6.5703125" style="203" customWidth="1"/>
    <col min="1328" max="1328" width="8.140625" style="203" customWidth="1"/>
    <col min="1329" max="1329" width="1.5703125" style="203" customWidth="1"/>
    <col min="1330" max="1330" width="11.5703125" style="203"/>
    <col min="1331" max="1331" width="4.42578125" style="203" customWidth="1"/>
    <col min="1332" max="1332" width="4.85546875" style="203" customWidth="1"/>
    <col min="1333" max="1333" width="3.5703125" style="203" customWidth="1"/>
    <col min="1334" max="1334" width="4.42578125" style="203" customWidth="1"/>
    <col min="1335" max="1536" width="11.5703125" style="203"/>
    <col min="1537" max="1537" width="1.85546875" style="203" customWidth="1"/>
    <col min="1538" max="1541" width="4.5703125" style="203" customWidth="1"/>
    <col min="1542" max="1542" width="23.42578125" style="203" customWidth="1"/>
    <col min="1543" max="1543" width="13.42578125" style="203" customWidth="1"/>
    <col min="1544" max="1545" width="8.5703125" style="203" customWidth="1"/>
    <col min="1546" max="1546" width="6.140625" style="203" customWidth="1"/>
    <col min="1547" max="1548" width="4.5703125" style="203" customWidth="1"/>
    <col min="1549" max="1549" width="3.85546875" style="203" customWidth="1"/>
    <col min="1550" max="1550" width="8" style="203" customWidth="1"/>
    <col min="1551" max="1551" width="8.42578125" style="203" customWidth="1"/>
    <col min="1552" max="1554" width="4.5703125" style="203" customWidth="1"/>
    <col min="1555" max="1555" width="4.85546875" style="203" customWidth="1"/>
    <col min="1556" max="1556" width="9.140625" style="203" customWidth="1"/>
    <col min="1557" max="1557" width="7.85546875" style="203" customWidth="1"/>
    <col min="1558" max="1558" width="8.42578125" style="203" customWidth="1"/>
    <col min="1559" max="1559" width="4.5703125" style="203" customWidth="1"/>
    <col min="1560" max="1560" width="7.85546875" style="203" customWidth="1"/>
    <col min="1561" max="1561" width="4.28515625" style="203" customWidth="1"/>
    <col min="1562" max="1562" width="8.140625" style="203" customWidth="1"/>
    <col min="1563" max="1563" width="7.85546875" style="203" customWidth="1"/>
    <col min="1564" max="1564" width="4.5703125" style="203" customWidth="1"/>
    <col min="1565" max="1565" width="10.5703125" style="203" customWidth="1"/>
    <col min="1566" max="1566" width="9.140625" style="203" customWidth="1"/>
    <col min="1567" max="1567" width="2.5703125" style="203" customWidth="1"/>
    <col min="1568" max="1568" width="8.42578125" style="203" customWidth="1"/>
    <col min="1569" max="1569" width="9" style="203" customWidth="1"/>
    <col min="1570" max="1572" width="4.5703125" style="203" customWidth="1"/>
    <col min="1573" max="1573" width="7.140625" style="203" customWidth="1"/>
    <col min="1574" max="1574" width="8.5703125" style="203" customWidth="1"/>
    <col min="1575" max="1578" width="4.5703125" style="203" customWidth="1"/>
    <col min="1579" max="1580" width="11.5703125" style="203"/>
    <col min="1581" max="1581" width="7.140625" style="203" customWidth="1"/>
    <col min="1582" max="1582" width="7.42578125" style="203" customWidth="1"/>
    <col min="1583" max="1583" width="6.5703125" style="203" customWidth="1"/>
    <col min="1584" max="1584" width="8.140625" style="203" customWidth="1"/>
    <col min="1585" max="1585" width="1.5703125" style="203" customWidth="1"/>
    <col min="1586" max="1586" width="11.5703125" style="203"/>
    <col min="1587" max="1587" width="4.42578125" style="203" customWidth="1"/>
    <col min="1588" max="1588" width="4.85546875" style="203" customWidth="1"/>
    <col min="1589" max="1589" width="3.5703125" style="203" customWidth="1"/>
    <col min="1590" max="1590" width="4.42578125" style="203" customWidth="1"/>
    <col min="1591" max="1792" width="11.5703125" style="203"/>
    <col min="1793" max="1793" width="1.85546875" style="203" customWidth="1"/>
    <col min="1794" max="1797" width="4.5703125" style="203" customWidth="1"/>
    <col min="1798" max="1798" width="23.42578125" style="203" customWidth="1"/>
    <col min="1799" max="1799" width="13.42578125" style="203" customWidth="1"/>
    <col min="1800" max="1801" width="8.5703125" style="203" customWidth="1"/>
    <col min="1802" max="1802" width="6.140625" style="203" customWidth="1"/>
    <col min="1803" max="1804" width="4.5703125" style="203" customWidth="1"/>
    <col min="1805" max="1805" width="3.85546875" style="203" customWidth="1"/>
    <col min="1806" max="1806" width="8" style="203" customWidth="1"/>
    <col min="1807" max="1807" width="8.42578125" style="203" customWidth="1"/>
    <col min="1808" max="1810" width="4.5703125" style="203" customWidth="1"/>
    <col min="1811" max="1811" width="4.85546875" style="203" customWidth="1"/>
    <col min="1812" max="1812" width="9.140625" style="203" customWidth="1"/>
    <col min="1813" max="1813" width="7.85546875" style="203" customWidth="1"/>
    <col min="1814" max="1814" width="8.42578125" style="203" customWidth="1"/>
    <col min="1815" max="1815" width="4.5703125" style="203" customWidth="1"/>
    <col min="1816" max="1816" width="7.85546875" style="203" customWidth="1"/>
    <col min="1817" max="1817" width="4.28515625" style="203" customWidth="1"/>
    <col min="1818" max="1818" width="8.140625" style="203" customWidth="1"/>
    <col min="1819" max="1819" width="7.85546875" style="203" customWidth="1"/>
    <col min="1820" max="1820" width="4.5703125" style="203" customWidth="1"/>
    <col min="1821" max="1821" width="10.5703125" style="203" customWidth="1"/>
    <col min="1822" max="1822" width="9.140625" style="203" customWidth="1"/>
    <col min="1823" max="1823" width="2.5703125" style="203" customWidth="1"/>
    <col min="1824" max="1824" width="8.42578125" style="203" customWidth="1"/>
    <col min="1825" max="1825" width="9" style="203" customWidth="1"/>
    <col min="1826" max="1828" width="4.5703125" style="203" customWidth="1"/>
    <col min="1829" max="1829" width="7.140625" style="203" customWidth="1"/>
    <col min="1830" max="1830" width="8.5703125" style="203" customWidth="1"/>
    <col min="1831" max="1834" width="4.5703125" style="203" customWidth="1"/>
    <col min="1835" max="1836" width="11.5703125" style="203"/>
    <col min="1837" max="1837" width="7.140625" style="203" customWidth="1"/>
    <col min="1838" max="1838" width="7.42578125" style="203" customWidth="1"/>
    <col min="1839" max="1839" width="6.5703125" style="203" customWidth="1"/>
    <col min="1840" max="1840" width="8.140625" style="203" customWidth="1"/>
    <col min="1841" max="1841" width="1.5703125" style="203" customWidth="1"/>
    <col min="1842" max="1842" width="11.5703125" style="203"/>
    <col min="1843" max="1843" width="4.42578125" style="203" customWidth="1"/>
    <col min="1844" max="1844" width="4.85546875" style="203" customWidth="1"/>
    <col min="1845" max="1845" width="3.5703125" style="203" customWidth="1"/>
    <col min="1846" max="1846" width="4.42578125" style="203" customWidth="1"/>
    <col min="1847" max="2048" width="11.5703125" style="203"/>
    <col min="2049" max="2049" width="1.85546875" style="203" customWidth="1"/>
    <col min="2050" max="2053" width="4.5703125" style="203" customWidth="1"/>
    <col min="2054" max="2054" width="23.42578125" style="203" customWidth="1"/>
    <col min="2055" max="2055" width="13.42578125" style="203" customWidth="1"/>
    <col min="2056" max="2057" width="8.5703125" style="203" customWidth="1"/>
    <col min="2058" max="2058" width="6.140625" style="203" customWidth="1"/>
    <col min="2059" max="2060" width="4.5703125" style="203" customWidth="1"/>
    <col min="2061" max="2061" width="3.85546875" style="203" customWidth="1"/>
    <col min="2062" max="2062" width="8" style="203" customWidth="1"/>
    <col min="2063" max="2063" width="8.42578125" style="203" customWidth="1"/>
    <col min="2064" max="2066" width="4.5703125" style="203" customWidth="1"/>
    <col min="2067" max="2067" width="4.85546875" style="203" customWidth="1"/>
    <col min="2068" max="2068" width="9.140625" style="203" customWidth="1"/>
    <col min="2069" max="2069" width="7.85546875" style="203" customWidth="1"/>
    <col min="2070" max="2070" width="8.42578125" style="203" customWidth="1"/>
    <col min="2071" max="2071" width="4.5703125" style="203" customWidth="1"/>
    <col min="2072" max="2072" width="7.85546875" style="203" customWidth="1"/>
    <col min="2073" max="2073" width="4.28515625" style="203" customWidth="1"/>
    <col min="2074" max="2074" width="8.140625" style="203" customWidth="1"/>
    <col min="2075" max="2075" width="7.85546875" style="203" customWidth="1"/>
    <col min="2076" max="2076" width="4.5703125" style="203" customWidth="1"/>
    <col min="2077" max="2077" width="10.5703125" style="203" customWidth="1"/>
    <col min="2078" max="2078" width="9.140625" style="203" customWidth="1"/>
    <col min="2079" max="2079" width="2.5703125" style="203" customWidth="1"/>
    <col min="2080" max="2080" width="8.42578125" style="203" customWidth="1"/>
    <col min="2081" max="2081" width="9" style="203" customWidth="1"/>
    <col min="2082" max="2084" width="4.5703125" style="203" customWidth="1"/>
    <col min="2085" max="2085" width="7.140625" style="203" customWidth="1"/>
    <col min="2086" max="2086" width="8.5703125" style="203" customWidth="1"/>
    <col min="2087" max="2090" width="4.5703125" style="203" customWidth="1"/>
    <col min="2091" max="2092" width="11.5703125" style="203"/>
    <col min="2093" max="2093" width="7.140625" style="203" customWidth="1"/>
    <col min="2094" max="2094" width="7.42578125" style="203" customWidth="1"/>
    <col min="2095" max="2095" width="6.5703125" style="203" customWidth="1"/>
    <col min="2096" max="2096" width="8.140625" style="203" customWidth="1"/>
    <col min="2097" max="2097" width="1.5703125" style="203" customWidth="1"/>
    <col min="2098" max="2098" width="11.5703125" style="203"/>
    <col min="2099" max="2099" width="4.42578125" style="203" customWidth="1"/>
    <col min="2100" max="2100" width="4.85546875" style="203" customWidth="1"/>
    <col min="2101" max="2101" width="3.5703125" style="203" customWidth="1"/>
    <col min="2102" max="2102" width="4.42578125" style="203" customWidth="1"/>
    <col min="2103" max="2304" width="11.5703125" style="203"/>
    <col min="2305" max="2305" width="1.85546875" style="203" customWidth="1"/>
    <col min="2306" max="2309" width="4.5703125" style="203" customWidth="1"/>
    <col min="2310" max="2310" width="23.42578125" style="203" customWidth="1"/>
    <col min="2311" max="2311" width="13.42578125" style="203" customWidth="1"/>
    <col min="2312" max="2313" width="8.5703125" style="203" customWidth="1"/>
    <col min="2314" max="2314" width="6.140625" style="203" customWidth="1"/>
    <col min="2315" max="2316" width="4.5703125" style="203" customWidth="1"/>
    <col min="2317" max="2317" width="3.85546875" style="203" customWidth="1"/>
    <col min="2318" max="2318" width="8" style="203" customWidth="1"/>
    <col min="2319" max="2319" width="8.42578125" style="203" customWidth="1"/>
    <col min="2320" max="2322" width="4.5703125" style="203" customWidth="1"/>
    <col min="2323" max="2323" width="4.85546875" style="203" customWidth="1"/>
    <col min="2324" max="2324" width="9.140625" style="203" customWidth="1"/>
    <col min="2325" max="2325" width="7.85546875" style="203" customWidth="1"/>
    <col min="2326" max="2326" width="8.42578125" style="203" customWidth="1"/>
    <col min="2327" max="2327" width="4.5703125" style="203" customWidth="1"/>
    <col min="2328" max="2328" width="7.85546875" style="203" customWidth="1"/>
    <col min="2329" max="2329" width="4.28515625" style="203" customWidth="1"/>
    <col min="2330" max="2330" width="8.140625" style="203" customWidth="1"/>
    <col min="2331" max="2331" width="7.85546875" style="203" customWidth="1"/>
    <col min="2332" max="2332" width="4.5703125" style="203" customWidth="1"/>
    <col min="2333" max="2333" width="10.5703125" style="203" customWidth="1"/>
    <col min="2334" max="2334" width="9.140625" style="203" customWidth="1"/>
    <col min="2335" max="2335" width="2.5703125" style="203" customWidth="1"/>
    <col min="2336" max="2336" width="8.42578125" style="203" customWidth="1"/>
    <col min="2337" max="2337" width="9" style="203" customWidth="1"/>
    <col min="2338" max="2340" width="4.5703125" style="203" customWidth="1"/>
    <col min="2341" max="2341" width="7.140625" style="203" customWidth="1"/>
    <col min="2342" max="2342" width="8.5703125" style="203" customWidth="1"/>
    <col min="2343" max="2346" width="4.5703125" style="203" customWidth="1"/>
    <col min="2347" max="2348" width="11.5703125" style="203"/>
    <col min="2349" max="2349" width="7.140625" style="203" customWidth="1"/>
    <col min="2350" max="2350" width="7.42578125" style="203" customWidth="1"/>
    <col min="2351" max="2351" width="6.5703125" style="203" customWidth="1"/>
    <col min="2352" max="2352" width="8.140625" style="203" customWidth="1"/>
    <col min="2353" max="2353" width="1.5703125" style="203" customWidth="1"/>
    <col min="2354" max="2354" width="11.5703125" style="203"/>
    <col min="2355" max="2355" width="4.42578125" style="203" customWidth="1"/>
    <col min="2356" max="2356" width="4.85546875" style="203" customWidth="1"/>
    <col min="2357" max="2357" width="3.5703125" style="203" customWidth="1"/>
    <col min="2358" max="2358" width="4.42578125" style="203" customWidth="1"/>
    <col min="2359" max="2560" width="11.5703125" style="203"/>
    <col min="2561" max="2561" width="1.85546875" style="203" customWidth="1"/>
    <col min="2562" max="2565" width="4.5703125" style="203" customWidth="1"/>
    <col min="2566" max="2566" width="23.42578125" style="203" customWidth="1"/>
    <col min="2567" max="2567" width="13.42578125" style="203" customWidth="1"/>
    <col min="2568" max="2569" width="8.5703125" style="203" customWidth="1"/>
    <col min="2570" max="2570" width="6.140625" style="203" customWidth="1"/>
    <col min="2571" max="2572" width="4.5703125" style="203" customWidth="1"/>
    <col min="2573" max="2573" width="3.85546875" style="203" customWidth="1"/>
    <col min="2574" max="2574" width="8" style="203" customWidth="1"/>
    <col min="2575" max="2575" width="8.42578125" style="203" customWidth="1"/>
    <col min="2576" max="2578" width="4.5703125" style="203" customWidth="1"/>
    <col min="2579" max="2579" width="4.85546875" style="203" customWidth="1"/>
    <col min="2580" max="2580" width="9.140625" style="203" customWidth="1"/>
    <col min="2581" max="2581" width="7.85546875" style="203" customWidth="1"/>
    <col min="2582" max="2582" width="8.42578125" style="203" customWidth="1"/>
    <col min="2583" max="2583" width="4.5703125" style="203" customWidth="1"/>
    <col min="2584" max="2584" width="7.85546875" style="203" customWidth="1"/>
    <col min="2585" max="2585" width="4.28515625" style="203" customWidth="1"/>
    <col min="2586" max="2586" width="8.140625" style="203" customWidth="1"/>
    <col min="2587" max="2587" width="7.85546875" style="203" customWidth="1"/>
    <col min="2588" max="2588" width="4.5703125" style="203" customWidth="1"/>
    <col min="2589" max="2589" width="10.5703125" style="203" customWidth="1"/>
    <col min="2590" max="2590" width="9.140625" style="203" customWidth="1"/>
    <col min="2591" max="2591" width="2.5703125" style="203" customWidth="1"/>
    <col min="2592" max="2592" width="8.42578125" style="203" customWidth="1"/>
    <col min="2593" max="2593" width="9" style="203" customWidth="1"/>
    <col min="2594" max="2596" width="4.5703125" style="203" customWidth="1"/>
    <col min="2597" max="2597" width="7.140625" style="203" customWidth="1"/>
    <col min="2598" max="2598" width="8.5703125" style="203" customWidth="1"/>
    <col min="2599" max="2602" width="4.5703125" style="203" customWidth="1"/>
    <col min="2603" max="2604" width="11.5703125" style="203"/>
    <col min="2605" max="2605" width="7.140625" style="203" customWidth="1"/>
    <col min="2606" max="2606" width="7.42578125" style="203" customWidth="1"/>
    <col min="2607" max="2607" width="6.5703125" style="203" customWidth="1"/>
    <col min="2608" max="2608" width="8.140625" style="203" customWidth="1"/>
    <col min="2609" max="2609" width="1.5703125" style="203" customWidth="1"/>
    <col min="2610" max="2610" width="11.5703125" style="203"/>
    <col min="2611" max="2611" width="4.42578125" style="203" customWidth="1"/>
    <col min="2612" max="2612" width="4.85546875" style="203" customWidth="1"/>
    <col min="2613" max="2613" width="3.5703125" style="203" customWidth="1"/>
    <col min="2614" max="2614" width="4.42578125" style="203" customWidth="1"/>
    <col min="2615" max="2816" width="11.5703125" style="203"/>
    <col min="2817" max="2817" width="1.85546875" style="203" customWidth="1"/>
    <col min="2818" max="2821" width="4.5703125" style="203" customWidth="1"/>
    <col min="2822" max="2822" width="23.42578125" style="203" customWidth="1"/>
    <col min="2823" max="2823" width="13.42578125" style="203" customWidth="1"/>
    <col min="2824" max="2825" width="8.5703125" style="203" customWidth="1"/>
    <col min="2826" max="2826" width="6.140625" style="203" customWidth="1"/>
    <col min="2827" max="2828" width="4.5703125" style="203" customWidth="1"/>
    <col min="2829" max="2829" width="3.85546875" style="203" customWidth="1"/>
    <col min="2830" max="2830" width="8" style="203" customWidth="1"/>
    <col min="2831" max="2831" width="8.42578125" style="203" customWidth="1"/>
    <col min="2832" max="2834" width="4.5703125" style="203" customWidth="1"/>
    <col min="2835" max="2835" width="4.85546875" style="203" customWidth="1"/>
    <col min="2836" max="2836" width="9.140625" style="203" customWidth="1"/>
    <col min="2837" max="2837" width="7.85546875" style="203" customWidth="1"/>
    <col min="2838" max="2838" width="8.42578125" style="203" customWidth="1"/>
    <col min="2839" max="2839" width="4.5703125" style="203" customWidth="1"/>
    <col min="2840" max="2840" width="7.85546875" style="203" customWidth="1"/>
    <col min="2841" max="2841" width="4.28515625" style="203" customWidth="1"/>
    <col min="2842" max="2842" width="8.140625" style="203" customWidth="1"/>
    <col min="2843" max="2843" width="7.85546875" style="203" customWidth="1"/>
    <col min="2844" max="2844" width="4.5703125" style="203" customWidth="1"/>
    <col min="2845" max="2845" width="10.5703125" style="203" customWidth="1"/>
    <col min="2846" max="2846" width="9.140625" style="203" customWidth="1"/>
    <col min="2847" max="2847" width="2.5703125" style="203" customWidth="1"/>
    <col min="2848" max="2848" width="8.42578125" style="203" customWidth="1"/>
    <col min="2849" max="2849" width="9" style="203" customWidth="1"/>
    <col min="2850" max="2852" width="4.5703125" style="203" customWidth="1"/>
    <col min="2853" max="2853" width="7.140625" style="203" customWidth="1"/>
    <col min="2854" max="2854" width="8.5703125" style="203" customWidth="1"/>
    <col min="2855" max="2858" width="4.5703125" style="203" customWidth="1"/>
    <col min="2859" max="2860" width="11.5703125" style="203"/>
    <col min="2861" max="2861" width="7.140625" style="203" customWidth="1"/>
    <col min="2862" max="2862" width="7.42578125" style="203" customWidth="1"/>
    <col min="2863" max="2863" width="6.5703125" style="203" customWidth="1"/>
    <col min="2864" max="2864" width="8.140625" style="203" customWidth="1"/>
    <col min="2865" max="2865" width="1.5703125" style="203" customWidth="1"/>
    <col min="2866" max="2866" width="11.5703125" style="203"/>
    <col min="2867" max="2867" width="4.42578125" style="203" customWidth="1"/>
    <col min="2868" max="2868" width="4.85546875" style="203" customWidth="1"/>
    <col min="2869" max="2869" width="3.5703125" style="203" customWidth="1"/>
    <col min="2870" max="2870" width="4.42578125" style="203" customWidth="1"/>
    <col min="2871" max="3072" width="11.5703125" style="203"/>
    <col min="3073" max="3073" width="1.85546875" style="203" customWidth="1"/>
    <col min="3074" max="3077" width="4.5703125" style="203" customWidth="1"/>
    <col min="3078" max="3078" width="23.42578125" style="203" customWidth="1"/>
    <col min="3079" max="3079" width="13.42578125" style="203" customWidth="1"/>
    <col min="3080" max="3081" width="8.5703125" style="203" customWidth="1"/>
    <col min="3082" max="3082" width="6.140625" style="203" customWidth="1"/>
    <col min="3083" max="3084" width="4.5703125" style="203" customWidth="1"/>
    <col min="3085" max="3085" width="3.85546875" style="203" customWidth="1"/>
    <col min="3086" max="3086" width="8" style="203" customWidth="1"/>
    <col min="3087" max="3087" width="8.42578125" style="203" customWidth="1"/>
    <col min="3088" max="3090" width="4.5703125" style="203" customWidth="1"/>
    <col min="3091" max="3091" width="4.85546875" style="203" customWidth="1"/>
    <col min="3092" max="3092" width="9.140625" style="203" customWidth="1"/>
    <col min="3093" max="3093" width="7.85546875" style="203" customWidth="1"/>
    <col min="3094" max="3094" width="8.42578125" style="203" customWidth="1"/>
    <col min="3095" max="3095" width="4.5703125" style="203" customWidth="1"/>
    <col min="3096" max="3096" width="7.85546875" style="203" customWidth="1"/>
    <col min="3097" max="3097" width="4.28515625" style="203" customWidth="1"/>
    <col min="3098" max="3098" width="8.140625" style="203" customWidth="1"/>
    <col min="3099" max="3099" width="7.85546875" style="203" customWidth="1"/>
    <col min="3100" max="3100" width="4.5703125" style="203" customWidth="1"/>
    <col min="3101" max="3101" width="10.5703125" style="203" customWidth="1"/>
    <col min="3102" max="3102" width="9.140625" style="203" customWidth="1"/>
    <col min="3103" max="3103" width="2.5703125" style="203" customWidth="1"/>
    <col min="3104" max="3104" width="8.42578125" style="203" customWidth="1"/>
    <col min="3105" max="3105" width="9" style="203" customWidth="1"/>
    <col min="3106" max="3108" width="4.5703125" style="203" customWidth="1"/>
    <col min="3109" max="3109" width="7.140625" style="203" customWidth="1"/>
    <col min="3110" max="3110" width="8.5703125" style="203" customWidth="1"/>
    <col min="3111" max="3114" width="4.5703125" style="203" customWidth="1"/>
    <col min="3115" max="3116" width="11.5703125" style="203"/>
    <col min="3117" max="3117" width="7.140625" style="203" customWidth="1"/>
    <col min="3118" max="3118" width="7.42578125" style="203" customWidth="1"/>
    <col min="3119" max="3119" width="6.5703125" style="203" customWidth="1"/>
    <col min="3120" max="3120" width="8.140625" style="203" customWidth="1"/>
    <col min="3121" max="3121" width="1.5703125" style="203" customWidth="1"/>
    <col min="3122" max="3122" width="11.5703125" style="203"/>
    <col min="3123" max="3123" width="4.42578125" style="203" customWidth="1"/>
    <col min="3124" max="3124" width="4.85546875" style="203" customWidth="1"/>
    <col min="3125" max="3125" width="3.5703125" style="203" customWidth="1"/>
    <col min="3126" max="3126" width="4.42578125" style="203" customWidth="1"/>
    <col min="3127" max="3328" width="11.5703125" style="203"/>
    <col min="3329" max="3329" width="1.85546875" style="203" customWidth="1"/>
    <col min="3330" max="3333" width="4.5703125" style="203" customWidth="1"/>
    <col min="3334" max="3334" width="23.42578125" style="203" customWidth="1"/>
    <col min="3335" max="3335" width="13.42578125" style="203" customWidth="1"/>
    <col min="3336" max="3337" width="8.5703125" style="203" customWidth="1"/>
    <col min="3338" max="3338" width="6.140625" style="203" customWidth="1"/>
    <col min="3339" max="3340" width="4.5703125" style="203" customWidth="1"/>
    <col min="3341" max="3341" width="3.85546875" style="203" customWidth="1"/>
    <col min="3342" max="3342" width="8" style="203" customWidth="1"/>
    <col min="3343" max="3343" width="8.42578125" style="203" customWidth="1"/>
    <col min="3344" max="3346" width="4.5703125" style="203" customWidth="1"/>
    <col min="3347" max="3347" width="4.85546875" style="203" customWidth="1"/>
    <col min="3348" max="3348" width="9.140625" style="203" customWidth="1"/>
    <col min="3349" max="3349" width="7.85546875" style="203" customWidth="1"/>
    <col min="3350" max="3350" width="8.42578125" style="203" customWidth="1"/>
    <col min="3351" max="3351" width="4.5703125" style="203" customWidth="1"/>
    <col min="3352" max="3352" width="7.85546875" style="203" customWidth="1"/>
    <col min="3353" max="3353" width="4.28515625" style="203" customWidth="1"/>
    <col min="3354" max="3354" width="8.140625" style="203" customWidth="1"/>
    <col min="3355" max="3355" width="7.85546875" style="203" customWidth="1"/>
    <col min="3356" max="3356" width="4.5703125" style="203" customWidth="1"/>
    <col min="3357" max="3357" width="10.5703125" style="203" customWidth="1"/>
    <col min="3358" max="3358" width="9.140625" style="203" customWidth="1"/>
    <col min="3359" max="3359" width="2.5703125" style="203" customWidth="1"/>
    <col min="3360" max="3360" width="8.42578125" style="203" customWidth="1"/>
    <col min="3361" max="3361" width="9" style="203" customWidth="1"/>
    <col min="3362" max="3364" width="4.5703125" style="203" customWidth="1"/>
    <col min="3365" max="3365" width="7.140625" style="203" customWidth="1"/>
    <col min="3366" max="3366" width="8.5703125" style="203" customWidth="1"/>
    <col min="3367" max="3370" width="4.5703125" style="203" customWidth="1"/>
    <col min="3371" max="3372" width="11.5703125" style="203"/>
    <col min="3373" max="3373" width="7.140625" style="203" customWidth="1"/>
    <col min="3374" max="3374" width="7.42578125" style="203" customWidth="1"/>
    <col min="3375" max="3375" width="6.5703125" style="203" customWidth="1"/>
    <col min="3376" max="3376" width="8.140625" style="203" customWidth="1"/>
    <col min="3377" max="3377" width="1.5703125" style="203" customWidth="1"/>
    <col min="3378" max="3378" width="11.5703125" style="203"/>
    <col min="3379" max="3379" width="4.42578125" style="203" customWidth="1"/>
    <col min="3380" max="3380" width="4.85546875" style="203" customWidth="1"/>
    <col min="3381" max="3381" width="3.5703125" style="203" customWidth="1"/>
    <col min="3382" max="3382" width="4.42578125" style="203" customWidth="1"/>
    <col min="3383" max="3584" width="11.5703125" style="203"/>
    <col min="3585" max="3585" width="1.85546875" style="203" customWidth="1"/>
    <col min="3586" max="3589" width="4.5703125" style="203" customWidth="1"/>
    <col min="3590" max="3590" width="23.42578125" style="203" customWidth="1"/>
    <col min="3591" max="3591" width="13.42578125" style="203" customWidth="1"/>
    <col min="3592" max="3593" width="8.5703125" style="203" customWidth="1"/>
    <col min="3594" max="3594" width="6.140625" style="203" customWidth="1"/>
    <col min="3595" max="3596" width="4.5703125" style="203" customWidth="1"/>
    <col min="3597" max="3597" width="3.85546875" style="203" customWidth="1"/>
    <col min="3598" max="3598" width="8" style="203" customWidth="1"/>
    <col min="3599" max="3599" width="8.42578125" style="203" customWidth="1"/>
    <col min="3600" max="3602" width="4.5703125" style="203" customWidth="1"/>
    <col min="3603" max="3603" width="4.85546875" style="203" customWidth="1"/>
    <col min="3604" max="3604" width="9.140625" style="203" customWidth="1"/>
    <col min="3605" max="3605" width="7.85546875" style="203" customWidth="1"/>
    <col min="3606" max="3606" width="8.42578125" style="203" customWidth="1"/>
    <col min="3607" max="3607" width="4.5703125" style="203" customWidth="1"/>
    <col min="3608" max="3608" width="7.85546875" style="203" customWidth="1"/>
    <col min="3609" max="3609" width="4.28515625" style="203" customWidth="1"/>
    <col min="3610" max="3610" width="8.140625" style="203" customWidth="1"/>
    <col min="3611" max="3611" width="7.85546875" style="203" customWidth="1"/>
    <col min="3612" max="3612" width="4.5703125" style="203" customWidth="1"/>
    <col min="3613" max="3613" width="10.5703125" style="203" customWidth="1"/>
    <col min="3614" max="3614" width="9.140625" style="203" customWidth="1"/>
    <col min="3615" max="3615" width="2.5703125" style="203" customWidth="1"/>
    <col min="3616" max="3616" width="8.42578125" style="203" customWidth="1"/>
    <col min="3617" max="3617" width="9" style="203" customWidth="1"/>
    <col min="3618" max="3620" width="4.5703125" style="203" customWidth="1"/>
    <col min="3621" max="3621" width="7.140625" style="203" customWidth="1"/>
    <col min="3622" max="3622" width="8.5703125" style="203" customWidth="1"/>
    <col min="3623" max="3626" width="4.5703125" style="203" customWidth="1"/>
    <col min="3627" max="3628" width="11.5703125" style="203"/>
    <col min="3629" max="3629" width="7.140625" style="203" customWidth="1"/>
    <col min="3630" max="3630" width="7.42578125" style="203" customWidth="1"/>
    <col min="3631" max="3631" width="6.5703125" style="203" customWidth="1"/>
    <col min="3632" max="3632" width="8.140625" style="203" customWidth="1"/>
    <col min="3633" max="3633" width="1.5703125" style="203" customWidth="1"/>
    <col min="3634" max="3634" width="11.5703125" style="203"/>
    <col min="3635" max="3635" width="4.42578125" style="203" customWidth="1"/>
    <col min="3636" max="3636" width="4.85546875" style="203" customWidth="1"/>
    <col min="3637" max="3637" width="3.5703125" style="203" customWidth="1"/>
    <col min="3638" max="3638" width="4.42578125" style="203" customWidth="1"/>
    <col min="3639" max="3840" width="11.5703125" style="203"/>
    <col min="3841" max="3841" width="1.85546875" style="203" customWidth="1"/>
    <col min="3842" max="3845" width="4.5703125" style="203" customWidth="1"/>
    <col min="3846" max="3846" width="23.42578125" style="203" customWidth="1"/>
    <col min="3847" max="3847" width="13.42578125" style="203" customWidth="1"/>
    <col min="3848" max="3849" width="8.5703125" style="203" customWidth="1"/>
    <col min="3850" max="3850" width="6.140625" style="203" customWidth="1"/>
    <col min="3851" max="3852" width="4.5703125" style="203" customWidth="1"/>
    <col min="3853" max="3853" width="3.85546875" style="203" customWidth="1"/>
    <col min="3854" max="3854" width="8" style="203" customWidth="1"/>
    <col min="3855" max="3855" width="8.42578125" style="203" customWidth="1"/>
    <col min="3856" max="3858" width="4.5703125" style="203" customWidth="1"/>
    <col min="3859" max="3859" width="4.85546875" style="203" customWidth="1"/>
    <col min="3860" max="3860" width="9.140625" style="203" customWidth="1"/>
    <col min="3861" max="3861" width="7.85546875" style="203" customWidth="1"/>
    <col min="3862" max="3862" width="8.42578125" style="203" customWidth="1"/>
    <col min="3863" max="3863" width="4.5703125" style="203" customWidth="1"/>
    <col min="3864" max="3864" width="7.85546875" style="203" customWidth="1"/>
    <col min="3865" max="3865" width="4.28515625" style="203" customWidth="1"/>
    <col min="3866" max="3866" width="8.140625" style="203" customWidth="1"/>
    <col min="3867" max="3867" width="7.85546875" style="203" customWidth="1"/>
    <col min="3868" max="3868" width="4.5703125" style="203" customWidth="1"/>
    <col min="3869" max="3869" width="10.5703125" style="203" customWidth="1"/>
    <col min="3870" max="3870" width="9.140625" style="203" customWidth="1"/>
    <col min="3871" max="3871" width="2.5703125" style="203" customWidth="1"/>
    <col min="3872" max="3872" width="8.42578125" style="203" customWidth="1"/>
    <col min="3873" max="3873" width="9" style="203" customWidth="1"/>
    <col min="3874" max="3876" width="4.5703125" style="203" customWidth="1"/>
    <col min="3877" max="3877" width="7.140625" style="203" customWidth="1"/>
    <col min="3878" max="3878" width="8.5703125" style="203" customWidth="1"/>
    <col min="3879" max="3882" width="4.5703125" style="203" customWidth="1"/>
    <col min="3883" max="3884" width="11.5703125" style="203"/>
    <col min="3885" max="3885" width="7.140625" style="203" customWidth="1"/>
    <col min="3886" max="3886" width="7.42578125" style="203" customWidth="1"/>
    <col min="3887" max="3887" width="6.5703125" style="203" customWidth="1"/>
    <col min="3888" max="3888" width="8.140625" style="203" customWidth="1"/>
    <col min="3889" max="3889" width="1.5703125" style="203" customWidth="1"/>
    <col min="3890" max="3890" width="11.5703125" style="203"/>
    <col min="3891" max="3891" width="4.42578125" style="203" customWidth="1"/>
    <col min="3892" max="3892" width="4.85546875" style="203" customWidth="1"/>
    <col min="3893" max="3893" width="3.5703125" style="203" customWidth="1"/>
    <col min="3894" max="3894" width="4.42578125" style="203" customWidth="1"/>
    <col min="3895" max="4096" width="11.5703125" style="203"/>
    <col min="4097" max="4097" width="1.85546875" style="203" customWidth="1"/>
    <col min="4098" max="4101" width="4.5703125" style="203" customWidth="1"/>
    <col min="4102" max="4102" width="23.42578125" style="203" customWidth="1"/>
    <col min="4103" max="4103" width="13.42578125" style="203" customWidth="1"/>
    <col min="4104" max="4105" width="8.5703125" style="203" customWidth="1"/>
    <col min="4106" max="4106" width="6.140625" style="203" customWidth="1"/>
    <col min="4107" max="4108" width="4.5703125" style="203" customWidth="1"/>
    <col min="4109" max="4109" width="3.85546875" style="203" customWidth="1"/>
    <col min="4110" max="4110" width="8" style="203" customWidth="1"/>
    <col min="4111" max="4111" width="8.42578125" style="203" customWidth="1"/>
    <col min="4112" max="4114" width="4.5703125" style="203" customWidth="1"/>
    <col min="4115" max="4115" width="4.85546875" style="203" customWidth="1"/>
    <col min="4116" max="4116" width="9.140625" style="203" customWidth="1"/>
    <col min="4117" max="4117" width="7.85546875" style="203" customWidth="1"/>
    <col min="4118" max="4118" width="8.42578125" style="203" customWidth="1"/>
    <col min="4119" max="4119" width="4.5703125" style="203" customWidth="1"/>
    <col min="4120" max="4120" width="7.85546875" style="203" customWidth="1"/>
    <col min="4121" max="4121" width="4.28515625" style="203" customWidth="1"/>
    <col min="4122" max="4122" width="8.140625" style="203" customWidth="1"/>
    <col min="4123" max="4123" width="7.85546875" style="203" customWidth="1"/>
    <col min="4124" max="4124" width="4.5703125" style="203" customWidth="1"/>
    <col min="4125" max="4125" width="10.5703125" style="203" customWidth="1"/>
    <col min="4126" max="4126" width="9.140625" style="203" customWidth="1"/>
    <col min="4127" max="4127" width="2.5703125" style="203" customWidth="1"/>
    <col min="4128" max="4128" width="8.42578125" style="203" customWidth="1"/>
    <col min="4129" max="4129" width="9" style="203" customWidth="1"/>
    <col min="4130" max="4132" width="4.5703125" style="203" customWidth="1"/>
    <col min="4133" max="4133" width="7.140625" style="203" customWidth="1"/>
    <col min="4134" max="4134" width="8.5703125" style="203" customWidth="1"/>
    <col min="4135" max="4138" width="4.5703125" style="203" customWidth="1"/>
    <col min="4139" max="4140" width="11.5703125" style="203"/>
    <col min="4141" max="4141" width="7.140625" style="203" customWidth="1"/>
    <col min="4142" max="4142" width="7.42578125" style="203" customWidth="1"/>
    <col min="4143" max="4143" width="6.5703125" style="203" customWidth="1"/>
    <col min="4144" max="4144" width="8.140625" style="203" customWidth="1"/>
    <col min="4145" max="4145" width="1.5703125" style="203" customWidth="1"/>
    <col min="4146" max="4146" width="11.5703125" style="203"/>
    <col min="4147" max="4147" width="4.42578125" style="203" customWidth="1"/>
    <col min="4148" max="4148" width="4.85546875" style="203" customWidth="1"/>
    <col min="4149" max="4149" width="3.5703125" style="203" customWidth="1"/>
    <col min="4150" max="4150" width="4.42578125" style="203" customWidth="1"/>
    <col min="4151" max="4352" width="11.5703125" style="203"/>
    <col min="4353" max="4353" width="1.85546875" style="203" customWidth="1"/>
    <col min="4354" max="4357" width="4.5703125" style="203" customWidth="1"/>
    <col min="4358" max="4358" width="23.42578125" style="203" customWidth="1"/>
    <col min="4359" max="4359" width="13.42578125" style="203" customWidth="1"/>
    <col min="4360" max="4361" width="8.5703125" style="203" customWidth="1"/>
    <col min="4362" max="4362" width="6.140625" style="203" customWidth="1"/>
    <col min="4363" max="4364" width="4.5703125" style="203" customWidth="1"/>
    <col min="4365" max="4365" width="3.85546875" style="203" customWidth="1"/>
    <col min="4366" max="4366" width="8" style="203" customWidth="1"/>
    <col min="4367" max="4367" width="8.42578125" style="203" customWidth="1"/>
    <col min="4368" max="4370" width="4.5703125" style="203" customWidth="1"/>
    <col min="4371" max="4371" width="4.85546875" style="203" customWidth="1"/>
    <col min="4372" max="4372" width="9.140625" style="203" customWidth="1"/>
    <col min="4373" max="4373" width="7.85546875" style="203" customWidth="1"/>
    <col min="4374" max="4374" width="8.42578125" style="203" customWidth="1"/>
    <col min="4375" max="4375" width="4.5703125" style="203" customWidth="1"/>
    <col min="4376" max="4376" width="7.85546875" style="203" customWidth="1"/>
    <col min="4377" max="4377" width="4.28515625" style="203" customWidth="1"/>
    <col min="4378" max="4378" width="8.140625" style="203" customWidth="1"/>
    <col min="4379" max="4379" width="7.85546875" style="203" customWidth="1"/>
    <col min="4380" max="4380" width="4.5703125" style="203" customWidth="1"/>
    <col min="4381" max="4381" width="10.5703125" style="203" customWidth="1"/>
    <col min="4382" max="4382" width="9.140625" style="203" customWidth="1"/>
    <col min="4383" max="4383" width="2.5703125" style="203" customWidth="1"/>
    <col min="4384" max="4384" width="8.42578125" style="203" customWidth="1"/>
    <col min="4385" max="4385" width="9" style="203" customWidth="1"/>
    <col min="4386" max="4388" width="4.5703125" style="203" customWidth="1"/>
    <col min="4389" max="4389" width="7.140625" style="203" customWidth="1"/>
    <col min="4390" max="4390" width="8.5703125" style="203" customWidth="1"/>
    <col min="4391" max="4394" width="4.5703125" style="203" customWidth="1"/>
    <col min="4395" max="4396" width="11.5703125" style="203"/>
    <col min="4397" max="4397" width="7.140625" style="203" customWidth="1"/>
    <col min="4398" max="4398" width="7.42578125" style="203" customWidth="1"/>
    <col min="4399" max="4399" width="6.5703125" style="203" customWidth="1"/>
    <col min="4400" max="4400" width="8.140625" style="203" customWidth="1"/>
    <col min="4401" max="4401" width="1.5703125" style="203" customWidth="1"/>
    <col min="4402" max="4402" width="11.5703125" style="203"/>
    <col min="4403" max="4403" width="4.42578125" style="203" customWidth="1"/>
    <col min="4404" max="4404" width="4.85546875" style="203" customWidth="1"/>
    <col min="4405" max="4405" width="3.5703125" style="203" customWidth="1"/>
    <col min="4406" max="4406" width="4.42578125" style="203" customWidth="1"/>
    <col min="4407" max="4608" width="11.5703125" style="203"/>
    <col min="4609" max="4609" width="1.85546875" style="203" customWidth="1"/>
    <col min="4610" max="4613" width="4.5703125" style="203" customWidth="1"/>
    <col min="4614" max="4614" width="23.42578125" style="203" customWidth="1"/>
    <col min="4615" max="4615" width="13.42578125" style="203" customWidth="1"/>
    <col min="4616" max="4617" width="8.5703125" style="203" customWidth="1"/>
    <col min="4618" max="4618" width="6.140625" style="203" customWidth="1"/>
    <col min="4619" max="4620" width="4.5703125" style="203" customWidth="1"/>
    <col min="4621" max="4621" width="3.85546875" style="203" customWidth="1"/>
    <col min="4622" max="4622" width="8" style="203" customWidth="1"/>
    <col min="4623" max="4623" width="8.42578125" style="203" customWidth="1"/>
    <col min="4624" max="4626" width="4.5703125" style="203" customWidth="1"/>
    <col min="4627" max="4627" width="4.85546875" style="203" customWidth="1"/>
    <col min="4628" max="4628" width="9.140625" style="203" customWidth="1"/>
    <col min="4629" max="4629" width="7.85546875" style="203" customWidth="1"/>
    <col min="4630" max="4630" width="8.42578125" style="203" customWidth="1"/>
    <col min="4631" max="4631" width="4.5703125" style="203" customWidth="1"/>
    <col min="4632" max="4632" width="7.85546875" style="203" customWidth="1"/>
    <col min="4633" max="4633" width="4.28515625" style="203" customWidth="1"/>
    <col min="4634" max="4634" width="8.140625" style="203" customWidth="1"/>
    <col min="4635" max="4635" width="7.85546875" style="203" customWidth="1"/>
    <col min="4636" max="4636" width="4.5703125" style="203" customWidth="1"/>
    <col min="4637" max="4637" width="10.5703125" style="203" customWidth="1"/>
    <col min="4638" max="4638" width="9.140625" style="203" customWidth="1"/>
    <col min="4639" max="4639" width="2.5703125" style="203" customWidth="1"/>
    <col min="4640" max="4640" width="8.42578125" style="203" customWidth="1"/>
    <col min="4641" max="4641" width="9" style="203" customWidth="1"/>
    <col min="4642" max="4644" width="4.5703125" style="203" customWidth="1"/>
    <col min="4645" max="4645" width="7.140625" style="203" customWidth="1"/>
    <col min="4646" max="4646" width="8.5703125" style="203" customWidth="1"/>
    <col min="4647" max="4650" width="4.5703125" style="203" customWidth="1"/>
    <col min="4651" max="4652" width="11.5703125" style="203"/>
    <col min="4653" max="4653" width="7.140625" style="203" customWidth="1"/>
    <col min="4654" max="4654" width="7.42578125" style="203" customWidth="1"/>
    <col min="4655" max="4655" width="6.5703125" style="203" customWidth="1"/>
    <col min="4656" max="4656" width="8.140625" style="203" customWidth="1"/>
    <col min="4657" max="4657" width="1.5703125" style="203" customWidth="1"/>
    <col min="4658" max="4658" width="11.5703125" style="203"/>
    <col min="4659" max="4659" width="4.42578125" style="203" customWidth="1"/>
    <col min="4660" max="4660" width="4.85546875" style="203" customWidth="1"/>
    <col min="4661" max="4661" width="3.5703125" style="203" customWidth="1"/>
    <col min="4662" max="4662" width="4.42578125" style="203" customWidth="1"/>
    <col min="4663" max="4864" width="11.5703125" style="203"/>
    <col min="4865" max="4865" width="1.85546875" style="203" customWidth="1"/>
    <col min="4866" max="4869" width="4.5703125" style="203" customWidth="1"/>
    <col min="4870" max="4870" width="23.42578125" style="203" customWidth="1"/>
    <col min="4871" max="4871" width="13.42578125" style="203" customWidth="1"/>
    <col min="4872" max="4873" width="8.5703125" style="203" customWidth="1"/>
    <col min="4874" max="4874" width="6.140625" style="203" customWidth="1"/>
    <col min="4875" max="4876" width="4.5703125" style="203" customWidth="1"/>
    <col min="4877" max="4877" width="3.85546875" style="203" customWidth="1"/>
    <col min="4878" max="4878" width="8" style="203" customWidth="1"/>
    <col min="4879" max="4879" width="8.42578125" style="203" customWidth="1"/>
    <col min="4880" max="4882" width="4.5703125" style="203" customWidth="1"/>
    <col min="4883" max="4883" width="4.85546875" style="203" customWidth="1"/>
    <col min="4884" max="4884" width="9.140625" style="203" customWidth="1"/>
    <col min="4885" max="4885" width="7.85546875" style="203" customWidth="1"/>
    <col min="4886" max="4886" width="8.42578125" style="203" customWidth="1"/>
    <col min="4887" max="4887" width="4.5703125" style="203" customWidth="1"/>
    <col min="4888" max="4888" width="7.85546875" style="203" customWidth="1"/>
    <col min="4889" max="4889" width="4.28515625" style="203" customWidth="1"/>
    <col min="4890" max="4890" width="8.140625" style="203" customWidth="1"/>
    <col min="4891" max="4891" width="7.85546875" style="203" customWidth="1"/>
    <col min="4892" max="4892" width="4.5703125" style="203" customWidth="1"/>
    <col min="4893" max="4893" width="10.5703125" style="203" customWidth="1"/>
    <col min="4894" max="4894" width="9.140625" style="203" customWidth="1"/>
    <col min="4895" max="4895" width="2.5703125" style="203" customWidth="1"/>
    <col min="4896" max="4896" width="8.42578125" style="203" customWidth="1"/>
    <col min="4897" max="4897" width="9" style="203" customWidth="1"/>
    <col min="4898" max="4900" width="4.5703125" style="203" customWidth="1"/>
    <col min="4901" max="4901" width="7.140625" style="203" customWidth="1"/>
    <col min="4902" max="4902" width="8.5703125" style="203" customWidth="1"/>
    <col min="4903" max="4906" width="4.5703125" style="203" customWidth="1"/>
    <col min="4907" max="4908" width="11.5703125" style="203"/>
    <col min="4909" max="4909" width="7.140625" style="203" customWidth="1"/>
    <col min="4910" max="4910" width="7.42578125" style="203" customWidth="1"/>
    <col min="4911" max="4911" width="6.5703125" style="203" customWidth="1"/>
    <col min="4912" max="4912" width="8.140625" style="203" customWidth="1"/>
    <col min="4913" max="4913" width="1.5703125" style="203" customWidth="1"/>
    <col min="4914" max="4914" width="11.5703125" style="203"/>
    <col min="4915" max="4915" width="4.42578125" style="203" customWidth="1"/>
    <col min="4916" max="4916" width="4.85546875" style="203" customWidth="1"/>
    <col min="4917" max="4917" width="3.5703125" style="203" customWidth="1"/>
    <col min="4918" max="4918" width="4.42578125" style="203" customWidth="1"/>
    <col min="4919" max="5120" width="11.5703125" style="203"/>
    <col min="5121" max="5121" width="1.85546875" style="203" customWidth="1"/>
    <col min="5122" max="5125" width="4.5703125" style="203" customWidth="1"/>
    <col min="5126" max="5126" width="23.42578125" style="203" customWidth="1"/>
    <col min="5127" max="5127" width="13.42578125" style="203" customWidth="1"/>
    <col min="5128" max="5129" width="8.5703125" style="203" customWidth="1"/>
    <col min="5130" max="5130" width="6.140625" style="203" customWidth="1"/>
    <col min="5131" max="5132" width="4.5703125" style="203" customWidth="1"/>
    <col min="5133" max="5133" width="3.85546875" style="203" customWidth="1"/>
    <col min="5134" max="5134" width="8" style="203" customWidth="1"/>
    <col min="5135" max="5135" width="8.42578125" style="203" customWidth="1"/>
    <col min="5136" max="5138" width="4.5703125" style="203" customWidth="1"/>
    <col min="5139" max="5139" width="4.85546875" style="203" customWidth="1"/>
    <col min="5140" max="5140" width="9.140625" style="203" customWidth="1"/>
    <col min="5141" max="5141" width="7.85546875" style="203" customWidth="1"/>
    <col min="5142" max="5142" width="8.42578125" style="203" customWidth="1"/>
    <col min="5143" max="5143" width="4.5703125" style="203" customWidth="1"/>
    <col min="5144" max="5144" width="7.85546875" style="203" customWidth="1"/>
    <col min="5145" max="5145" width="4.28515625" style="203" customWidth="1"/>
    <col min="5146" max="5146" width="8.140625" style="203" customWidth="1"/>
    <col min="5147" max="5147" width="7.85546875" style="203" customWidth="1"/>
    <col min="5148" max="5148" width="4.5703125" style="203" customWidth="1"/>
    <col min="5149" max="5149" width="10.5703125" style="203" customWidth="1"/>
    <col min="5150" max="5150" width="9.140625" style="203" customWidth="1"/>
    <col min="5151" max="5151" width="2.5703125" style="203" customWidth="1"/>
    <col min="5152" max="5152" width="8.42578125" style="203" customWidth="1"/>
    <col min="5153" max="5153" width="9" style="203" customWidth="1"/>
    <col min="5154" max="5156" width="4.5703125" style="203" customWidth="1"/>
    <col min="5157" max="5157" width="7.140625" style="203" customWidth="1"/>
    <col min="5158" max="5158" width="8.5703125" style="203" customWidth="1"/>
    <col min="5159" max="5162" width="4.5703125" style="203" customWidth="1"/>
    <col min="5163" max="5164" width="11.5703125" style="203"/>
    <col min="5165" max="5165" width="7.140625" style="203" customWidth="1"/>
    <col min="5166" max="5166" width="7.42578125" style="203" customWidth="1"/>
    <col min="5167" max="5167" width="6.5703125" style="203" customWidth="1"/>
    <col min="5168" max="5168" width="8.140625" style="203" customWidth="1"/>
    <col min="5169" max="5169" width="1.5703125" style="203" customWidth="1"/>
    <col min="5170" max="5170" width="11.5703125" style="203"/>
    <col min="5171" max="5171" width="4.42578125" style="203" customWidth="1"/>
    <col min="5172" max="5172" width="4.85546875" style="203" customWidth="1"/>
    <col min="5173" max="5173" width="3.5703125" style="203" customWidth="1"/>
    <col min="5174" max="5174" width="4.42578125" style="203" customWidth="1"/>
    <col min="5175" max="5376" width="11.5703125" style="203"/>
    <col min="5377" max="5377" width="1.85546875" style="203" customWidth="1"/>
    <col min="5378" max="5381" width="4.5703125" style="203" customWidth="1"/>
    <col min="5382" max="5382" width="23.42578125" style="203" customWidth="1"/>
    <col min="5383" max="5383" width="13.42578125" style="203" customWidth="1"/>
    <col min="5384" max="5385" width="8.5703125" style="203" customWidth="1"/>
    <col min="5386" max="5386" width="6.140625" style="203" customWidth="1"/>
    <col min="5387" max="5388" width="4.5703125" style="203" customWidth="1"/>
    <col min="5389" max="5389" width="3.85546875" style="203" customWidth="1"/>
    <col min="5390" max="5390" width="8" style="203" customWidth="1"/>
    <col min="5391" max="5391" width="8.42578125" style="203" customWidth="1"/>
    <col min="5392" max="5394" width="4.5703125" style="203" customWidth="1"/>
    <col min="5395" max="5395" width="4.85546875" style="203" customWidth="1"/>
    <col min="5396" max="5396" width="9.140625" style="203" customWidth="1"/>
    <col min="5397" max="5397" width="7.85546875" style="203" customWidth="1"/>
    <col min="5398" max="5398" width="8.42578125" style="203" customWidth="1"/>
    <col min="5399" max="5399" width="4.5703125" style="203" customWidth="1"/>
    <col min="5400" max="5400" width="7.85546875" style="203" customWidth="1"/>
    <col min="5401" max="5401" width="4.28515625" style="203" customWidth="1"/>
    <col min="5402" max="5402" width="8.140625" style="203" customWidth="1"/>
    <col min="5403" max="5403" width="7.85546875" style="203" customWidth="1"/>
    <col min="5404" max="5404" width="4.5703125" style="203" customWidth="1"/>
    <col min="5405" max="5405" width="10.5703125" style="203" customWidth="1"/>
    <col min="5406" max="5406" width="9.140625" style="203" customWidth="1"/>
    <col min="5407" max="5407" width="2.5703125" style="203" customWidth="1"/>
    <col min="5408" max="5408" width="8.42578125" style="203" customWidth="1"/>
    <col min="5409" max="5409" width="9" style="203" customWidth="1"/>
    <col min="5410" max="5412" width="4.5703125" style="203" customWidth="1"/>
    <col min="5413" max="5413" width="7.140625" style="203" customWidth="1"/>
    <col min="5414" max="5414" width="8.5703125" style="203" customWidth="1"/>
    <col min="5415" max="5418" width="4.5703125" style="203" customWidth="1"/>
    <col min="5419" max="5420" width="11.5703125" style="203"/>
    <col min="5421" max="5421" width="7.140625" style="203" customWidth="1"/>
    <col min="5422" max="5422" width="7.42578125" style="203" customWidth="1"/>
    <col min="5423" max="5423" width="6.5703125" style="203" customWidth="1"/>
    <col min="5424" max="5424" width="8.140625" style="203" customWidth="1"/>
    <col min="5425" max="5425" width="1.5703125" style="203" customWidth="1"/>
    <col min="5426" max="5426" width="11.5703125" style="203"/>
    <col min="5427" max="5427" width="4.42578125" style="203" customWidth="1"/>
    <col min="5428" max="5428" width="4.85546875" style="203" customWidth="1"/>
    <col min="5429" max="5429" width="3.5703125" style="203" customWidth="1"/>
    <col min="5430" max="5430" width="4.42578125" style="203" customWidth="1"/>
    <col min="5431" max="5632" width="11.5703125" style="203"/>
    <col min="5633" max="5633" width="1.85546875" style="203" customWidth="1"/>
    <col min="5634" max="5637" width="4.5703125" style="203" customWidth="1"/>
    <col min="5638" max="5638" width="23.42578125" style="203" customWidth="1"/>
    <col min="5639" max="5639" width="13.42578125" style="203" customWidth="1"/>
    <col min="5640" max="5641" width="8.5703125" style="203" customWidth="1"/>
    <col min="5642" max="5642" width="6.140625" style="203" customWidth="1"/>
    <col min="5643" max="5644" width="4.5703125" style="203" customWidth="1"/>
    <col min="5645" max="5645" width="3.85546875" style="203" customWidth="1"/>
    <col min="5646" max="5646" width="8" style="203" customWidth="1"/>
    <col min="5647" max="5647" width="8.42578125" style="203" customWidth="1"/>
    <col min="5648" max="5650" width="4.5703125" style="203" customWidth="1"/>
    <col min="5651" max="5651" width="4.85546875" style="203" customWidth="1"/>
    <col min="5652" max="5652" width="9.140625" style="203" customWidth="1"/>
    <col min="5653" max="5653" width="7.85546875" style="203" customWidth="1"/>
    <col min="5654" max="5654" width="8.42578125" style="203" customWidth="1"/>
    <col min="5655" max="5655" width="4.5703125" style="203" customWidth="1"/>
    <col min="5656" max="5656" width="7.85546875" style="203" customWidth="1"/>
    <col min="5657" max="5657" width="4.28515625" style="203" customWidth="1"/>
    <col min="5658" max="5658" width="8.140625" style="203" customWidth="1"/>
    <col min="5659" max="5659" width="7.85546875" style="203" customWidth="1"/>
    <col min="5660" max="5660" width="4.5703125" style="203" customWidth="1"/>
    <col min="5661" max="5661" width="10.5703125" style="203" customWidth="1"/>
    <col min="5662" max="5662" width="9.140625" style="203" customWidth="1"/>
    <col min="5663" max="5663" width="2.5703125" style="203" customWidth="1"/>
    <col min="5664" max="5664" width="8.42578125" style="203" customWidth="1"/>
    <col min="5665" max="5665" width="9" style="203" customWidth="1"/>
    <col min="5666" max="5668" width="4.5703125" style="203" customWidth="1"/>
    <col min="5669" max="5669" width="7.140625" style="203" customWidth="1"/>
    <col min="5670" max="5670" width="8.5703125" style="203" customWidth="1"/>
    <col min="5671" max="5674" width="4.5703125" style="203" customWidth="1"/>
    <col min="5675" max="5676" width="11.5703125" style="203"/>
    <col min="5677" max="5677" width="7.140625" style="203" customWidth="1"/>
    <col min="5678" max="5678" width="7.42578125" style="203" customWidth="1"/>
    <col min="5679" max="5679" width="6.5703125" style="203" customWidth="1"/>
    <col min="5680" max="5680" width="8.140625" style="203" customWidth="1"/>
    <col min="5681" max="5681" width="1.5703125" style="203" customWidth="1"/>
    <col min="5682" max="5682" width="11.5703125" style="203"/>
    <col min="5683" max="5683" width="4.42578125" style="203" customWidth="1"/>
    <col min="5684" max="5684" width="4.85546875" style="203" customWidth="1"/>
    <col min="5685" max="5685" width="3.5703125" style="203" customWidth="1"/>
    <col min="5686" max="5686" width="4.42578125" style="203" customWidth="1"/>
    <col min="5687" max="5888" width="11.5703125" style="203"/>
    <col min="5889" max="5889" width="1.85546875" style="203" customWidth="1"/>
    <col min="5890" max="5893" width="4.5703125" style="203" customWidth="1"/>
    <col min="5894" max="5894" width="23.42578125" style="203" customWidth="1"/>
    <col min="5895" max="5895" width="13.42578125" style="203" customWidth="1"/>
    <col min="5896" max="5897" width="8.5703125" style="203" customWidth="1"/>
    <col min="5898" max="5898" width="6.140625" style="203" customWidth="1"/>
    <col min="5899" max="5900" width="4.5703125" style="203" customWidth="1"/>
    <col min="5901" max="5901" width="3.85546875" style="203" customWidth="1"/>
    <col min="5902" max="5902" width="8" style="203" customWidth="1"/>
    <col min="5903" max="5903" width="8.42578125" style="203" customWidth="1"/>
    <col min="5904" max="5906" width="4.5703125" style="203" customWidth="1"/>
    <col min="5907" max="5907" width="4.85546875" style="203" customWidth="1"/>
    <col min="5908" max="5908" width="9.140625" style="203" customWidth="1"/>
    <col min="5909" max="5909" width="7.85546875" style="203" customWidth="1"/>
    <col min="5910" max="5910" width="8.42578125" style="203" customWidth="1"/>
    <col min="5911" max="5911" width="4.5703125" style="203" customWidth="1"/>
    <col min="5912" max="5912" width="7.85546875" style="203" customWidth="1"/>
    <col min="5913" max="5913" width="4.28515625" style="203" customWidth="1"/>
    <col min="5914" max="5914" width="8.140625" style="203" customWidth="1"/>
    <col min="5915" max="5915" width="7.85546875" style="203" customWidth="1"/>
    <col min="5916" max="5916" width="4.5703125" style="203" customWidth="1"/>
    <col min="5917" max="5917" width="10.5703125" style="203" customWidth="1"/>
    <col min="5918" max="5918" width="9.140625" style="203" customWidth="1"/>
    <col min="5919" max="5919" width="2.5703125" style="203" customWidth="1"/>
    <col min="5920" max="5920" width="8.42578125" style="203" customWidth="1"/>
    <col min="5921" max="5921" width="9" style="203" customWidth="1"/>
    <col min="5922" max="5924" width="4.5703125" style="203" customWidth="1"/>
    <col min="5925" max="5925" width="7.140625" style="203" customWidth="1"/>
    <col min="5926" max="5926" width="8.5703125" style="203" customWidth="1"/>
    <col min="5927" max="5930" width="4.5703125" style="203" customWidth="1"/>
    <col min="5931" max="5932" width="11.5703125" style="203"/>
    <col min="5933" max="5933" width="7.140625" style="203" customWidth="1"/>
    <col min="5934" max="5934" width="7.42578125" style="203" customWidth="1"/>
    <col min="5935" max="5935" width="6.5703125" style="203" customWidth="1"/>
    <col min="5936" max="5936" width="8.140625" style="203" customWidth="1"/>
    <col min="5937" max="5937" width="1.5703125" style="203" customWidth="1"/>
    <col min="5938" max="5938" width="11.5703125" style="203"/>
    <col min="5939" max="5939" width="4.42578125" style="203" customWidth="1"/>
    <col min="5940" max="5940" width="4.85546875" style="203" customWidth="1"/>
    <col min="5941" max="5941" width="3.5703125" style="203" customWidth="1"/>
    <col min="5942" max="5942" width="4.42578125" style="203" customWidth="1"/>
    <col min="5943" max="6144" width="11.5703125" style="203"/>
    <col min="6145" max="6145" width="1.85546875" style="203" customWidth="1"/>
    <col min="6146" max="6149" width="4.5703125" style="203" customWidth="1"/>
    <col min="6150" max="6150" width="23.42578125" style="203" customWidth="1"/>
    <col min="6151" max="6151" width="13.42578125" style="203" customWidth="1"/>
    <col min="6152" max="6153" width="8.5703125" style="203" customWidth="1"/>
    <col min="6154" max="6154" width="6.140625" style="203" customWidth="1"/>
    <col min="6155" max="6156" width="4.5703125" style="203" customWidth="1"/>
    <col min="6157" max="6157" width="3.85546875" style="203" customWidth="1"/>
    <col min="6158" max="6158" width="8" style="203" customWidth="1"/>
    <col min="6159" max="6159" width="8.42578125" style="203" customWidth="1"/>
    <col min="6160" max="6162" width="4.5703125" style="203" customWidth="1"/>
    <col min="6163" max="6163" width="4.85546875" style="203" customWidth="1"/>
    <col min="6164" max="6164" width="9.140625" style="203" customWidth="1"/>
    <col min="6165" max="6165" width="7.85546875" style="203" customWidth="1"/>
    <col min="6166" max="6166" width="8.42578125" style="203" customWidth="1"/>
    <col min="6167" max="6167" width="4.5703125" style="203" customWidth="1"/>
    <col min="6168" max="6168" width="7.85546875" style="203" customWidth="1"/>
    <col min="6169" max="6169" width="4.28515625" style="203" customWidth="1"/>
    <col min="6170" max="6170" width="8.140625" style="203" customWidth="1"/>
    <col min="6171" max="6171" width="7.85546875" style="203" customWidth="1"/>
    <col min="6172" max="6172" width="4.5703125" style="203" customWidth="1"/>
    <col min="6173" max="6173" width="10.5703125" style="203" customWidth="1"/>
    <col min="6174" max="6174" width="9.140625" style="203" customWidth="1"/>
    <col min="6175" max="6175" width="2.5703125" style="203" customWidth="1"/>
    <col min="6176" max="6176" width="8.42578125" style="203" customWidth="1"/>
    <col min="6177" max="6177" width="9" style="203" customWidth="1"/>
    <col min="6178" max="6180" width="4.5703125" style="203" customWidth="1"/>
    <col min="6181" max="6181" width="7.140625" style="203" customWidth="1"/>
    <col min="6182" max="6182" width="8.5703125" style="203" customWidth="1"/>
    <col min="6183" max="6186" width="4.5703125" style="203" customWidth="1"/>
    <col min="6187" max="6188" width="11.5703125" style="203"/>
    <col min="6189" max="6189" width="7.140625" style="203" customWidth="1"/>
    <col min="6190" max="6190" width="7.42578125" style="203" customWidth="1"/>
    <col min="6191" max="6191" width="6.5703125" style="203" customWidth="1"/>
    <col min="6192" max="6192" width="8.140625" style="203" customWidth="1"/>
    <col min="6193" max="6193" width="1.5703125" style="203" customWidth="1"/>
    <col min="6194" max="6194" width="11.5703125" style="203"/>
    <col min="6195" max="6195" width="4.42578125" style="203" customWidth="1"/>
    <col min="6196" max="6196" width="4.85546875" style="203" customWidth="1"/>
    <col min="6197" max="6197" width="3.5703125" style="203" customWidth="1"/>
    <col min="6198" max="6198" width="4.42578125" style="203" customWidth="1"/>
    <col min="6199" max="6400" width="11.5703125" style="203"/>
    <col min="6401" max="6401" width="1.85546875" style="203" customWidth="1"/>
    <col min="6402" max="6405" width="4.5703125" style="203" customWidth="1"/>
    <col min="6406" max="6406" width="23.42578125" style="203" customWidth="1"/>
    <col min="6407" max="6407" width="13.42578125" style="203" customWidth="1"/>
    <col min="6408" max="6409" width="8.5703125" style="203" customWidth="1"/>
    <col min="6410" max="6410" width="6.140625" style="203" customWidth="1"/>
    <col min="6411" max="6412" width="4.5703125" style="203" customWidth="1"/>
    <col min="6413" max="6413" width="3.85546875" style="203" customWidth="1"/>
    <col min="6414" max="6414" width="8" style="203" customWidth="1"/>
    <col min="6415" max="6415" width="8.42578125" style="203" customWidth="1"/>
    <col min="6416" max="6418" width="4.5703125" style="203" customWidth="1"/>
    <col min="6419" max="6419" width="4.85546875" style="203" customWidth="1"/>
    <col min="6420" max="6420" width="9.140625" style="203" customWidth="1"/>
    <col min="6421" max="6421" width="7.85546875" style="203" customWidth="1"/>
    <col min="6422" max="6422" width="8.42578125" style="203" customWidth="1"/>
    <col min="6423" max="6423" width="4.5703125" style="203" customWidth="1"/>
    <col min="6424" max="6424" width="7.85546875" style="203" customWidth="1"/>
    <col min="6425" max="6425" width="4.28515625" style="203" customWidth="1"/>
    <col min="6426" max="6426" width="8.140625" style="203" customWidth="1"/>
    <col min="6427" max="6427" width="7.85546875" style="203" customWidth="1"/>
    <col min="6428" max="6428" width="4.5703125" style="203" customWidth="1"/>
    <col min="6429" max="6429" width="10.5703125" style="203" customWidth="1"/>
    <col min="6430" max="6430" width="9.140625" style="203" customWidth="1"/>
    <col min="6431" max="6431" width="2.5703125" style="203" customWidth="1"/>
    <col min="6432" max="6432" width="8.42578125" style="203" customWidth="1"/>
    <col min="6433" max="6433" width="9" style="203" customWidth="1"/>
    <col min="6434" max="6436" width="4.5703125" style="203" customWidth="1"/>
    <col min="6437" max="6437" width="7.140625" style="203" customWidth="1"/>
    <col min="6438" max="6438" width="8.5703125" style="203" customWidth="1"/>
    <col min="6439" max="6442" width="4.5703125" style="203" customWidth="1"/>
    <col min="6443" max="6444" width="11.5703125" style="203"/>
    <col min="6445" max="6445" width="7.140625" style="203" customWidth="1"/>
    <col min="6446" max="6446" width="7.42578125" style="203" customWidth="1"/>
    <col min="6447" max="6447" width="6.5703125" style="203" customWidth="1"/>
    <col min="6448" max="6448" width="8.140625" style="203" customWidth="1"/>
    <col min="6449" max="6449" width="1.5703125" style="203" customWidth="1"/>
    <col min="6450" max="6450" width="11.5703125" style="203"/>
    <col min="6451" max="6451" width="4.42578125" style="203" customWidth="1"/>
    <col min="6452" max="6452" width="4.85546875" style="203" customWidth="1"/>
    <col min="6453" max="6453" width="3.5703125" style="203" customWidth="1"/>
    <col min="6454" max="6454" width="4.42578125" style="203" customWidth="1"/>
    <col min="6455" max="6656" width="11.5703125" style="203"/>
    <col min="6657" max="6657" width="1.85546875" style="203" customWidth="1"/>
    <col min="6658" max="6661" width="4.5703125" style="203" customWidth="1"/>
    <col min="6662" max="6662" width="23.42578125" style="203" customWidth="1"/>
    <col min="6663" max="6663" width="13.42578125" style="203" customWidth="1"/>
    <col min="6664" max="6665" width="8.5703125" style="203" customWidth="1"/>
    <col min="6666" max="6666" width="6.140625" style="203" customWidth="1"/>
    <col min="6667" max="6668" width="4.5703125" style="203" customWidth="1"/>
    <col min="6669" max="6669" width="3.85546875" style="203" customWidth="1"/>
    <col min="6670" max="6670" width="8" style="203" customWidth="1"/>
    <col min="6671" max="6671" width="8.42578125" style="203" customWidth="1"/>
    <col min="6672" max="6674" width="4.5703125" style="203" customWidth="1"/>
    <col min="6675" max="6675" width="4.85546875" style="203" customWidth="1"/>
    <col min="6676" max="6676" width="9.140625" style="203" customWidth="1"/>
    <col min="6677" max="6677" width="7.85546875" style="203" customWidth="1"/>
    <col min="6678" max="6678" width="8.42578125" style="203" customWidth="1"/>
    <col min="6679" max="6679" width="4.5703125" style="203" customWidth="1"/>
    <col min="6680" max="6680" width="7.85546875" style="203" customWidth="1"/>
    <col min="6681" max="6681" width="4.28515625" style="203" customWidth="1"/>
    <col min="6682" max="6682" width="8.140625" style="203" customWidth="1"/>
    <col min="6683" max="6683" width="7.85546875" style="203" customWidth="1"/>
    <col min="6684" max="6684" width="4.5703125" style="203" customWidth="1"/>
    <col min="6685" max="6685" width="10.5703125" style="203" customWidth="1"/>
    <col min="6686" max="6686" width="9.140625" style="203" customWidth="1"/>
    <col min="6687" max="6687" width="2.5703125" style="203" customWidth="1"/>
    <col min="6688" max="6688" width="8.42578125" style="203" customWidth="1"/>
    <col min="6689" max="6689" width="9" style="203" customWidth="1"/>
    <col min="6690" max="6692" width="4.5703125" style="203" customWidth="1"/>
    <col min="6693" max="6693" width="7.140625" style="203" customWidth="1"/>
    <col min="6694" max="6694" width="8.5703125" style="203" customWidth="1"/>
    <col min="6695" max="6698" width="4.5703125" style="203" customWidth="1"/>
    <col min="6699" max="6700" width="11.5703125" style="203"/>
    <col min="6701" max="6701" width="7.140625" style="203" customWidth="1"/>
    <col min="6702" max="6702" width="7.42578125" style="203" customWidth="1"/>
    <col min="6703" max="6703" width="6.5703125" style="203" customWidth="1"/>
    <col min="6704" max="6704" width="8.140625" style="203" customWidth="1"/>
    <col min="6705" max="6705" width="1.5703125" style="203" customWidth="1"/>
    <col min="6706" max="6706" width="11.5703125" style="203"/>
    <col min="6707" max="6707" width="4.42578125" style="203" customWidth="1"/>
    <col min="6708" max="6708" width="4.85546875" style="203" customWidth="1"/>
    <col min="6709" max="6709" width="3.5703125" style="203" customWidth="1"/>
    <col min="6710" max="6710" width="4.42578125" style="203" customWidth="1"/>
    <col min="6711" max="6912" width="11.5703125" style="203"/>
    <col min="6913" max="6913" width="1.85546875" style="203" customWidth="1"/>
    <col min="6914" max="6917" width="4.5703125" style="203" customWidth="1"/>
    <col min="6918" max="6918" width="23.42578125" style="203" customWidth="1"/>
    <col min="6919" max="6919" width="13.42578125" style="203" customWidth="1"/>
    <col min="6920" max="6921" width="8.5703125" style="203" customWidth="1"/>
    <col min="6922" max="6922" width="6.140625" style="203" customWidth="1"/>
    <col min="6923" max="6924" width="4.5703125" style="203" customWidth="1"/>
    <col min="6925" max="6925" width="3.85546875" style="203" customWidth="1"/>
    <col min="6926" max="6926" width="8" style="203" customWidth="1"/>
    <col min="6927" max="6927" width="8.42578125" style="203" customWidth="1"/>
    <col min="6928" max="6930" width="4.5703125" style="203" customWidth="1"/>
    <col min="6931" max="6931" width="4.85546875" style="203" customWidth="1"/>
    <col min="6932" max="6932" width="9.140625" style="203" customWidth="1"/>
    <col min="6933" max="6933" width="7.85546875" style="203" customWidth="1"/>
    <col min="6934" max="6934" width="8.42578125" style="203" customWidth="1"/>
    <col min="6935" max="6935" width="4.5703125" style="203" customWidth="1"/>
    <col min="6936" max="6936" width="7.85546875" style="203" customWidth="1"/>
    <col min="6937" max="6937" width="4.28515625" style="203" customWidth="1"/>
    <col min="6938" max="6938" width="8.140625" style="203" customWidth="1"/>
    <col min="6939" max="6939" width="7.85546875" style="203" customWidth="1"/>
    <col min="6940" max="6940" width="4.5703125" style="203" customWidth="1"/>
    <col min="6941" max="6941" width="10.5703125" style="203" customWidth="1"/>
    <col min="6942" max="6942" width="9.140625" style="203" customWidth="1"/>
    <col min="6943" max="6943" width="2.5703125" style="203" customWidth="1"/>
    <col min="6944" max="6944" width="8.42578125" style="203" customWidth="1"/>
    <col min="6945" max="6945" width="9" style="203" customWidth="1"/>
    <col min="6946" max="6948" width="4.5703125" style="203" customWidth="1"/>
    <col min="6949" max="6949" width="7.140625" style="203" customWidth="1"/>
    <col min="6950" max="6950" width="8.5703125" style="203" customWidth="1"/>
    <col min="6951" max="6954" width="4.5703125" style="203" customWidth="1"/>
    <col min="6955" max="6956" width="11.5703125" style="203"/>
    <col min="6957" max="6957" width="7.140625" style="203" customWidth="1"/>
    <col min="6958" max="6958" width="7.42578125" style="203" customWidth="1"/>
    <col min="6959" max="6959" width="6.5703125" style="203" customWidth="1"/>
    <col min="6960" max="6960" width="8.140625" style="203" customWidth="1"/>
    <col min="6961" max="6961" width="1.5703125" style="203" customWidth="1"/>
    <col min="6962" max="6962" width="11.5703125" style="203"/>
    <col min="6963" max="6963" width="4.42578125" style="203" customWidth="1"/>
    <col min="6964" max="6964" width="4.85546875" style="203" customWidth="1"/>
    <col min="6965" max="6965" width="3.5703125" style="203" customWidth="1"/>
    <col min="6966" max="6966" width="4.42578125" style="203" customWidth="1"/>
    <col min="6967" max="7168" width="11.5703125" style="203"/>
    <col min="7169" max="7169" width="1.85546875" style="203" customWidth="1"/>
    <col min="7170" max="7173" width="4.5703125" style="203" customWidth="1"/>
    <col min="7174" max="7174" width="23.42578125" style="203" customWidth="1"/>
    <col min="7175" max="7175" width="13.42578125" style="203" customWidth="1"/>
    <col min="7176" max="7177" width="8.5703125" style="203" customWidth="1"/>
    <col min="7178" max="7178" width="6.140625" style="203" customWidth="1"/>
    <col min="7179" max="7180" width="4.5703125" style="203" customWidth="1"/>
    <col min="7181" max="7181" width="3.85546875" style="203" customWidth="1"/>
    <col min="7182" max="7182" width="8" style="203" customWidth="1"/>
    <col min="7183" max="7183" width="8.42578125" style="203" customWidth="1"/>
    <col min="7184" max="7186" width="4.5703125" style="203" customWidth="1"/>
    <col min="7187" max="7187" width="4.85546875" style="203" customWidth="1"/>
    <col min="7188" max="7188" width="9.140625" style="203" customWidth="1"/>
    <col min="7189" max="7189" width="7.85546875" style="203" customWidth="1"/>
    <col min="7190" max="7190" width="8.42578125" style="203" customWidth="1"/>
    <col min="7191" max="7191" width="4.5703125" style="203" customWidth="1"/>
    <col min="7192" max="7192" width="7.85546875" style="203" customWidth="1"/>
    <col min="7193" max="7193" width="4.28515625" style="203" customWidth="1"/>
    <col min="7194" max="7194" width="8.140625" style="203" customWidth="1"/>
    <col min="7195" max="7195" width="7.85546875" style="203" customWidth="1"/>
    <col min="7196" max="7196" width="4.5703125" style="203" customWidth="1"/>
    <col min="7197" max="7197" width="10.5703125" style="203" customWidth="1"/>
    <col min="7198" max="7198" width="9.140625" style="203" customWidth="1"/>
    <col min="7199" max="7199" width="2.5703125" style="203" customWidth="1"/>
    <col min="7200" max="7200" width="8.42578125" style="203" customWidth="1"/>
    <col min="7201" max="7201" width="9" style="203" customWidth="1"/>
    <col min="7202" max="7204" width="4.5703125" style="203" customWidth="1"/>
    <col min="7205" max="7205" width="7.140625" style="203" customWidth="1"/>
    <col min="7206" max="7206" width="8.5703125" style="203" customWidth="1"/>
    <col min="7207" max="7210" width="4.5703125" style="203" customWidth="1"/>
    <col min="7211" max="7212" width="11.5703125" style="203"/>
    <col min="7213" max="7213" width="7.140625" style="203" customWidth="1"/>
    <col min="7214" max="7214" width="7.42578125" style="203" customWidth="1"/>
    <col min="7215" max="7215" width="6.5703125" style="203" customWidth="1"/>
    <col min="7216" max="7216" width="8.140625" style="203" customWidth="1"/>
    <col min="7217" max="7217" width="1.5703125" style="203" customWidth="1"/>
    <col min="7218" max="7218" width="11.5703125" style="203"/>
    <col min="7219" max="7219" width="4.42578125" style="203" customWidth="1"/>
    <col min="7220" max="7220" width="4.85546875" style="203" customWidth="1"/>
    <col min="7221" max="7221" width="3.5703125" style="203" customWidth="1"/>
    <col min="7222" max="7222" width="4.42578125" style="203" customWidth="1"/>
    <col min="7223" max="7424" width="11.5703125" style="203"/>
    <col min="7425" max="7425" width="1.85546875" style="203" customWidth="1"/>
    <col min="7426" max="7429" width="4.5703125" style="203" customWidth="1"/>
    <col min="7430" max="7430" width="23.42578125" style="203" customWidth="1"/>
    <col min="7431" max="7431" width="13.42578125" style="203" customWidth="1"/>
    <col min="7432" max="7433" width="8.5703125" style="203" customWidth="1"/>
    <col min="7434" max="7434" width="6.140625" style="203" customWidth="1"/>
    <col min="7435" max="7436" width="4.5703125" style="203" customWidth="1"/>
    <col min="7437" max="7437" width="3.85546875" style="203" customWidth="1"/>
    <col min="7438" max="7438" width="8" style="203" customWidth="1"/>
    <col min="7439" max="7439" width="8.42578125" style="203" customWidth="1"/>
    <col min="7440" max="7442" width="4.5703125" style="203" customWidth="1"/>
    <col min="7443" max="7443" width="4.85546875" style="203" customWidth="1"/>
    <col min="7444" max="7444" width="9.140625" style="203" customWidth="1"/>
    <col min="7445" max="7445" width="7.85546875" style="203" customWidth="1"/>
    <col min="7446" max="7446" width="8.42578125" style="203" customWidth="1"/>
    <col min="7447" max="7447" width="4.5703125" style="203" customWidth="1"/>
    <col min="7448" max="7448" width="7.85546875" style="203" customWidth="1"/>
    <col min="7449" max="7449" width="4.28515625" style="203" customWidth="1"/>
    <col min="7450" max="7450" width="8.140625" style="203" customWidth="1"/>
    <col min="7451" max="7451" width="7.85546875" style="203" customWidth="1"/>
    <col min="7452" max="7452" width="4.5703125" style="203" customWidth="1"/>
    <col min="7453" max="7453" width="10.5703125" style="203" customWidth="1"/>
    <col min="7454" max="7454" width="9.140625" style="203" customWidth="1"/>
    <col min="7455" max="7455" width="2.5703125" style="203" customWidth="1"/>
    <col min="7456" max="7456" width="8.42578125" style="203" customWidth="1"/>
    <col min="7457" max="7457" width="9" style="203" customWidth="1"/>
    <col min="7458" max="7460" width="4.5703125" style="203" customWidth="1"/>
    <col min="7461" max="7461" width="7.140625" style="203" customWidth="1"/>
    <col min="7462" max="7462" width="8.5703125" style="203" customWidth="1"/>
    <col min="7463" max="7466" width="4.5703125" style="203" customWidth="1"/>
    <col min="7467" max="7468" width="11.5703125" style="203"/>
    <col min="7469" max="7469" width="7.140625" style="203" customWidth="1"/>
    <col min="7470" max="7470" width="7.42578125" style="203" customWidth="1"/>
    <col min="7471" max="7471" width="6.5703125" style="203" customWidth="1"/>
    <col min="7472" max="7472" width="8.140625" style="203" customWidth="1"/>
    <col min="7473" max="7473" width="1.5703125" style="203" customWidth="1"/>
    <col min="7474" max="7474" width="11.5703125" style="203"/>
    <col min="7475" max="7475" width="4.42578125" style="203" customWidth="1"/>
    <col min="7476" max="7476" width="4.85546875" style="203" customWidth="1"/>
    <col min="7477" max="7477" width="3.5703125" style="203" customWidth="1"/>
    <col min="7478" max="7478" width="4.42578125" style="203" customWidth="1"/>
    <col min="7479" max="7680" width="11.5703125" style="203"/>
    <col min="7681" max="7681" width="1.85546875" style="203" customWidth="1"/>
    <col min="7682" max="7685" width="4.5703125" style="203" customWidth="1"/>
    <col min="7686" max="7686" width="23.42578125" style="203" customWidth="1"/>
    <col min="7687" max="7687" width="13.42578125" style="203" customWidth="1"/>
    <col min="7688" max="7689" width="8.5703125" style="203" customWidth="1"/>
    <col min="7690" max="7690" width="6.140625" style="203" customWidth="1"/>
    <col min="7691" max="7692" width="4.5703125" style="203" customWidth="1"/>
    <col min="7693" max="7693" width="3.85546875" style="203" customWidth="1"/>
    <col min="7694" max="7694" width="8" style="203" customWidth="1"/>
    <col min="7695" max="7695" width="8.42578125" style="203" customWidth="1"/>
    <col min="7696" max="7698" width="4.5703125" style="203" customWidth="1"/>
    <col min="7699" max="7699" width="4.85546875" style="203" customWidth="1"/>
    <col min="7700" max="7700" width="9.140625" style="203" customWidth="1"/>
    <col min="7701" max="7701" width="7.85546875" style="203" customWidth="1"/>
    <col min="7702" max="7702" width="8.42578125" style="203" customWidth="1"/>
    <col min="7703" max="7703" width="4.5703125" style="203" customWidth="1"/>
    <col min="7704" max="7704" width="7.85546875" style="203" customWidth="1"/>
    <col min="7705" max="7705" width="4.28515625" style="203" customWidth="1"/>
    <col min="7706" max="7706" width="8.140625" style="203" customWidth="1"/>
    <col min="7707" max="7707" width="7.85546875" style="203" customWidth="1"/>
    <col min="7708" max="7708" width="4.5703125" style="203" customWidth="1"/>
    <col min="7709" max="7709" width="10.5703125" style="203" customWidth="1"/>
    <col min="7710" max="7710" width="9.140625" style="203" customWidth="1"/>
    <col min="7711" max="7711" width="2.5703125" style="203" customWidth="1"/>
    <col min="7712" max="7712" width="8.42578125" style="203" customWidth="1"/>
    <col min="7713" max="7713" width="9" style="203" customWidth="1"/>
    <col min="7714" max="7716" width="4.5703125" style="203" customWidth="1"/>
    <col min="7717" max="7717" width="7.140625" style="203" customWidth="1"/>
    <col min="7718" max="7718" width="8.5703125" style="203" customWidth="1"/>
    <col min="7719" max="7722" width="4.5703125" style="203" customWidth="1"/>
    <col min="7723" max="7724" width="11.5703125" style="203"/>
    <col min="7725" max="7725" width="7.140625" style="203" customWidth="1"/>
    <col min="7726" max="7726" width="7.42578125" style="203" customWidth="1"/>
    <col min="7727" max="7727" width="6.5703125" style="203" customWidth="1"/>
    <col min="7728" max="7728" width="8.140625" style="203" customWidth="1"/>
    <col min="7729" max="7729" width="1.5703125" style="203" customWidth="1"/>
    <col min="7730" max="7730" width="11.5703125" style="203"/>
    <col min="7731" max="7731" width="4.42578125" style="203" customWidth="1"/>
    <col min="7732" max="7732" width="4.85546875" style="203" customWidth="1"/>
    <col min="7733" max="7733" width="3.5703125" style="203" customWidth="1"/>
    <col min="7734" max="7734" width="4.42578125" style="203" customWidth="1"/>
    <col min="7735" max="7936" width="11.5703125" style="203"/>
    <col min="7937" max="7937" width="1.85546875" style="203" customWidth="1"/>
    <col min="7938" max="7941" width="4.5703125" style="203" customWidth="1"/>
    <col min="7942" max="7942" width="23.42578125" style="203" customWidth="1"/>
    <col min="7943" max="7943" width="13.42578125" style="203" customWidth="1"/>
    <col min="7944" max="7945" width="8.5703125" style="203" customWidth="1"/>
    <col min="7946" max="7946" width="6.140625" style="203" customWidth="1"/>
    <col min="7947" max="7948" width="4.5703125" style="203" customWidth="1"/>
    <col min="7949" max="7949" width="3.85546875" style="203" customWidth="1"/>
    <col min="7950" max="7950" width="8" style="203" customWidth="1"/>
    <col min="7951" max="7951" width="8.42578125" style="203" customWidth="1"/>
    <col min="7952" max="7954" width="4.5703125" style="203" customWidth="1"/>
    <col min="7955" max="7955" width="4.85546875" style="203" customWidth="1"/>
    <col min="7956" max="7956" width="9.140625" style="203" customWidth="1"/>
    <col min="7957" max="7957" width="7.85546875" style="203" customWidth="1"/>
    <col min="7958" max="7958" width="8.42578125" style="203" customWidth="1"/>
    <col min="7959" max="7959" width="4.5703125" style="203" customWidth="1"/>
    <col min="7960" max="7960" width="7.85546875" style="203" customWidth="1"/>
    <col min="7961" max="7961" width="4.28515625" style="203" customWidth="1"/>
    <col min="7962" max="7962" width="8.140625" style="203" customWidth="1"/>
    <col min="7963" max="7963" width="7.85546875" style="203" customWidth="1"/>
    <col min="7964" max="7964" width="4.5703125" style="203" customWidth="1"/>
    <col min="7965" max="7965" width="10.5703125" style="203" customWidth="1"/>
    <col min="7966" max="7966" width="9.140625" style="203" customWidth="1"/>
    <col min="7967" max="7967" width="2.5703125" style="203" customWidth="1"/>
    <col min="7968" max="7968" width="8.42578125" style="203" customWidth="1"/>
    <col min="7969" max="7969" width="9" style="203" customWidth="1"/>
    <col min="7970" max="7972" width="4.5703125" style="203" customWidth="1"/>
    <col min="7973" max="7973" width="7.140625" style="203" customWidth="1"/>
    <col min="7974" max="7974" width="8.5703125" style="203" customWidth="1"/>
    <col min="7975" max="7978" width="4.5703125" style="203" customWidth="1"/>
    <col min="7979" max="7980" width="11.5703125" style="203"/>
    <col min="7981" max="7981" width="7.140625" style="203" customWidth="1"/>
    <col min="7982" max="7982" width="7.42578125" style="203" customWidth="1"/>
    <col min="7983" max="7983" width="6.5703125" style="203" customWidth="1"/>
    <col min="7984" max="7984" width="8.140625" style="203" customWidth="1"/>
    <col min="7985" max="7985" width="1.5703125" style="203" customWidth="1"/>
    <col min="7986" max="7986" width="11.5703125" style="203"/>
    <col min="7987" max="7987" width="4.42578125" style="203" customWidth="1"/>
    <col min="7988" max="7988" width="4.85546875" style="203" customWidth="1"/>
    <col min="7989" max="7989" width="3.5703125" style="203" customWidth="1"/>
    <col min="7990" max="7990" width="4.42578125" style="203" customWidth="1"/>
    <col min="7991" max="8192" width="11.5703125" style="203"/>
    <col min="8193" max="8193" width="1.85546875" style="203" customWidth="1"/>
    <col min="8194" max="8197" width="4.5703125" style="203" customWidth="1"/>
    <col min="8198" max="8198" width="23.42578125" style="203" customWidth="1"/>
    <col min="8199" max="8199" width="13.42578125" style="203" customWidth="1"/>
    <col min="8200" max="8201" width="8.5703125" style="203" customWidth="1"/>
    <col min="8202" max="8202" width="6.140625" style="203" customWidth="1"/>
    <col min="8203" max="8204" width="4.5703125" style="203" customWidth="1"/>
    <col min="8205" max="8205" width="3.85546875" style="203" customWidth="1"/>
    <col min="8206" max="8206" width="8" style="203" customWidth="1"/>
    <col min="8207" max="8207" width="8.42578125" style="203" customWidth="1"/>
    <col min="8208" max="8210" width="4.5703125" style="203" customWidth="1"/>
    <col min="8211" max="8211" width="4.85546875" style="203" customWidth="1"/>
    <col min="8212" max="8212" width="9.140625" style="203" customWidth="1"/>
    <col min="8213" max="8213" width="7.85546875" style="203" customWidth="1"/>
    <col min="8214" max="8214" width="8.42578125" style="203" customWidth="1"/>
    <col min="8215" max="8215" width="4.5703125" style="203" customWidth="1"/>
    <col min="8216" max="8216" width="7.85546875" style="203" customWidth="1"/>
    <col min="8217" max="8217" width="4.28515625" style="203" customWidth="1"/>
    <col min="8218" max="8218" width="8.140625" style="203" customWidth="1"/>
    <col min="8219" max="8219" width="7.85546875" style="203" customWidth="1"/>
    <col min="8220" max="8220" width="4.5703125" style="203" customWidth="1"/>
    <col min="8221" max="8221" width="10.5703125" style="203" customWidth="1"/>
    <col min="8222" max="8222" width="9.140625" style="203" customWidth="1"/>
    <col min="8223" max="8223" width="2.5703125" style="203" customWidth="1"/>
    <col min="8224" max="8224" width="8.42578125" style="203" customWidth="1"/>
    <col min="8225" max="8225" width="9" style="203" customWidth="1"/>
    <col min="8226" max="8228" width="4.5703125" style="203" customWidth="1"/>
    <col min="8229" max="8229" width="7.140625" style="203" customWidth="1"/>
    <col min="8230" max="8230" width="8.5703125" style="203" customWidth="1"/>
    <col min="8231" max="8234" width="4.5703125" style="203" customWidth="1"/>
    <col min="8235" max="8236" width="11.5703125" style="203"/>
    <col min="8237" max="8237" width="7.140625" style="203" customWidth="1"/>
    <col min="8238" max="8238" width="7.42578125" style="203" customWidth="1"/>
    <col min="8239" max="8239" width="6.5703125" style="203" customWidth="1"/>
    <col min="8240" max="8240" width="8.140625" style="203" customWidth="1"/>
    <col min="8241" max="8241" width="1.5703125" style="203" customWidth="1"/>
    <col min="8242" max="8242" width="11.5703125" style="203"/>
    <col min="8243" max="8243" width="4.42578125" style="203" customWidth="1"/>
    <col min="8244" max="8244" width="4.85546875" style="203" customWidth="1"/>
    <col min="8245" max="8245" width="3.5703125" style="203" customWidth="1"/>
    <col min="8246" max="8246" width="4.42578125" style="203" customWidth="1"/>
    <col min="8247" max="8448" width="11.5703125" style="203"/>
    <col min="8449" max="8449" width="1.85546875" style="203" customWidth="1"/>
    <col min="8450" max="8453" width="4.5703125" style="203" customWidth="1"/>
    <col min="8454" max="8454" width="23.42578125" style="203" customWidth="1"/>
    <col min="8455" max="8455" width="13.42578125" style="203" customWidth="1"/>
    <col min="8456" max="8457" width="8.5703125" style="203" customWidth="1"/>
    <col min="8458" max="8458" width="6.140625" style="203" customWidth="1"/>
    <col min="8459" max="8460" width="4.5703125" style="203" customWidth="1"/>
    <col min="8461" max="8461" width="3.85546875" style="203" customWidth="1"/>
    <col min="8462" max="8462" width="8" style="203" customWidth="1"/>
    <col min="8463" max="8463" width="8.42578125" style="203" customWidth="1"/>
    <col min="8464" max="8466" width="4.5703125" style="203" customWidth="1"/>
    <col min="8467" max="8467" width="4.85546875" style="203" customWidth="1"/>
    <col min="8468" max="8468" width="9.140625" style="203" customWidth="1"/>
    <col min="8469" max="8469" width="7.85546875" style="203" customWidth="1"/>
    <col min="8470" max="8470" width="8.42578125" style="203" customWidth="1"/>
    <col min="8471" max="8471" width="4.5703125" style="203" customWidth="1"/>
    <col min="8472" max="8472" width="7.85546875" style="203" customWidth="1"/>
    <col min="8473" max="8473" width="4.28515625" style="203" customWidth="1"/>
    <col min="8474" max="8474" width="8.140625" style="203" customWidth="1"/>
    <col min="8475" max="8475" width="7.85546875" style="203" customWidth="1"/>
    <col min="8476" max="8476" width="4.5703125" style="203" customWidth="1"/>
    <col min="8477" max="8477" width="10.5703125" style="203" customWidth="1"/>
    <col min="8478" max="8478" width="9.140625" style="203" customWidth="1"/>
    <col min="8479" max="8479" width="2.5703125" style="203" customWidth="1"/>
    <col min="8480" max="8480" width="8.42578125" style="203" customWidth="1"/>
    <col min="8481" max="8481" width="9" style="203" customWidth="1"/>
    <col min="8482" max="8484" width="4.5703125" style="203" customWidth="1"/>
    <col min="8485" max="8485" width="7.140625" style="203" customWidth="1"/>
    <col min="8486" max="8486" width="8.5703125" style="203" customWidth="1"/>
    <col min="8487" max="8490" width="4.5703125" style="203" customWidth="1"/>
    <col min="8491" max="8492" width="11.5703125" style="203"/>
    <col min="8493" max="8493" width="7.140625" style="203" customWidth="1"/>
    <col min="8494" max="8494" width="7.42578125" style="203" customWidth="1"/>
    <col min="8495" max="8495" width="6.5703125" style="203" customWidth="1"/>
    <col min="8496" max="8496" width="8.140625" style="203" customWidth="1"/>
    <col min="8497" max="8497" width="1.5703125" style="203" customWidth="1"/>
    <col min="8498" max="8498" width="11.5703125" style="203"/>
    <col min="8499" max="8499" width="4.42578125" style="203" customWidth="1"/>
    <col min="8500" max="8500" width="4.85546875" style="203" customWidth="1"/>
    <col min="8501" max="8501" width="3.5703125" style="203" customWidth="1"/>
    <col min="8502" max="8502" width="4.42578125" style="203" customWidth="1"/>
    <col min="8503" max="8704" width="11.5703125" style="203"/>
    <col min="8705" max="8705" width="1.85546875" style="203" customWidth="1"/>
    <col min="8706" max="8709" width="4.5703125" style="203" customWidth="1"/>
    <col min="8710" max="8710" width="23.42578125" style="203" customWidth="1"/>
    <col min="8711" max="8711" width="13.42578125" style="203" customWidth="1"/>
    <col min="8712" max="8713" width="8.5703125" style="203" customWidth="1"/>
    <col min="8714" max="8714" width="6.140625" style="203" customWidth="1"/>
    <col min="8715" max="8716" width="4.5703125" style="203" customWidth="1"/>
    <col min="8717" max="8717" width="3.85546875" style="203" customWidth="1"/>
    <col min="8718" max="8718" width="8" style="203" customWidth="1"/>
    <col min="8719" max="8719" width="8.42578125" style="203" customWidth="1"/>
    <col min="8720" max="8722" width="4.5703125" style="203" customWidth="1"/>
    <col min="8723" max="8723" width="4.85546875" style="203" customWidth="1"/>
    <col min="8724" max="8724" width="9.140625" style="203" customWidth="1"/>
    <col min="8725" max="8725" width="7.85546875" style="203" customWidth="1"/>
    <col min="8726" max="8726" width="8.42578125" style="203" customWidth="1"/>
    <col min="8727" max="8727" width="4.5703125" style="203" customWidth="1"/>
    <col min="8728" max="8728" width="7.85546875" style="203" customWidth="1"/>
    <col min="8729" max="8729" width="4.28515625" style="203" customWidth="1"/>
    <col min="8730" max="8730" width="8.140625" style="203" customWidth="1"/>
    <col min="8731" max="8731" width="7.85546875" style="203" customWidth="1"/>
    <col min="8732" max="8732" width="4.5703125" style="203" customWidth="1"/>
    <col min="8733" max="8733" width="10.5703125" style="203" customWidth="1"/>
    <col min="8734" max="8734" width="9.140625" style="203" customWidth="1"/>
    <col min="8735" max="8735" width="2.5703125" style="203" customWidth="1"/>
    <col min="8736" max="8736" width="8.42578125" style="203" customWidth="1"/>
    <col min="8737" max="8737" width="9" style="203" customWidth="1"/>
    <col min="8738" max="8740" width="4.5703125" style="203" customWidth="1"/>
    <col min="8741" max="8741" width="7.140625" style="203" customWidth="1"/>
    <col min="8742" max="8742" width="8.5703125" style="203" customWidth="1"/>
    <col min="8743" max="8746" width="4.5703125" style="203" customWidth="1"/>
    <col min="8747" max="8748" width="11.5703125" style="203"/>
    <col min="8749" max="8749" width="7.140625" style="203" customWidth="1"/>
    <col min="8750" max="8750" width="7.42578125" style="203" customWidth="1"/>
    <col min="8751" max="8751" width="6.5703125" style="203" customWidth="1"/>
    <col min="8752" max="8752" width="8.140625" style="203" customWidth="1"/>
    <col min="8753" max="8753" width="1.5703125" style="203" customWidth="1"/>
    <col min="8754" max="8754" width="11.5703125" style="203"/>
    <col min="8755" max="8755" width="4.42578125" style="203" customWidth="1"/>
    <col min="8756" max="8756" width="4.85546875" style="203" customWidth="1"/>
    <col min="8757" max="8757" width="3.5703125" style="203" customWidth="1"/>
    <col min="8758" max="8758" width="4.42578125" style="203" customWidth="1"/>
    <col min="8759" max="8960" width="11.5703125" style="203"/>
    <col min="8961" max="8961" width="1.85546875" style="203" customWidth="1"/>
    <col min="8962" max="8965" width="4.5703125" style="203" customWidth="1"/>
    <col min="8966" max="8966" width="23.42578125" style="203" customWidth="1"/>
    <col min="8967" max="8967" width="13.42578125" style="203" customWidth="1"/>
    <col min="8968" max="8969" width="8.5703125" style="203" customWidth="1"/>
    <col min="8970" max="8970" width="6.140625" style="203" customWidth="1"/>
    <col min="8971" max="8972" width="4.5703125" style="203" customWidth="1"/>
    <col min="8973" max="8973" width="3.85546875" style="203" customWidth="1"/>
    <col min="8974" max="8974" width="8" style="203" customWidth="1"/>
    <col min="8975" max="8975" width="8.42578125" style="203" customWidth="1"/>
    <col min="8976" max="8978" width="4.5703125" style="203" customWidth="1"/>
    <col min="8979" max="8979" width="4.85546875" style="203" customWidth="1"/>
    <col min="8980" max="8980" width="9.140625" style="203" customWidth="1"/>
    <col min="8981" max="8981" width="7.85546875" style="203" customWidth="1"/>
    <col min="8982" max="8982" width="8.42578125" style="203" customWidth="1"/>
    <col min="8983" max="8983" width="4.5703125" style="203" customWidth="1"/>
    <col min="8984" max="8984" width="7.85546875" style="203" customWidth="1"/>
    <col min="8985" max="8985" width="4.28515625" style="203" customWidth="1"/>
    <col min="8986" max="8986" width="8.140625" style="203" customWidth="1"/>
    <col min="8987" max="8987" width="7.85546875" style="203" customWidth="1"/>
    <col min="8988" max="8988" width="4.5703125" style="203" customWidth="1"/>
    <col min="8989" max="8989" width="10.5703125" style="203" customWidth="1"/>
    <col min="8990" max="8990" width="9.140625" style="203" customWidth="1"/>
    <col min="8991" max="8991" width="2.5703125" style="203" customWidth="1"/>
    <col min="8992" max="8992" width="8.42578125" style="203" customWidth="1"/>
    <col min="8993" max="8993" width="9" style="203" customWidth="1"/>
    <col min="8994" max="8996" width="4.5703125" style="203" customWidth="1"/>
    <col min="8997" max="8997" width="7.140625" style="203" customWidth="1"/>
    <col min="8998" max="8998" width="8.5703125" style="203" customWidth="1"/>
    <col min="8999" max="9002" width="4.5703125" style="203" customWidth="1"/>
    <col min="9003" max="9004" width="11.5703125" style="203"/>
    <col min="9005" max="9005" width="7.140625" style="203" customWidth="1"/>
    <col min="9006" max="9006" width="7.42578125" style="203" customWidth="1"/>
    <col min="9007" max="9007" width="6.5703125" style="203" customWidth="1"/>
    <col min="9008" max="9008" width="8.140625" style="203" customWidth="1"/>
    <col min="9009" max="9009" width="1.5703125" style="203" customWidth="1"/>
    <col min="9010" max="9010" width="11.5703125" style="203"/>
    <col min="9011" max="9011" width="4.42578125" style="203" customWidth="1"/>
    <col min="9012" max="9012" width="4.85546875" style="203" customWidth="1"/>
    <col min="9013" max="9013" width="3.5703125" style="203" customWidth="1"/>
    <col min="9014" max="9014" width="4.42578125" style="203" customWidth="1"/>
    <col min="9015" max="9216" width="11.5703125" style="203"/>
    <col min="9217" max="9217" width="1.85546875" style="203" customWidth="1"/>
    <col min="9218" max="9221" width="4.5703125" style="203" customWidth="1"/>
    <col min="9222" max="9222" width="23.42578125" style="203" customWidth="1"/>
    <col min="9223" max="9223" width="13.42578125" style="203" customWidth="1"/>
    <col min="9224" max="9225" width="8.5703125" style="203" customWidth="1"/>
    <col min="9226" max="9226" width="6.140625" style="203" customWidth="1"/>
    <col min="9227" max="9228" width="4.5703125" style="203" customWidth="1"/>
    <col min="9229" max="9229" width="3.85546875" style="203" customWidth="1"/>
    <col min="9230" max="9230" width="8" style="203" customWidth="1"/>
    <col min="9231" max="9231" width="8.42578125" style="203" customWidth="1"/>
    <col min="9232" max="9234" width="4.5703125" style="203" customWidth="1"/>
    <col min="9235" max="9235" width="4.85546875" style="203" customWidth="1"/>
    <col min="9236" max="9236" width="9.140625" style="203" customWidth="1"/>
    <col min="9237" max="9237" width="7.85546875" style="203" customWidth="1"/>
    <col min="9238" max="9238" width="8.42578125" style="203" customWidth="1"/>
    <col min="9239" max="9239" width="4.5703125" style="203" customWidth="1"/>
    <col min="9240" max="9240" width="7.85546875" style="203" customWidth="1"/>
    <col min="9241" max="9241" width="4.28515625" style="203" customWidth="1"/>
    <col min="9242" max="9242" width="8.140625" style="203" customWidth="1"/>
    <col min="9243" max="9243" width="7.85546875" style="203" customWidth="1"/>
    <col min="9244" max="9244" width="4.5703125" style="203" customWidth="1"/>
    <col min="9245" max="9245" width="10.5703125" style="203" customWidth="1"/>
    <col min="9246" max="9246" width="9.140625" style="203" customWidth="1"/>
    <col min="9247" max="9247" width="2.5703125" style="203" customWidth="1"/>
    <col min="9248" max="9248" width="8.42578125" style="203" customWidth="1"/>
    <col min="9249" max="9249" width="9" style="203" customWidth="1"/>
    <col min="9250" max="9252" width="4.5703125" style="203" customWidth="1"/>
    <col min="9253" max="9253" width="7.140625" style="203" customWidth="1"/>
    <col min="9254" max="9254" width="8.5703125" style="203" customWidth="1"/>
    <col min="9255" max="9258" width="4.5703125" style="203" customWidth="1"/>
    <col min="9259" max="9260" width="11.5703125" style="203"/>
    <col min="9261" max="9261" width="7.140625" style="203" customWidth="1"/>
    <col min="9262" max="9262" width="7.42578125" style="203" customWidth="1"/>
    <col min="9263" max="9263" width="6.5703125" style="203" customWidth="1"/>
    <col min="9264" max="9264" width="8.140625" style="203" customWidth="1"/>
    <col min="9265" max="9265" width="1.5703125" style="203" customWidth="1"/>
    <col min="9266" max="9266" width="11.5703125" style="203"/>
    <col min="9267" max="9267" width="4.42578125" style="203" customWidth="1"/>
    <col min="9268" max="9268" width="4.85546875" style="203" customWidth="1"/>
    <col min="9269" max="9269" width="3.5703125" style="203" customWidth="1"/>
    <col min="9270" max="9270" width="4.42578125" style="203" customWidth="1"/>
    <col min="9271" max="9472" width="11.5703125" style="203"/>
    <col min="9473" max="9473" width="1.85546875" style="203" customWidth="1"/>
    <col min="9474" max="9477" width="4.5703125" style="203" customWidth="1"/>
    <col min="9478" max="9478" width="23.42578125" style="203" customWidth="1"/>
    <col min="9479" max="9479" width="13.42578125" style="203" customWidth="1"/>
    <col min="9480" max="9481" width="8.5703125" style="203" customWidth="1"/>
    <col min="9482" max="9482" width="6.140625" style="203" customWidth="1"/>
    <col min="9483" max="9484" width="4.5703125" style="203" customWidth="1"/>
    <col min="9485" max="9485" width="3.85546875" style="203" customWidth="1"/>
    <col min="9486" max="9486" width="8" style="203" customWidth="1"/>
    <col min="9487" max="9487" width="8.42578125" style="203" customWidth="1"/>
    <col min="9488" max="9490" width="4.5703125" style="203" customWidth="1"/>
    <col min="9491" max="9491" width="4.85546875" style="203" customWidth="1"/>
    <col min="9492" max="9492" width="9.140625" style="203" customWidth="1"/>
    <col min="9493" max="9493" width="7.85546875" style="203" customWidth="1"/>
    <col min="9494" max="9494" width="8.42578125" style="203" customWidth="1"/>
    <col min="9495" max="9495" width="4.5703125" style="203" customWidth="1"/>
    <col min="9496" max="9496" width="7.85546875" style="203" customWidth="1"/>
    <col min="9497" max="9497" width="4.28515625" style="203" customWidth="1"/>
    <col min="9498" max="9498" width="8.140625" style="203" customWidth="1"/>
    <col min="9499" max="9499" width="7.85546875" style="203" customWidth="1"/>
    <col min="9500" max="9500" width="4.5703125" style="203" customWidth="1"/>
    <col min="9501" max="9501" width="10.5703125" style="203" customWidth="1"/>
    <col min="9502" max="9502" width="9.140625" style="203" customWidth="1"/>
    <col min="9503" max="9503" width="2.5703125" style="203" customWidth="1"/>
    <col min="9504" max="9504" width="8.42578125" style="203" customWidth="1"/>
    <col min="9505" max="9505" width="9" style="203" customWidth="1"/>
    <col min="9506" max="9508" width="4.5703125" style="203" customWidth="1"/>
    <col min="9509" max="9509" width="7.140625" style="203" customWidth="1"/>
    <col min="9510" max="9510" width="8.5703125" style="203" customWidth="1"/>
    <col min="9511" max="9514" width="4.5703125" style="203" customWidth="1"/>
    <col min="9515" max="9516" width="11.5703125" style="203"/>
    <col min="9517" max="9517" width="7.140625" style="203" customWidth="1"/>
    <col min="9518" max="9518" width="7.42578125" style="203" customWidth="1"/>
    <col min="9519" max="9519" width="6.5703125" style="203" customWidth="1"/>
    <col min="9520" max="9520" width="8.140625" style="203" customWidth="1"/>
    <col min="9521" max="9521" width="1.5703125" style="203" customWidth="1"/>
    <col min="9522" max="9522" width="11.5703125" style="203"/>
    <col min="9523" max="9523" width="4.42578125" style="203" customWidth="1"/>
    <col min="9524" max="9524" width="4.85546875" style="203" customWidth="1"/>
    <col min="9525" max="9525" width="3.5703125" style="203" customWidth="1"/>
    <col min="9526" max="9526" width="4.42578125" style="203" customWidth="1"/>
    <col min="9527" max="9728" width="11.5703125" style="203"/>
    <col min="9729" max="9729" width="1.85546875" style="203" customWidth="1"/>
    <col min="9730" max="9733" width="4.5703125" style="203" customWidth="1"/>
    <col min="9734" max="9734" width="23.42578125" style="203" customWidth="1"/>
    <col min="9735" max="9735" width="13.42578125" style="203" customWidth="1"/>
    <col min="9736" max="9737" width="8.5703125" style="203" customWidth="1"/>
    <col min="9738" max="9738" width="6.140625" style="203" customWidth="1"/>
    <col min="9739" max="9740" width="4.5703125" style="203" customWidth="1"/>
    <col min="9741" max="9741" width="3.85546875" style="203" customWidth="1"/>
    <col min="9742" max="9742" width="8" style="203" customWidth="1"/>
    <col min="9743" max="9743" width="8.42578125" style="203" customWidth="1"/>
    <col min="9744" max="9746" width="4.5703125" style="203" customWidth="1"/>
    <col min="9747" max="9747" width="4.85546875" style="203" customWidth="1"/>
    <col min="9748" max="9748" width="9.140625" style="203" customWidth="1"/>
    <col min="9749" max="9749" width="7.85546875" style="203" customWidth="1"/>
    <col min="9750" max="9750" width="8.42578125" style="203" customWidth="1"/>
    <col min="9751" max="9751" width="4.5703125" style="203" customWidth="1"/>
    <col min="9752" max="9752" width="7.85546875" style="203" customWidth="1"/>
    <col min="9753" max="9753" width="4.28515625" style="203" customWidth="1"/>
    <col min="9754" max="9754" width="8.140625" style="203" customWidth="1"/>
    <col min="9755" max="9755" width="7.85546875" style="203" customWidth="1"/>
    <col min="9756" max="9756" width="4.5703125" style="203" customWidth="1"/>
    <col min="9757" max="9757" width="10.5703125" style="203" customWidth="1"/>
    <col min="9758" max="9758" width="9.140625" style="203" customWidth="1"/>
    <col min="9759" max="9759" width="2.5703125" style="203" customWidth="1"/>
    <col min="9760" max="9760" width="8.42578125" style="203" customWidth="1"/>
    <col min="9761" max="9761" width="9" style="203" customWidth="1"/>
    <col min="9762" max="9764" width="4.5703125" style="203" customWidth="1"/>
    <col min="9765" max="9765" width="7.140625" style="203" customWidth="1"/>
    <col min="9766" max="9766" width="8.5703125" style="203" customWidth="1"/>
    <col min="9767" max="9770" width="4.5703125" style="203" customWidth="1"/>
    <col min="9771" max="9772" width="11.5703125" style="203"/>
    <col min="9773" max="9773" width="7.140625" style="203" customWidth="1"/>
    <col min="9774" max="9774" width="7.42578125" style="203" customWidth="1"/>
    <col min="9775" max="9775" width="6.5703125" style="203" customWidth="1"/>
    <col min="9776" max="9776" width="8.140625" style="203" customWidth="1"/>
    <col min="9777" max="9777" width="1.5703125" style="203" customWidth="1"/>
    <col min="9778" max="9778" width="11.5703125" style="203"/>
    <col min="9779" max="9779" width="4.42578125" style="203" customWidth="1"/>
    <col min="9780" max="9780" width="4.85546875" style="203" customWidth="1"/>
    <col min="9781" max="9781" width="3.5703125" style="203" customWidth="1"/>
    <col min="9782" max="9782" width="4.42578125" style="203" customWidth="1"/>
    <col min="9783" max="9984" width="11.5703125" style="203"/>
    <col min="9985" max="9985" width="1.85546875" style="203" customWidth="1"/>
    <col min="9986" max="9989" width="4.5703125" style="203" customWidth="1"/>
    <col min="9990" max="9990" width="23.42578125" style="203" customWidth="1"/>
    <col min="9991" max="9991" width="13.42578125" style="203" customWidth="1"/>
    <col min="9992" max="9993" width="8.5703125" style="203" customWidth="1"/>
    <col min="9994" max="9994" width="6.140625" style="203" customWidth="1"/>
    <col min="9995" max="9996" width="4.5703125" style="203" customWidth="1"/>
    <col min="9997" max="9997" width="3.85546875" style="203" customWidth="1"/>
    <col min="9998" max="9998" width="8" style="203" customWidth="1"/>
    <col min="9999" max="9999" width="8.42578125" style="203" customWidth="1"/>
    <col min="10000" max="10002" width="4.5703125" style="203" customWidth="1"/>
    <col min="10003" max="10003" width="4.85546875" style="203" customWidth="1"/>
    <col min="10004" max="10004" width="9.140625" style="203" customWidth="1"/>
    <col min="10005" max="10005" width="7.85546875" style="203" customWidth="1"/>
    <col min="10006" max="10006" width="8.42578125" style="203" customWidth="1"/>
    <col min="10007" max="10007" width="4.5703125" style="203" customWidth="1"/>
    <col min="10008" max="10008" width="7.85546875" style="203" customWidth="1"/>
    <col min="10009" max="10009" width="4.28515625" style="203" customWidth="1"/>
    <col min="10010" max="10010" width="8.140625" style="203" customWidth="1"/>
    <col min="10011" max="10011" width="7.85546875" style="203" customWidth="1"/>
    <col min="10012" max="10012" width="4.5703125" style="203" customWidth="1"/>
    <col min="10013" max="10013" width="10.5703125" style="203" customWidth="1"/>
    <col min="10014" max="10014" width="9.140625" style="203" customWidth="1"/>
    <col min="10015" max="10015" width="2.5703125" style="203" customWidth="1"/>
    <col min="10016" max="10016" width="8.42578125" style="203" customWidth="1"/>
    <col min="10017" max="10017" width="9" style="203" customWidth="1"/>
    <col min="10018" max="10020" width="4.5703125" style="203" customWidth="1"/>
    <col min="10021" max="10021" width="7.140625" style="203" customWidth="1"/>
    <col min="10022" max="10022" width="8.5703125" style="203" customWidth="1"/>
    <col min="10023" max="10026" width="4.5703125" style="203" customWidth="1"/>
    <col min="10027" max="10028" width="11.5703125" style="203"/>
    <col min="10029" max="10029" width="7.140625" style="203" customWidth="1"/>
    <col min="10030" max="10030" width="7.42578125" style="203" customWidth="1"/>
    <col min="10031" max="10031" width="6.5703125" style="203" customWidth="1"/>
    <col min="10032" max="10032" width="8.140625" style="203" customWidth="1"/>
    <col min="10033" max="10033" width="1.5703125" style="203" customWidth="1"/>
    <col min="10034" max="10034" width="11.5703125" style="203"/>
    <col min="10035" max="10035" width="4.42578125" style="203" customWidth="1"/>
    <col min="10036" max="10036" width="4.85546875" style="203" customWidth="1"/>
    <col min="10037" max="10037" width="3.5703125" style="203" customWidth="1"/>
    <col min="10038" max="10038" width="4.42578125" style="203" customWidth="1"/>
    <col min="10039" max="10240" width="11.5703125" style="203"/>
    <col min="10241" max="10241" width="1.85546875" style="203" customWidth="1"/>
    <col min="10242" max="10245" width="4.5703125" style="203" customWidth="1"/>
    <col min="10246" max="10246" width="23.42578125" style="203" customWidth="1"/>
    <col min="10247" max="10247" width="13.42578125" style="203" customWidth="1"/>
    <col min="10248" max="10249" width="8.5703125" style="203" customWidth="1"/>
    <col min="10250" max="10250" width="6.140625" style="203" customWidth="1"/>
    <col min="10251" max="10252" width="4.5703125" style="203" customWidth="1"/>
    <col min="10253" max="10253" width="3.85546875" style="203" customWidth="1"/>
    <col min="10254" max="10254" width="8" style="203" customWidth="1"/>
    <col min="10255" max="10255" width="8.42578125" style="203" customWidth="1"/>
    <col min="10256" max="10258" width="4.5703125" style="203" customWidth="1"/>
    <col min="10259" max="10259" width="4.85546875" style="203" customWidth="1"/>
    <col min="10260" max="10260" width="9.140625" style="203" customWidth="1"/>
    <col min="10261" max="10261" width="7.85546875" style="203" customWidth="1"/>
    <col min="10262" max="10262" width="8.42578125" style="203" customWidth="1"/>
    <col min="10263" max="10263" width="4.5703125" style="203" customWidth="1"/>
    <col min="10264" max="10264" width="7.85546875" style="203" customWidth="1"/>
    <col min="10265" max="10265" width="4.28515625" style="203" customWidth="1"/>
    <col min="10266" max="10266" width="8.140625" style="203" customWidth="1"/>
    <col min="10267" max="10267" width="7.85546875" style="203" customWidth="1"/>
    <col min="10268" max="10268" width="4.5703125" style="203" customWidth="1"/>
    <col min="10269" max="10269" width="10.5703125" style="203" customWidth="1"/>
    <col min="10270" max="10270" width="9.140625" style="203" customWidth="1"/>
    <col min="10271" max="10271" width="2.5703125" style="203" customWidth="1"/>
    <col min="10272" max="10272" width="8.42578125" style="203" customWidth="1"/>
    <col min="10273" max="10273" width="9" style="203" customWidth="1"/>
    <col min="10274" max="10276" width="4.5703125" style="203" customWidth="1"/>
    <col min="10277" max="10277" width="7.140625" style="203" customWidth="1"/>
    <col min="10278" max="10278" width="8.5703125" style="203" customWidth="1"/>
    <col min="10279" max="10282" width="4.5703125" style="203" customWidth="1"/>
    <col min="10283" max="10284" width="11.5703125" style="203"/>
    <col min="10285" max="10285" width="7.140625" style="203" customWidth="1"/>
    <col min="10286" max="10286" width="7.42578125" style="203" customWidth="1"/>
    <col min="10287" max="10287" width="6.5703125" style="203" customWidth="1"/>
    <col min="10288" max="10288" width="8.140625" style="203" customWidth="1"/>
    <col min="10289" max="10289" width="1.5703125" style="203" customWidth="1"/>
    <col min="10290" max="10290" width="11.5703125" style="203"/>
    <col min="10291" max="10291" width="4.42578125" style="203" customWidth="1"/>
    <col min="10292" max="10292" width="4.85546875" style="203" customWidth="1"/>
    <col min="10293" max="10293" width="3.5703125" style="203" customWidth="1"/>
    <col min="10294" max="10294" width="4.42578125" style="203" customWidth="1"/>
    <col min="10295" max="10496" width="11.5703125" style="203"/>
    <col min="10497" max="10497" width="1.85546875" style="203" customWidth="1"/>
    <col min="10498" max="10501" width="4.5703125" style="203" customWidth="1"/>
    <col min="10502" max="10502" width="23.42578125" style="203" customWidth="1"/>
    <col min="10503" max="10503" width="13.42578125" style="203" customWidth="1"/>
    <col min="10504" max="10505" width="8.5703125" style="203" customWidth="1"/>
    <col min="10506" max="10506" width="6.140625" style="203" customWidth="1"/>
    <col min="10507" max="10508" width="4.5703125" style="203" customWidth="1"/>
    <col min="10509" max="10509" width="3.85546875" style="203" customWidth="1"/>
    <col min="10510" max="10510" width="8" style="203" customWidth="1"/>
    <col min="10511" max="10511" width="8.42578125" style="203" customWidth="1"/>
    <col min="10512" max="10514" width="4.5703125" style="203" customWidth="1"/>
    <col min="10515" max="10515" width="4.85546875" style="203" customWidth="1"/>
    <col min="10516" max="10516" width="9.140625" style="203" customWidth="1"/>
    <col min="10517" max="10517" width="7.85546875" style="203" customWidth="1"/>
    <col min="10518" max="10518" width="8.42578125" style="203" customWidth="1"/>
    <col min="10519" max="10519" width="4.5703125" style="203" customWidth="1"/>
    <col min="10520" max="10520" width="7.85546875" style="203" customWidth="1"/>
    <col min="10521" max="10521" width="4.28515625" style="203" customWidth="1"/>
    <col min="10522" max="10522" width="8.140625" style="203" customWidth="1"/>
    <col min="10523" max="10523" width="7.85546875" style="203" customWidth="1"/>
    <col min="10524" max="10524" width="4.5703125" style="203" customWidth="1"/>
    <col min="10525" max="10525" width="10.5703125" style="203" customWidth="1"/>
    <col min="10526" max="10526" width="9.140625" style="203" customWidth="1"/>
    <col min="10527" max="10527" width="2.5703125" style="203" customWidth="1"/>
    <col min="10528" max="10528" width="8.42578125" style="203" customWidth="1"/>
    <col min="10529" max="10529" width="9" style="203" customWidth="1"/>
    <col min="10530" max="10532" width="4.5703125" style="203" customWidth="1"/>
    <col min="10533" max="10533" width="7.140625" style="203" customWidth="1"/>
    <col min="10534" max="10534" width="8.5703125" style="203" customWidth="1"/>
    <col min="10535" max="10538" width="4.5703125" style="203" customWidth="1"/>
    <col min="10539" max="10540" width="11.5703125" style="203"/>
    <col min="10541" max="10541" width="7.140625" style="203" customWidth="1"/>
    <col min="10542" max="10542" width="7.42578125" style="203" customWidth="1"/>
    <col min="10543" max="10543" width="6.5703125" style="203" customWidth="1"/>
    <col min="10544" max="10544" width="8.140625" style="203" customWidth="1"/>
    <col min="10545" max="10545" width="1.5703125" style="203" customWidth="1"/>
    <col min="10546" max="10546" width="11.5703125" style="203"/>
    <col min="10547" max="10547" width="4.42578125" style="203" customWidth="1"/>
    <col min="10548" max="10548" width="4.85546875" style="203" customWidth="1"/>
    <col min="10549" max="10549" width="3.5703125" style="203" customWidth="1"/>
    <col min="10550" max="10550" width="4.42578125" style="203" customWidth="1"/>
    <col min="10551" max="10752" width="11.5703125" style="203"/>
    <col min="10753" max="10753" width="1.85546875" style="203" customWidth="1"/>
    <col min="10754" max="10757" width="4.5703125" style="203" customWidth="1"/>
    <col min="10758" max="10758" width="23.42578125" style="203" customWidth="1"/>
    <col min="10759" max="10759" width="13.42578125" style="203" customWidth="1"/>
    <col min="10760" max="10761" width="8.5703125" style="203" customWidth="1"/>
    <col min="10762" max="10762" width="6.140625" style="203" customWidth="1"/>
    <col min="10763" max="10764" width="4.5703125" style="203" customWidth="1"/>
    <col min="10765" max="10765" width="3.85546875" style="203" customWidth="1"/>
    <col min="10766" max="10766" width="8" style="203" customWidth="1"/>
    <col min="10767" max="10767" width="8.42578125" style="203" customWidth="1"/>
    <col min="10768" max="10770" width="4.5703125" style="203" customWidth="1"/>
    <col min="10771" max="10771" width="4.85546875" style="203" customWidth="1"/>
    <col min="10772" max="10772" width="9.140625" style="203" customWidth="1"/>
    <col min="10773" max="10773" width="7.85546875" style="203" customWidth="1"/>
    <col min="10774" max="10774" width="8.42578125" style="203" customWidth="1"/>
    <col min="10775" max="10775" width="4.5703125" style="203" customWidth="1"/>
    <col min="10776" max="10776" width="7.85546875" style="203" customWidth="1"/>
    <col min="10777" max="10777" width="4.28515625" style="203" customWidth="1"/>
    <col min="10778" max="10778" width="8.140625" style="203" customWidth="1"/>
    <col min="10779" max="10779" width="7.85546875" style="203" customWidth="1"/>
    <col min="10780" max="10780" width="4.5703125" style="203" customWidth="1"/>
    <col min="10781" max="10781" width="10.5703125" style="203" customWidth="1"/>
    <col min="10782" max="10782" width="9.140625" style="203" customWidth="1"/>
    <col min="10783" max="10783" width="2.5703125" style="203" customWidth="1"/>
    <col min="10784" max="10784" width="8.42578125" style="203" customWidth="1"/>
    <col min="10785" max="10785" width="9" style="203" customWidth="1"/>
    <col min="10786" max="10788" width="4.5703125" style="203" customWidth="1"/>
    <col min="10789" max="10789" width="7.140625" style="203" customWidth="1"/>
    <col min="10790" max="10790" width="8.5703125" style="203" customWidth="1"/>
    <col min="10791" max="10794" width="4.5703125" style="203" customWidth="1"/>
    <col min="10795" max="10796" width="11.5703125" style="203"/>
    <col min="10797" max="10797" width="7.140625" style="203" customWidth="1"/>
    <col min="10798" max="10798" width="7.42578125" style="203" customWidth="1"/>
    <col min="10799" max="10799" width="6.5703125" style="203" customWidth="1"/>
    <col min="10800" max="10800" width="8.140625" style="203" customWidth="1"/>
    <col min="10801" max="10801" width="1.5703125" style="203" customWidth="1"/>
    <col min="10802" max="10802" width="11.5703125" style="203"/>
    <col min="10803" max="10803" width="4.42578125" style="203" customWidth="1"/>
    <col min="10804" max="10804" width="4.85546875" style="203" customWidth="1"/>
    <col min="10805" max="10805" width="3.5703125" style="203" customWidth="1"/>
    <col min="10806" max="10806" width="4.42578125" style="203" customWidth="1"/>
    <col min="10807" max="11008" width="11.5703125" style="203"/>
    <col min="11009" max="11009" width="1.85546875" style="203" customWidth="1"/>
    <col min="11010" max="11013" width="4.5703125" style="203" customWidth="1"/>
    <col min="11014" max="11014" width="23.42578125" style="203" customWidth="1"/>
    <col min="11015" max="11015" width="13.42578125" style="203" customWidth="1"/>
    <col min="11016" max="11017" width="8.5703125" style="203" customWidth="1"/>
    <col min="11018" max="11018" width="6.140625" style="203" customWidth="1"/>
    <col min="11019" max="11020" width="4.5703125" style="203" customWidth="1"/>
    <col min="11021" max="11021" width="3.85546875" style="203" customWidth="1"/>
    <col min="11022" max="11022" width="8" style="203" customWidth="1"/>
    <col min="11023" max="11023" width="8.42578125" style="203" customWidth="1"/>
    <col min="11024" max="11026" width="4.5703125" style="203" customWidth="1"/>
    <col min="11027" max="11027" width="4.85546875" style="203" customWidth="1"/>
    <col min="11028" max="11028" width="9.140625" style="203" customWidth="1"/>
    <col min="11029" max="11029" width="7.85546875" style="203" customWidth="1"/>
    <col min="11030" max="11030" width="8.42578125" style="203" customWidth="1"/>
    <col min="11031" max="11031" width="4.5703125" style="203" customWidth="1"/>
    <col min="11032" max="11032" width="7.85546875" style="203" customWidth="1"/>
    <col min="11033" max="11033" width="4.28515625" style="203" customWidth="1"/>
    <col min="11034" max="11034" width="8.140625" style="203" customWidth="1"/>
    <col min="11035" max="11035" width="7.85546875" style="203" customWidth="1"/>
    <col min="11036" max="11036" width="4.5703125" style="203" customWidth="1"/>
    <col min="11037" max="11037" width="10.5703125" style="203" customWidth="1"/>
    <col min="11038" max="11038" width="9.140625" style="203" customWidth="1"/>
    <col min="11039" max="11039" width="2.5703125" style="203" customWidth="1"/>
    <col min="11040" max="11040" width="8.42578125" style="203" customWidth="1"/>
    <col min="11041" max="11041" width="9" style="203" customWidth="1"/>
    <col min="11042" max="11044" width="4.5703125" style="203" customWidth="1"/>
    <col min="11045" max="11045" width="7.140625" style="203" customWidth="1"/>
    <col min="11046" max="11046" width="8.5703125" style="203" customWidth="1"/>
    <col min="11047" max="11050" width="4.5703125" style="203" customWidth="1"/>
    <col min="11051" max="11052" width="11.5703125" style="203"/>
    <col min="11053" max="11053" width="7.140625" style="203" customWidth="1"/>
    <col min="11054" max="11054" width="7.42578125" style="203" customWidth="1"/>
    <col min="11055" max="11055" width="6.5703125" style="203" customWidth="1"/>
    <col min="11056" max="11056" width="8.140625" style="203" customWidth="1"/>
    <col min="11057" max="11057" width="1.5703125" style="203" customWidth="1"/>
    <col min="11058" max="11058" width="11.5703125" style="203"/>
    <col min="11059" max="11059" width="4.42578125" style="203" customWidth="1"/>
    <col min="11060" max="11060" width="4.85546875" style="203" customWidth="1"/>
    <col min="11061" max="11061" width="3.5703125" style="203" customWidth="1"/>
    <col min="11062" max="11062" width="4.42578125" style="203" customWidth="1"/>
    <col min="11063" max="11264" width="11.5703125" style="203"/>
    <col min="11265" max="11265" width="1.85546875" style="203" customWidth="1"/>
    <col min="11266" max="11269" width="4.5703125" style="203" customWidth="1"/>
    <col min="11270" max="11270" width="23.42578125" style="203" customWidth="1"/>
    <col min="11271" max="11271" width="13.42578125" style="203" customWidth="1"/>
    <col min="11272" max="11273" width="8.5703125" style="203" customWidth="1"/>
    <col min="11274" max="11274" width="6.140625" style="203" customWidth="1"/>
    <col min="11275" max="11276" width="4.5703125" style="203" customWidth="1"/>
    <col min="11277" max="11277" width="3.85546875" style="203" customWidth="1"/>
    <col min="11278" max="11278" width="8" style="203" customWidth="1"/>
    <col min="11279" max="11279" width="8.42578125" style="203" customWidth="1"/>
    <col min="11280" max="11282" width="4.5703125" style="203" customWidth="1"/>
    <col min="11283" max="11283" width="4.85546875" style="203" customWidth="1"/>
    <col min="11284" max="11284" width="9.140625" style="203" customWidth="1"/>
    <col min="11285" max="11285" width="7.85546875" style="203" customWidth="1"/>
    <col min="11286" max="11286" width="8.42578125" style="203" customWidth="1"/>
    <col min="11287" max="11287" width="4.5703125" style="203" customWidth="1"/>
    <col min="11288" max="11288" width="7.85546875" style="203" customWidth="1"/>
    <col min="11289" max="11289" width="4.28515625" style="203" customWidth="1"/>
    <col min="11290" max="11290" width="8.140625" style="203" customWidth="1"/>
    <col min="11291" max="11291" width="7.85546875" style="203" customWidth="1"/>
    <col min="11292" max="11292" width="4.5703125" style="203" customWidth="1"/>
    <col min="11293" max="11293" width="10.5703125" style="203" customWidth="1"/>
    <col min="11294" max="11294" width="9.140625" style="203" customWidth="1"/>
    <col min="11295" max="11295" width="2.5703125" style="203" customWidth="1"/>
    <col min="11296" max="11296" width="8.42578125" style="203" customWidth="1"/>
    <col min="11297" max="11297" width="9" style="203" customWidth="1"/>
    <col min="11298" max="11300" width="4.5703125" style="203" customWidth="1"/>
    <col min="11301" max="11301" width="7.140625" style="203" customWidth="1"/>
    <col min="11302" max="11302" width="8.5703125" style="203" customWidth="1"/>
    <col min="11303" max="11306" width="4.5703125" style="203" customWidth="1"/>
    <col min="11307" max="11308" width="11.5703125" style="203"/>
    <col min="11309" max="11309" width="7.140625" style="203" customWidth="1"/>
    <col min="11310" max="11310" width="7.42578125" style="203" customWidth="1"/>
    <col min="11311" max="11311" width="6.5703125" style="203" customWidth="1"/>
    <col min="11312" max="11312" width="8.140625" style="203" customWidth="1"/>
    <col min="11313" max="11313" width="1.5703125" style="203" customWidth="1"/>
    <col min="11314" max="11314" width="11.5703125" style="203"/>
    <col min="11315" max="11315" width="4.42578125" style="203" customWidth="1"/>
    <col min="11316" max="11316" width="4.85546875" style="203" customWidth="1"/>
    <col min="11317" max="11317" width="3.5703125" style="203" customWidth="1"/>
    <col min="11318" max="11318" width="4.42578125" style="203" customWidth="1"/>
    <col min="11319" max="11520" width="11.5703125" style="203"/>
    <col min="11521" max="11521" width="1.85546875" style="203" customWidth="1"/>
    <col min="11522" max="11525" width="4.5703125" style="203" customWidth="1"/>
    <col min="11526" max="11526" width="23.42578125" style="203" customWidth="1"/>
    <col min="11527" max="11527" width="13.42578125" style="203" customWidth="1"/>
    <col min="11528" max="11529" width="8.5703125" style="203" customWidth="1"/>
    <col min="11530" max="11530" width="6.140625" style="203" customWidth="1"/>
    <col min="11531" max="11532" width="4.5703125" style="203" customWidth="1"/>
    <col min="11533" max="11533" width="3.85546875" style="203" customWidth="1"/>
    <col min="11534" max="11534" width="8" style="203" customWidth="1"/>
    <col min="11535" max="11535" width="8.42578125" style="203" customWidth="1"/>
    <col min="11536" max="11538" width="4.5703125" style="203" customWidth="1"/>
    <col min="11539" max="11539" width="4.85546875" style="203" customWidth="1"/>
    <col min="11540" max="11540" width="9.140625" style="203" customWidth="1"/>
    <col min="11541" max="11541" width="7.85546875" style="203" customWidth="1"/>
    <col min="11542" max="11542" width="8.42578125" style="203" customWidth="1"/>
    <col min="11543" max="11543" width="4.5703125" style="203" customWidth="1"/>
    <col min="11544" max="11544" width="7.85546875" style="203" customWidth="1"/>
    <col min="11545" max="11545" width="4.28515625" style="203" customWidth="1"/>
    <col min="11546" max="11546" width="8.140625" style="203" customWidth="1"/>
    <col min="11547" max="11547" width="7.85546875" style="203" customWidth="1"/>
    <col min="11548" max="11548" width="4.5703125" style="203" customWidth="1"/>
    <col min="11549" max="11549" width="10.5703125" style="203" customWidth="1"/>
    <col min="11550" max="11550" width="9.140625" style="203" customWidth="1"/>
    <col min="11551" max="11551" width="2.5703125" style="203" customWidth="1"/>
    <col min="11552" max="11552" width="8.42578125" style="203" customWidth="1"/>
    <col min="11553" max="11553" width="9" style="203" customWidth="1"/>
    <col min="11554" max="11556" width="4.5703125" style="203" customWidth="1"/>
    <col min="11557" max="11557" width="7.140625" style="203" customWidth="1"/>
    <col min="11558" max="11558" width="8.5703125" style="203" customWidth="1"/>
    <col min="11559" max="11562" width="4.5703125" style="203" customWidth="1"/>
    <col min="11563" max="11564" width="11.5703125" style="203"/>
    <col min="11565" max="11565" width="7.140625" style="203" customWidth="1"/>
    <col min="11566" max="11566" width="7.42578125" style="203" customWidth="1"/>
    <col min="11567" max="11567" width="6.5703125" style="203" customWidth="1"/>
    <col min="11568" max="11568" width="8.140625" style="203" customWidth="1"/>
    <col min="11569" max="11569" width="1.5703125" style="203" customWidth="1"/>
    <col min="11570" max="11570" width="11.5703125" style="203"/>
    <col min="11571" max="11571" width="4.42578125" style="203" customWidth="1"/>
    <col min="11572" max="11572" width="4.85546875" style="203" customWidth="1"/>
    <col min="11573" max="11573" width="3.5703125" style="203" customWidth="1"/>
    <col min="11574" max="11574" width="4.42578125" style="203" customWidth="1"/>
    <col min="11575" max="11776" width="11.5703125" style="203"/>
    <col min="11777" max="11777" width="1.85546875" style="203" customWidth="1"/>
    <col min="11778" max="11781" width="4.5703125" style="203" customWidth="1"/>
    <col min="11782" max="11782" width="23.42578125" style="203" customWidth="1"/>
    <col min="11783" max="11783" width="13.42578125" style="203" customWidth="1"/>
    <col min="11784" max="11785" width="8.5703125" style="203" customWidth="1"/>
    <col min="11786" max="11786" width="6.140625" style="203" customWidth="1"/>
    <col min="11787" max="11788" width="4.5703125" style="203" customWidth="1"/>
    <col min="11789" max="11789" width="3.85546875" style="203" customWidth="1"/>
    <col min="11790" max="11790" width="8" style="203" customWidth="1"/>
    <col min="11791" max="11791" width="8.42578125" style="203" customWidth="1"/>
    <col min="11792" max="11794" width="4.5703125" style="203" customWidth="1"/>
    <col min="11795" max="11795" width="4.85546875" style="203" customWidth="1"/>
    <col min="11796" max="11796" width="9.140625" style="203" customWidth="1"/>
    <col min="11797" max="11797" width="7.85546875" style="203" customWidth="1"/>
    <col min="11798" max="11798" width="8.42578125" style="203" customWidth="1"/>
    <col min="11799" max="11799" width="4.5703125" style="203" customWidth="1"/>
    <col min="11800" max="11800" width="7.85546875" style="203" customWidth="1"/>
    <col min="11801" max="11801" width="4.28515625" style="203" customWidth="1"/>
    <col min="11802" max="11802" width="8.140625" style="203" customWidth="1"/>
    <col min="11803" max="11803" width="7.85546875" style="203" customWidth="1"/>
    <col min="11804" max="11804" width="4.5703125" style="203" customWidth="1"/>
    <col min="11805" max="11805" width="10.5703125" style="203" customWidth="1"/>
    <col min="11806" max="11806" width="9.140625" style="203" customWidth="1"/>
    <col min="11807" max="11807" width="2.5703125" style="203" customWidth="1"/>
    <col min="11808" max="11808" width="8.42578125" style="203" customWidth="1"/>
    <col min="11809" max="11809" width="9" style="203" customWidth="1"/>
    <col min="11810" max="11812" width="4.5703125" style="203" customWidth="1"/>
    <col min="11813" max="11813" width="7.140625" style="203" customWidth="1"/>
    <col min="11814" max="11814" width="8.5703125" style="203" customWidth="1"/>
    <col min="11815" max="11818" width="4.5703125" style="203" customWidth="1"/>
    <col min="11819" max="11820" width="11.5703125" style="203"/>
    <col min="11821" max="11821" width="7.140625" style="203" customWidth="1"/>
    <col min="11822" max="11822" width="7.42578125" style="203" customWidth="1"/>
    <col min="11823" max="11823" width="6.5703125" style="203" customWidth="1"/>
    <col min="11824" max="11824" width="8.140625" style="203" customWidth="1"/>
    <col min="11825" max="11825" width="1.5703125" style="203" customWidth="1"/>
    <col min="11826" max="11826" width="11.5703125" style="203"/>
    <col min="11827" max="11827" width="4.42578125" style="203" customWidth="1"/>
    <col min="11828" max="11828" width="4.85546875" style="203" customWidth="1"/>
    <col min="11829" max="11829" width="3.5703125" style="203" customWidth="1"/>
    <col min="11830" max="11830" width="4.42578125" style="203" customWidth="1"/>
    <col min="11831" max="12032" width="11.5703125" style="203"/>
    <col min="12033" max="12033" width="1.85546875" style="203" customWidth="1"/>
    <col min="12034" max="12037" width="4.5703125" style="203" customWidth="1"/>
    <col min="12038" max="12038" width="23.42578125" style="203" customWidth="1"/>
    <col min="12039" max="12039" width="13.42578125" style="203" customWidth="1"/>
    <col min="12040" max="12041" width="8.5703125" style="203" customWidth="1"/>
    <col min="12042" max="12042" width="6.140625" style="203" customWidth="1"/>
    <col min="12043" max="12044" width="4.5703125" style="203" customWidth="1"/>
    <col min="12045" max="12045" width="3.85546875" style="203" customWidth="1"/>
    <col min="12046" max="12046" width="8" style="203" customWidth="1"/>
    <col min="12047" max="12047" width="8.42578125" style="203" customWidth="1"/>
    <col min="12048" max="12050" width="4.5703125" style="203" customWidth="1"/>
    <col min="12051" max="12051" width="4.85546875" style="203" customWidth="1"/>
    <col min="12052" max="12052" width="9.140625" style="203" customWidth="1"/>
    <col min="12053" max="12053" width="7.85546875" style="203" customWidth="1"/>
    <col min="12054" max="12054" width="8.42578125" style="203" customWidth="1"/>
    <col min="12055" max="12055" width="4.5703125" style="203" customWidth="1"/>
    <col min="12056" max="12056" width="7.85546875" style="203" customWidth="1"/>
    <col min="12057" max="12057" width="4.28515625" style="203" customWidth="1"/>
    <col min="12058" max="12058" width="8.140625" style="203" customWidth="1"/>
    <col min="12059" max="12059" width="7.85546875" style="203" customWidth="1"/>
    <col min="12060" max="12060" width="4.5703125" style="203" customWidth="1"/>
    <col min="12061" max="12061" width="10.5703125" style="203" customWidth="1"/>
    <col min="12062" max="12062" width="9.140625" style="203" customWidth="1"/>
    <col min="12063" max="12063" width="2.5703125" style="203" customWidth="1"/>
    <col min="12064" max="12064" width="8.42578125" style="203" customWidth="1"/>
    <col min="12065" max="12065" width="9" style="203" customWidth="1"/>
    <col min="12066" max="12068" width="4.5703125" style="203" customWidth="1"/>
    <col min="12069" max="12069" width="7.140625" style="203" customWidth="1"/>
    <col min="12070" max="12070" width="8.5703125" style="203" customWidth="1"/>
    <col min="12071" max="12074" width="4.5703125" style="203" customWidth="1"/>
    <col min="12075" max="12076" width="11.5703125" style="203"/>
    <col min="12077" max="12077" width="7.140625" style="203" customWidth="1"/>
    <col min="12078" max="12078" width="7.42578125" style="203" customWidth="1"/>
    <col min="12079" max="12079" width="6.5703125" style="203" customWidth="1"/>
    <col min="12080" max="12080" width="8.140625" style="203" customWidth="1"/>
    <col min="12081" max="12081" width="1.5703125" style="203" customWidth="1"/>
    <col min="12082" max="12082" width="11.5703125" style="203"/>
    <col min="12083" max="12083" width="4.42578125" style="203" customWidth="1"/>
    <col min="12084" max="12084" width="4.85546875" style="203" customWidth="1"/>
    <col min="12085" max="12085" width="3.5703125" style="203" customWidth="1"/>
    <col min="12086" max="12086" width="4.42578125" style="203" customWidth="1"/>
    <col min="12087" max="12288" width="11.5703125" style="203"/>
    <col min="12289" max="12289" width="1.85546875" style="203" customWidth="1"/>
    <col min="12290" max="12293" width="4.5703125" style="203" customWidth="1"/>
    <col min="12294" max="12294" width="23.42578125" style="203" customWidth="1"/>
    <col min="12295" max="12295" width="13.42578125" style="203" customWidth="1"/>
    <col min="12296" max="12297" width="8.5703125" style="203" customWidth="1"/>
    <col min="12298" max="12298" width="6.140625" style="203" customWidth="1"/>
    <col min="12299" max="12300" width="4.5703125" style="203" customWidth="1"/>
    <col min="12301" max="12301" width="3.85546875" style="203" customWidth="1"/>
    <col min="12302" max="12302" width="8" style="203" customWidth="1"/>
    <col min="12303" max="12303" width="8.42578125" style="203" customWidth="1"/>
    <col min="12304" max="12306" width="4.5703125" style="203" customWidth="1"/>
    <col min="12307" max="12307" width="4.85546875" style="203" customWidth="1"/>
    <col min="12308" max="12308" width="9.140625" style="203" customWidth="1"/>
    <col min="12309" max="12309" width="7.85546875" style="203" customWidth="1"/>
    <col min="12310" max="12310" width="8.42578125" style="203" customWidth="1"/>
    <col min="12311" max="12311" width="4.5703125" style="203" customWidth="1"/>
    <col min="12312" max="12312" width="7.85546875" style="203" customWidth="1"/>
    <col min="12313" max="12313" width="4.28515625" style="203" customWidth="1"/>
    <col min="12314" max="12314" width="8.140625" style="203" customWidth="1"/>
    <col min="12315" max="12315" width="7.85546875" style="203" customWidth="1"/>
    <col min="12316" max="12316" width="4.5703125" style="203" customWidth="1"/>
    <col min="12317" max="12317" width="10.5703125" style="203" customWidth="1"/>
    <col min="12318" max="12318" width="9.140625" style="203" customWidth="1"/>
    <col min="12319" max="12319" width="2.5703125" style="203" customWidth="1"/>
    <col min="12320" max="12320" width="8.42578125" style="203" customWidth="1"/>
    <col min="12321" max="12321" width="9" style="203" customWidth="1"/>
    <col min="12322" max="12324" width="4.5703125" style="203" customWidth="1"/>
    <col min="12325" max="12325" width="7.140625" style="203" customWidth="1"/>
    <col min="12326" max="12326" width="8.5703125" style="203" customWidth="1"/>
    <col min="12327" max="12330" width="4.5703125" style="203" customWidth="1"/>
    <col min="12331" max="12332" width="11.5703125" style="203"/>
    <col min="12333" max="12333" width="7.140625" style="203" customWidth="1"/>
    <col min="12334" max="12334" width="7.42578125" style="203" customWidth="1"/>
    <col min="12335" max="12335" width="6.5703125" style="203" customWidth="1"/>
    <col min="12336" max="12336" width="8.140625" style="203" customWidth="1"/>
    <col min="12337" max="12337" width="1.5703125" style="203" customWidth="1"/>
    <col min="12338" max="12338" width="11.5703125" style="203"/>
    <col min="12339" max="12339" width="4.42578125" style="203" customWidth="1"/>
    <col min="12340" max="12340" width="4.85546875" style="203" customWidth="1"/>
    <col min="12341" max="12341" width="3.5703125" style="203" customWidth="1"/>
    <col min="12342" max="12342" width="4.42578125" style="203" customWidth="1"/>
    <col min="12343" max="12544" width="11.5703125" style="203"/>
    <col min="12545" max="12545" width="1.85546875" style="203" customWidth="1"/>
    <col min="12546" max="12549" width="4.5703125" style="203" customWidth="1"/>
    <col min="12550" max="12550" width="23.42578125" style="203" customWidth="1"/>
    <col min="12551" max="12551" width="13.42578125" style="203" customWidth="1"/>
    <col min="12552" max="12553" width="8.5703125" style="203" customWidth="1"/>
    <col min="12554" max="12554" width="6.140625" style="203" customWidth="1"/>
    <col min="12555" max="12556" width="4.5703125" style="203" customWidth="1"/>
    <col min="12557" max="12557" width="3.85546875" style="203" customWidth="1"/>
    <col min="12558" max="12558" width="8" style="203" customWidth="1"/>
    <col min="12559" max="12559" width="8.42578125" style="203" customWidth="1"/>
    <col min="12560" max="12562" width="4.5703125" style="203" customWidth="1"/>
    <col min="12563" max="12563" width="4.85546875" style="203" customWidth="1"/>
    <col min="12564" max="12564" width="9.140625" style="203" customWidth="1"/>
    <col min="12565" max="12565" width="7.85546875" style="203" customWidth="1"/>
    <col min="12566" max="12566" width="8.42578125" style="203" customWidth="1"/>
    <col min="12567" max="12567" width="4.5703125" style="203" customWidth="1"/>
    <col min="12568" max="12568" width="7.85546875" style="203" customWidth="1"/>
    <col min="12569" max="12569" width="4.28515625" style="203" customWidth="1"/>
    <col min="12570" max="12570" width="8.140625" style="203" customWidth="1"/>
    <col min="12571" max="12571" width="7.85546875" style="203" customWidth="1"/>
    <col min="12572" max="12572" width="4.5703125" style="203" customWidth="1"/>
    <col min="12573" max="12573" width="10.5703125" style="203" customWidth="1"/>
    <col min="12574" max="12574" width="9.140625" style="203" customWidth="1"/>
    <col min="12575" max="12575" width="2.5703125" style="203" customWidth="1"/>
    <col min="12576" max="12576" width="8.42578125" style="203" customWidth="1"/>
    <col min="12577" max="12577" width="9" style="203" customWidth="1"/>
    <col min="12578" max="12580" width="4.5703125" style="203" customWidth="1"/>
    <col min="12581" max="12581" width="7.140625" style="203" customWidth="1"/>
    <col min="12582" max="12582" width="8.5703125" style="203" customWidth="1"/>
    <col min="12583" max="12586" width="4.5703125" style="203" customWidth="1"/>
    <col min="12587" max="12588" width="11.5703125" style="203"/>
    <col min="12589" max="12589" width="7.140625" style="203" customWidth="1"/>
    <col min="12590" max="12590" width="7.42578125" style="203" customWidth="1"/>
    <col min="12591" max="12591" width="6.5703125" style="203" customWidth="1"/>
    <col min="12592" max="12592" width="8.140625" style="203" customWidth="1"/>
    <col min="12593" max="12593" width="1.5703125" style="203" customWidth="1"/>
    <col min="12594" max="12594" width="11.5703125" style="203"/>
    <col min="12595" max="12595" width="4.42578125" style="203" customWidth="1"/>
    <col min="12596" max="12596" width="4.85546875" style="203" customWidth="1"/>
    <col min="12597" max="12597" width="3.5703125" style="203" customWidth="1"/>
    <col min="12598" max="12598" width="4.42578125" style="203" customWidth="1"/>
    <col min="12599" max="12800" width="11.5703125" style="203"/>
    <col min="12801" max="12801" width="1.85546875" style="203" customWidth="1"/>
    <col min="12802" max="12805" width="4.5703125" style="203" customWidth="1"/>
    <col min="12806" max="12806" width="23.42578125" style="203" customWidth="1"/>
    <col min="12807" max="12807" width="13.42578125" style="203" customWidth="1"/>
    <col min="12808" max="12809" width="8.5703125" style="203" customWidth="1"/>
    <col min="12810" max="12810" width="6.140625" style="203" customWidth="1"/>
    <col min="12811" max="12812" width="4.5703125" style="203" customWidth="1"/>
    <col min="12813" max="12813" width="3.85546875" style="203" customWidth="1"/>
    <col min="12814" max="12814" width="8" style="203" customWidth="1"/>
    <col min="12815" max="12815" width="8.42578125" style="203" customWidth="1"/>
    <col min="12816" max="12818" width="4.5703125" style="203" customWidth="1"/>
    <col min="12819" max="12819" width="4.85546875" style="203" customWidth="1"/>
    <col min="12820" max="12820" width="9.140625" style="203" customWidth="1"/>
    <col min="12821" max="12821" width="7.85546875" style="203" customWidth="1"/>
    <col min="12822" max="12822" width="8.42578125" style="203" customWidth="1"/>
    <col min="12823" max="12823" width="4.5703125" style="203" customWidth="1"/>
    <col min="12824" max="12824" width="7.85546875" style="203" customWidth="1"/>
    <col min="12825" max="12825" width="4.28515625" style="203" customWidth="1"/>
    <col min="12826" max="12826" width="8.140625" style="203" customWidth="1"/>
    <col min="12827" max="12827" width="7.85546875" style="203" customWidth="1"/>
    <col min="12828" max="12828" width="4.5703125" style="203" customWidth="1"/>
    <col min="12829" max="12829" width="10.5703125" style="203" customWidth="1"/>
    <col min="12830" max="12830" width="9.140625" style="203" customWidth="1"/>
    <col min="12831" max="12831" width="2.5703125" style="203" customWidth="1"/>
    <col min="12832" max="12832" width="8.42578125" style="203" customWidth="1"/>
    <col min="12833" max="12833" width="9" style="203" customWidth="1"/>
    <col min="12834" max="12836" width="4.5703125" style="203" customWidth="1"/>
    <col min="12837" max="12837" width="7.140625" style="203" customWidth="1"/>
    <col min="12838" max="12838" width="8.5703125" style="203" customWidth="1"/>
    <col min="12839" max="12842" width="4.5703125" style="203" customWidth="1"/>
    <col min="12843" max="12844" width="11.5703125" style="203"/>
    <col min="12845" max="12845" width="7.140625" style="203" customWidth="1"/>
    <col min="12846" max="12846" width="7.42578125" style="203" customWidth="1"/>
    <col min="12847" max="12847" width="6.5703125" style="203" customWidth="1"/>
    <col min="12848" max="12848" width="8.140625" style="203" customWidth="1"/>
    <col min="12849" max="12849" width="1.5703125" style="203" customWidth="1"/>
    <col min="12850" max="12850" width="11.5703125" style="203"/>
    <col min="12851" max="12851" width="4.42578125" style="203" customWidth="1"/>
    <col min="12852" max="12852" width="4.85546875" style="203" customWidth="1"/>
    <col min="12853" max="12853" width="3.5703125" style="203" customWidth="1"/>
    <col min="12854" max="12854" width="4.42578125" style="203" customWidth="1"/>
    <col min="12855" max="13056" width="11.5703125" style="203"/>
    <col min="13057" max="13057" width="1.85546875" style="203" customWidth="1"/>
    <col min="13058" max="13061" width="4.5703125" style="203" customWidth="1"/>
    <col min="13062" max="13062" width="23.42578125" style="203" customWidth="1"/>
    <col min="13063" max="13063" width="13.42578125" style="203" customWidth="1"/>
    <col min="13064" max="13065" width="8.5703125" style="203" customWidth="1"/>
    <col min="13066" max="13066" width="6.140625" style="203" customWidth="1"/>
    <col min="13067" max="13068" width="4.5703125" style="203" customWidth="1"/>
    <col min="13069" max="13069" width="3.85546875" style="203" customWidth="1"/>
    <col min="13070" max="13070" width="8" style="203" customWidth="1"/>
    <col min="13071" max="13071" width="8.42578125" style="203" customWidth="1"/>
    <col min="13072" max="13074" width="4.5703125" style="203" customWidth="1"/>
    <col min="13075" max="13075" width="4.85546875" style="203" customWidth="1"/>
    <col min="13076" max="13076" width="9.140625" style="203" customWidth="1"/>
    <col min="13077" max="13077" width="7.85546875" style="203" customWidth="1"/>
    <col min="13078" max="13078" width="8.42578125" style="203" customWidth="1"/>
    <col min="13079" max="13079" width="4.5703125" style="203" customWidth="1"/>
    <col min="13080" max="13080" width="7.85546875" style="203" customWidth="1"/>
    <col min="13081" max="13081" width="4.28515625" style="203" customWidth="1"/>
    <col min="13082" max="13082" width="8.140625" style="203" customWidth="1"/>
    <col min="13083" max="13083" width="7.85546875" style="203" customWidth="1"/>
    <col min="13084" max="13084" width="4.5703125" style="203" customWidth="1"/>
    <col min="13085" max="13085" width="10.5703125" style="203" customWidth="1"/>
    <col min="13086" max="13086" width="9.140625" style="203" customWidth="1"/>
    <col min="13087" max="13087" width="2.5703125" style="203" customWidth="1"/>
    <col min="13088" max="13088" width="8.42578125" style="203" customWidth="1"/>
    <col min="13089" max="13089" width="9" style="203" customWidth="1"/>
    <col min="13090" max="13092" width="4.5703125" style="203" customWidth="1"/>
    <col min="13093" max="13093" width="7.140625" style="203" customWidth="1"/>
    <col min="13094" max="13094" width="8.5703125" style="203" customWidth="1"/>
    <col min="13095" max="13098" width="4.5703125" style="203" customWidth="1"/>
    <col min="13099" max="13100" width="11.5703125" style="203"/>
    <col min="13101" max="13101" width="7.140625" style="203" customWidth="1"/>
    <col min="13102" max="13102" width="7.42578125" style="203" customWidth="1"/>
    <col min="13103" max="13103" width="6.5703125" style="203" customWidth="1"/>
    <col min="13104" max="13104" width="8.140625" style="203" customWidth="1"/>
    <col min="13105" max="13105" width="1.5703125" style="203" customWidth="1"/>
    <col min="13106" max="13106" width="11.5703125" style="203"/>
    <col min="13107" max="13107" width="4.42578125" style="203" customWidth="1"/>
    <col min="13108" max="13108" width="4.85546875" style="203" customWidth="1"/>
    <col min="13109" max="13109" width="3.5703125" style="203" customWidth="1"/>
    <col min="13110" max="13110" width="4.42578125" style="203" customWidth="1"/>
    <col min="13111" max="13312" width="11.5703125" style="203"/>
    <col min="13313" max="13313" width="1.85546875" style="203" customWidth="1"/>
    <col min="13314" max="13317" width="4.5703125" style="203" customWidth="1"/>
    <col min="13318" max="13318" width="23.42578125" style="203" customWidth="1"/>
    <col min="13319" max="13319" width="13.42578125" style="203" customWidth="1"/>
    <col min="13320" max="13321" width="8.5703125" style="203" customWidth="1"/>
    <col min="13322" max="13322" width="6.140625" style="203" customWidth="1"/>
    <col min="13323" max="13324" width="4.5703125" style="203" customWidth="1"/>
    <col min="13325" max="13325" width="3.85546875" style="203" customWidth="1"/>
    <col min="13326" max="13326" width="8" style="203" customWidth="1"/>
    <col min="13327" max="13327" width="8.42578125" style="203" customWidth="1"/>
    <col min="13328" max="13330" width="4.5703125" style="203" customWidth="1"/>
    <col min="13331" max="13331" width="4.85546875" style="203" customWidth="1"/>
    <col min="13332" max="13332" width="9.140625" style="203" customWidth="1"/>
    <col min="13333" max="13333" width="7.85546875" style="203" customWidth="1"/>
    <col min="13334" max="13334" width="8.42578125" style="203" customWidth="1"/>
    <col min="13335" max="13335" width="4.5703125" style="203" customWidth="1"/>
    <col min="13336" max="13336" width="7.85546875" style="203" customWidth="1"/>
    <col min="13337" max="13337" width="4.28515625" style="203" customWidth="1"/>
    <col min="13338" max="13338" width="8.140625" style="203" customWidth="1"/>
    <col min="13339" max="13339" width="7.85546875" style="203" customWidth="1"/>
    <col min="13340" max="13340" width="4.5703125" style="203" customWidth="1"/>
    <col min="13341" max="13341" width="10.5703125" style="203" customWidth="1"/>
    <col min="13342" max="13342" width="9.140625" style="203" customWidth="1"/>
    <col min="13343" max="13343" width="2.5703125" style="203" customWidth="1"/>
    <col min="13344" max="13344" width="8.42578125" style="203" customWidth="1"/>
    <col min="13345" max="13345" width="9" style="203" customWidth="1"/>
    <col min="13346" max="13348" width="4.5703125" style="203" customWidth="1"/>
    <col min="13349" max="13349" width="7.140625" style="203" customWidth="1"/>
    <col min="13350" max="13350" width="8.5703125" style="203" customWidth="1"/>
    <col min="13351" max="13354" width="4.5703125" style="203" customWidth="1"/>
    <col min="13355" max="13356" width="11.5703125" style="203"/>
    <col min="13357" max="13357" width="7.140625" style="203" customWidth="1"/>
    <col min="13358" max="13358" width="7.42578125" style="203" customWidth="1"/>
    <col min="13359" max="13359" width="6.5703125" style="203" customWidth="1"/>
    <col min="13360" max="13360" width="8.140625" style="203" customWidth="1"/>
    <col min="13361" max="13361" width="1.5703125" style="203" customWidth="1"/>
    <col min="13362" max="13362" width="11.5703125" style="203"/>
    <col min="13363" max="13363" width="4.42578125" style="203" customWidth="1"/>
    <col min="13364" max="13364" width="4.85546875" style="203" customWidth="1"/>
    <col min="13365" max="13365" width="3.5703125" style="203" customWidth="1"/>
    <col min="13366" max="13366" width="4.42578125" style="203" customWidth="1"/>
    <col min="13367" max="13568" width="11.5703125" style="203"/>
    <col min="13569" max="13569" width="1.85546875" style="203" customWidth="1"/>
    <col min="13570" max="13573" width="4.5703125" style="203" customWidth="1"/>
    <col min="13574" max="13574" width="23.42578125" style="203" customWidth="1"/>
    <col min="13575" max="13575" width="13.42578125" style="203" customWidth="1"/>
    <col min="13576" max="13577" width="8.5703125" style="203" customWidth="1"/>
    <col min="13578" max="13578" width="6.140625" style="203" customWidth="1"/>
    <col min="13579" max="13580" width="4.5703125" style="203" customWidth="1"/>
    <col min="13581" max="13581" width="3.85546875" style="203" customWidth="1"/>
    <col min="13582" max="13582" width="8" style="203" customWidth="1"/>
    <col min="13583" max="13583" width="8.42578125" style="203" customWidth="1"/>
    <col min="13584" max="13586" width="4.5703125" style="203" customWidth="1"/>
    <col min="13587" max="13587" width="4.85546875" style="203" customWidth="1"/>
    <col min="13588" max="13588" width="9.140625" style="203" customWidth="1"/>
    <col min="13589" max="13589" width="7.85546875" style="203" customWidth="1"/>
    <col min="13590" max="13590" width="8.42578125" style="203" customWidth="1"/>
    <col min="13591" max="13591" width="4.5703125" style="203" customWidth="1"/>
    <col min="13592" max="13592" width="7.85546875" style="203" customWidth="1"/>
    <col min="13593" max="13593" width="4.28515625" style="203" customWidth="1"/>
    <col min="13594" max="13594" width="8.140625" style="203" customWidth="1"/>
    <col min="13595" max="13595" width="7.85546875" style="203" customWidth="1"/>
    <col min="13596" max="13596" width="4.5703125" style="203" customWidth="1"/>
    <col min="13597" max="13597" width="10.5703125" style="203" customWidth="1"/>
    <col min="13598" max="13598" width="9.140625" style="203" customWidth="1"/>
    <col min="13599" max="13599" width="2.5703125" style="203" customWidth="1"/>
    <col min="13600" max="13600" width="8.42578125" style="203" customWidth="1"/>
    <col min="13601" max="13601" width="9" style="203" customWidth="1"/>
    <col min="13602" max="13604" width="4.5703125" style="203" customWidth="1"/>
    <col min="13605" max="13605" width="7.140625" style="203" customWidth="1"/>
    <col min="13606" max="13606" width="8.5703125" style="203" customWidth="1"/>
    <col min="13607" max="13610" width="4.5703125" style="203" customWidth="1"/>
    <col min="13611" max="13612" width="11.5703125" style="203"/>
    <col min="13613" max="13613" width="7.140625" style="203" customWidth="1"/>
    <col min="13614" max="13614" width="7.42578125" style="203" customWidth="1"/>
    <col min="13615" max="13615" width="6.5703125" style="203" customWidth="1"/>
    <col min="13616" max="13616" width="8.140625" style="203" customWidth="1"/>
    <col min="13617" max="13617" width="1.5703125" style="203" customWidth="1"/>
    <col min="13618" max="13618" width="11.5703125" style="203"/>
    <col min="13619" max="13619" width="4.42578125" style="203" customWidth="1"/>
    <col min="13620" max="13620" width="4.85546875" style="203" customWidth="1"/>
    <col min="13621" max="13621" width="3.5703125" style="203" customWidth="1"/>
    <col min="13622" max="13622" width="4.42578125" style="203" customWidth="1"/>
    <col min="13623" max="13824" width="11.5703125" style="203"/>
    <col min="13825" max="13825" width="1.85546875" style="203" customWidth="1"/>
    <col min="13826" max="13829" width="4.5703125" style="203" customWidth="1"/>
    <col min="13830" max="13830" width="23.42578125" style="203" customWidth="1"/>
    <col min="13831" max="13831" width="13.42578125" style="203" customWidth="1"/>
    <col min="13832" max="13833" width="8.5703125" style="203" customWidth="1"/>
    <col min="13834" max="13834" width="6.140625" style="203" customWidth="1"/>
    <col min="13835" max="13836" width="4.5703125" style="203" customWidth="1"/>
    <col min="13837" max="13837" width="3.85546875" style="203" customWidth="1"/>
    <col min="13838" max="13838" width="8" style="203" customWidth="1"/>
    <col min="13839" max="13839" width="8.42578125" style="203" customWidth="1"/>
    <col min="13840" max="13842" width="4.5703125" style="203" customWidth="1"/>
    <col min="13843" max="13843" width="4.85546875" style="203" customWidth="1"/>
    <col min="13844" max="13844" width="9.140625" style="203" customWidth="1"/>
    <col min="13845" max="13845" width="7.85546875" style="203" customWidth="1"/>
    <col min="13846" max="13846" width="8.42578125" style="203" customWidth="1"/>
    <col min="13847" max="13847" width="4.5703125" style="203" customWidth="1"/>
    <col min="13848" max="13848" width="7.85546875" style="203" customWidth="1"/>
    <col min="13849" max="13849" width="4.28515625" style="203" customWidth="1"/>
    <col min="13850" max="13850" width="8.140625" style="203" customWidth="1"/>
    <col min="13851" max="13851" width="7.85546875" style="203" customWidth="1"/>
    <col min="13852" max="13852" width="4.5703125" style="203" customWidth="1"/>
    <col min="13853" max="13853" width="10.5703125" style="203" customWidth="1"/>
    <col min="13854" max="13854" width="9.140625" style="203" customWidth="1"/>
    <col min="13855" max="13855" width="2.5703125" style="203" customWidth="1"/>
    <col min="13856" max="13856" width="8.42578125" style="203" customWidth="1"/>
    <col min="13857" max="13857" width="9" style="203" customWidth="1"/>
    <col min="13858" max="13860" width="4.5703125" style="203" customWidth="1"/>
    <col min="13861" max="13861" width="7.140625" style="203" customWidth="1"/>
    <col min="13862" max="13862" width="8.5703125" style="203" customWidth="1"/>
    <col min="13863" max="13866" width="4.5703125" style="203" customWidth="1"/>
    <col min="13867" max="13868" width="11.5703125" style="203"/>
    <col min="13869" max="13869" width="7.140625" style="203" customWidth="1"/>
    <col min="13870" max="13870" width="7.42578125" style="203" customWidth="1"/>
    <col min="13871" max="13871" width="6.5703125" style="203" customWidth="1"/>
    <col min="13872" max="13872" width="8.140625" style="203" customWidth="1"/>
    <col min="13873" max="13873" width="1.5703125" style="203" customWidth="1"/>
    <col min="13874" max="13874" width="11.5703125" style="203"/>
    <col min="13875" max="13875" width="4.42578125" style="203" customWidth="1"/>
    <col min="13876" max="13876" width="4.85546875" style="203" customWidth="1"/>
    <col min="13877" max="13877" width="3.5703125" style="203" customWidth="1"/>
    <col min="13878" max="13878" width="4.42578125" style="203" customWidth="1"/>
    <col min="13879" max="14080" width="11.5703125" style="203"/>
    <col min="14081" max="14081" width="1.85546875" style="203" customWidth="1"/>
    <col min="14082" max="14085" width="4.5703125" style="203" customWidth="1"/>
    <col min="14086" max="14086" width="23.42578125" style="203" customWidth="1"/>
    <col min="14087" max="14087" width="13.42578125" style="203" customWidth="1"/>
    <col min="14088" max="14089" width="8.5703125" style="203" customWidth="1"/>
    <col min="14090" max="14090" width="6.140625" style="203" customWidth="1"/>
    <col min="14091" max="14092" width="4.5703125" style="203" customWidth="1"/>
    <col min="14093" max="14093" width="3.85546875" style="203" customWidth="1"/>
    <col min="14094" max="14094" width="8" style="203" customWidth="1"/>
    <col min="14095" max="14095" width="8.42578125" style="203" customWidth="1"/>
    <col min="14096" max="14098" width="4.5703125" style="203" customWidth="1"/>
    <col min="14099" max="14099" width="4.85546875" style="203" customWidth="1"/>
    <col min="14100" max="14100" width="9.140625" style="203" customWidth="1"/>
    <col min="14101" max="14101" width="7.85546875" style="203" customWidth="1"/>
    <col min="14102" max="14102" width="8.42578125" style="203" customWidth="1"/>
    <col min="14103" max="14103" width="4.5703125" style="203" customWidth="1"/>
    <col min="14104" max="14104" width="7.85546875" style="203" customWidth="1"/>
    <col min="14105" max="14105" width="4.28515625" style="203" customWidth="1"/>
    <col min="14106" max="14106" width="8.140625" style="203" customWidth="1"/>
    <col min="14107" max="14107" width="7.85546875" style="203" customWidth="1"/>
    <col min="14108" max="14108" width="4.5703125" style="203" customWidth="1"/>
    <col min="14109" max="14109" width="10.5703125" style="203" customWidth="1"/>
    <col min="14110" max="14110" width="9.140625" style="203" customWidth="1"/>
    <col min="14111" max="14111" width="2.5703125" style="203" customWidth="1"/>
    <col min="14112" max="14112" width="8.42578125" style="203" customWidth="1"/>
    <col min="14113" max="14113" width="9" style="203" customWidth="1"/>
    <col min="14114" max="14116" width="4.5703125" style="203" customWidth="1"/>
    <col min="14117" max="14117" width="7.140625" style="203" customWidth="1"/>
    <col min="14118" max="14118" width="8.5703125" style="203" customWidth="1"/>
    <col min="14119" max="14122" width="4.5703125" style="203" customWidth="1"/>
    <col min="14123" max="14124" width="11.5703125" style="203"/>
    <col min="14125" max="14125" width="7.140625" style="203" customWidth="1"/>
    <col min="14126" max="14126" width="7.42578125" style="203" customWidth="1"/>
    <col min="14127" max="14127" width="6.5703125" style="203" customWidth="1"/>
    <col min="14128" max="14128" width="8.140625" style="203" customWidth="1"/>
    <col min="14129" max="14129" width="1.5703125" style="203" customWidth="1"/>
    <col min="14130" max="14130" width="11.5703125" style="203"/>
    <col min="14131" max="14131" width="4.42578125" style="203" customWidth="1"/>
    <col min="14132" max="14132" width="4.85546875" style="203" customWidth="1"/>
    <col min="14133" max="14133" width="3.5703125" style="203" customWidth="1"/>
    <col min="14134" max="14134" width="4.42578125" style="203" customWidth="1"/>
    <col min="14135" max="14336" width="11.5703125" style="203"/>
    <col min="14337" max="14337" width="1.85546875" style="203" customWidth="1"/>
    <col min="14338" max="14341" width="4.5703125" style="203" customWidth="1"/>
    <col min="14342" max="14342" width="23.42578125" style="203" customWidth="1"/>
    <col min="14343" max="14343" width="13.42578125" style="203" customWidth="1"/>
    <col min="14344" max="14345" width="8.5703125" style="203" customWidth="1"/>
    <col min="14346" max="14346" width="6.140625" style="203" customWidth="1"/>
    <col min="14347" max="14348" width="4.5703125" style="203" customWidth="1"/>
    <col min="14349" max="14349" width="3.85546875" style="203" customWidth="1"/>
    <col min="14350" max="14350" width="8" style="203" customWidth="1"/>
    <col min="14351" max="14351" width="8.42578125" style="203" customWidth="1"/>
    <col min="14352" max="14354" width="4.5703125" style="203" customWidth="1"/>
    <col min="14355" max="14355" width="4.85546875" style="203" customWidth="1"/>
    <col min="14356" max="14356" width="9.140625" style="203" customWidth="1"/>
    <col min="14357" max="14357" width="7.85546875" style="203" customWidth="1"/>
    <col min="14358" max="14358" width="8.42578125" style="203" customWidth="1"/>
    <col min="14359" max="14359" width="4.5703125" style="203" customWidth="1"/>
    <col min="14360" max="14360" width="7.85546875" style="203" customWidth="1"/>
    <col min="14361" max="14361" width="4.28515625" style="203" customWidth="1"/>
    <col min="14362" max="14362" width="8.140625" style="203" customWidth="1"/>
    <col min="14363" max="14363" width="7.85546875" style="203" customWidth="1"/>
    <col min="14364" max="14364" width="4.5703125" style="203" customWidth="1"/>
    <col min="14365" max="14365" width="10.5703125" style="203" customWidth="1"/>
    <col min="14366" max="14366" width="9.140625" style="203" customWidth="1"/>
    <col min="14367" max="14367" width="2.5703125" style="203" customWidth="1"/>
    <col min="14368" max="14368" width="8.42578125" style="203" customWidth="1"/>
    <col min="14369" max="14369" width="9" style="203" customWidth="1"/>
    <col min="14370" max="14372" width="4.5703125" style="203" customWidth="1"/>
    <col min="14373" max="14373" width="7.140625" style="203" customWidth="1"/>
    <col min="14374" max="14374" width="8.5703125" style="203" customWidth="1"/>
    <col min="14375" max="14378" width="4.5703125" style="203" customWidth="1"/>
    <col min="14379" max="14380" width="11.5703125" style="203"/>
    <col min="14381" max="14381" width="7.140625" style="203" customWidth="1"/>
    <col min="14382" max="14382" width="7.42578125" style="203" customWidth="1"/>
    <col min="14383" max="14383" width="6.5703125" style="203" customWidth="1"/>
    <col min="14384" max="14384" width="8.140625" style="203" customWidth="1"/>
    <col min="14385" max="14385" width="1.5703125" style="203" customWidth="1"/>
    <col min="14386" max="14386" width="11.5703125" style="203"/>
    <col min="14387" max="14387" width="4.42578125" style="203" customWidth="1"/>
    <col min="14388" max="14388" width="4.85546875" style="203" customWidth="1"/>
    <col min="14389" max="14389" width="3.5703125" style="203" customWidth="1"/>
    <col min="14390" max="14390" width="4.42578125" style="203" customWidth="1"/>
    <col min="14391" max="14592" width="11.5703125" style="203"/>
    <col min="14593" max="14593" width="1.85546875" style="203" customWidth="1"/>
    <col min="14594" max="14597" width="4.5703125" style="203" customWidth="1"/>
    <col min="14598" max="14598" width="23.42578125" style="203" customWidth="1"/>
    <col min="14599" max="14599" width="13.42578125" style="203" customWidth="1"/>
    <col min="14600" max="14601" width="8.5703125" style="203" customWidth="1"/>
    <col min="14602" max="14602" width="6.140625" style="203" customWidth="1"/>
    <col min="14603" max="14604" width="4.5703125" style="203" customWidth="1"/>
    <col min="14605" max="14605" width="3.85546875" style="203" customWidth="1"/>
    <col min="14606" max="14606" width="8" style="203" customWidth="1"/>
    <col min="14607" max="14607" width="8.42578125" style="203" customWidth="1"/>
    <col min="14608" max="14610" width="4.5703125" style="203" customWidth="1"/>
    <col min="14611" max="14611" width="4.85546875" style="203" customWidth="1"/>
    <col min="14612" max="14612" width="9.140625" style="203" customWidth="1"/>
    <col min="14613" max="14613" width="7.85546875" style="203" customWidth="1"/>
    <col min="14614" max="14614" width="8.42578125" style="203" customWidth="1"/>
    <col min="14615" max="14615" width="4.5703125" style="203" customWidth="1"/>
    <col min="14616" max="14616" width="7.85546875" style="203" customWidth="1"/>
    <col min="14617" max="14617" width="4.28515625" style="203" customWidth="1"/>
    <col min="14618" max="14618" width="8.140625" style="203" customWidth="1"/>
    <col min="14619" max="14619" width="7.85546875" style="203" customWidth="1"/>
    <col min="14620" max="14620" width="4.5703125" style="203" customWidth="1"/>
    <col min="14621" max="14621" width="10.5703125" style="203" customWidth="1"/>
    <col min="14622" max="14622" width="9.140625" style="203" customWidth="1"/>
    <col min="14623" max="14623" width="2.5703125" style="203" customWidth="1"/>
    <col min="14624" max="14624" width="8.42578125" style="203" customWidth="1"/>
    <col min="14625" max="14625" width="9" style="203" customWidth="1"/>
    <col min="14626" max="14628" width="4.5703125" style="203" customWidth="1"/>
    <col min="14629" max="14629" width="7.140625" style="203" customWidth="1"/>
    <col min="14630" max="14630" width="8.5703125" style="203" customWidth="1"/>
    <col min="14631" max="14634" width="4.5703125" style="203" customWidth="1"/>
    <col min="14635" max="14636" width="11.5703125" style="203"/>
    <col min="14637" max="14637" width="7.140625" style="203" customWidth="1"/>
    <col min="14638" max="14638" width="7.42578125" style="203" customWidth="1"/>
    <col min="14639" max="14639" width="6.5703125" style="203" customWidth="1"/>
    <col min="14640" max="14640" width="8.140625" style="203" customWidth="1"/>
    <col min="14641" max="14641" width="1.5703125" style="203" customWidth="1"/>
    <col min="14642" max="14642" width="11.5703125" style="203"/>
    <col min="14643" max="14643" width="4.42578125" style="203" customWidth="1"/>
    <col min="14644" max="14644" width="4.85546875" style="203" customWidth="1"/>
    <col min="14645" max="14645" width="3.5703125" style="203" customWidth="1"/>
    <col min="14646" max="14646" width="4.42578125" style="203" customWidth="1"/>
    <col min="14647" max="14848" width="11.5703125" style="203"/>
    <col min="14849" max="14849" width="1.85546875" style="203" customWidth="1"/>
    <col min="14850" max="14853" width="4.5703125" style="203" customWidth="1"/>
    <col min="14854" max="14854" width="23.42578125" style="203" customWidth="1"/>
    <col min="14855" max="14855" width="13.42578125" style="203" customWidth="1"/>
    <col min="14856" max="14857" width="8.5703125" style="203" customWidth="1"/>
    <col min="14858" max="14858" width="6.140625" style="203" customWidth="1"/>
    <col min="14859" max="14860" width="4.5703125" style="203" customWidth="1"/>
    <col min="14861" max="14861" width="3.85546875" style="203" customWidth="1"/>
    <col min="14862" max="14862" width="8" style="203" customWidth="1"/>
    <col min="14863" max="14863" width="8.42578125" style="203" customWidth="1"/>
    <col min="14864" max="14866" width="4.5703125" style="203" customWidth="1"/>
    <col min="14867" max="14867" width="4.85546875" style="203" customWidth="1"/>
    <col min="14868" max="14868" width="9.140625" style="203" customWidth="1"/>
    <col min="14869" max="14869" width="7.85546875" style="203" customWidth="1"/>
    <col min="14870" max="14870" width="8.42578125" style="203" customWidth="1"/>
    <col min="14871" max="14871" width="4.5703125" style="203" customWidth="1"/>
    <col min="14872" max="14872" width="7.85546875" style="203" customWidth="1"/>
    <col min="14873" max="14873" width="4.28515625" style="203" customWidth="1"/>
    <col min="14874" max="14874" width="8.140625" style="203" customWidth="1"/>
    <col min="14875" max="14875" width="7.85546875" style="203" customWidth="1"/>
    <col min="14876" max="14876" width="4.5703125" style="203" customWidth="1"/>
    <col min="14877" max="14877" width="10.5703125" style="203" customWidth="1"/>
    <col min="14878" max="14878" width="9.140625" style="203" customWidth="1"/>
    <col min="14879" max="14879" width="2.5703125" style="203" customWidth="1"/>
    <col min="14880" max="14880" width="8.42578125" style="203" customWidth="1"/>
    <col min="14881" max="14881" width="9" style="203" customWidth="1"/>
    <col min="14882" max="14884" width="4.5703125" style="203" customWidth="1"/>
    <col min="14885" max="14885" width="7.140625" style="203" customWidth="1"/>
    <col min="14886" max="14886" width="8.5703125" style="203" customWidth="1"/>
    <col min="14887" max="14890" width="4.5703125" style="203" customWidth="1"/>
    <col min="14891" max="14892" width="11.5703125" style="203"/>
    <col min="14893" max="14893" width="7.140625" style="203" customWidth="1"/>
    <col min="14894" max="14894" width="7.42578125" style="203" customWidth="1"/>
    <col min="14895" max="14895" width="6.5703125" style="203" customWidth="1"/>
    <col min="14896" max="14896" width="8.140625" style="203" customWidth="1"/>
    <col min="14897" max="14897" width="1.5703125" style="203" customWidth="1"/>
    <col min="14898" max="14898" width="11.5703125" style="203"/>
    <col min="14899" max="14899" width="4.42578125" style="203" customWidth="1"/>
    <col min="14900" max="14900" width="4.85546875" style="203" customWidth="1"/>
    <col min="14901" max="14901" width="3.5703125" style="203" customWidth="1"/>
    <col min="14902" max="14902" width="4.42578125" style="203" customWidth="1"/>
    <col min="14903" max="15104" width="11.5703125" style="203"/>
    <col min="15105" max="15105" width="1.85546875" style="203" customWidth="1"/>
    <col min="15106" max="15109" width="4.5703125" style="203" customWidth="1"/>
    <col min="15110" max="15110" width="23.42578125" style="203" customWidth="1"/>
    <col min="15111" max="15111" width="13.42578125" style="203" customWidth="1"/>
    <col min="15112" max="15113" width="8.5703125" style="203" customWidth="1"/>
    <col min="15114" max="15114" width="6.140625" style="203" customWidth="1"/>
    <col min="15115" max="15116" width="4.5703125" style="203" customWidth="1"/>
    <col min="15117" max="15117" width="3.85546875" style="203" customWidth="1"/>
    <col min="15118" max="15118" width="8" style="203" customWidth="1"/>
    <col min="15119" max="15119" width="8.42578125" style="203" customWidth="1"/>
    <col min="15120" max="15122" width="4.5703125" style="203" customWidth="1"/>
    <col min="15123" max="15123" width="4.85546875" style="203" customWidth="1"/>
    <col min="15124" max="15124" width="9.140625" style="203" customWidth="1"/>
    <col min="15125" max="15125" width="7.85546875" style="203" customWidth="1"/>
    <col min="15126" max="15126" width="8.42578125" style="203" customWidth="1"/>
    <col min="15127" max="15127" width="4.5703125" style="203" customWidth="1"/>
    <col min="15128" max="15128" width="7.85546875" style="203" customWidth="1"/>
    <col min="15129" max="15129" width="4.28515625" style="203" customWidth="1"/>
    <col min="15130" max="15130" width="8.140625" style="203" customWidth="1"/>
    <col min="15131" max="15131" width="7.85546875" style="203" customWidth="1"/>
    <col min="15132" max="15132" width="4.5703125" style="203" customWidth="1"/>
    <col min="15133" max="15133" width="10.5703125" style="203" customWidth="1"/>
    <col min="15134" max="15134" width="9.140625" style="203" customWidth="1"/>
    <col min="15135" max="15135" width="2.5703125" style="203" customWidth="1"/>
    <col min="15136" max="15136" width="8.42578125" style="203" customWidth="1"/>
    <col min="15137" max="15137" width="9" style="203" customWidth="1"/>
    <col min="15138" max="15140" width="4.5703125" style="203" customWidth="1"/>
    <col min="15141" max="15141" width="7.140625" style="203" customWidth="1"/>
    <col min="15142" max="15142" width="8.5703125" style="203" customWidth="1"/>
    <col min="15143" max="15146" width="4.5703125" style="203" customWidth="1"/>
    <col min="15147" max="15148" width="11.5703125" style="203"/>
    <col min="15149" max="15149" width="7.140625" style="203" customWidth="1"/>
    <col min="15150" max="15150" width="7.42578125" style="203" customWidth="1"/>
    <col min="15151" max="15151" width="6.5703125" style="203" customWidth="1"/>
    <col min="15152" max="15152" width="8.140625" style="203" customWidth="1"/>
    <col min="15153" max="15153" width="1.5703125" style="203" customWidth="1"/>
    <col min="15154" max="15154" width="11.5703125" style="203"/>
    <col min="15155" max="15155" width="4.42578125" style="203" customWidth="1"/>
    <col min="15156" max="15156" width="4.85546875" style="203" customWidth="1"/>
    <col min="15157" max="15157" width="3.5703125" style="203" customWidth="1"/>
    <col min="15158" max="15158" width="4.42578125" style="203" customWidth="1"/>
    <col min="15159" max="15360" width="11.5703125" style="203"/>
    <col min="15361" max="15361" width="1.85546875" style="203" customWidth="1"/>
    <col min="15362" max="15365" width="4.5703125" style="203" customWidth="1"/>
    <col min="15366" max="15366" width="23.42578125" style="203" customWidth="1"/>
    <col min="15367" max="15367" width="13.42578125" style="203" customWidth="1"/>
    <col min="15368" max="15369" width="8.5703125" style="203" customWidth="1"/>
    <col min="15370" max="15370" width="6.140625" style="203" customWidth="1"/>
    <col min="15371" max="15372" width="4.5703125" style="203" customWidth="1"/>
    <col min="15373" max="15373" width="3.85546875" style="203" customWidth="1"/>
    <col min="15374" max="15374" width="8" style="203" customWidth="1"/>
    <col min="15375" max="15375" width="8.42578125" style="203" customWidth="1"/>
    <col min="15376" max="15378" width="4.5703125" style="203" customWidth="1"/>
    <col min="15379" max="15379" width="4.85546875" style="203" customWidth="1"/>
    <col min="15380" max="15380" width="9.140625" style="203" customWidth="1"/>
    <col min="15381" max="15381" width="7.85546875" style="203" customWidth="1"/>
    <col min="15382" max="15382" width="8.42578125" style="203" customWidth="1"/>
    <col min="15383" max="15383" width="4.5703125" style="203" customWidth="1"/>
    <col min="15384" max="15384" width="7.85546875" style="203" customWidth="1"/>
    <col min="15385" max="15385" width="4.28515625" style="203" customWidth="1"/>
    <col min="15386" max="15386" width="8.140625" style="203" customWidth="1"/>
    <col min="15387" max="15387" width="7.85546875" style="203" customWidth="1"/>
    <col min="15388" max="15388" width="4.5703125" style="203" customWidth="1"/>
    <col min="15389" max="15389" width="10.5703125" style="203" customWidth="1"/>
    <col min="15390" max="15390" width="9.140625" style="203" customWidth="1"/>
    <col min="15391" max="15391" width="2.5703125" style="203" customWidth="1"/>
    <col min="15392" max="15392" width="8.42578125" style="203" customWidth="1"/>
    <col min="15393" max="15393" width="9" style="203" customWidth="1"/>
    <col min="15394" max="15396" width="4.5703125" style="203" customWidth="1"/>
    <col min="15397" max="15397" width="7.140625" style="203" customWidth="1"/>
    <col min="15398" max="15398" width="8.5703125" style="203" customWidth="1"/>
    <col min="15399" max="15402" width="4.5703125" style="203" customWidth="1"/>
    <col min="15403" max="15404" width="11.5703125" style="203"/>
    <col min="15405" max="15405" width="7.140625" style="203" customWidth="1"/>
    <col min="15406" max="15406" width="7.42578125" style="203" customWidth="1"/>
    <col min="15407" max="15407" width="6.5703125" style="203" customWidth="1"/>
    <col min="15408" max="15408" width="8.140625" style="203" customWidth="1"/>
    <col min="15409" max="15409" width="1.5703125" style="203" customWidth="1"/>
    <col min="15410" max="15410" width="11.5703125" style="203"/>
    <col min="15411" max="15411" width="4.42578125" style="203" customWidth="1"/>
    <col min="15412" max="15412" width="4.85546875" style="203" customWidth="1"/>
    <col min="15413" max="15413" width="3.5703125" style="203" customWidth="1"/>
    <col min="15414" max="15414" width="4.42578125" style="203" customWidth="1"/>
    <col min="15415" max="15616" width="11.5703125" style="203"/>
    <col min="15617" max="15617" width="1.85546875" style="203" customWidth="1"/>
    <col min="15618" max="15621" width="4.5703125" style="203" customWidth="1"/>
    <col min="15622" max="15622" width="23.42578125" style="203" customWidth="1"/>
    <col min="15623" max="15623" width="13.42578125" style="203" customWidth="1"/>
    <col min="15624" max="15625" width="8.5703125" style="203" customWidth="1"/>
    <col min="15626" max="15626" width="6.140625" style="203" customWidth="1"/>
    <col min="15627" max="15628" width="4.5703125" style="203" customWidth="1"/>
    <col min="15629" max="15629" width="3.85546875" style="203" customWidth="1"/>
    <col min="15630" max="15630" width="8" style="203" customWidth="1"/>
    <col min="15631" max="15631" width="8.42578125" style="203" customWidth="1"/>
    <col min="15632" max="15634" width="4.5703125" style="203" customWidth="1"/>
    <col min="15635" max="15635" width="4.85546875" style="203" customWidth="1"/>
    <col min="15636" max="15636" width="9.140625" style="203" customWidth="1"/>
    <col min="15637" max="15637" width="7.85546875" style="203" customWidth="1"/>
    <col min="15638" max="15638" width="8.42578125" style="203" customWidth="1"/>
    <col min="15639" max="15639" width="4.5703125" style="203" customWidth="1"/>
    <col min="15640" max="15640" width="7.85546875" style="203" customWidth="1"/>
    <col min="15641" max="15641" width="4.28515625" style="203" customWidth="1"/>
    <col min="15642" max="15642" width="8.140625" style="203" customWidth="1"/>
    <col min="15643" max="15643" width="7.85546875" style="203" customWidth="1"/>
    <col min="15644" max="15644" width="4.5703125" style="203" customWidth="1"/>
    <col min="15645" max="15645" width="10.5703125" style="203" customWidth="1"/>
    <col min="15646" max="15646" width="9.140625" style="203" customWidth="1"/>
    <col min="15647" max="15647" width="2.5703125" style="203" customWidth="1"/>
    <col min="15648" max="15648" width="8.42578125" style="203" customWidth="1"/>
    <col min="15649" max="15649" width="9" style="203" customWidth="1"/>
    <col min="15650" max="15652" width="4.5703125" style="203" customWidth="1"/>
    <col min="15653" max="15653" width="7.140625" style="203" customWidth="1"/>
    <col min="15654" max="15654" width="8.5703125" style="203" customWidth="1"/>
    <col min="15655" max="15658" width="4.5703125" style="203" customWidth="1"/>
    <col min="15659" max="15660" width="11.5703125" style="203"/>
    <col min="15661" max="15661" width="7.140625" style="203" customWidth="1"/>
    <col min="15662" max="15662" width="7.42578125" style="203" customWidth="1"/>
    <col min="15663" max="15663" width="6.5703125" style="203" customWidth="1"/>
    <col min="15664" max="15664" width="8.140625" style="203" customWidth="1"/>
    <col min="15665" max="15665" width="1.5703125" style="203" customWidth="1"/>
    <col min="15666" max="15666" width="11.5703125" style="203"/>
    <col min="15667" max="15667" width="4.42578125" style="203" customWidth="1"/>
    <col min="15668" max="15668" width="4.85546875" style="203" customWidth="1"/>
    <col min="15669" max="15669" width="3.5703125" style="203" customWidth="1"/>
    <col min="15670" max="15670" width="4.42578125" style="203" customWidth="1"/>
    <col min="15671" max="15872" width="11.5703125" style="203"/>
    <col min="15873" max="15873" width="1.85546875" style="203" customWidth="1"/>
    <col min="15874" max="15877" width="4.5703125" style="203" customWidth="1"/>
    <col min="15878" max="15878" width="23.42578125" style="203" customWidth="1"/>
    <col min="15879" max="15879" width="13.42578125" style="203" customWidth="1"/>
    <col min="15880" max="15881" width="8.5703125" style="203" customWidth="1"/>
    <col min="15882" max="15882" width="6.140625" style="203" customWidth="1"/>
    <col min="15883" max="15884" width="4.5703125" style="203" customWidth="1"/>
    <col min="15885" max="15885" width="3.85546875" style="203" customWidth="1"/>
    <col min="15886" max="15886" width="8" style="203" customWidth="1"/>
    <col min="15887" max="15887" width="8.42578125" style="203" customWidth="1"/>
    <col min="15888" max="15890" width="4.5703125" style="203" customWidth="1"/>
    <col min="15891" max="15891" width="4.85546875" style="203" customWidth="1"/>
    <col min="15892" max="15892" width="9.140625" style="203" customWidth="1"/>
    <col min="15893" max="15893" width="7.85546875" style="203" customWidth="1"/>
    <col min="15894" max="15894" width="8.42578125" style="203" customWidth="1"/>
    <col min="15895" max="15895" width="4.5703125" style="203" customWidth="1"/>
    <col min="15896" max="15896" width="7.85546875" style="203" customWidth="1"/>
    <col min="15897" max="15897" width="4.28515625" style="203" customWidth="1"/>
    <col min="15898" max="15898" width="8.140625" style="203" customWidth="1"/>
    <col min="15899" max="15899" width="7.85546875" style="203" customWidth="1"/>
    <col min="15900" max="15900" width="4.5703125" style="203" customWidth="1"/>
    <col min="15901" max="15901" width="10.5703125" style="203" customWidth="1"/>
    <col min="15902" max="15902" width="9.140625" style="203" customWidth="1"/>
    <col min="15903" max="15903" width="2.5703125" style="203" customWidth="1"/>
    <col min="15904" max="15904" width="8.42578125" style="203" customWidth="1"/>
    <col min="15905" max="15905" width="9" style="203" customWidth="1"/>
    <col min="15906" max="15908" width="4.5703125" style="203" customWidth="1"/>
    <col min="15909" max="15909" width="7.140625" style="203" customWidth="1"/>
    <col min="15910" max="15910" width="8.5703125" style="203" customWidth="1"/>
    <col min="15911" max="15914" width="4.5703125" style="203" customWidth="1"/>
    <col min="15915" max="15916" width="11.5703125" style="203"/>
    <col min="15917" max="15917" width="7.140625" style="203" customWidth="1"/>
    <col min="15918" max="15918" width="7.42578125" style="203" customWidth="1"/>
    <col min="15919" max="15919" width="6.5703125" style="203" customWidth="1"/>
    <col min="15920" max="15920" width="8.140625" style="203" customWidth="1"/>
    <col min="15921" max="15921" width="1.5703125" style="203" customWidth="1"/>
    <col min="15922" max="15922" width="11.5703125" style="203"/>
    <col min="15923" max="15923" width="4.42578125" style="203" customWidth="1"/>
    <col min="15924" max="15924" width="4.85546875" style="203" customWidth="1"/>
    <col min="15925" max="15925" width="3.5703125" style="203" customWidth="1"/>
    <col min="15926" max="15926" width="4.42578125" style="203" customWidth="1"/>
    <col min="15927" max="16128" width="11.5703125" style="203"/>
    <col min="16129" max="16129" width="1.85546875" style="203" customWidth="1"/>
    <col min="16130" max="16133" width="4.5703125" style="203" customWidth="1"/>
    <col min="16134" max="16134" width="23.42578125" style="203" customWidth="1"/>
    <col min="16135" max="16135" width="13.42578125" style="203" customWidth="1"/>
    <col min="16136" max="16137" width="8.5703125" style="203" customWidth="1"/>
    <col min="16138" max="16138" width="6.140625" style="203" customWidth="1"/>
    <col min="16139" max="16140" width="4.5703125" style="203" customWidth="1"/>
    <col min="16141" max="16141" width="3.85546875" style="203" customWidth="1"/>
    <col min="16142" max="16142" width="8" style="203" customWidth="1"/>
    <col min="16143" max="16143" width="8.42578125" style="203" customWidth="1"/>
    <col min="16144" max="16146" width="4.5703125" style="203" customWidth="1"/>
    <col min="16147" max="16147" width="4.85546875" style="203" customWidth="1"/>
    <col min="16148" max="16148" width="9.140625" style="203" customWidth="1"/>
    <col min="16149" max="16149" width="7.85546875" style="203" customWidth="1"/>
    <col min="16150" max="16150" width="8.42578125" style="203" customWidth="1"/>
    <col min="16151" max="16151" width="4.5703125" style="203" customWidth="1"/>
    <col min="16152" max="16152" width="7.85546875" style="203" customWidth="1"/>
    <col min="16153" max="16153" width="4.28515625" style="203" customWidth="1"/>
    <col min="16154" max="16154" width="8.140625" style="203" customWidth="1"/>
    <col min="16155" max="16155" width="7.85546875" style="203" customWidth="1"/>
    <col min="16156" max="16156" width="4.5703125" style="203" customWidth="1"/>
    <col min="16157" max="16157" width="10.5703125" style="203" customWidth="1"/>
    <col min="16158" max="16158" width="9.140625" style="203" customWidth="1"/>
    <col min="16159" max="16159" width="2.5703125" style="203" customWidth="1"/>
    <col min="16160" max="16160" width="8.42578125" style="203" customWidth="1"/>
    <col min="16161" max="16161" width="9" style="203" customWidth="1"/>
    <col min="16162" max="16164" width="4.5703125" style="203" customWidth="1"/>
    <col min="16165" max="16165" width="7.140625" style="203" customWidth="1"/>
    <col min="16166" max="16166" width="8.5703125" style="203" customWidth="1"/>
    <col min="16167" max="16170" width="4.5703125" style="203" customWidth="1"/>
    <col min="16171" max="16172" width="11.5703125" style="203"/>
    <col min="16173" max="16173" width="7.140625" style="203" customWidth="1"/>
    <col min="16174" max="16174" width="7.42578125" style="203" customWidth="1"/>
    <col min="16175" max="16175" width="6.5703125" style="203" customWidth="1"/>
    <col min="16176" max="16176" width="8.140625" style="203" customWidth="1"/>
    <col min="16177" max="16177" width="1.5703125" style="203" customWidth="1"/>
    <col min="16178" max="16178" width="11.5703125" style="203"/>
    <col min="16179" max="16179" width="4.42578125" style="203" customWidth="1"/>
    <col min="16180" max="16180" width="4.85546875" style="203" customWidth="1"/>
    <col min="16181" max="16181" width="3.5703125" style="203" customWidth="1"/>
    <col min="16182" max="16182" width="4.42578125" style="203" customWidth="1"/>
    <col min="16183" max="16384" width="11.5703125" style="203"/>
  </cols>
  <sheetData>
    <row r="1" spans="2:52" ht="15" thickBot="1"/>
    <row r="2" spans="2:52" ht="15.75" thickBot="1">
      <c r="B2" s="753" t="s">
        <v>544</v>
      </c>
      <c r="C2" s="754"/>
      <c r="D2" s="754"/>
      <c r="E2" s="754"/>
      <c r="F2" s="754"/>
      <c r="G2" s="755"/>
      <c r="H2" s="922" t="s">
        <v>297</v>
      </c>
      <c r="I2" s="922"/>
      <c r="J2" s="922"/>
      <c r="K2" s="922"/>
      <c r="L2" s="922"/>
      <c r="M2" s="923"/>
      <c r="N2" s="926" t="s">
        <v>299</v>
      </c>
      <c r="O2" s="927"/>
      <c r="P2" s="927"/>
      <c r="Q2" s="927"/>
      <c r="R2" s="927"/>
      <c r="S2" s="927"/>
      <c r="T2" s="927"/>
      <c r="U2" s="927"/>
      <c r="V2" s="927"/>
      <c r="W2" s="927"/>
      <c r="X2" s="927"/>
      <c r="Y2" s="927"/>
      <c r="Z2" s="927"/>
      <c r="AA2" s="927"/>
      <c r="AB2" s="927"/>
      <c r="AC2" s="927"/>
      <c r="AD2" s="927"/>
      <c r="AE2" s="927"/>
      <c r="AF2" s="927"/>
      <c r="AG2" s="927"/>
      <c r="AH2" s="927"/>
      <c r="AI2" s="927"/>
      <c r="AJ2" s="927"/>
      <c r="AK2" s="927"/>
      <c r="AL2" s="927"/>
      <c r="AM2" s="927"/>
      <c r="AN2" s="927"/>
      <c r="AO2" s="927"/>
      <c r="AP2" s="927"/>
      <c r="AQ2" s="928"/>
      <c r="AR2" s="875" t="s">
        <v>300</v>
      </c>
      <c r="AS2" s="876"/>
      <c r="AT2" s="876"/>
      <c r="AU2" s="876"/>
      <c r="AV2" s="876"/>
      <c r="AW2" s="876"/>
      <c r="AX2" s="204"/>
    </row>
    <row r="3" spans="2:52" ht="24.6" customHeight="1" thickBot="1">
      <c r="B3" s="863"/>
      <c r="C3" s="864"/>
      <c r="D3" s="864"/>
      <c r="E3" s="864"/>
      <c r="F3" s="864"/>
      <c r="G3" s="865"/>
      <c r="H3" s="924"/>
      <c r="I3" s="924"/>
      <c r="J3" s="924"/>
      <c r="K3" s="924"/>
      <c r="L3" s="924"/>
      <c r="M3" s="925"/>
      <c r="N3" s="866" t="s">
        <v>301</v>
      </c>
      <c r="O3" s="867"/>
      <c r="P3" s="867"/>
      <c r="Q3" s="867"/>
      <c r="R3" s="867"/>
      <c r="S3" s="867"/>
      <c r="T3" s="867"/>
      <c r="U3" s="867"/>
      <c r="V3" s="867"/>
      <c r="W3" s="867"/>
      <c r="X3" s="867"/>
      <c r="Y3" s="867"/>
      <c r="Z3" s="867"/>
      <c r="AA3" s="867"/>
      <c r="AB3" s="867"/>
      <c r="AC3" s="867"/>
      <c r="AD3" s="867"/>
      <c r="AE3" s="868"/>
      <c r="AF3" s="875" t="s">
        <v>302</v>
      </c>
      <c r="AG3" s="876"/>
      <c r="AH3" s="876"/>
      <c r="AI3" s="876"/>
      <c r="AJ3" s="876"/>
      <c r="AK3" s="876"/>
      <c r="AL3" s="875" t="s">
        <v>303</v>
      </c>
      <c r="AM3" s="876"/>
      <c r="AN3" s="876"/>
      <c r="AO3" s="876"/>
      <c r="AP3" s="876"/>
      <c r="AQ3" s="877"/>
      <c r="AR3" s="929"/>
      <c r="AS3" s="878"/>
      <c r="AT3" s="878"/>
      <c r="AU3" s="878"/>
      <c r="AV3" s="878"/>
      <c r="AW3" s="878"/>
      <c r="AX3" s="205"/>
    </row>
    <row r="4" spans="2:52" ht="27" customHeight="1" thickBot="1">
      <c r="B4" s="863"/>
      <c r="C4" s="864"/>
      <c r="D4" s="864"/>
      <c r="E4" s="864"/>
      <c r="F4" s="864"/>
      <c r="G4" s="865"/>
      <c r="H4" s="924"/>
      <c r="I4" s="924"/>
      <c r="J4" s="924"/>
      <c r="K4" s="924"/>
      <c r="L4" s="924"/>
      <c r="M4" s="925"/>
      <c r="N4" s="930" t="s">
        <v>304</v>
      </c>
      <c r="O4" s="922"/>
      <c r="P4" s="922"/>
      <c r="Q4" s="922"/>
      <c r="R4" s="922"/>
      <c r="S4" s="923"/>
      <c r="T4" s="926" t="s">
        <v>305</v>
      </c>
      <c r="U4" s="927"/>
      <c r="V4" s="927"/>
      <c r="W4" s="927"/>
      <c r="X4" s="927"/>
      <c r="Y4" s="928"/>
      <c r="Z4" s="926" t="s">
        <v>306</v>
      </c>
      <c r="AA4" s="927"/>
      <c r="AB4" s="927"/>
      <c r="AC4" s="927"/>
      <c r="AD4" s="927"/>
      <c r="AE4" s="928"/>
      <c r="AF4" s="929"/>
      <c r="AG4" s="878"/>
      <c r="AH4" s="878"/>
      <c r="AI4" s="878"/>
      <c r="AJ4" s="878"/>
      <c r="AK4" s="878"/>
      <c r="AL4" s="887"/>
      <c r="AM4" s="879"/>
      <c r="AN4" s="879"/>
      <c r="AO4" s="879"/>
      <c r="AP4" s="879"/>
      <c r="AQ4" s="880"/>
      <c r="AR4" s="887"/>
      <c r="AS4" s="879"/>
      <c r="AT4" s="879"/>
      <c r="AU4" s="879"/>
      <c r="AV4" s="879"/>
      <c r="AW4" s="879"/>
      <c r="AX4" s="206"/>
    </row>
    <row r="5" spans="2:52" ht="27" customHeight="1">
      <c r="B5" s="941" t="s">
        <v>318</v>
      </c>
      <c r="C5" s="942"/>
      <c r="D5" s="942"/>
      <c r="E5" s="942"/>
      <c r="F5" s="942"/>
      <c r="G5" s="943"/>
      <c r="H5" s="207">
        <v>1451</v>
      </c>
      <c r="I5" s="944">
        <f>+'RREE  at2022 determinado'!I14</f>
        <v>12045936</v>
      </c>
      <c r="J5" s="945"/>
      <c r="K5" s="945"/>
      <c r="L5" s="945"/>
      <c r="M5" s="946"/>
      <c r="N5" s="208">
        <v>1452</v>
      </c>
      <c r="O5" s="931"/>
      <c r="P5" s="932"/>
      <c r="Q5" s="932"/>
      <c r="R5" s="932"/>
      <c r="S5" s="947"/>
      <c r="T5" s="208">
        <v>1752</v>
      </c>
      <c r="U5" s="948">
        <f>+'RREE  at2022 correcto'!N16+'RREE  at2022 correcto'!O16</f>
        <v>0</v>
      </c>
      <c r="V5" s="949"/>
      <c r="W5" s="949"/>
      <c r="X5" s="949"/>
      <c r="Y5" s="950"/>
      <c r="Z5" s="209">
        <v>1753</v>
      </c>
      <c r="AA5" s="944">
        <f>+'RREE  at2022 correcto'!L16+'RREE  at2022 correcto'!M16</f>
        <v>0</v>
      </c>
      <c r="AB5" s="945"/>
      <c r="AC5" s="945"/>
      <c r="AD5" s="945"/>
      <c r="AE5" s="946"/>
      <c r="AF5" s="208">
        <v>1453</v>
      </c>
      <c r="AG5" s="931">
        <f>+'RREE  at2022 correcto'!P16+'RREE  at2022 correcto'!Q16</f>
        <v>0</v>
      </c>
      <c r="AH5" s="932"/>
      <c r="AI5" s="932"/>
      <c r="AJ5" s="932"/>
      <c r="AK5" s="932"/>
      <c r="AL5" s="210">
        <v>1454</v>
      </c>
      <c r="AM5" s="931">
        <v>9019068</v>
      </c>
      <c r="AN5" s="932"/>
      <c r="AO5" s="932"/>
      <c r="AP5" s="932"/>
      <c r="AQ5" s="932"/>
      <c r="AR5" s="210">
        <v>1382</v>
      </c>
      <c r="AS5" s="933">
        <f>+'RREE  at2022 correcto'!AG16</f>
        <v>0</v>
      </c>
      <c r="AT5" s="933"/>
      <c r="AU5" s="933"/>
      <c r="AV5" s="933"/>
      <c r="AW5" s="933"/>
      <c r="AX5" s="211" t="s">
        <v>9</v>
      </c>
      <c r="AZ5" s="31" t="s">
        <v>545</v>
      </c>
    </row>
    <row r="6" spans="2:52" ht="27" customHeight="1">
      <c r="B6" s="897" t="s">
        <v>546</v>
      </c>
      <c r="C6" s="898"/>
      <c r="D6" s="898"/>
      <c r="E6" s="898"/>
      <c r="F6" s="898"/>
      <c r="G6" s="934"/>
      <c r="H6" s="212"/>
      <c r="I6" s="935"/>
      <c r="J6" s="935"/>
      <c r="K6" s="935"/>
      <c r="L6" s="935"/>
      <c r="M6" s="935"/>
      <c r="N6" s="213">
        <v>1589</v>
      </c>
      <c r="O6" s="901"/>
      <c r="P6" s="901"/>
      <c r="Q6" s="901"/>
      <c r="R6" s="901"/>
      <c r="S6" s="901"/>
      <c r="T6" s="214"/>
      <c r="U6" s="936"/>
      <c r="V6" s="936"/>
      <c r="W6" s="936"/>
      <c r="X6" s="936"/>
      <c r="Y6" s="936"/>
      <c r="Z6" s="213">
        <v>1754</v>
      </c>
      <c r="AA6" s="937"/>
      <c r="AB6" s="937"/>
      <c r="AC6" s="937"/>
      <c r="AD6" s="937"/>
      <c r="AE6" s="937"/>
      <c r="AF6" s="213">
        <v>1455</v>
      </c>
      <c r="AG6" s="901"/>
      <c r="AH6" s="901"/>
      <c r="AI6" s="901"/>
      <c r="AJ6" s="901"/>
      <c r="AK6" s="901"/>
      <c r="AL6" s="213">
        <v>1456</v>
      </c>
      <c r="AM6" s="901"/>
      <c r="AN6" s="901"/>
      <c r="AO6" s="901"/>
      <c r="AP6" s="901"/>
      <c r="AQ6" s="901"/>
      <c r="AR6" s="215"/>
      <c r="AS6" s="938"/>
      <c r="AT6" s="939"/>
      <c r="AU6" s="939"/>
      <c r="AV6" s="939"/>
      <c r="AW6" s="940"/>
      <c r="AX6" s="216" t="s">
        <v>366</v>
      </c>
      <c r="AY6" s="203" t="s">
        <v>141</v>
      </c>
      <c r="AZ6" s="31" t="s">
        <v>545</v>
      </c>
    </row>
    <row r="7" spans="2:52" ht="27" customHeight="1">
      <c r="B7" s="897" t="s">
        <v>547</v>
      </c>
      <c r="C7" s="898"/>
      <c r="D7" s="898"/>
      <c r="E7" s="898"/>
      <c r="F7" s="898"/>
      <c r="G7" s="934"/>
      <c r="H7" s="217">
        <v>1457</v>
      </c>
      <c r="I7" s="937"/>
      <c r="J7" s="937"/>
      <c r="K7" s="937"/>
      <c r="L7" s="937"/>
      <c r="M7" s="937"/>
      <c r="N7" s="214"/>
      <c r="O7" s="936"/>
      <c r="P7" s="936"/>
      <c r="Q7" s="936"/>
      <c r="R7" s="936"/>
      <c r="S7" s="936"/>
      <c r="T7" s="213">
        <v>1458</v>
      </c>
      <c r="U7" s="901"/>
      <c r="V7" s="901"/>
      <c r="W7" s="901"/>
      <c r="X7" s="901"/>
      <c r="Y7" s="901"/>
      <c r="Z7" s="218"/>
      <c r="AA7" s="935"/>
      <c r="AB7" s="935"/>
      <c r="AC7" s="935"/>
      <c r="AD7" s="935"/>
      <c r="AE7" s="935"/>
      <c r="AF7" s="214"/>
      <c r="AG7" s="938"/>
      <c r="AH7" s="939"/>
      <c r="AI7" s="939"/>
      <c r="AJ7" s="939"/>
      <c r="AK7" s="940"/>
      <c r="AL7" s="214"/>
      <c r="AM7" s="938"/>
      <c r="AN7" s="939"/>
      <c r="AO7" s="939"/>
      <c r="AP7" s="939"/>
      <c r="AQ7" s="940"/>
      <c r="AR7" s="219">
        <v>1383</v>
      </c>
      <c r="AS7" s="901"/>
      <c r="AT7" s="901"/>
      <c r="AU7" s="901"/>
      <c r="AV7" s="901"/>
      <c r="AW7" s="901"/>
      <c r="AX7" s="216" t="s">
        <v>366</v>
      </c>
    </row>
    <row r="8" spans="2:52" ht="27" customHeight="1">
      <c r="B8" s="897" t="s">
        <v>291</v>
      </c>
      <c r="C8" s="898"/>
      <c r="D8" s="898"/>
      <c r="E8" s="898"/>
      <c r="F8" s="898"/>
      <c r="G8" s="934"/>
      <c r="H8" s="217">
        <v>1392</v>
      </c>
      <c r="I8" s="937"/>
      <c r="J8" s="937"/>
      <c r="K8" s="937"/>
      <c r="L8" s="937"/>
      <c r="M8" s="937"/>
      <c r="N8" s="213">
        <v>1393</v>
      </c>
      <c r="O8" s="901"/>
      <c r="P8" s="901"/>
      <c r="Q8" s="901"/>
      <c r="R8" s="901"/>
      <c r="S8" s="901"/>
      <c r="T8" s="213">
        <v>1755</v>
      </c>
      <c r="U8" s="907"/>
      <c r="V8" s="907"/>
      <c r="W8" s="907"/>
      <c r="X8" s="907"/>
      <c r="Y8" s="907"/>
      <c r="Z8" s="213">
        <v>1756</v>
      </c>
      <c r="AA8" s="937"/>
      <c r="AB8" s="937"/>
      <c r="AC8" s="937"/>
      <c r="AD8" s="937"/>
      <c r="AE8" s="937"/>
      <c r="AF8" s="213">
        <v>1394</v>
      </c>
      <c r="AG8" s="901"/>
      <c r="AH8" s="901"/>
      <c r="AI8" s="901"/>
      <c r="AJ8" s="901"/>
      <c r="AK8" s="901"/>
      <c r="AL8" s="213">
        <v>1395</v>
      </c>
      <c r="AM8" s="901"/>
      <c r="AN8" s="901"/>
      <c r="AO8" s="901"/>
      <c r="AP8" s="901"/>
      <c r="AQ8" s="901"/>
      <c r="AR8" s="219">
        <v>1384</v>
      </c>
      <c r="AS8" s="901"/>
      <c r="AT8" s="901"/>
      <c r="AU8" s="901"/>
      <c r="AV8" s="901"/>
      <c r="AW8" s="901"/>
      <c r="AX8" s="220" t="s">
        <v>9</v>
      </c>
    </row>
    <row r="9" spans="2:52" ht="27" customHeight="1">
      <c r="B9" s="897" t="s">
        <v>292</v>
      </c>
      <c r="C9" s="898"/>
      <c r="D9" s="898"/>
      <c r="E9" s="898"/>
      <c r="F9" s="898"/>
      <c r="G9" s="934"/>
      <c r="H9" s="217">
        <v>1396</v>
      </c>
      <c r="I9" s="937"/>
      <c r="J9" s="937"/>
      <c r="K9" s="937"/>
      <c r="L9" s="937"/>
      <c r="M9" s="937"/>
      <c r="N9" s="213">
        <v>1397</v>
      </c>
      <c r="O9" s="901"/>
      <c r="P9" s="901"/>
      <c r="Q9" s="901"/>
      <c r="R9" s="901"/>
      <c r="S9" s="901"/>
      <c r="T9" s="213">
        <v>1757</v>
      </c>
      <c r="U9" s="907"/>
      <c r="V9" s="907"/>
      <c r="W9" s="907"/>
      <c r="X9" s="907"/>
      <c r="Y9" s="907"/>
      <c r="Z9" s="213">
        <v>1758</v>
      </c>
      <c r="AA9" s="937"/>
      <c r="AB9" s="937"/>
      <c r="AC9" s="937"/>
      <c r="AD9" s="937"/>
      <c r="AE9" s="937"/>
      <c r="AF9" s="213">
        <v>1398</v>
      </c>
      <c r="AG9" s="901"/>
      <c r="AH9" s="901"/>
      <c r="AI9" s="901"/>
      <c r="AJ9" s="901"/>
      <c r="AK9" s="901"/>
      <c r="AL9" s="213">
        <v>1399</v>
      </c>
      <c r="AM9" s="901"/>
      <c r="AN9" s="901"/>
      <c r="AO9" s="901"/>
      <c r="AP9" s="901"/>
      <c r="AQ9" s="901"/>
      <c r="AR9" s="219">
        <v>1385</v>
      </c>
      <c r="AS9" s="901"/>
      <c r="AT9" s="901"/>
      <c r="AU9" s="901"/>
      <c r="AV9" s="901"/>
      <c r="AW9" s="901"/>
      <c r="AX9" s="216" t="s">
        <v>366</v>
      </c>
    </row>
    <row r="10" spans="2:52" ht="27" customHeight="1">
      <c r="B10" s="897" t="s">
        <v>548</v>
      </c>
      <c r="C10" s="898"/>
      <c r="D10" s="898"/>
      <c r="E10" s="898"/>
      <c r="F10" s="898"/>
      <c r="G10" s="934"/>
      <c r="H10" s="217">
        <v>1459</v>
      </c>
      <c r="I10" s="937">
        <f>+I5</f>
        <v>12045936</v>
      </c>
      <c r="J10" s="937"/>
      <c r="K10" s="937"/>
      <c r="L10" s="937"/>
      <c r="M10" s="937"/>
      <c r="N10" s="213">
        <v>1460</v>
      </c>
      <c r="O10" s="901"/>
      <c r="P10" s="901"/>
      <c r="Q10" s="901"/>
      <c r="R10" s="901"/>
      <c r="S10" s="901"/>
      <c r="T10" s="213">
        <v>1759</v>
      </c>
      <c r="U10" s="907"/>
      <c r="V10" s="907"/>
      <c r="W10" s="907"/>
      <c r="X10" s="907"/>
      <c r="Y10" s="907"/>
      <c r="Z10" s="213">
        <v>1760</v>
      </c>
      <c r="AA10" s="937"/>
      <c r="AB10" s="937"/>
      <c r="AC10" s="937"/>
      <c r="AD10" s="937"/>
      <c r="AE10" s="937"/>
      <c r="AF10" s="213">
        <v>1461</v>
      </c>
      <c r="AG10" s="901"/>
      <c r="AH10" s="901"/>
      <c r="AI10" s="901"/>
      <c r="AJ10" s="901"/>
      <c r="AK10" s="901"/>
      <c r="AL10" s="213">
        <v>1462</v>
      </c>
      <c r="AM10" s="901"/>
      <c r="AN10" s="901"/>
      <c r="AO10" s="901"/>
      <c r="AP10" s="901"/>
      <c r="AQ10" s="901"/>
      <c r="AR10" s="219">
        <v>1386</v>
      </c>
      <c r="AS10" s="901"/>
      <c r="AT10" s="901"/>
      <c r="AU10" s="901"/>
      <c r="AV10" s="901"/>
      <c r="AW10" s="901"/>
      <c r="AX10" s="216" t="s">
        <v>366</v>
      </c>
    </row>
    <row r="11" spans="2:52" ht="27" customHeight="1">
      <c r="B11" s="897" t="s">
        <v>307</v>
      </c>
      <c r="C11" s="898"/>
      <c r="D11" s="898"/>
      <c r="E11" s="898"/>
      <c r="F11" s="898"/>
      <c r="G11" s="934"/>
      <c r="H11" s="217">
        <v>1463</v>
      </c>
      <c r="I11" s="937">
        <f>+'RREE  at2022 determinado'!I20</f>
        <v>38787542</v>
      </c>
      <c r="J11" s="937"/>
      <c r="K11" s="937"/>
      <c r="L11" s="937"/>
      <c r="M11" s="937"/>
      <c r="N11" s="213">
        <v>1464</v>
      </c>
      <c r="O11" s="901"/>
      <c r="P11" s="901"/>
      <c r="Q11" s="901"/>
      <c r="R11" s="901"/>
      <c r="S11" s="901"/>
      <c r="T11" s="213">
        <v>1761</v>
      </c>
      <c r="U11" s="907"/>
      <c r="V11" s="907"/>
      <c r="W11" s="907"/>
      <c r="X11" s="907"/>
      <c r="Y11" s="907"/>
      <c r="Z11" s="213">
        <v>1762</v>
      </c>
      <c r="AA11" s="937"/>
      <c r="AB11" s="937"/>
      <c r="AC11" s="937"/>
      <c r="AD11" s="937"/>
      <c r="AE11" s="937"/>
      <c r="AF11" s="213">
        <v>1465</v>
      </c>
      <c r="AG11" s="901"/>
      <c r="AH11" s="901"/>
      <c r="AI11" s="901"/>
      <c r="AJ11" s="901"/>
      <c r="AK11" s="901"/>
      <c r="AL11" s="213">
        <v>1466</v>
      </c>
      <c r="AM11" s="901"/>
      <c r="AN11" s="901"/>
      <c r="AO11" s="901"/>
      <c r="AP11" s="901"/>
      <c r="AQ11" s="901"/>
      <c r="AR11" s="215"/>
      <c r="AS11" s="938"/>
      <c r="AT11" s="939"/>
      <c r="AU11" s="939"/>
      <c r="AV11" s="939"/>
      <c r="AW11" s="940"/>
      <c r="AX11" s="220" t="s">
        <v>9</v>
      </c>
    </row>
    <row r="12" spans="2:52" ht="27" customHeight="1">
      <c r="B12" s="908" t="s">
        <v>308</v>
      </c>
      <c r="C12" s="909"/>
      <c r="D12" s="909"/>
      <c r="E12" s="909"/>
      <c r="F12" s="909"/>
      <c r="G12" s="951"/>
      <c r="H12" s="217">
        <v>1467</v>
      </c>
      <c r="I12" s="937"/>
      <c r="J12" s="937"/>
      <c r="K12" s="937"/>
      <c r="L12" s="937"/>
      <c r="M12" s="937"/>
      <c r="N12" s="213">
        <v>1468</v>
      </c>
      <c r="O12" s="901">
        <f>+'RREE  at2022 correcto'!K21</f>
        <v>0</v>
      </c>
      <c r="P12" s="901"/>
      <c r="Q12" s="901"/>
      <c r="R12" s="901"/>
      <c r="S12" s="901"/>
      <c r="T12" s="213">
        <v>1763</v>
      </c>
      <c r="U12" s="907"/>
      <c r="V12" s="907"/>
      <c r="W12" s="907"/>
      <c r="X12" s="907"/>
      <c r="Y12" s="907"/>
      <c r="Z12" s="213">
        <v>1764</v>
      </c>
      <c r="AA12" s="937"/>
      <c r="AB12" s="937"/>
      <c r="AC12" s="937"/>
      <c r="AD12" s="937"/>
      <c r="AE12" s="937"/>
      <c r="AF12" s="213">
        <v>1469</v>
      </c>
      <c r="AG12" s="901"/>
      <c r="AH12" s="901"/>
      <c r="AI12" s="901"/>
      <c r="AJ12" s="901"/>
      <c r="AK12" s="901"/>
      <c r="AL12" s="213">
        <v>1470</v>
      </c>
      <c r="AM12" s="901">
        <f>+'RREE  at2022 correcto'!R46</f>
        <v>0</v>
      </c>
      <c r="AN12" s="901"/>
      <c r="AO12" s="901"/>
      <c r="AP12" s="901"/>
      <c r="AQ12" s="901"/>
      <c r="AR12" s="219">
        <v>1387</v>
      </c>
      <c r="AS12" s="901">
        <f>+'RREE  at2022 correcto'!AG24</f>
        <v>0</v>
      </c>
      <c r="AT12" s="901"/>
      <c r="AU12" s="901"/>
      <c r="AV12" s="901"/>
      <c r="AW12" s="901"/>
      <c r="AX12" s="220" t="s">
        <v>9</v>
      </c>
    </row>
    <row r="13" spans="2:52" ht="27" customHeight="1">
      <c r="B13" s="908" t="s">
        <v>309</v>
      </c>
      <c r="C13" s="909"/>
      <c r="D13" s="909"/>
      <c r="E13" s="909"/>
      <c r="F13" s="909"/>
      <c r="G13" s="951"/>
      <c r="H13" s="217">
        <v>1471</v>
      </c>
      <c r="I13" s="937"/>
      <c r="J13" s="937"/>
      <c r="K13" s="937"/>
      <c r="L13" s="937"/>
      <c r="M13" s="937"/>
      <c r="N13" s="213">
        <v>1472</v>
      </c>
      <c r="O13" s="901">
        <f>+'RREE  at2022 correcto'!K19</f>
        <v>0</v>
      </c>
      <c r="P13" s="901"/>
      <c r="Q13" s="901"/>
      <c r="R13" s="901"/>
      <c r="S13" s="901"/>
      <c r="T13" s="213">
        <v>1765</v>
      </c>
      <c r="U13" s="907"/>
      <c r="V13" s="907"/>
      <c r="W13" s="907"/>
      <c r="X13" s="907"/>
      <c r="Y13" s="907"/>
      <c r="Z13" s="213">
        <v>1766</v>
      </c>
      <c r="AA13" s="937"/>
      <c r="AB13" s="937"/>
      <c r="AC13" s="937"/>
      <c r="AD13" s="937"/>
      <c r="AE13" s="937"/>
      <c r="AF13" s="213">
        <v>1473</v>
      </c>
      <c r="AG13" s="901"/>
      <c r="AH13" s="901"/>
      <c r="AI13" s="901"/>
      <c r="AJ13" s="901"/>
      <c r="AK13" s="901"/>
      <c r="AL13" s="213">
        <v>1474</v>
      </c>
      <c r="AM13" s="901"/>
      <c r="AN13" s="901"/>
      <c r="AO13" s="901"/>
      <c r="AP13" s="901"/>
      <c r="AQ13" s="901"/>
      <c r="AR13" s="219">
        <v>1388</v>
      </c>
      <c r="AS13" s="901"/>
      <c r="AT13" s="901"/>
      <c r="AU13" s="901"/>
      <c r="AV13" s="901"/>
      <c r="AW13" s="901"/>
      <c r="AX13" s="216" t="s">
        <v>366</v>
      </c>
    </row>
    <row r="14" spans="2:52" ht="27" customHeight="1">
      <c r="B14" s="897" t="s">
        <v>549</v>
      </c>
      <c r="C14" s="898"/>
      <c r="D14" s="898"/>
      <c r="E14" s="898"/>
      <c r="F14" s="898"/>
      <c r="G14" s="934"/>
      <c r="H14" s="217">
        <v>1475</v>
      </c>
      <c r="I14" s="937">
        <f>-'RREE  at2022 determinado'!I28</f>
        <v>10000000</v>
      </c>
      <c r="J14" s="937"/>
      <c r="K14" s="937"/>
      <c r="L14" s="937"/>
      <c r="M14" s="937"/>
      <c r="N14" s="213">
        <v>1476</v>
      </c>
      <c r="O14" s="901"/>
      <c r="P14" s="901"/>
      <c r="Q14" s="901"/>
      <c r="R14" s="901"/>
      <c r="S14" s="901"/>
      <c r="T14" s="213">
        <v>1767</v>
      </c>
      <c r="U14" s="907"/>
      <c r="V14" s="907"/>
      <c r="W14" s="907"/>
      <c r="X14" s="907"/>
      <c r="Y14" s="907"/>
      <c r="Z14" s="213">
        <v>1768</v>
      </c>
      <c r="AA14" s="937"/>
      <c r="AB14" s="937"/>
      <c r="AC14" s="937"/>
      <c r="AD14" s="937"/>
      <c r="AE14" s="937"/>
      <c r="AF14" s="213">
        <v>1477</v>
      </c>
      <c r="AG14" s="901"/>
      <c r="AH14" s="901"/>
      <c r="AI14" s="901"/>
      <c r="AJ14" s="901"/>
      <c r="AK14" s="901"/>
      <c r="AL14" s="213">
        <v>1478</v>
      </c>
      <c r="AM14" s="901"/>
      <c r="AN14" s="901"/>
      <c r="AO14" s="901"/>
      <c r="AP14" s="901"/>
      <c r="AQ14" s="901"/>
      <c r="AR14" s="219">
        <v>1389</v>
      </c>
      <c r="AS14" s="901">
        <f>-'RREE  at2022 correcto'!AG34</f>
        <v>0</v>
      </c>
      <c r="AT14" s="901"/>
      <c r="AU14" s="901"/>
      <c r="AV14" s="901"/>
      <c r="AW14" s="901"/>
      <c r="AX14" s="216" t="s">
        <v>366</v>
      </c>
    </row>
    <row r="15" spans="2:52" ht="27" customHeight="1">
      <c r="B15" s="897" t="s">
        <v>550</v>
      </c>
      <c r="C15" s="898"/>
      <c r="D15" s="898"/>
      <c r="E15" s="898"/>
      <c r="F15" s="898"/>
      <c r="G15" s="934"/>
      <c r="H15" s="217">
        <v>1480</v>
      </c>
      <c r="I15" s="937"/>
      <c r="J15" s="937"/>
      <c r="K15" s="937"/>
      <c r="L15" s="937"/>
      <c r="M15" s="937"/>
      <c r="N15" s="213">
        <v>1481</v>
      </c>
      <c r="O15" s="901"/>
      <c r="P15" s="901"/>
      <c r="Q15" s="901"/>
      <c r="R15" s="901"/>
      <c r="S15" s="901"/>
      <c r="T15" s="213">
        <v>1769</v>
      </c>
      <c r="U15" s="907"/>
      <c r="V15" s="907"/>
      <c r="W15" s="907"/>
      <c r="X15" s="907"/>
      <c r="Y15" s="907"/>
      <c r="Z15" s="213">
        <v>1770</v>
      </c>
      <c r="AA15" s="937"/>
      <c r="AB15" s="937"/>
      <c r="AC15" s="937"/>
      <c r="AD15" s="937"/>
      <c r="AE15" s="937"/>
      <c r="AF15" s="213">
        <v>1482</v>
      </c>
      <c r="AG15" s="901"/>
      <c r="AH15" s="901"/>
      <c r="AI15" s="901"/>
      <c r="AJ15" s="901"/>
      <c r="AK15" s="901"/>
      <c r="AL15" s="213">
        <v>1483</v>
      </c>
      <c r="AM15" s="901"/>
      <c r="AN15" s="901"/>
      <c r="AO15" s="901"/>
      <c r="AP15" s="901"/>
      <c r="AQ15" s="901"/>
      <c r="AR15" s="219">
        <v>1390</v>
      </c>
      <c r="AS15" s="901"/>
      <c r="AT15" s="901"/>
      <c r="AU15" s="901"/>
      <c r="AV15" s="901"/>
      <c r="AW15" s="901"/>
      <c r="AX15" s="216" t="s">
        <v>366</v>
      </c>
    </row>
    <row r="16" spans="2:52" s="225" customFormat="1" ht="27" customHeight="1">
      <c r="B16" s="917" t="s">
        <v>310</v>
      </c>
      <c r="C16" s="918"/>
      <c r="D16" s="918"/>
      <c r="E16" s="918"/>
      <c r="F16" s="918"/>
      <c r="G16" s="966"/>
      <c r="H16" s="221">
        <v>1484</v>
      </c>
      <c r="I16" s="967">
        <f>+I5-I10+I11-I14</f>
        <v>28787542</v>
      </c>
      <c r="J16" s="967"/>
      <c r="K16" s="967"/>
      <c r="L16" s="967"/>
      <c r="M16" s="967"/>
      <c r="N16" s="222">
        <v>1485</v>
      </c>
      <c r="O16" s="920">
        <f>+O5-O10+O11+O12-O13-O14-O15</f>
        <v>0</v>
      </c>
      <c r="P16" s="920"/>
      <c r="Q16" s="920"/>
      <c r="R16" s="920"/>
      <c r="S16" s="920"/>
      <c r="T16" s="222">
        <v>1771</v>
      </c>
      <c r="U16" s="920">
        <f>+U5-U7+U8-U9-U10+U11+U12-U13-U14-U15</f>
        <v>0</v>
      </c>
      <c r="V16" s="920"/>
      <c r="W16" s="920"/>
      <c r="X16" s="920"/>
      <c r="Y16" s="920"/>
      <c r="Z16" s="222">
        <v>1772</v>
      </c>
      <c r="AA16" s="967">
        <f>+AA5-AA6+AA8-AA9-AA10+AA11+AA12-AA13-AA14-AA15</f>
        <v>0</v>
      </c>
      <c r="AB16" s="967"/>
      <c r="AC16" s="967"/>
      <c r="AD16" s="967"/>
      <c r="AE16" s="967"/>
      <c r="AF16" s="222">
        <v>1486</v>
      </c>
      <c r="AG16" s="920">
        <f>+AG5-AG6+AG8-AG9-AG10+AG11+AG12-AG13-AG14-AG15</f>
        <v>0</v>
      </c>
      <c r="AH16" s="920"/>
      <c r="AI16" s="920"/>
      <c r="AJ16" s="920"/>
      <c r="AK16" s="920"/>
      <c r="AL16" s="222">
        <v>1487</v>
      </c>
      <c r="AM16" s="920">
        <f>+AM5-AM6+AM8-AM9-AM10+AM11+AM12-AM13-AM14-AM15</f>
        <v>9019068</v>
      </c>
      <c r="AN16" s="920"/>
      <c r="AO16" s="920"/>
      <c r="AP16" s="920"/>
      <c r="AQ16" s="920"/>
      <c r="AR16" s="223">
        <v>1391</v>
      </c>
      <c r="AS16" s="920">
        <f>+AS5-AS7+AS8-AS9-AS10+AS12-AS13-AS14-AS15</f>
        <v>0</v>
      </c>
      <c r="AT16" s="920"/>
      <c r="AU16" s="920"/>
      <c r="AV16" s="920"/>
      <c r="AW16" s="920"/>
      <c r="AX16" s="224" t="s">
        <v>27</v>
      </c>
    </row>
    <row r="17" spans="2:50" s="225" customFormat="1" ht="27" customHeight="1" thickBot="1">
      <c r="B17" s="955" t="s">
        <v>311</v>
      </c>
      <c r="C17" s="956"/>
      <c r="D17" s="956"/>
      <c r="E17" s="956"/>
      <c r="F17" s="956"/>
      <c r="G17" s="957"/>
      <c r="H17" s="226">
        <v>1488</v>
      </c>
      <c r="I17" s="958"/>
      <c r="J17" s="959"/>
      <c r="K17" s="959"/>
      <c r="L17" s="959"/>
      <c r="M17" s="959"/>
      <c r="N17" s="227">
        <v>1489</v>
      </c>
      <c r="O17" s="960">
        <f>+O6</f>
        <v>0</v>
      </c>
      <c r="P17" s="961"/>
      <c r="Q17" s="961"/>
      <c r="R17" s="961"/>
      <c r="S17" s="962"/>
      <c r="T17" s="228"/>
      <c r="U17" s="963"/>
      <c r="V17" s="964"/>
      <c r="W17" s="964"/>
      <c r="X17" s="964"/>
      <c r="Y17" s="965"/>
      <c r="Z17" s="229">
        <v>1773</v>
      </c>
      <c r="AA17" s="960"/>
      <c r="AB17" s="961"/>
      <c r="AC17" s="961"/>
      <c r="AD17" s="961"/>
      <c r="AE17" s="962"/>
      <c r="AF17" s="230">
        <v>1490</v>
      </c>
      <c r="AG17" s="914"/>
      <c r="AH17" s="915"/>
      <c r="AI17" s="915"/>
      <c r="AJ17" s="915"/>
      <c r="AK17" s="915"/>
      <c r="AL17" s="227">
        <v>1491</v>
      </c>
      <c r="AM17" s="914"/>
      <c r="AN17" s="915"/>
      <c r="AO17" s="915"/>
      <c r="AP17" s="915"/>
      <c r="AQ17" s="915"/>
      <c r="AR17" s="231"/>
      <c r="AS17" s="952"/>
      <c r="AT17" s="953"/>
      <c r="AU17" s="953"/>
      <c r="AV17" s="953"/>
      <c r="AW17" s="954"/>
      <c r="AX17" s="232" t="s">
        <v>27</v>
      </c>
    </row>
  </sheetData>
  <mergeCells count="114">
    <mergeCell ref="AM17:AQ17"/>
    <mergeCell ref="AS17:AW17"/>
    <mergeCell ref="B17:G17"/>
    <mergeCell ref="I17:M17"/>
    <mergeCell ref="O17:S17"/>
    <mergeCell ref="U17:Y17"/>
    <mergeCell ref="AA17:AE17"/>
    <mergeCell ref="AG17:AK17"/>
    <mergeCell ref="AM15:AQ15"/>
    <mergeCell ref="AS15:AW15"/>
    <mergeCell ref="B16:G16"/>
    <mergeCell ref="I16:M16"/>
    <mergeCell ref="O16:S16"/>
    <mergeCell ref="U16:Y16"/>
    <mergeCell ref="AA16:AE16"/>
    <mergeCell ref="AG16:AK16"/>
    <mergeCell ref="AM16:AQ16"/>
    <mergeCell ref="AS16:AW16"/>
    <mergeCell ref="B15:G15"/>
    <mergeCell ref="I15:M15"/>
    <mergeCell ref="O15:S15"/>
    <mergeCell ref="U15:Y15"/>
    <mergeCell ref="AA15:AE15"/>
    <mergeCell ref="AG15:AK15"/>
    <mergeCell ref="AM13:AQ13"/>
    <mergeCell ref="AS13:AW13"/>
    <mergeCell ref="B14:G14"/>
    <mergeCell ref="I14:M14"/>
    <mergeCell ref="O14:S14"/>
    <mergeCell ref="U14:Y14"/>
    <mergeCell ref="AA14:AE14"/>
    <mergeCell ref="AG14:AK14"/>
    <mergeCell ref="AM14:AQ14"/>
    <mergeCell ref="AS14:AW14"/>
    <mergeCell ref="B13:G13"/>
    <mergeCell ref="I13:M13"/>
    <mergeCell ref="O13:S13"/>
    <mergeCell ref="U13:Y13"/>
    <mergeCell ref="AA13:AE13"/>
    <mergeCell ref="AG13:AK13"/>
    <mergeCell ref="AM11:AQ11"/>
    <mergeCell ref="AS11:AW11"/>
    <mergeCell ref="B12:G12"/>
    <mergeCell ref="I12:M12"/>
    <mergeCell ref="O12:S12"/>
    <mergeCell ref="U12:Y12"/>
    <mergeCell ref="AA12:AE12"/>
    <mergeCell ref="AG12:AK12"/>
    <mergeCell ref="AM12:AQ12"/>
    <mergeCell ref="AS12:AW12"/>
    <mergeCell ref="B11:G11"/>
    <mergeCell ref="I11:M11"/>
    <mergeCell ref="O11:S11"/>
    <mergeCell ref="U11:Y11"/>
    <mergeCell ref="AA11:AE11"/>
    <mergeCell ref="AG11:AK11"/>
    <mergeCell ref="AM9:AQ9"/>
    <mergeCell ref="AS9:AW9"/>
    <mergeCell ref="B10:G10"/>
    <mergeCell ref="I10:M10"/>
    <mergeCell ref="O10:S10"/>
    <mergeCell ref="U10:Y10"/>
    <mergeCell ref="AA10:AE10"/>
    <mergeCell ref="AG10:AK10"/>
    <mergeCell ref="AM10:AQ10"/>
    <mergeCell ref="AS10:AW10"/>
    <mergeCell ref="B9:G9"/>
    <mergeCell ref="I9:M9"/>
    <mergeCell ref="O9:S9"/>
    <mergeCell ref="U9:Y9"/>
    <mergeCell ref="AA9:AE9"/>
    <mergeCell ref="AG9:AK9"/>
    <mergeCell ref="AM7:AQ7"/>
    <mergeCell ref="AS7:AW7"/>
    <mergeCell ref="B8:G8"/>
    <mergeCell ref="I8:M8"/>
    <mergeCell ref="O8:S8"/>
    <mergeCell ref="U8:Y8"/>
    <mergeCell ref="AA8:AE8"/>
    <mergeCell ref="AG8:AK8"/>
    <mergeCell ref="AM8:AQ8"/>
    <mergeCell ref="AS8:AW8"/>
    <mergeCell ref="B7:G7"/>
    <mergeCell ref="I7:M7"/>
    <mergeCell ref="O7:S7"/>
    <mergeCell ref="U7:Y7"/>
    <mergeCell ref="AA7:AE7"/>
    <mergeCell ref="AG7:AK7"/>
    <mergeCell ref="AM5:AQ5"/>
    <mergeCell ref="AS5:AW5"/>
    <mergeCell ref="B6:G6"/>
    <mergeCell ref="I6:M6"/>
    <mergeCell ref="O6:S6"/>
    <mergeCell ref="U6:Y6"/>
    <mergeCell ref="AA6:AE6"/>
    <mergeCell ref="AG6:AK6"/>
    <mergeCell ref="AM6:AQ6"/>
    <mergeCell ref="AS6:AW6"/>
    <mergeCell ref="B5:G5"/>
    <mergeCell ref="I5:M5"/>
    <mergeCell ref="O5:S5"/>
    <mergeCell ref="U5:Y5"/>
    <mergeCell ref="AA5:AE5"/>
    <mergeCell ref="AG5:AK5"/>
    <mergeCell ref="B2:G4"/>
    <mergeCell ref="H2:M4"/>
    <mergeCell ref="N2:AQ2"/>
    <mergeCell ref="AR2:AW4"/>
    <mergeCell ref="N3:AE3"/>
    <mergeCell ref="AF3:AK4"/>
    <mergeCell ref="AL3:AQ4"/>
    <mergeCell ref="N4:S4"/>
    <mergeCell ref="T4:Y4"/>
    <mergeCell ref="Z4:AE4"/>
  </mergeCells>
  <hyperlinks>
    <hyperlink ref="B2:G4" location="'Indice F22'!A1" display="RECUADRO N° 20: REGISTRO DE RENTAS EMPRESARIALES Y MOVIMIENTO STUT"/>
  </hyperlinks>
  <pageMargins left="0.47244094488188981" right="0.23622047244094491" top="0.74803149606299213" bottom="0.74803149606299213" header="0.31496062992125984" footer="0.31496062992125984"/>
  <pageSetup scale="3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B2:AK48"/>
  <sheetViews>
    <sheetView topLeftCell="A7" zoomScale="80" zoomScaleNormal="80" workbookViewId="0">
      <pane ySplit="7" topLeftCell="A14" activePane="bottomLeft" state="frozen"/>
      <selection activeCell="U25" sqref="U25"/>
      <selection pane="bottomLeft" activeCell="C29" sqref="C29"/>
    </sheetView>
  </sheetViews>
  <sheetFormatPr baseColWidth="10" defaultRowHeight="15"/>
  <cols>
    <col min="1" max="1" width="7" customWidth="1"/>
    <col min="2" max="2" width="63.28515625" customWidth="1"/>
    <col min="3" max="3" width="14.28515625" customWidth="1"/>
    <col min="4" max="4" width="13" customWidth="1"/>
    <col min="5" max="5" width="12.7109375" bestFit="1" customWidth="1"/>
    <col min="6" max="7" width="12.140625" customWidth="1"/>
    <col min="8" max="9" width="15.28515625" bestFit="1" customWidth="1"/>
    <col min="10" max="10" width="12.7109375" customWidth="1"/>
    <col min="11" max="11" width="14" customWidth="1"/>
    <col min="12" max="12" width="12.7109375" customWidth="1"/>
    <col min="13" max="13" width="13.42578125" customWidth="1"/>
    <col min="14" max="14" width="12.7109375" customWidth="1"/>
    <col min="15" max="15" width="12.7109375" hidden="1" customWidth="1"/>
    <col min="16" max="17" width="11.42578125" hidden="1" customWidth="1"/>
    <col min="18" max="18" width="12.5703125" customWidth="1"/>
    <col min="19" max="22" width="11.42578125" style="89"/>
    <col min="23" max="23" width="12" bestFit="1" customWidth="1"/>
    <col min="24" max="27" width="12" hidden="1" customWidth="1"/>
    <col min="28" max="28" width="0" hidden="1" customWidth="1"/>
    <col min="29" max="29" width="12" hidden="1" customWidth="1"/>
    <col min="30" max="31" width="0" hidden="1" customWidth="1"/>
    <col min="32" max="32" width="15.42578125" hidden="1" customWidth="1"/>
    <col min="33" max="33" width="12.7109375" hidden="1" customWidth="1"/>
    <col min="34" max="34" width="17.7109375" style="5" bestFit="1" customWidth="1"/>
    <col min="35" max="35" width="12.7109375" bestFit="1" customWidth="1"/>
    <col min="36" max="36" width="12" bestFit="1" customWidth="1"/>
  </cols>
  <sheetData>
    <row r="2" spans="2:37">
      <c r="B2" s="3" t="s">
        <v>345</v>
      </c>
      <c r="C2" s="3"/>
      <c r="D2" s="3"/>
      <c r="E2" s="3"/>
      <c r="F2" s="3"/>
      <c r="G2" s="3"/>
      <c r="H2" s="3" t="s">
        <v>346</v>
      </c>
      <c r="I2" s="3"/>
      <c r="J2" s="3"/>
      <c r="K2" s="3"/>
      <c r="L2" s="3"/>
      <c r="M2" s="3"/>
      <c r="N2" s="3"/>
      <c r="O2" s="3"/>
      <c r="P2" s="4"/>
      <c r="Q2" s="4"/>
      <c r="R2" s="4"/>
      <c r="S2" s="103"/>
      <c r="T2" s="103"/>
      <c r="U2" s="103"/>
      <c r="V2" s="103"/>
      <c r="W2" s="4"/>
      <c r="X2" s="4"/>
      <c r="Y2" s="4"/>
      <c r="Z2" s="4"/>
      <c r="AA2" s="4"/>
      <c r="AB2" s="4"/>
      <c r="AC2" s="4"/>
      <c r="AD2" s="4"/>
      <c r="AE2" s="4"/>
      <c r="AG2" s="4"/>
      <c r="AH2" s="4"/>
    </row>
    <row r="8" spans="2:37" ht="19.5" thickBot="1">
      <c r="S8" s="968" t="s">
        <v>347</v>
      </c>
      <c r="T8" s="968"/>
      <c r="U8" s="968"/>
      <c r="V8" s="968"/>
      <c r="W8" s="968"/>
      <c r="X8" s="968"/>
      <c r="Y8" s="968"/>
      <c r="Z8" s="968"/>
      <c r="AA8" s="968"/>
      <c r="AB8" s="968"/>
      <c r="AC8" s="968"/>
      <c r="AD8" s="968"/>
      <c r="AE8" s="968"/>
      <c r="AF8" s="968"/>
    </row>
    <row r="9" spans="2:37" ht="15.75" thickBot="1">
      <c r="I9" s="4"/>
      <c r="J9" s="4"/>
      <c r="K9" s="4"/>
      <c r="L9" s="4"/>
      <c r="M9" s="4"/>
      <c r="N9" s="4"/>
      <c r="O9" s="4"/>
      <c r="S9" s="969" t="s">
        <v>453</v>
      </c>
      <c r="T9" s="970"/>
      <c r="U9" s="970"/>
      <c r="V9" s="970"/>
      <c r="W9" s="970"/>
      <c r="X9" s="970"/>
      <c r="Y9" s="970"/>
      <c r="Z9" s="970"/>
      <c r="AA9" s="970"/>
      <c r="AB9" s="971" t="s">
        <v>454</v>
      </c>
      <c r="AC9" s="972"/>
      <c r="AD9" s="972"/>
      <c r="AE9" s="972"/>
      <c r="AF9" s="973"/>
      <c r="AG9" s="974" t="s">
        <v>300</v>
      </c>
    </row>
    <row r="10" spans="2:37" ht="26.25" customHeight="1" thickBot="1">
      <c r="B10" s="977" t="s">
        <v>230</v>
      </c>
      <c r="C10" s="394"/>
      <c r="D10" s="395"/>
      <c r="E10" s="980" t="s">
        <v>348</v>
      </c>
      <c r="F10" s="980"/>
      <c r="G10" s="981"/>
      <c r="H10" s="986" t="s">
        <v>349</v>
      </c>
      <c r="I10" s="989" t="s">
        <v>297</v>
      </c>
      <c r="J10" s="989" t="s">
        <v>298</v>
      </c>
      <c r="K10" s="992" t="s">
        <v>299</v>
      </c>
      <c r="L10" s="993"/>
      <c r="M10" s="993"/>
      <c r="N10" s="993"/>
      <c r="O10" s="993"/>
      <c r="P10" s="993"/>
      <c r="Q10" s="993"/>
      <c r="R10" s="993"/>
      <c r="S10" s="1011" t="s">
        <v>450</v>
      </c>
      <c r="T10" s="1012"/>
      <c r="U10" s="1012"/>
      <c r="V10" s="1013"/>
      <c r="W10" s="969" t="s">
        <v>451</v>
      </c>
      <c r="X10" s="994"/>
      <c r="Y10" s="969" t="s">
        <v>451</v>
      </c>
      <c r="Z10" s="994"/>
      <c r="AA10" s="392" t="s">
        <v>455</v>
      </c>
      <c r="AB10" s="995" t="s">
        <v>478</v>
      </c>
      <c r="AC10" s="996"/>
      <c r="AD10" s="996"/>
      <c r="AE10" s="997"/>
      <c r="AF10" s="170" t="s">
        <v>455</v>
      </c>
      <c r="AG10" s="975"/>
    </row>
    <row r="11" spans="2:37" ht="26.25" customHeight="1" thickBot="1">
      <c r="B11" s="978"/>
      <c r="C11" s="396"/>
      <c r="D11" s="397"/>
      <c r="E11" s="982"/>
      <c r="F11" s="982"/>
      <c r="G11" s="983"/>
      <c r="H11" s="987"/>
      <c r="I11" s="990"/>
      <c r="J11" s="990"/>
      <c r="K11" s="101"/>
      <c r="L11" s="102"/>
      <c r="M11" s="102"/>
      <c r="N11" s="102"/>
      <c r="O11" s="102"/>
      <c r="P11" s="102"/>
      <c r="Q11" s="102"/>
      <c r="R11" s="169"/>
      <c r="S11" s="998" t="s">
        <v>449</v>
      </c>
      <c r="T11" s="999"/>
      <c r="U11" s="998" t="s">
        <v>476</v>
      </c>
      <c r="V11" s="999"/>
      <c r="W11" s="998" t="s">
        <v>477</v>
      </c>
      <c r="X11" s="999"/>
      <c r="Y11" s="1000" t="s">
        <v>394</v>
      </c>
      <c r="Z11" s="1001"/>
      <c r="AA11" s="176" t="s">
        <v>315</v>
      </c>
      <c r="AB11" s="12"/>
      <c r="AC11" s="13"/>
      <c r="AD11" s="1002" t="s">
        <v>394</v>
      </c>
      <c r="AE11" s="1003"/>
      <c r="AF11" s="170" t="s">
        <v>315</v>
      </c>
      <c r="AG11" s="975"/>
    </row>
    <row r="12" spans="2:37" ht="15" customHeight="1" thickBot="1">
      <c r="B12" s="978"/>
      <c r="C12" s="396"/>
      <c r="D12" s="397"/>
      <c r="E12" s="982"/>
      <c r="F12" s="982"/>
      <c r="G12" s="983"/>
      <c r="H12" s="987"/>
      <c r="I12" s="990"/>
      <c r="J12" s="990"/>
      <c r="K12" s="1004" t="s">
        <v>350</v>
      </c>
      <c r="L12" s="1005"/>
      <c r="M12" s="1005"/>
      <c r="N12" s="1005"/>
      <c r="O12" s="1006"/>
      <c r="P12" s="1007" t="s">
        <v>351</v>
      </c>
      <c r="Q12" s="1008"/>
      <c r="R12" s="1009" t="s">
        <v>352</v>
      </c>
      <c r="S12" s="178"/>
      <c r="T12" s="179"/>
      <c r="U12" s="178"/>
      <c r="V12" s="178"/>
      <c r="W12" s="104" t="s">
        <v>456</v>
      </c>
      <c r="X12" s="104">
        <v>0.111111</v>
      </c>
      <c r="Y12" s="178"/>
      <c r="Z12" s="179"/>
      <c r="AA12" s="177">
        <v>0.08</v>
      </c>
      <c r="AB12" s="175" t="s">
        <v>452</v>
      </c>
      <c r="AC12" s="264" t="e">
        <f>+AC16/AG16</f>
        <v>#DIV/0!</v>
      </c>
      <c r="AD12" s="178"/>
      <c r="AE12" s="179"/>
      <c r="AF12" s="171">
        <v>0.08</v>
      </c>
      <c r="AG12" s="975"/>
    </row>
    <row r="13" spans="2:37" s="6" customFormat="1" ht="180.75" thickBot="1">
      <c r="B13" s="979"/>
      <c r="C13" s="398"/>
      <c r="D13" s="399"/>
      <c r="E13" s="984"/>
      <c r="F13" s="984"/>
      <c r="G13" s="985"/>
      <c r="H13" s="988"/>
      <c r="I13" s="991"/>
      <c r="J13" s="991"/>
      <c r="K13" s="147" t="s">
        <v>446</v>
      </c>
      <c r="L13" s="147" t="s">
        <v>445</v>
      </c>
      <c r="M13" s="147" t="s">
        <v>447</v>
      </c>
      <c r="N13" s="147" t="s">
        <v>448</v>
      </c>
      <c r="O13" s="147" t="s">
        <v>357</v>
      </c>
      <c r="P13" s="148" t="s">
        <v>358</v>
      </c>
      <c r="Q13" s="149" t="s">
        <v>359</v>
      </c>
      <c r="R13" s="1010"/>
      <c r="S13" s="174" t="s">
        <v>360</v>
      </c>
      <c r="T13" s="173" t="s">
        <v>361</v>
      </c>
      <c r="U13" s="174" t="s">
        <v>360</v>
      </c>
      <c r="V13" s="174" t="s">
        <v>361</v>
      </c>
      <c r="W13" s="174" t="s">
        <v>360</v>
      </c>
      <c r="X13" s="174" t="s">
        <v>361</v>
      </c>
      <c r="Y13" s="174" t="s">
        <v>360</v>
      </c>
      <c r="Z13" s="173" t="s">
        <v>361</v>
      </c>
      <c r="AA13" s="172" t="s">
        <v>362</v>
      </c>
      <c r="AB13" s="393" t="s">
        <v>363</v>
      </c>
      <c r="AC13" s="174" t="s">
        <v>361</v>
      </c>
      <c r="AD13" s="174" t="s">
        <v>360</v>
      </c>
      <c r="AE13" s="173" t="s">
        <v>361</v>
      </c>
      <c r="AF13" s="400" t="s">
        <v>363</v>
      </c>
      <c r="AG13" s="976"/>
      <c r="AH13" s="5"/>
    </row>
    <row r="14" spans="2:37" ht="18.75">
      <c r="B14" s="117" t="s">
        <v>561</v>
      </c>
      <c r="C14" s="117"/>
      <c r="D14" s="117"/>
      <c r="E14" s="145"/>
      <c r="F14" s="145"/>
      <c r="G14" s="145"/>
      <c r="H14" s="144">
        <f>SUM(I14:R14)</f>
        <v>21065004</v>
      </c>
      <c r="I14" s="127">
        <v>12045936</v>
      </c>
      <c r="J14" s="144"/>
      <c r="K14" s="144">
        <v>9019068</v>
      </c>
      <c r="L14" s="144"/>
      <c r="M14" s="144"/>
      <c r="N14" s="144"/>
      <c r="O14" s="146"/>
      <c r="P14" s="144"/>
      <c r="Q14" s="146"/>
      <c r="R14" s="146"/>
      <c r="S14" s="143"/>
      <c r="T14" s="143"/>
      <c r="U14" s="143"/>
      <c r="V14" s="143">
        <v>87</v>
      </c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7"/>
      <c r="AK14" s="4"/>
    </row>
    <row r="15" spans="2:37" ht="19.5" thickBot="1">
      <c r="B15" s="114" t="s">
        <v>458</v>
      </c>
      <c r="C15" s="114"/>
      <c r="D15" s="114"/>
      <c r="E15" s="115"/>
      <c r="F15" s="116">
        <v>0</v>
      </c>
      <c r="G15" s="116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I15" s="4"/>
      <c r="AJ15" s="4"/>
    </row>
    <row r="16" spans="2:37" s="6" customFormat="1" ht="19.5" thickBot="1">
      <c r="B16" s="119" t="s">
        <v>560</v>
      </c>
      <c r="C16" s="163"/>
      <c r="D16" s="163"/>
      <c r="E16" s="120"/>
      <c r="F16" s="120"/>
      <c r="G16" s="120"/>
      <c r="H16" s="123">
        <f>+H14</f>
        <v>21065004</v>
      </c>
      <c r="I16" s="123">
        <f t="shared" ref="I16:AG16" si="0">+I14</f>
        <v>12045936</v>
      </c>
      <c r="J16" s="123">
        <f t="shared" si="0"/>
        <v>0</v>
      </c>
      <c r="K16" s="123">
        <f t="shared" si="0"/>
        <v>9019068</v>
      </c>
      <c r="L16" s="123">
        <f t="shared" si="0"/>
        <v>0</v>
      </c>
      <c r="M16" s="123">
        <f t="shared" si="0"/>
        <v>0</v>
      </c>
      <c r="N16" s="123">
        <f t="shared" si="0"/>
        <v>0</v>
      </c>
      <c r="O16" s="123">
        <f t="shared" si="0"/>
        <v>0</v>
      </c>
      <c r="P16" s="123">
        <f t="shared" si="0"/>
        <v>0</v>
      </c>
      <c r="Q16" s="123">
        <f t="shared" si="0"/>
        <v>0</v>
      </c>
      <c r="R16" s="123">
        <f t="shared" si="0"/>
        <v>0</v>
      </c>
      <c r="S16" s="123">
        <f t="shared" si="0"/>
        <v>0</v>
      </c>
      <c r="T16" s="123">
        <f t="shared" si="0"/>
        <v>0</v>
      </c>
      <c r="U16" s="123">
        <f t="shared" si="0"/>
        <v>0</v>
      </c>
      <c r="V16" s="123">
        <f t="shared" si="0"/>
        <v>87</v>
      </c>
      <c r="W16" s="123">
        <f t="shared" si="0"/>
        <v>0</v>
      </c>
      <c r="X16" s="123">
        <f t="shared" si="0"/>
        <v>0</v>
      </c>
      <c r="Y16" s="123">
        <f t="shared" si="0"/>
        <v>0</v>
      </c>
      <c r="Z16" s="123">
        <f t="shared" si="0"/>
        <v>0</v>
      </c>
      <c r="AA16" s="123">
        <f t="shared" si="0"/>
        <v>0</v>
      </c>
      <c r="AB16" s="123">
        <f t="shared" si="0"/>
        <v>0</v>
      </c>
      <c r="AC16" s="123">
        <f t="shared" si="0"/>
        <v>0</v>
      </c>
      <c r="AD16" s="123">
        <f t="shared" si="0"/>
        <v>0</v>
      </c>
      <c r="AE16" s="123">
        <f t="shared" si="0"/>
        <v>0</v>
      </c>
      <c r="AF16" s="123">
        <f t="shared" si="0"/>
        <v>0</v>
      </c>
      <c r="AG16" s="123">
        <f t="shared" si="0"/>
        <v>0</v>
      </c>
      <c r="AH16" s="10"/>
      <c r="AI16" s="8"/>
      <c r="AJ16" s="8"/>
    </row>
    <row r="17" spans="2:37" s="6" customFormat="1" ht="18.75">
      <c r="B17" s="117" t="s">
        <v>457</v>
      </c>
      <c r="C17" s="117"/>
      <c r="D17" s="117"/>
      <c r="E17" s="118"/>
      <c r="F17" s="118"/>
      <c r="G17" s="118"/>
      <c r="H17" s="125">
        <f>SUM(I17:R17)</f>
        <v>-12045936</v>
      </c>
      <c r="I17" s="126">
        <f>-I16</f>
        <v>-12045936</v>
      </c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0"/>
      <c r="AI17" s="8"/>
      <c r="AJ17" s="8"/>
    </row>
    <row r="18" spans="2:37" s="6" customFormat="1" ht="18.75" hidden="1">
      <c r="B18" s="105" t="s">
        <v>463</v>
      </c>
      <c r="C18" s="105"/>
      <c r="D18" s="105"/>
      <c r="E18" s="16"/>
      <c r="F18" s="16"/>
      <c r="G18" s="16"/>
      <c r="H18" s="125">
        <f t="shared" ref="H18" si="1">SUM(I18:R18)</f>
        <v>0</v>
      </c>
      <c r="I18" s="127"/>
      <c r="J18" s="127">
        <f>+J16</f>
        <v>0</v>
      </c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0"/>
      <c r="AI18" s="8"/>
      <c r="AJ18" s="8"/>
    </row>
    <row r="19" spans="2:37" s="6" customFormat="1" ht="18.75" hidden="1">
      <c r="B19" s="265" t="s">
        <v>562</v>
      </c>
      <c r="C19" s="105"/>
      <c r="D19" s="105"/>
      <c r="E19" s="130"/>
      <c r="F19" s="16"/>
      <c r="G19" s="16"/>
      <c r="H19" s="125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0"/>
      <c r="AI19" s="8"/>
      <c r="AJ19" s="8"/>
    </row>
    <row r="20" spans="2:37" s="6" customFormat="1" ht="18.75">
      <c r="B20" s="105" t="s">
        <v>462</v>
      </c>
      <c r="C20" s="105"/>
      <c r="D20" s="105"/>
      <c r="E20" s="131">
        <f>+'R18 at2022 presentada'!U13</f>
        <v>38787542</v>
      </c>
      <c r="F20" s="129"/>
      <c r="G20" s="16"/>
      <c r="H20" s="125">
        <f>SUM(I20:R20)</f>
        <v>38787542</v>
      </c>
      <c r="I20" s="127">
        <f>+E20</f>
        <v>38787542</v>
      </c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0"/>
      <c r="AI20" s="8"/>
      <c r="AJ20" s="8"/>
    </row>
    <row r="21" spans="2:37" s="6" customFormat="1" ht="18.75">
      <c r="B21" s="105" t="s">
        <v>461</v>
      </c>
      <c r="C21" s="105"/>
      <c r="D21" s="105"/>
      <c r="E21" s="131"/>
      <c r="F21" s="129"/>
      <c r="G21" s="16"/>
      <c r="H21" s="125">
        <f>SUM(I21:R21)</f>
        <v>0</v>
      </c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0"/>
      <c r="AI21" s="8"/>
      <c r="AJ21" s="8"/>
    </row>
    <row r="22" spans="2:37" ht="18.75">
      <c r="B22" s="105" t="s">
        <v>459</v>
      </c>
      <c r="C22" s="105"/>
      <c r="D22" s="105"/>
      <c r="E22" s="131">
        <f>+'R17 at2022 observada '!V42</f>
        <v>13970803</v>
      </c>
      <c r="F22" s="109">
        <v>0.1</v>
      </c>
      <c r="G22" s="109"/>
      <c r="H22" s="121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8"/>
      <c r="T22" s="128"/>
      <c r="U22" s="128"/>
      <c r="V22" s="128">
        <f>+F22*E22</f>
        <v>1397080.3</v>
      </c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I22" s="8"/>
      <c r="AJ22" s="8"/>
      <c r="AK22" s="6"/>
    </row>
    <row r="23" spans="2:37" ht="19.5" thickBot="1">
      <c r="B23" s="266" t="s">
        <v>460</v>
      </c>
      <c r="C23" s="266"/>
      <c r="D23" s="266"/>
      <c r="E23" s="267"/>
      <c r="F23" s="268"/>
      <c r="G23" s="268"/>
      <c r="H23" s="269"/>
      <c r="I23" s="270"/>
      <c r="J23" s="270"/>
      <c r="K23" s="270"/>
      <c r="L23" s="270"/>
      <c r="M23" s="270"/>
      <c r="N23" s="270"/>
      <c r="O23" s="270"/>
      <c r="P23" s="270"/>
      <c r="Q23" s="270"/>
      <c r="R23" s="270"/>
      <c r="S23" s="270"/>
      <c r="T23" s="270"/>
      <c r="U23" s="270"/>
      <c r="V23" s="270"/>
      <c r="W23" s="270"/>
      <c r="X23" s="270"/>
      <c r="Y23" s="270"/>
      <c r="Z23" s="270"/>
      <c r="AA23" s="270"/>
      <c r="AB23" s="270"/>
      <c r="AC23" s="270"/>
      <c r="AD23" s="270"/>
      <c r="AE23" s="270"/>
      <c r="AF23" s="270"/>
      <c r="AG23" s="270"/>
      <c r="AH23" s="271"/>
      <c r="AI23" s="8"/>
      <c r="AJ23" s="8"/>
      <c r="AK23" s="6"/>
    </row>
    <row r="24" spans="2:37" ht="19.5" hidden="1" thickBot="1">
      <c r="B24" s="266" t="s">
        <v>460</v>
      </c>
      <c r="C24" s="266"/>
      <c r="D24" s="266"/>
      <c r="E24" s="135"/>
      <c r="F24" s="268"/>
      <c r="G24" s="268"/>
      <c r="H24" s="269"/>
      <c r="I24" s="270"/>
      <c r="J24" s="270"/>
      <c r="K24" s="270"/>
      <c r="L24" s="270"/>
      <c r="M24" s="270"/>
      <c r="N24" s="270"/>
      <c r="O24" s="270"/>
      <c r="P24" s="270"/>
      <c r="Q24" s="270"/>
      <c r="R24" s="270"/>
      <c r="S24" s="270"/>
      <c r="T24" s="270"/>
      <c r="U24" s="270"/>
      <c r="V24" s="270"/>
      <c r="W24" s="270"/>
      <c r="X24" s="270"/>
      <c r="Y24" s="270"/>
      <c r="Z24" s="270"/>
      <c r="AA24" s="270"/>
      <c r="AB24" s="270"/>
      <c r="AC24" s="270"/>
      <c r="AD24" s="270"/>
      <c r="AE24" s="270"/>
      <c r="AF24" s="270"/>
      <c r="AG24" s="270"/>
      <c r="AH24" s="271"/>
      <c r="AI24" s="8"/>
      <c r="AJ24" s="8"/>
      <c r="AK24" s="6"/>
    </row>
    <row r="25" spans="2:37" ht="19.5" hidden="1" thickBot="1">
      <c r="B25" s="266" t="s">
        <v>460</v>
      </c>
      <c r="C25" s="266"/>
      <c r="D25" s="266"/>
      <c r="E25" s="135"/>
      <c r="F25" s="268"/>
      <c r="G25" s="268"/>
      <c r="H25" s="269"/>
      <c r="I25" s="270"/>
      <c r="J25" s="270"/>
      <c r="K25" s="270"/>
      <c r="L25" s="270"/>
      <c r="M25" s="270"/>
      <c r="N25" s="270"/>
      <c r="O25" s="270"/>
      <c r="P25" s="270"/>
      <c r="Q25" s="270"/>
      <c r="R25" s="270"/>
      <c r="S25" s="270"/>
      <c r="T25" s="270"/>
      <c r="U25" s="270"/>
      <c r="V25" s="270"/>
      <c r="W25" s="270"/>
      <c r="X25" s="270"/>
      <c r="Y25" s="270"/>
      <c r="Z25" s="270"/>
      <c r="AA25" s="270"/>
      <c r="AB25" s="270"/>
      <c r="AC25" s="270"/>
      <c r="AD25" s="270"/>
      <c r="AE25" s="270"/>
      <c r="AF25" s="270"/>
      <c r="AG25" s="270"/>
      <c r="AH25" s="271"/>
      <c r="AI25" s="8"/>
      <c r="AJ25" s="8"/>
      <c r="AK25" s="6"/>
    </row>
    <row r="26" spans="2:37" s="6" customFormat="1" ht="19.5" thickBot="1">
      <c r="B26" s="119" t="s">
        <v>464</v>
      </c>
      <c r="C26" s="163"/>
      <c r="D26" s="163"/>
      <c r="E26" s="120"/>
      <c r="F26" s="120"/>
      <c r="G26" s="120"/>
      <c r="H26" s="123">
        <f>SUM(H16:H23)</f>
        <v>47806610</v>
      </c>
      <c r="I26" s="123">
        <f>SUM(I16:I23)</f>
        <v>38787542</v>
      </c>
      <c r="J26" s="123">
        <f t="shared" ref="J26:AG26" si="2">SUM(J16:J23)</f>
        <v>0</v>
      </c>
      <c r="K26" s="123">
        <f t="shared" si="2"/>
        <v>9019068</v>
      </c>
      <c r="L26" s="123">
        <f t="shared" si="2"/>
        <v>0</v>
      </c>
      <c r="M26" s="123">
        <f t="shared" si="2"/>
        <v>0</v>
      </c>
      <c r="N26" s="123">
        <f t="shared" si="2"/>
        <v>0</v>
      </c>
      <c r="O26" s="123">
        <f t="shared" si="2"/>
        <v>0</v>
      </c>
      <c r="P26" s="123">
        <f t="shared" si="2"/>
        <v>0</v>
      </c>
      <c r="Q26" s="123">
        <f t="shared" si="2"/>
        <v>0</v>
      </c>
      <c r="R26" s="123">
        <f t="shared" si="2"/>
        <v>0</v>
      </c>
      <c r="S26" s="123">
        <f t="shared" si="2"/>
        <v>0</v>
      </c>
      <c r="T26" s="123">
        <f t="shared" si="2"/>
        <v>0</v>
      </c>
      <c r="U26" s="123">
        <f t="shared" si="2"/>
        <v>0</v>
      </c>
      <c r="V26" s="123">
        <f t="shared" si="2"/>
        <v>1397167.3</v>
      </c>
      <c r="W26" s="123">
        <f t="shared" si="2"/>
        <v>0</v>
      </c>
      <c r="X26" s="123">
        <f t="shared" si="2"/>
        <v>0</v>
      </c>
      <c r="Y26" s="123">
        <f t="shared" si="2"/>
        <v>0</v>
      </c>
      <c r="Z26" s="123">
        <f t="shared" si="2"/>
        <v>0</v>
      </c>
      <c r="AA26" s="123">
        <f t="shared" si="2"/>
        <v>0</v>
      </c>
      <c r="AB26" s="123">
        <f t="shared" si="2"/>
        <v>0</v>
      </c>
      <c r="AC26" s="123">
        <f t="shared" si="2"/>
        <v>0</v>
      </c>
      <c r="AD26" s="123">
        <f t="shared" si="2"/>
        <v>0</v>
      </c>
      <c r="AE26" s="123">
        <f t="shared" si="2"/>
        <v>0</v>
      </c>
      <c r="AF26" s="123">
        <f t="shared" si="2"/>
        <v>0</v>
      </c>
      <c r="AG26" s="123">
        <f t="shared" si="2"/>
        <v>0</v>
      </c>
      <c r="AH26" s="9"/>
      <c r="AI26" s="8"/>
      <c r="AJ26" s="8"/>
    </row>
    <row r="27" spans="2:37" ht="18.75">
      <c r="B27" s="107" t="s">
        <v>465</v>
      </c>
      <c r="C27" s="107"/>
      <c r="D27" s="107"/>
      <c r="E27" s="16"/>
      <c r="F27" s="2"/>
      <c r="G27" s="2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06"/>
      <c r="T27" s="106"/>
      <c r="U27" s="106"/>
      <c r="V27" s="106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I27" s="8"/>
      <c r="AJ27" s="8"/>
      <c r="AK27" s="6"/>
    </row>
    <row r="28" spans="2:37" ht="18.75">
      <c r="B28" s="105" t="s">
        <v>804</v>
      </c>
      <c r="C28" s="127">
        <v>10000000</v>
      </c>
      <c r="D28" s="105"/>
      <c r="E28" s="14"/>
      <c r="F28" s="108"/>
      <c r="G28" s="108"/>
      <c r="H28" s="125">
        <f>SUM(I28:R28)</f>
        <v>-10000000</v>
      </c>
      <c r="I28" s="14">
        <v>-10000000</v>
      </c>
      <c r="J28" s="14"/>
      <c r="K28" s="14"/>
      <c r="L28" s="14"/>
      <c r="M28" s="14"/>
      <c r="N28" s="14"/>
      <c r="O28" s="14"/>
      <c r="P28" s="14"/>
      <c r="Q28" s="14"/>
      <c r="R28" s="14"/>
      <c r="S28" s="106"/>
      <c r="T28" s="106"/>
      <c r="U28" s="106"/>
      <c r="V28" s="267">
        <v>-1111111</v>
      </c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I28" s="8"/>
      <c r="AJ28" s="8"/>
      <c r="AK28" s="6"/>
    </row>
    <row r="29" spans="2:37" ht="19.5" thickBot="1">
      <c r="B29" s="105"/>
      <c r="C29" s="127"/>
      <c r="D29" s="105"/>
      <c r="E29" s="14"/>
      <c r="F29" s="108"/>
      <c r="G29" s="108"/>
      <c r="H29" s="125">
        <f>SUM(I29:R29)</f>
        <v>0</v>
      </c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06"/>
      <c r="T29" s="106"/>
      <c r="U29" s="106"/>
      <c r="V29" s="267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I29" s="8"/>
      <c r="AJ29" s="8"/>
      <c r="AK29" s="6"/>
    </row>
    <row r="30" spans="2:37" ht="19.5" hidden="1" thickBot="1">
      <c r="B30" s="105"/>
      <c r="C30" s="127" t="e">
        <f>+#REF!</f>
        <v>#REF!</v>
      </c>
      <c r="D30" s="105"/>
      <c r="E30" s="14"/>
      <c r="F30" s="108"/>
      <c r="G30" s="108"/>
      <c r="H30" s="125">
        <f t="shared" ref="H30:H33" si="3">SUM(I30:R30)</f>
        <v>0</v>
      </c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06"/>
      <c r="T30" s="106"/>
      <c r="U30" s="106"/>
      <c r="V30" s="267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I30" s="4"/>
      <c r="AJ30" s="4"/>
    </row>
    <row r="31" spans="2:37" ht="19.5" hidden="1" thickBot="1">
      <c r="B31" s="105"/>
      <c r="C31" s="127" t="e">
        <f>+#REF!</f>
        <v>#REF!</v>
      </c>
      <c r="D31" s="105"/>
      <c r="E31" s="14"/>
      <c r="F31" s="108"/>
      <c r="G31" s="108"/>
      <c r="H31" s="125">
        <f t="shared" si="3"/>
        <v>0</v>
      </c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06"/>
      <c r="T31" s="106"/>
      <c r="U31" s="106"/>
      <c r="V31" s="267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I31" s="4"/>
      <c r="AJ31" s="4"/>
    </row>
    <row r="32" spans="2:37" ht="19.5" hidden="1" thickBot="1">
      <c r="B32" s="105"/>
      <c r="C32" s="127" t="e">
        <f>+#REF!</f>
        <v>#REF!</v>
      </c>
      <c r="D32" s="105"/>
      <c r="E32" s="14"/>
      <c r="F32" s="108"/>
      <c r="G32" s="108"/>
      <c r="H32" s="125">
        <f t="shared" si="3"/>
        <v>0</v>
      </c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06"/>
      <c r="T32" s="106"/>
      <c r="U32" s="106"/>
      <c r="V32" s="267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I32" s="4"/>
      <c r="AJ32" s="4"/>
    </row>
    <row r="33" spans="2:36" ht="19.5" hidden="1" thickBot="1">
      <c r="B33" s="105"/>
      <c r="C33" s="127" t="e">
        <f>+#REF!</f>
        <v>#REF!</v>
      </c>
      <c r="D33" s="105"/>
      <c r="E33" s="14"/>
      <c r="F33" s="108"/>
      <c r="G33" s="108"/>
      <c r="H33" s="125">
        <f t="shared" si="3"/>
        <v>0</v>
      </c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06"/>
      <c r="T33" s="106"/>
      <c r="U33" s="106"/>
      <c r="V33" s="267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I33" s="4"/>
      <c r="AJ33" s="4"/>
    </row>
    <row r="34" spans="2:36" ht="19.5" thickBot="1">
      <c r="B34" s="139" t="s">
        <v>474</v>
      </c>
      <c r="C34" s="363" t="e">
        <f>SUM(C28:C33)</f>
        <v>#REF!</v>
      </c>
      <c r="D34" s="164"/>
      <c r="E34" s="123">
        <f t="shared" ref="E34:AG34" si="4">SUM(E28:E33)</f>
        <v>0</v>
      </c>
      <c r="F34" s="123">
        <f t="shared" si="4"/>
        <v>0</v>
      </c>
      <c r="G34" s="123">
        <f t="shared" si="4"/>
        <v>0</v>
      </c>
      <c r="H34" s="123">
        <f t="shared" si="4"/>
        <v>-10000000</v>
      </c>
      <c r="I34" s="123">
        <f t="shared" si="4"/>
        <v>-10000000</v>
      </c>
      <c r="J34" s="123">
        <f t="shared" si="4"/>
        <v>0</v>
      </c>
      <c r="K34" s="123">
        <f t="shared" si="4"/>
        <v>0</v>
      </c>
      <c r="L34" s="123">
        <f t="shared" si="4"/>
        <v>0</v>
      </c>
      <c r="M34" s="123">
        <f t="shared" si="4"/>
        <v>0</v>
      </c>
      <c r="N34" s="123">
        <f t="shared" si="4"/>
        <v>0</v>
      </c>
      <c r="O34" s="123">
        <f t="shared" si="4"/>
        <v>0</v>
      </c>
      <c r="P34" s="123">
        <f t="shared" si="4"/>
        <v>0</v>
      </c>
      <c r="Q34" s="123">
        <f t="shared" si="4"/>
        <v>0</v>
      </c>
      <c r="R34" s="123">
        <f t="shared" si="4"/>
        <v>0</v>
      </c>
      <c r="S34" s="123">
        <f t="shared" si="4"/>
        <v>0</v>
      </c>
      <c r="T34" s="123">
        <f t="shared" si="4"/>
        <v>0</v>
      </c>
      <c r="U34" s="123">
        <f t="shared" si="4"/>
        <v>0</v>
      </c>
      <c r="V34" s="123">
        <f t="shared" si="4"/>
        <v>-1111111</v>
      </c>
      <c r="W34" s="123">
        <f t="shared" si="4"/>
        <v>0</v>
      </c>
      <c r="X34" s="123">
        <f t="shared" si="4"/>
        <v>0</v>
      </c>
      <c r="Y34" s="123">
        <f t="shared" si="4"/>
        <v>0</v>
      </c>
      <c r="Z34" s="123">
        <f t="shared" si="4"/>
        <v>0</v>
      </c>
      <c r="AA34" s="123">
        <f t="shared" si="4"/>
        <v>0</v>
      </c>
      <c r="AB34" s="123">
        <f t="shared" si="4"/>
        <v>0</v>
      </c>
      <c r="AC34" s="123">
        <f t="shared" si="4"/>
        <v>0</v>
      </c>
      <c r="AD34" s="123">
        <f t="shared" si="4"/>
        <v>0</v>
      </c>
      <c r="AE34" s="123">
        <f t="shared" si="4"/>
        <v>0</v>
      </c>
      <c r="AF34" s="123">
        <f t="shared" si="4"/>
        <v>0</v>
      </c>
      <c r="AG34" s="124">
        <f t="shared" si="4"/>
        <v>0</v>
      </c>
      <c r="AI34" s="4"/>
      <c r="AJ34" s="4"/>
    </row>
    <row r="35" spans="2:36" ht="19.5" thickBot="1">
      <c r="B35" s="112" t="s">
        <v>364</v>
      </c>
      <c r="C35" s="112"/>
      <c r="D35" s="112"/>
      <c r="E35" s="2"/>
      <c r="F35" s="14"/>
      <c r="G35" s="108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06"/>
      <c r="T35" s="106"/>
      <c r="U35" s="106"/>
      <c r="V35" s="106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I35" s="4"/>
      <c r="AJ35" s="4"/>
    </row>
    <row r="36" spans="2:36" s="6" customFormat="1" ht="19.5" hidden="1" thickBot="1">
      <c r="B36" s="113" t="s">
        <v>466</v>
      </c>
      <c r="C36" s="113"/>
      <c r="D36" s="113"/>
      <c r="E36" s="108"/>
      <c r="F36" s="14"/>
      <c r="G36" s="109"/>
      <c r="H36" s="14"/>
      <c r="I36" s="14"/>
      <c r="J36" s="108"/>
      <c r="K36" s="108"/>
      <c r="L36" s="108"/>
      <c r="M36" s="108"/>
      <c r="N36" s="108"/>
      <c r="O36" s="108"/>
      <c r="P36" s="108"/>
      <c r="Q36" s="108"/>
      <c r="R36" s="108"/>
      <c r="S36" s="111"/>
      <c r="T36" s="111"/>
      <c r="U36" s="111"/>
      <c r="V36" s="111"/>
      <c r="W36" s="108"/>
      <c r="X36" s="108"/>
      <c r="Y36" s="108"/>
      <c r="Z36" s="108"/>
      <c r="AA36" s="110"/>
      <c r="AB36" s="108"/>
      <c r="AC36" s="108"/>
      <c r="AD36" s="108"/>
      <c r="AE36" s="108"/>
      <c r="AF36" s="108"/>
      <c r="AG36" s="108"/>
      <c r="AH36" s="5"/>
      <c r="AI36" s="11"/>
      <c r="AJ36" s="8"/>
    </row>
    <row r="37" spans="2:36" s="6" customFormat="1" ht="19.5" hidden="1" thickBot="1">
      <c r="B37" s="113" t="s">
        <v>467</v>
      </c>
      <c r="C37" s="113"/>
      <c r="D37" s="113"/>
      <c r="E37" s="108"/>
      <c r="F37" s="14"/>
      <c r="G37" s="109"/>
      <c r="H37" s="14"/>
      <c r="I37" s="14"/>
      <c r="J37" s="108"/>
      <c r="K37" s="108"/>
      <c r="L37" s="108"/>
      <c r="M37" s="108"/>
      <c r="N37" s="108"/>
      <c r="O37" s="108"/>
      <c r="P37" s="108"/>
      <c r="Q37" s="108"/>
      <c r="R37" s="108"/>
      <c r="S37" s="111"/>
      <c r="T37" s="111"/>
      <c r="U37" s="111"/>
      <c r="V37" s="111"/>
      <c r="W37" s="108"/>
      <c r="X37" s="108"/>
      <c r="Y37" s="108"/>
      <c r="Z37" s="108"/>
      <c r="AA37" s="110"/>
      <c r="AB37" s="108"/>
      <c r="AC37" s="108"/>
      <c r="AD37" s="108"/>
      <c r="AE37" s="108"/>
      <c r="AF37" s="108"/>
      <c r="AG37" s="108"/>
      <c r="AH37" s="5"/>
      <c r="AI37" s="11"/>
      <c r="AJ37" s="8"/>
    </row>
    <row r="38" spans="2:36" s="6" customFormat="1" ht="19.5" hidden="1" thickBot="1">
      <c r="B38" s="113" t="s">
        <v>468</v>
      </c>
      <c r="C38" s="113"/>
      <c r="D38" s="113"/>
      <c r="E38" s="108"/>
      <c r="F38" s="14"/>
      <c r="G38" s="109"/>
      <c r="H38" s="14"/>
      <c r="I38" s="14"/>
      <c r="J38" s="108"/>
      <c r="K38" s="108"/>
      <c r="L38" s="108"/>
      <c r="M38" s="108"/>
      <c r="N38" s="108"/>
      <c r="O38" s="108"/>
      <c r="P38" s="108"/>
      <c r="Q38" s="108"/>
      <c r="R38" s="108"/>
      <c r="S38" s="111"/>
      <c r="T38" s="111"/>
      <c r="U38" s="111"/>
      <c r="V38" s="111"/>
      <c r="W38" s="108"/>
      <c r="X38" s="108"/>
      <c r="Y38" s="108"/>
      <c r="Z38" s="108"/>
      <c r="AA38" s="110"/>
      <c r="AB38" s="108"/>
      <c r="AC38" s="108"/>
      <c r="AD38" s="108"/>
      <c r="AE38" s="108"/>
      <c r="AF38" s="108"/>
      <c r="AG38" s="108"/>
      <c r="AH38" s="5"/>
      <c r="AI38" s="11"/>
      <c r="AJ38" s="8"/>
    </row>
    <row r="39" spans="2:36" s="6" customFormat="1" ht="19.5" hidden="1" thickBot="1">
      <c r="B39" s="113" t="s">
        <v>469</v>
      </c>
      <c r="C39" s="113"/>
      <c r="D39" s="113"/>
      <c r="E39" s="108"/>
      <c r="F39" s="14"/>
      <c r="G39" s="109"/>
      <c r="H39" s="14"/>
      <c r="I39" s="14"/>
      <c r="J39" s="108"/>
      <c r="K39" s="108"/>
      <c r="L39" s="108"/>
      <c r="M39" s="108"/>
      <c r="N39" s="108"/>
      <c r="O39" s="108"/>
      <c r="P39" s="108"/>
      <c r="Q39" s="108"/>
      <c r="R39" s="108"/>
      <c r="S39" s="111"/>
      <c r="T39" s="111"/>
      <c r="U39" s="111"/>
      <c r="V39" s="111"/>
      <c r="W39" s="108"/>
      <c r="X39" s="108"/>
      <c r="Y39" s="108"/>
      <c r="Z39" s="108"/>
      <c r="AA39" s="110"/>
      <c r="AB39" s="108"/>
      <c r="AC39" s="108"/>
      <c r="AD39" s="108"/>
      <c r="AE39" s="108"/>
      <c r="AF39" s="108"/>
      <c r="AG39" s="108"/>
      <c r="AH39" s="5"/>
      <c r="AI39" s="11"/>
      <c r="AJ39" s="8"/>
    </row>
    <row r="40" spans="2:36" s="6" customFormat="1" ht="19.5" hidden="1" thickBot="1">
      <c r="B40" s="113" t="s">
        <v>470</v>
      </c>
      <c r="C40" s="113"/>
      <c r="D40" s="113"/>
      <c r="E40" s="108"/>
      <c r="F40" s="14"/>
      <c r="G40" s="109"/>
      <c r="H40" s="14"/>
      <c r="I40" s="14"/>
      <c r="J40" s="108"/>
      <c r="K40" s="108"/>
      <c r="L40" s="108"/>
      <c r="M40" s="108"/>
      <c r="N40" s="108"/>
      <c r="O40" s="108"/>
      <c r="P40" s="108"/>
      <c r="Q40" s="108"/>
      <c r="R40" s="108"/>
      <c r="S40" s="111"/>
      <c r="T40" s="111"/>
      <c r="U40" s="111"/>
      <c r="V40" s="111"/>
      <c r="W40" s="108"/>
      <c r="X40" s="108"/>
      <c r="Y40" s="108"/>
      <c r="Z40" s="108"/>
      <c r="AA40" s="110"/>
      <c r="AB40" s="108"/>
      <c r="AC40" s="108"/>
      <c r="AD40" s="108"/>
      <c r="AE40" s="108"/>
      <c r="AF40" s="108"/>
      <c r="AG40" s="108"/>
      <c r="AH40" s="5"/>
      <c r="AI40" s="11"/>
      <c r="AJ40" s="8"/>
    </row>
    <row r="41" spans="2:36" s="6" customFormat="1" ht="19.5" hidden="1" thickBot="1">
      <c r="B41" s="137" t="s">
        <v>471</v>
      </c>
      <c r="C41" s="137"/>
      <c r="D41" s="137"/>
      <c r="E41" s="134"/>
      <c r="F41" s="14"/>
      <c r="G41" s="109"/>
      <c r="H41" s="14"/>
      <c r="I41" s="14"/>
      <c r="J41" s="108"/>
      <c r="K41" s="108"/>
      <c r="L41" s="108"/>
      <c r="M41" s="108"/>
      <c r="N41" s="108"/>
      <c r="O41" s="108"/>
      <c r="P41" s="108"/>
      <c r="Q41" s="108"/>
      <c r="R41" s="108"/>
      <c r="S41" s="111"/>
      <c r="T41" s="111"/>
      <c r="U41" s="111"/>
      <c r="V41" s="111"/>
      <c r="W41" s="108"/>
      <c r="X41" s="108"/>
      <c r="Y41" s="108"/>
      <c r="Z41" s="108"/>
      <c r="AA41" s="110"/>
      <c r="AB41" s="108"/>
      <c r="AC41" s="108"/>
      <c r="AD41" s="108"/>
      <c r="AE41" s="108"/>
      <c r="AF41" s="108"/>
      <c r="AG41" s="108"/>
      <c r="AH41" s="5"/>
      <c r="AI41" s="11"/>
      <c r="AJ41" s="8"/>
    </row>
    <row r="42" spans="2:36" s="6" customFormat="1" ht="19.5" thickBot="1">
      <c r="B42" s="139" t="s">
        <v>475</v>
      </c>
      <c r="C42" s="165"/>
      <c r="D42" s="165"/>
      <c r="E42" s="142">
        <f>SUM(E36:E41)</f>
        <v>0</v>
      </c>
      <c r="F42" s="140"/>
      <c r="G42" s="109"/>
      <c r="H42" s="14"/>
      <c r="I42" s="14"/>
      <c r="J42" s="108"/>
      <c r="K42" s="108"/>
      <c r="L42" s="108"/>
      <c r="M42" s="108"/>
      <c r="N42" s="108"/>
      <c r="O42" s="108"/>
      <c r="P42" s="108"/>
      <c r="Q42" s="108"/>
      <c r="R42" s="108"/>
      <c r="S42" s="111"/>
      <c r="T42" s="111"/>
      <c r="U42" s="111"/>
      <c r="V42" s="111"/>
      <c r="W42" s="108"/>
      <c r="X42" s="108"/>
      <c r="Y42" s="108"/>
      <c r="Z42" s="108"/>
      <c r="AA42" s="110"/>
      <c r="AB42" s="108"/>
      <c r="AC42" s="108"/>
      <c r="AD42" s="108"/>
      <c r="AE42" s="108"/>
      <c r="AF42" s="108"/>
      <c r="AG42" s="108"/>
      <c r="AH42" s="5"/>
      <c r="AI42" s="11"/>
      <c r="AJ42" s="8"/>
    </row>
    <row r="43" spans="2:36" s="6" customFormat="1" ht="18.75">
      <c r="B43" s="141" t="s">
        <v>472</v>
      </c>
      <c r="C43" s="141"/>
      <c r="D43" s="141"/>
      <c r="E43" s="136"/>
      <c r="F43" s="14"/>
      <c r="G43" s="109"/>
      <c r="H43" s="14"/>
      <c r="I43" s="14"/>
      <c r="J43" s="108"/>
      <c r="K43" s="108"/>
      <c r="L43" s="108"/>
      <c r="M43" s="108"/>
      <c r="N43" s="108"/>
      <c r="O43" s="108"/>
      <c r="P43" s="108"/>
      <c r="Q43" s="108"/>
      <c r="R43" s="108"/>
      <c r="S43" s="111"/>
      <c r="T43" s="111"/>
      <c r="U43" s="111"/>
      <c r="V43" s="111"/>
      <c r="W43" s="108"/>
      <c r="X43" s="108"/>
      <c r="Y43" s="108"/>
      <c r="Z43" s="108"/>
      <c r="AA43" s="110"/>
      <c r="AB43" s="108"/>
      <c r="AC43" s="108"/>
      <c r="AD43" s="108"/>
      <c r="AE43" s="108"/>
      <c r="AF43" s="108"/>
      <c r="AG43" s="108"/>
      <c r="AH43" s="5"/>
      <c r="AI43" s="11"/>
      <c r="AJ43" s="8"/>
    </row>
    <row r="44" spans="2:36" s="6" customFormat="1" ht="18.75">
      <c r="B44" s="113" t="s">
        <v>473</v>
      </c>
      <c r="C44" s="113"/>
      <c r="D44" s="113"/>
      <c r="E44" s="133"/>
      <c r="F44" s="14"/>
      <c r="G44" s="109"/>
      <c r="H44" s="14"/>
      <c r="I44" s="14"/>
      <c r="J44" s="108"/>
      <c r="K44" s="108"/>
      <c r="L44" s="108"/>
      <c r="M44" s="108"/>
      <c r="N44" s="108"/>
      <c r="O44" s="108"/>
      <c r="P44" s="108"/>
      <c r="Q44" s="108"/>
      <c r="R44" s="108"/>
      <c r="S44" s="111"/>
      <c r="T44" s="111"/>
      <c r="U44" s="111"/>
      <c r="V44" s="111"/>
      <c r="W44" s="108"/>
      <c r="X44" s="108"/>
      <c r="Y44" s="108"/>
      <c r="Z44" s="108"/>
      <c r="AA44" s="110"/>
      <c r="AB44" s="108"/>
      <c r="AC44" s="108"/>
      <c r="AD44" s="108"/>
      <c r="AE44" s="108"/>
      <c r="AF44" s="108"/>
      <c r="AG44" s="108"/>
      <c r="AH44" s="5"/>
      <c r="AI44" s="11"/>
      <c r="AJ44" s="8"/>
    </row>
    <row r="45" spans="2:36" ht="19.5" thickBot="1">
      <c r="B45" s="137" t="s">
        <v>371</v>
      </c>
      <c r="C45" s="137"/>
      <c r="D45" s="137"/>
      <c r="E45" s="132">
        <v>495746</v>
      </c>
      <c r="F45" s="115"/>
      <c r="G45" s="1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35"/>
      <c r="T45" s="135"/>
      <c r="U45" s="135"/>
      <c r="V45" s="13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I45" s="4"/>
      <c r="AJ45" s="4"/>
    </row>
    <row r="46" spans="2:36" s="6" customFormat="1" ht="19.5" thickBot="1">
      <c r="B46" s="139" t="s">
        <v>365</v>
      </c>
      <c r="C46" s="164"/>
      <c r="D46" s="164"/>
      <c r="E46" s="138"/>
      <c r="F46" s="138"/>
      <c r="G46" s="138"/>
      <c r="H46" s="123">
        <f t="shared" ref="H46:U46" si="5">+H26+H34</f>
        <v>37806610</v>
      </c>
      <c r="I46" s="123">
        <f t="shared" si="5"/>
        <v>28787542</v>
      </c>
      <c r="J46" s="123">
        <f t="shared" si="5"/>
        <v>0</v>
      </c>
      <c r="K46" s="123">
        <f t="shared" si="5"/>
        <v>9019068</v>
      </c>
      <c r="L46" s="123">
        <f t="shared" si="5"/>
        <v>0</v>
      </c>
      <c r="M46" s="123">
        <f t="shared" si="5"/>
        <v>0</v>
      </c>
      <c r="N46" s="123">
        <f t="shared" si="5"/>
        <v>0</v>
      </c>
      <c r="O46" s="123">
        <f t="shared" si="5"/>
        <v>0</v>
      </c>
      <c r="P46" s="123">
        <f t="shared" si="5"/>
        <v>0</v>
      </c>
      <c r="Q46" s="123">
        <f t="shared" si="5"/>
        <v>0</v>
      </c>
      <c r="R46" s="123">
        <f t="shared" si="5"/>
        <v>0</v>
      </c>
      <c r="S46" s="123">
        <f t="shared" si="5"/>
        <v>0</v>
      </c>
      <c r="T46" s="123">
        <f t="shared" si="5"/>
        <v>0</v>
      </c>
      <c r="U46" s="123">
        <f t="shared" si="5"/>
        <v>0</v>
      </c>
      <c r="V46" s="123">
        <f>+V26+V34+V44+V45</f>
        <v>286056.30000000005</v>
      </c>
      <c r="W46" s="123">
        <f t="shared" ref="W46:AG46" si="6">+W26+W34</f>
        <v>0</v>
      </c>
      <c r="X46" s="123">
        <f t="shared" si="6"/>
        <v>0</v>
      </c>
      <c r="Y46" s="123">
        <f t="shared" si="6"/>
        <v>0</v>
      </c>
      <c r="Z46" s="123">
        <f t="shared" si="6"/>
        <v>0</v>
      </c>
      <c r="AA46" s="123">
        <f t="shared" si="6"/>
        <v>0</v>
      </c>
      <c r="AB46" s="123">
        <f t="shared" si="6"/>
        <v>0</v>
      </c>
      <c r="AC46" s="123">
        <f t="shared" si="6"/>
        <v>0</v>
      </c>
      <c r="AD46" s="123">
        <f t="shared" si="6"/>
        <v>0</v>
      </c>
      <c r="AE46" s="123">
        <f t="shared" si="6"/>
        <v>0</v>
      </c>
      <c r="AF46" s="123">
        <f t="shared" si="6"/>
        <v>0</v>
      </c>
      <c r="AG46" s="123">
        <f t="shared" si="6"/>
        <v>0</v>
      </c>
      <c r="AH46" s="5"/>
      <c r="AI46" s="8">
        <f>SUM(AI16:AI36)</f>
        <v>0</v>
      </c>
      <c r="AJ46" s="8"/>
    </row>
    <row r="47" spans="2:36" ht="18.75">
      <c r="B47" s="88"/>
      <c r="C47" s="88"/>
      <c r="D47" s="88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103"/>
      <c r="T47" s="103"/>
      <c r="U47" s="103"/>
      <c r="V47" s="103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I47" s="4"/>
      <c r="AJ47" s="4"/>
    </row>
    <row r="48" spans="2:36">
      <c r="V48" s="103"/>
    </row>
  </sheetData>
  <mergeCells count="22">
    <mergeCell ref="AD11:AE11"/>
    <mergeCell ref="K12:O12"/>
    <mergeCell ref="P12:Q12"/>
    <mergeCell ref="R12:R13"/>
    <mergeCell ref="S10:V10"/>
    <mergeCell ref="W10:X10"/>
    <mergeCell ref="S8:AF8"/>
    <mergeCell ref="S9:AA9"/>
    <mergeCell ref="AB9:AF9"/>
    <mergeCell ref="AG9:AG13"/>
    <mergeCell ref="B10:B13"/>
    <mergeCell ref="E10:G13"/>
    <mergeCell ref="H10:H13"/>
    <mergeCell ref="I10:I13"/>
    <mergeCell ref="J10:J13"/>
    <mergeCell ref="K10:R10"/>
    <mergeCell ref="Y10:Z10"/>
    <mergeCell ref="AB10:AE10"/>
    <mergeCell ref="S11:T11"/>
    <mergeCell ref="U11:V11"/>
    <mergeCell ref="W11:X11"/>
    <mergeCell ref="Y11:Z11"/>
  </mergeCells>
  <printOptions gridLines="1"/>
  <pageMargins left="0.78740157480314965" right="0.70866141732283472" top="0.74803149606299213" bottom="0.74803149606299213" header="0.31496062992125984" footer="0.31496062992125984"/>
  <pageSetup scale="27" orientation="landscape" r:id="rId1"/>
  <headerFooter>
    <oddFooter>&amp;A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C1:U13"/>
  <sheetViews>
    <sheetView showGridLines="0" zoomScaleNormal="100" workbookViewId="0">
      <selection activeCell="L9" sqref="L9:P9"/>
    </sheetView>
  </sheetViews>
  <sheetFormatPr baseColWidth="10" defaultColWidth="11.5703125" defaultRowHeight="14.25"/>
  <cols>
    <col min="1" max="1" width="1.85546875" style="17" customWidth="1"/>
    <col min="2" max="2" width="4.5703125" style="17" customWidth="1"/>
    <col min="3" max="3" width="8" style="17" customWidth="1"/>
    <col min="4" max="4" width="8.42578125" style="17" customWidth="1"/>
    <col min="5" max="7" width="4.5703125" style="17" customWidth="1"/>
    <col min="8" max="8" width="7.140625" style="17" customWidth="1"/>
    <col min="9" max="9" width="7.42578125" style="17" customWidth="1"/>
    <col min="10" max="10" width="7.85546875" style="17" customWidth="1"/>
    <col min="11" max="11" width="8.42578125" style="17" customWidth="1"/>
    <col min="12" max="12" width="4.5703125" style="17" customWidth="1"/>
    <col min="13" max="13" width="7.85546875" style="17" customWidth="1"/>
    <col min="14" max="14" width="7.42578125" style="17" customWidth="1"/>
    <col min="15" max="15" width="8.140625" style="17" customWidth="1"/>
    <col min="16" max="16" width="7.85546875" style="17" customWidth="1"/>
    <col min="17" max="17" width="4.5703125" style="17" customWidth="1"/>
    <col min="18" max="18" width="4.85546875" style="17" customWidth="1"/>
    <col min="19" max="19" width="9.140625" style="17" customWidth="1"/>
    <col min="20" max="20" width="7" style="17" customWidth="1"/>
    <col min="21" max="21" width="25.85546875" style="17" customWidth="1"/>
    <col min="22" max="22" width="9" style="17" customWidth="1"/>
    <col min="23" max="25" width="4.5703125" style="17" customWidth="1"/>
    <col min="26" max="26" width="7.140625" style="17" customWidth="1"/>
    <col min="27" max="27" width="8.5703125" style="17" customWidth="1"/>
    <col min="28" max="31" width="4.5703125" style="17" customWidth="1"/>
    <col min="32" max="33" width="11.5703125" style="17"/>
    <col min="34" max="34" width="7.140625" style="17" customWidth="1"/>
    <col min="35" max="35" width="7.42578125" style="17" customWidth="1"/>
    <col min="36" max="36" width="6.5703125" style="17" customWidth="1"/>
    <col min="37" max="37" width="8.140625" style="17" customWidth="1"/>
    <col min="38" max="38" width="9.140625" style="17" customWidth="1"/>
    <col min="39" max="39" width="11.5703125" style="17"/>
    <col min="40" max="40" width="4.42578125" style="17" customWidth="1"/>
    <col min="41" max="41" width="4.85546875" style="17" customWidth="1"/>
    <col min="42" max="42" width="3.5703125" style="17" customWidth="1"/>
    <col min="43" max="43" width="4.42578125" style="17" customWidth="1"/>
    <col min="44" max="256" width="11.5703125" style="17"/>
    <col min="257" max="257" width="1.85546875" style="17" customWidth="1"/>
    <col min="258" max="258" width="4.5703125" style="17" customWidth="1"/>
    <col min="259" max="259" width="8" style="17" customWidth="1"/>
    <col min="260" max="260" width="8.42578125" style="17" customWidth="1"/>
    <col min="261" max="263" width="4.5703125" style="17" customWidth="1"/>
    <col min="264" max="264" width="7.140625" style="17" customWidth="1"/>
    <col min="265" max="265" width="7.42578125" style="17" customWidth="1"/>
    <col min="266" max="266" width="7.85546875" style="17" customWidth="1"/>
    <col min="267" max="267" width="8.42578125" style="17" customWidth="1"/>
    <col min="268" max="268" width="4.5703125" style="17" customWidth="1"/>
    <col min="269" max="269" width="7.85546875" style="17" customWidth="1"/>
    <col min="270" max="270" width="7.42578125" style="17" customWidth="1"/>
    <col min="271" max="271" width="8.140625" style="17" customWidth="1"/>
    <col min="272" max="272" width="7.85546875" style="17" customWidth="1"/>
    <col min="273" max="273" width="4.5703125" style="17" customWidth="1"/>
    <col min="274" max="274" width="4.85546875" style="17" customWidth="1"/>
    <col min="275" max="275" width="9.140625" style="17" customWidth="1"/>
    <col min="276" max="276" width="7" style="17" customWidth="1"/>
    <col min="277" max="277" width="8.42578125" style="17" customWidth="1"/>
    <col min="278" max="278" width="9" style="17" customWidth="1"/>
    <col min="279" max="281" width="4.5703125" style="17" customWidth="1"/>
    <col min="282" max="282" width="7.140625" style="17" customWidth="1"/>
    <col min="283" max="283" width="8.5703125" style="17" customWidth="1"/>
    <col min="284" max="287" width="4.5703125" style="17" customWidth="1"/>
    <col min="288" max="289" width="11.5703125" style="17"/>
    <col min="290" max="290" width="7.140625" style="17" customWidth="1"/>
    <col min="291" max="291" width="7.42578125" style="17" customWidth="1"/>
    <col min="292" max="292" width="6.5703125" style="17" customWidth="1"/>
    <col min="293" max="293" width="8.140625" style="17" customWidth="1"/>
    <col min="294" max="294" width="9.140625" style="17" customWidth="1"/>
    <col min="295" max="295" width="11.5703125" style="17"/>
    <col min="296" max="296" width="4.42578125" style="17" customWidth="1"/>
    <col min="297" max="297" width="4.85546875" style="17" customWidth="1"/>
    <col min="298" max="298" width="3.5703125" style="17" customWidth="1"/>
    <col min="299" max="299" width="4.42578125" style="17" customWidth="1"/>
    <col min="300" max="512" width="11.5703125" style="17"/>
    <col min="513" max="513" width="1.85546875" style="17" customWidth="1"/>
    <col min="514" max="514" width="4.5703125" style="17" customWidth="1"/>
    <col min="515" max="515" width="8" style="17" customWidth="1"/>
    <col min="516" max="516" width="8.42578125" style="17" customWidth="1"/>
    <col min="517" max="519" width="4.5703125" style="17" customWidth="1"/>
    <col min="520" max="520" width="7.140625" style="17" customWidth="1"/>
    <col min="521" max="521" width="7.42578125" style="17" customWidth="1"/>
    <col min="522" max="522" width="7.85546875" style="17" customWidth="1"/>
    <col min="523" max="523" width="8.42578125" style="17" customWidth="1"/>
    <col min="524" max="524" width="4.5703125" style="17" customWidth="1"/>
    <col min="525" max="525" width="7.85546875" style="17" customWidth="1"/>
    <col min="526" max="526" width="7.42578125" style="17" customWidth="1"/>
    <col min="527" max="527" width="8.140625" style="17" customWidth="1"/>
    <col min="528" max="528" width="7.85546875" style="17" customWidth="1"/>
    <col min="529" max="529" width="4.5703125" style="17" customWidth="1"/>
    <col min="530" max="530" width="4.85546875" style="17" customWidth="1"/>
    <col min="531" max="531" width="9.140625" style="17" customWidth="1"/>
    <col min="532" max="532" width="7" style="17" customWidth="1"/>
    <col min="533" max="533" width="8.42578125" style="17" customWidth="1"/>
    <col min="534" max="534" width="9" style="17" customWidth="1"/>
    <col min="535" max="537" width="4.5703125" style="17" customWidth="1"/>
    <col min="538" max="538" width="7.140625" style="17" customWidth="1"/>
    <col min="539" max="539" width="8.5703125" style="17" customWidth="1"/>
    <col min="540" max="543" width="4.5703125" style="17" customWidth="1"/>
    <col min="544" max="545" width="11.5703125" style="17"/>
    <col min="546" max="546" width="7.140625" style="17" customWidth="1"/>
    <col min="547" max="547" width="7.42578125" style="17" customWidth="1"/>
    <col min="548" max="548" width="6.5703125" style="17" customWidth="1"/>
    <col min="549" max="549" width="8.140625" style="17" customWidth="1"/>
    <col min="550" max="550" width="9.140625" style="17" customWidth="1"/>
    <col min="551" max="551" width="11.5703125" style="17"/>
    <col min="552" max="552" width="4.42578125" style="17" customWidth="1"/>
    <col min="553" max="553" width="4.85546875" style="17" customWidth="1"/>
    <col min="554" max="554" width="3.5703125" style="17" customWidth="1"/>
    <col min="555" max="555" width="4.42578125" style="17" customWidth="1"/>
    <col min="556" max="768" width="11.5703125" style="17"/>
    <col min="769" max="769" width="1.85546875" style="17" customWidth="1"/>
    <col min="770" max="770" width="4.5703125" style="17" customWidth="1"/>
    <col min="771" max="771" width="8" style="17" customWidth="1"/>
    <col min="772" max="772" width="8.42578125" style="17" customWidth="1"/>
    <col min="773" max="775" width="4.5703125" style="17" customWidth="1"/>
    <col min="776" max="776" width="7.140625" style="17" customWidth="1"/>
    <col min="777" max="777" width="7.42578125" style="17" customWidth="1"/>
    <col min="778" max="778" width="7.85546875" style="17" customWidth="1"/>
    <col min="779" max="779" width="8.42578125" style="17" customWidth="1"/>
    <col min="780" max="780" width="4.5703125" style="17" customWidth="1"/>
    <col min="781" max="781" width="7.85546875" style="17" customWidth="1"/>
    <col min="782" max="782" width="7.42578125" style="17" customWidth="1"/>
    <col min="783" max="783" width="8.140625" style="17" customWidth="1"/>
    <col min="784" max="784" width="7.85546875" style="17" customWidth="1"/>
    <col min="785" max="785" width="4.5703125" style="17" customWidth="1"/>
    <col min="786" max="786" width="4.85546875" style="17" customWidth="1"/>
    <col min="787" max="787" width="9.140625" style="17" customWidth="1"/>
    <col min="788" max="788" width="7" style="17" customWidth="1"/>
    <col min="789" max="789" width="8.42578125" style="17" customWidth="1"/>
    <col min="790" max="790" width="9" style="17" customWidth="1"/>
    <col min="791" max="793" width="4.5703125" style="17" customWidth="1"/>
    <col min="794" max="794" width="7.140625" style="17" customWidth="1"/>
    <col min="795" max="795" width="8.5703125" style="17" customWidth="1"/>
    <col min="796" max="799" width="4.5703125" style="17" customWidth="1"/>
    <col min="800" max="801" width="11.5703125" style="17"/>
    <col min="802" max="802" width="7.140625" style="17" customWidth="1"/>
    <col min="803" max="803" width="7.42578125" style="17" customWidth="1"/>
    <col min="804" max="804" width="6.5703125" style="17" customWidth="1"/>
    <col min="805" max="805" width="8.140625" style="17" customWidth="1"/>
    <col min="806" max="806" width="9.140625" style="17" customWidth="1"/>
    <col min="807" max="807" width="11.5703125" style="17"/>
    <col min="808" max="808" width="4.42578125" style="17" customWidth="1"/>
    <col min="809" max="809" width="4.85546875" style="17" customWidth="1"/>
    <col min="810" max="810" width="3.5703125" style="17" customWidth="1"/>
    <col min="811" max="811" width="4.42578125" style="17" customWidth="1"/>
    <col min="812" max="1024" width="11.5703125" style="17"/>
    <col min="1025" max="1025" width="1.85546875" style="17" customWidth="1"/>
    <col min="1026" max="1026" width="4.5703125" style="17" customWidth="1"/>
    <col min="1027" max="1027" width="8" style="17" customWidth="1"/>
    <col min="1028" max="1028" width="8.42578125" style="17" customWidth="1"/>
    <col min="1029" max="1031" width="4.5703125" style="17" customWidth="1"/>
    <col min="1032" max="1032" width="7.140625" style="17" customWidth="1"/>
    <col min="1033" max="1033" width="7.42578125" style="17" customWidth="1"/>
    <col min="1034" max="1034" width="7.85546875" style="17" customWidth="1"/>
    <col min="1035" max="1035" width="8.42578125" style="17" customWidth="1"/>
    <col min="1036" max="1036" width="4.5703125" style="17" customWidth="1"/>
    <col min="1037" max="1037" width="7.85546875" style="17" customWidth="1"/>
    <col min="1038" max="1038" width="7.42578125" style="17" customWidth="1"/>
    <col min="1039" max="1039" width="8.140625" style="17" customWidth="1"/>
    <col min="1040" max="1040" width="7.85546875" style="17" customWidth="1"/>
    <col min="1041" max="1041" width="4.5703125" style="17" customWidth="1"/>
    <col min="1042" max="1042" width="4.85546875" style="17" customWidth="1"/>
    <col min="1043" max="1043" width="9.140625" style="17" customWidth="1"/>
    <col min="1044" max="1044" width="7" style="17" customWidth="1"/>
    <col min="1045" max="1045" width="8.42578125" style="17" customWidth="1"/>
    <col min="1046" max="1046" width="9" style="17" customWidth="1"/>
    <col min="1047" max="1049" width="4.5703125" style="17" customWidth="1"/>
    <col min="1050" max="1050" width="7.140625" style="17" customWidth="1"/>
    <col min="1051" max="1051" width="8.5703125" style="17" customWidth="1"/>
    <col min="1052" max="1055" width="4.5703125" style="17" customWidth="1"/>
    <col min="1056" max="1057" width="11.5703125" style="17"/>
    <col min="1058" max="1058" width="7.140625" style="17" customWidth="1"/>
    <col min="1059" max="1059" width="7.42578125" style="17" customWidth="1"/>
    <col min="1060" max="1060" width="6.5703125" style="17" customWidth="1"/>
    <col min="1061" max="1061" width="8.140625" style="17" customWidth="1"/>
    <col min="1062" max="1062" width="9.140625" style="17" customWidth="1"/>
    <col min="1063" max="1063" width="11.5703125" style="17"/>
    <col min="1064" max="1064" width="4.42578125" style="17" customWidth="1"/>
    <col min="1065" max="1065" width="4.85546875" style="17" customWidth="1"/>
    <col min="1066" max="1066" width="3.5703125" style="17" customWidth="1"/>
    <col min="1067" max="1067" width="4.42578125" style="17" customWidth="1"/>
    <col min="1068" max="1280" width="11.5703125" style="17"/>
    <col min="1281" max="1281" width="1.85546875" style="17" customWidth="1"/>
    <col min="1282" max="1282" width="4.5703125" style="17" customWidth="1"/>
    <col min="1283" max="1283" width="8" style="17" customWidth="1"/>
    <col min="1284" max="1284" width="8.42578125" style="17" customWidth="1"/>
    <col min="1285" max="1287" width="4.5703125" style="17" customWidth="1"/>
    <col min="1288" max="1288" width="7.140625" style="17" customWidth="1"/>
    <col min="1289" max="1289" width="7.42578125" style="17" customWidth="1"/>
    <col min="1290" max="1290" width="7.85546875" style="17" customWidth="1"/>
    <col min="1291" max="1291" width="8.42578125" style="17" customWidth="1"/>
    <col min="1292" max="1292" width="4.5703125" style="17" customWidth="1"/>
    <col min="1293" max="1293" width="7.85546875" style="17" customWidth="1"/>
    <col min="1294" max="1294" width="7.42578125" style="17" customWidth="1"/>
    <col min="1295" max="1295" width="8.140625" style="17" customWidth="1"/>
    <col min="1296" max="1296" width="7.85546875" style="17" customWidth="1"/>
    <col min="1297" max="1297" width="4.5703125" style="17" customWidth="1"/>
    <col min="1298" max="1298" width="4.85546875" style="17" customWidth="1"/>
    <col min="1299" max="1299" width="9.140625" style="17" customWidth="1"/>
    <col min="1300" max="1300" width="7" style="17" customWidth="1"/>
    <col min="1301" max="1301" width="8.42578125" style="17" customWidth="1"/>
    <col min="1302" max="1302" width="9" style="17" customWidth="1"/>
    <col min="1303" max="1305" width="4.5703125" style="17" customWidth="1"/>
    <col min="1306" max="1306" width="7.140625" style="17" customWidth="1"/>
    <col min="1307" max="1307" width="8.5703125" style="17" customWidth="1"/>
    <col min="1308" max="1311" width="4.5703125" style="17" customWidth="1"/>
    <col min="1312" max="1313" width="11.5703125" style="17"/>
    <col min="1314" max="1314" width="7.140625" style="17" customWidth="1"/>
    <col min="1315" max="1315" width="7.42578125" style="17" customWidth="1"/>
    <col min="1316" max="1316" width="6.5703125" style="17" customWidth="1"/>
    <col min="1317" max="1317" width="8.140625" style="17" customWidth="1"/>
    <col min="1318" max="1318" width="9.140625" style="17" customWidth="1"/>
    <col min="1319" max="1319" width="11.5703125" style="17"/>
    <col min="1320" max="1320" width="4.42578125" style="17" customWidth="1"/>
    <col min="1321" max="1321" width="4.85546875" style="17" customWidth="1"/>
    <col min="1322" max="1322" width="3.5703125" style="17" customWidth="1"/>
    <col min="1323" max="1323" width="4.42578125" style="17" customWidth="1"/>
    <col min="1324" max="1536" width="11.5703125" style="17"/>
    <col min="1537" max="1537" width="1.85546875" style="17" customWidth="1"/>
    <col min="1538" max="1538" width="4.5703125" style="17" customWidth="1"/>
    <col min="1539" max="1539" width="8" style="17" customWidth="1"/>
    <col min="1540" max="1540" width="8.42578125" style="17" customWidth="1"/>
    <col min="1541" max="1543" width="4.5703125" style="17" customWidth="1"/>
    <col min="1544" max="1544" width="7.140625" style="17" customWidth="1"/>
    <col min="1545" max="1545" width="7.42578125" style="17" customWidth="1"/>
    <col min="1546" max="1546" width="7.85546875" style="17" customWidth="1"/>
    <col min="1547" max="1547" width="8.42578125" style="17" customWidth="1"/>
    <col min="1548" max="1548" width="4.5703125" style="17" customWidth="1"/>
    <col min="1549" max="1549" width="7.85546875" style="17" customWidth="1"/>
    <col min="1550" max="1550" width="7.42578125" style="17" customWidth="1"/>
    <col min="1551" max="1551" width="8.140625" style="17" customWidth="1"/>
    <col min="1552" max="1552" width="7.85546875" style="17" customWidth="1"/>
    <col min="1553" max="1553" width="4.5703125" style="17" customWidth="1"/>
    <col min="1554" max="1554" width="4.85546875" style="17" customWidth="1"/>
    <col min="1555" max="1555" width="9.140625" style="17" customWidth="1"/>
    <col min="1556" max="1556" width="7" style="17" customWidth="1"/>
    <col min="1557" max="1557" width="8.42578125" style="17" customWidth="1"/>
    <col min="1558" max="1558" width="9" style="17" customWidth="1"/>
    <col min="1559" max="1561" width="4.5703125" style="17" customWidth="1"/>
    <col min="1562" max="1562" width="7.140625" style="17" customWidth="1"/>
    <col min="1563" max="1563" width="8.5703125" style="17" customWidth="1"/>
    <col min="1564" max="1567" width="4.5703125" style="17" customWidth="1"/>
    <col min="1568" max="1569" width="11.5703125" style="17"/>
    <col min="1570" max="1570" width="7.140625" style="17" customWidth="1"/>
    <col min="1571" max="1571" width="7.42578125" style="17" customWidth="1"/>
    <col min="1572" max="1572" width="6.5703125" style="17" customWidth="1"/>
    <col min="1573" max="1573" width="8.140625" style="17" customWidth="1"/>
    <col min="1574" max="1574" width="9.140625" style="17" customWidth="1"/>
    <col min="1575" max="1575" width="11.5703125" style="17"/>
    <col min="1576" max="1576" width="4.42578125" style="17" customWidth="1"/>
    <col min="1577" max="1577" width="4.85546875" style="17" customWidth="1"/>
    <col min="1578" max="1578" width="3.5703125" style="17" customWidth="1"/>
    <col min="1579" max="1579" width="4.42578125" style="17" customWidth="1"/>
    <col min="1580" max="1792" width="11.5703125" style="17"/>
    <col min="1793" max="1793" width="1.85546875" style="17" customWidth="1"/>
    <col min="1794" max="1794" width="4.5703125" style="17" customWidth="1"/>
    <col min="1795" max="1795" width="8" style="17" customWidth="1"/>
    <col min="1796" max="1796" width="8.42578125" style="17" customWidth="1"/>
    <col min="1797" max="1799" width="4.5703125" style="17" customWidth="1"/>
    <col min="1800" max="1800" width="7.140625" style="17" customWidth="1"/>
    <col min="1801" max="1801" width="7.42578125" style="17" customWidth="1"/>
    <col min="1802" max="1802" width="7.85546875" style="17" customWidth="1"/>
    <col min="1803" max="1803" width="8.42578125" style="17" customWidth="1"/>
    <col min="1804" max="1804" width="4.5703125" style="17" customWidth="1"/>
    <col min="1805" max="1805" width="7.85546875" style="17" customWidth="1"/>
    <col min="1806" max="1806" width="7.42578125" style="17" customWidth="1"/>
    <col min="1807" max="1807" width="8.140625" style="17" customWidth="1"/>
    <col min="1808" max="1808" width="7.85546875" style="17" customWidth="1"/>
    <col min="1809" max="1809" width="4.5703125" style="17" customWidth="1"/>
    <col min="1810" max="1810" width="4.85546875" style="17" customWidth="1"/>
    <col min="1811" max="1811" width="9.140625" style="17" customWidth="1"/>
    <col min="1812" max="1812" width="7" style="17" customWidth="1"/>
    <col min="1813" max="1813" width="8.42578125" style="17" customWidth="1"/>
    <col min="1814" max="1814" width="9" style="17" customWidth="1"/>
    <col min="1815" max="1817" width="4.5703125" style="17" customWidth="1"/>
    <col min="1818" max="1818" width="7.140625" style="17" customWidth="1"/>
    <col min="1819" max="1819" width="8.5703125" style="17" customWidth="1"/>
    <col min="1820" max="1823" width="4.5703125" style="17" customWidth="1"/>
    <col min="1824" max="1825" width="11.5703125" style="17"/>
    <col min="1826" max="1826" width="7.140625" style="17" customWidth="1"/>
    <col min="1827" max="1827" width="7.42578125" style="17" customWidth="1"/>
    <col min="1828" max="1828" width="6.5703125" style="17" customWidth="1"/>
    <col min="1829" max="1829" width="8.140625" style="17" customWidth="1"/>
    <col min="1830" max="1830" width="9.140625" style="17" customWidth="1"/>
    <col min="1831" max="1831" width="11.5703125" style="17"/>
    <col min="1832" max="1832" width="4.42578125" style="17" customWidth="1"/>
    <col min="1833" max="1833" width="4.85546875" style="17" customWidth="1"/>
    <col min="1834" max="1834" width="3.5703125" style="17" customWidth="1"/>
    <col min="1835" max="1835" width="4.42578125" style="17" customWidth="1"/>
    <col min="1836" max="2048" width="11.5703125" style="17"/>
    <col min="2049" max="2049" width="1.85546875" style="17" customWidth="1"/>
    <col min="2050" max="2050" width="4.5703125" style="17" customWidth="1"/>
    <col min="2051" max="2051" width="8" style="17" customWidth="1"/>
    <col min="2052" max="2052" width="8.42578125" style="17" customWidth="1"/>
    <col min="2053" max="2055" width="4.5703125" style="17" customWidth="1"/>
    <col min="2056" max="2056" width="7.140625" style="17" customWidth="1"/>
    <col min="2057" max="2057" width="7.42578125" style="17" customWidth="1"/>
    <col min="2058" max="2058" width="7.85546875" style="17" customWidth="1"/>
    <col min="2059" max="2059" width="8.42578125" style="17" customWidth="1"/>
    <col min="2060" max="2060" width="4.5703125" style="17" customWidth="1"/>
    <col min="2061" max="2061" width="7.85546875" style="17" customWidth="1"/>
    <col min="2062" max="2062" width="7.42578125" style="17" customWidth="1"/>
    <col min="2063" max="2063" width="8.140625" style="17" customWidth="1"/>
    <col min="2064" max="2064" width="7.85546875" style="17" customWidth="1"/>
    <col min="2065" max="2065" width="4.5703125" style="17" customWidth="1"/>
    <col min="2066" max="2066" width="4.85546875" style="17" customWidth="1"/>
    <col min="2067" max="2067" width="9.140625" style="17" customWidth="1"/>
    <col min="2068" max="2068" width="7" style="17" customWidth="1"/>
    <col min="2069" max="2069" width="8.42578125" style="17" customWidth="1"/>
    <col min="2070" max="2070" width="9" style="17" customWidth="1"/>
    <col min="2071" max="2073" width="4.5703125" style="17" customWidth="1"/>
    <col min="2074" max="2074" width="7.140625" style="17" customWidth="1"/>
    <col min="2075" max="2075" width="8.5703125" style="17" customWidth="1"/>
    <col min="2076" max="2079" width="4.5703125" style="17" customWidth="1"/>
    <col min="2080" max="2081" width="11.5703125" style="17"/>
    <col min="2082" max="2082" width="7.140625" style="17" customWidth="1"/>
    <col min="2083" max="2083" width="7.42578125" style="17" customWidth="1"/>
    <col min="2084" max="2084" width="6.5703125" style="17" customWidth="1"/>
    <col min="2085" max="2085" width="8.140625" style="17" customWidth="1"/>
    <col min="2086" max="2086" width="9.140625" style="17" customWidth="1"/>
    <col min="2087" max="2087" width="11.5703125" style="17"/>
    <col min="2088" max="2088" width="4.42578125" style="17" customWidth="1"/>
    <col min="2089" max="2089" width="4.85546875" style="17" customWidth="1"/>
    <col min="2090" max="2090" width="3.5703125" style="17" customWidth="1"/>
    <col min="2091" max="2091" width="4.42578125" style="17" customWidth="1"/>
    <col min="2092" max="2304" width="11.5703125" style="17"/>
    <col min="2305" max="2305" width="1.85546875" style="17" customWidth="1"/>
    <col min="2306" max="2306" width="4.5703125" style="17" customWidth="1"/>
    <col min="2307" max="2307" width="8" style="17" customWidth="1"/>
    <col min="2308" max="2308" width="8.42578125" style="17" customWidth="1"/>
    <col min="2309" max="2311" width="4.5703125" style="17" customWidth="1"/>
    <col min="2312" max="2312" width="7.140625" style="17" customWidth="1"/>
    <col min="2313" max="2313" width="7.42578125" style="17" customWidth="1"/>
    <col min="2314" max="2314" width="7.85546875" style="17" customWidth="1"/>
    <col min="2315" max="2315" width="8.42578125" style="17" customWidth="1"/>
    <col min="2316" max="2316" width="4.5703125" style="17" customWidth="1"/>
    <col min="2317" max="2317" width="7.85546875" style="17" customWidth="1"/>
    <col min="2318" max="2318" width="7.42578125" style="17" customWidth="1"/>
    <col min="2319" max="2319" width="8.140625" style="17" customWidth="1"/>
    <col min="2320" max="2320" width="7.85546875" style="17" customWidth="1"/>
    <col min="2321" max="2321" width="4.5703125" style="17" customWidth="1"/>
    <col min="2322" max="2322" width="4.85546875" style="17" customWidth="1"/>
    <col min="2323" max="2323" width="9.140625" style="17" customWidth="1"/>
    <col min="2324" max="2324" width="7" style="17" customWidth="1"/>
    <col min="2325" max="2325" width="8.42578125" style="17" customWidth="1"/>
    <col min="2326" max="2326" width="9" style="17" customWidth="1"/>
    <col min="2327" max="2329" width="4.5703125" style="17" customWidth="1"/>
    <col min="2330" max="2330" width="7.140625" style="17" customWidth="1"/>
    <col min="2331" max="2331" width="8.5703125" style="17" customWidth="1"/>
    <col min="2332" max="2335" width="4.5703125" style="17" customWidth="1"/>
    <col min="2336" max="2337" width="11.5703125" style="17"/>
    <col min="2338" max="2338" width="7.140625" style="17" customWidth="1"/>
    <col min="2339" max="2339" width="7.42578125" style="17" customWidth="1"/>
    <col min="2340" max="2340" width="6.5703125" style="17" customWidth="1"/>
    <col min="2341" max="2341" width="8.140625" style="17" customWidth="1"/>
    <col min="2342" max="2342" width="9.140625" style="17" customWidth="1"/>
    <col min="2343" max="2343" width="11.5703125" style="17"/>
    <col min="2344" max="2344" width="4.42578125" style="17" customWidth="1"/>
    <col min="2345" max="2345" width="4.85546875" style="17" customWidth="1"/>
    <col min="2346" max="2346" width="3.5703125" style="17" customWidth="1"/>
    <col min="2347" max="2347" width="4.42578125" style="17" customWidth="1"/>
    <col min="2348" max="2560" width="11.5703125" style="17"/>
    <col min="2561" max="2561" width="1.85546875" style="17" customWidth="1"/>
    <col min="2562" max="2562" width="4.5703125" style="17" customWidth="1"/>
    <col min="2563" max="2563" width="8" style="17" customWidth="1"/>
    <col min="2564" max="2564" width="8.42578125" style="17" customWidth="1"/>
    <col min="2565" max="2567" width="4.5703125" style="17" customWidth="1"/>
    <col min="2568" max="2568" width="7.140625" style="17" customWidth="1"/>
    <col min="2569" max="2569" width="7.42578125" style="17" customWidth="1"/>
    <col min="2570" max="2570" width="7.85546875" style="17" customWidth="1"/>
    <col min="2571" max="2571" width="8.42578125" style="17" customWidth="1"/>
    <col min="2572" max="2572" width="4.5703125" style="17" customWidth="1"/>
    <col min="2573" max="2573" width="7.85546875" style="17" customWidth="1"/>
    <col min="2574" max="2574" width="7.42578125" style="17" customWidth="1"/>
    <col min="2575" max="2575" width="8.140625" style="17" customWidth="1"/>
    <col min="2576" max="2576" width="7.85546875" style="17" customWidth="1"/>
    <col min="2577" max="2577" width="4.5703125" style="17" customWidth="1"/>
    <col min="2578" max="2578" width="4.85546875" style="17" customWidth="1"/>
    <col min="2579" max="2579" width="9.140625" style="17" customWidth="1"/>
    <col min="2580" max="2580" width="7" style="17" customWidth="1"/>
    <col min="2581" max="2581" width="8.42578125" style="17" customWidth="1"/>
    <col min="2582" max="2582" width="9" style="17" customWidth="1"/>
    <col min="2583" max="2585" width="4.5703125" style="17" customWidth="1"/>
    <col min="2586" max="2586" width="7.140625" style="17" customWidth="1"/>
    <col min="2587" max="2587" width="8.5703125" style="17" customWidth="1"/>
    <col min="2588" max="2591" width="4.5703125" style="17" customWidth="1"/>
    <col min="2592" max="2593" width="11.5703125" style="17"/>
    <col min="2594" max="2594" width="7.140625" style="17" customWidth="1"/>
    <col min="2595" max="2595" width="7.42578125" style="17" customWidth="1"/>
    <col min="2596" max="2596" width="6.5703125" style="17" customWidth="1"/>
    <col min="2597" max="2597" width="8.140625" style="17" customWidth="1"/>
    <col min="2598" max="2598" width="9.140625" style="17" customWidth="1"/>
    <col min="2599" max="2599" width="11.5703125" style="17"/>
    <col min="2600" max="2600" width="4.42578125" style="17" customWidth="1"/>
    <col min="2601" max="2601" width="4.85546875" style="17" customWidth="1"/>
    <col min="2602" max="2602" width="3.5703125" style="17" customWidth="1"/>
    <col min="2603" max="2603" width="4.42578125" style="17" customWidth="1"/>
    <col min="2604" max="2816" width="11.5703125" style="17"/>
    <col min="2817" max="2817" width="1.85546875" style="17" customWidth="1"/>
    <col min="2818" max="2818" width="4.5703125" style="17" customWidth="1"/>
    <col min="2819" max="2819" width="8" style="17" customWidth="1"/>
    <col min="2820" max="2820" width="8.42578125" style="17" customWidth="1"/>
    <col min="2821" max="2823" width="4.5703125" style="17" customWidth="1"/>
    <col min="2824" max="2824" width="7.140625" style="17" customWidth="1"/>
    <col min="2825" max="2825" width="7.42578125" style="17" customWidth="1"/>
    <col min="2826" max="2826" width="7.85546875" style="17" customWidth="1"/>
    <col min="2827" max="2827" width="8.42578125" style="17" customWidth="1"/>
    <col min="2828" max="2828" width="4.5703125" style="17" customWidth="1"/>
    <col min="2829" max="2829" width="7.85546875" style="17" customWidth="1"/>
    <col min="2830" max="2830" width="7.42578125" style="17" customWidth="1"/>
    <col min="2831" max="2831" width="8.140625" style="17" customWidth="1"/>
    <col min="2832" max="2832" width="7.85546875" style="17" customWidth="1"/>
    <col min="2833" max="2833" width="4.5703125" style="17" customWidth="1"/>
    <col min="2834" max="2834" width="4.85546875" style="17" customWidth="1"/>
    <col min="2835" max="2835" width="9.140625" style="17" customWidth="1"/>
    <col min="2836" max="2836" width="7" style="17" customWidth="1"/>
    <col min="2837" max="2837" width="8.42578125" style="17" customWidth="1"/>
    <col min="2838" max="2838" width="9" style="17" customWidth="1"/>
    <col min="2839" max="2841" width="4.5703125" style="17" customWidth="1"/>
    <col min="2842" max="2842" width="7.140625" style="17" customWidth="1"/>
    <col min="2843" max="2843" width="8.5703125" style="17" customWidth="1"/>
    <col min="2844" max="2847" width="4.5703125" style="17" customWidth="1"/>
    <col min="2848" max="2849" width="11.5703125" style="17"/>
    <col min="2850" max="2850" width="7.140625" style="17" customWidth="1"/>
    <col min="2851" max="2851" width="7.42578125" style="17" customWidth="1"/>
    <col min="2852" max="2852" width="6.5703125" style="17" customWidth="1"/>
    <col min="2853" max="2853" width="8.140625" style="17" customWidth="1"/>
    <col min="2854" max="2854" width="9.140625" style="17" customWidth="1"/>
    <col min="2855" max="2855" width="11.5703125" style="17"/>
    <col min="2856" max="2856" width="4.42578125" style="17" customWidth="1"/>
    <col min="2857" max="2857" width="4.85546875" style="17" customWidth="1"/>
    <col min="2858" max="2858" width="3.5703125" style="17" customWidth="1"/>
    <col min="2859" max="2859" width="4.42578125" style="17" customWidth="1"/>
    <col min="2860" max="3072" width="11.5703125" style="17"/>
    <col min="3073" max="3073" width="1.85546875" style="17" customWidth="1"/>
    <col min="3074" max="3074" width="4.5703125" style="17" customWidth="1"/>
    <col min="3075" max="3075" width="8" style="17" customWidth="1"/>
    <col min="3076" max="3076" width="8.42578125" style="17" customWidth="1"/>
    <col min="3077" max="3079" width="4.5703125" style="17" customWidth="1"/>
    <col min="3080" max="3080" width="7.140625" style="17" customWidth="1"/>
    <col min="3081" max="3081" width="7.42578125" style="17" customWidth="1"/>
    <col min="3082" max="3082" width="7.85546875" style="17" customWidth="1"/>
    <col min="3083" max="3083" width="8.42578125" style="17" customWidth="1"/>
    <col min="3084" max="3084" width="4.5703125" style="17" customWidth="1"/>
    <col min="3085" max="3085" width="7.85546875" style="17" customWidth="1"/>
    <col min="3086" max="3086" width="7.42578125" style="17" customWidth="1"/>
    <col min="3087" max="3087" width="8.140625" style="17" customWidth="1"/>
    <col min="3088" max="3088" width="7.85546875" style="17" customWidth="1"/>
    <col min="3089" max="3089" width="4.5703125" style="17" customWidth="1"/>
    <col min="3090" max="3090" width="4.85546875" style="17" customWidth="1"/>
    <col min="3091" max="3091" width="9.140625" style="17" customWidth="1"/>
    <col min="3092" max="3092" width="7" style="17" customWidth="1"/>
    <col min="3093" max="3093" width="8.42578125" style="17" customWidth="1"/>
    <col min="3094" max="3094" width="9" style="17" customWidth="1"/>
    <col min="3095" max="3097" width="4.5703125" style="17" customWidth="1"/>
    <col min="3098" max="3098" width="7.140625" style="17" customWidth="1"/>
    <col min="3099" max="3099" width="8.5703125" style="17" customWidth="1"/>
    <col min="3100" max="3103" width="4.5703125" style="17" customWidth="1"/>
    <col min="3104" max="3105" width="11.5703125" style="17"/>
    <col min="3106" max="3106" width="7.140625" style="17" customWidth="1"/>
    <col min="3107" max="3107" width="7.42578125" style="17" customWidth="1"/>
    <col min="3108" max="3108" width="6.5703125" style="17" customWidth="1"/>
    <col min="3109" max="3109" width="8.140625" style="17" customWidth="1"/>
    <col min="3110" max="3110" width="9.140625" style="17" customWidth="1"/>
    <col min="3111" max="3111" width="11.5703125" style="17"/>
    <col min="3112" max="3112" width="4.42578125" style="17" customWidth="1"/>
    <col min="3113" max="3113" width="4.85546875" style="17" customWidth="1"/>
    <col min="3114" max="3114" width="3.5703125" style="17" customWidth="1"/>
    <col min="3115" max="3115" width="4.42578125" style="17" customWidth="1"/>
    <col min="3116" max="3328" width="11.5703125" style="17"/>
    <col min="3329" max="3329" width="1.85546875" style="17" customWidth="1"/>
    <col min="3330" max="3330" width="4.5703125" style="17" customWidth="1"/>
    <col min="3331" max="3331" width="8" style="17" customWidth="1"/>
    <col min="3332" max="3332" width="8.42578125" style="17" customWidth="1"/>
    <col min="3333" max="3335" width="4.5703125" style="17" customWidth="1"/>
    <col min="3336" max="3336" width="7.140625" style="17" customWidth="1"/>
    <col min="3337" max="3337" width="7.42578125" style="17" customWidth="1"/>
    <col min="3338" max="3338" width="7.85546875" style="17" customWidth="1"/>
    <col min="3339" max="3339" width="8.42578125" style="17" customWidth="1"/>
    <col min="3340" max="3340" width="4.5703125" style="17" customWidth="1"/>
    <col min="3341" max="3341" width="7.85546875" style="17" customWidth="1"/>
    <col min="3342" max="3342" width="7.42578125" style="17" customWidth="1"/>
    <col min="3343" max="3343" width="8.140625" style="17" customWidth="1"/>
    <col min="3344" max="3344" width="7.85546875" style="17" customWidth="1"/>
    <col min="3345" max="3345" width="4.5703125" style="17" customWidth="1"/>
    <col min="3346" max="3346" width="4.85546875" style="17" customWidth="1"/>
    <col min="3347" max="3347" width="9.140625" style="17" customWidth="1"/>
    <col min="3348" max="3348" width="7" style="17" customWidth="1"/>
    <col min="3349" max="3349" width="8.42578125" style="17" customWidth="1"/>
    <col min="3350" max="3350" width="9" style="17" customWidth="1"/>
    <col min="3351" max="3353" width="4.5703125" style="17" customWidth="1"/>
    <col min="3354" max="3354" width="7.140625" style="17" customWidth="1"/>
    <col min="3355" max="3355" width="8.5703125" style="17" customWidth="1"/>
    <col min="3356" max="3359" width="4.5703125" style="17" customWidth="1"/>
    <col min="3360" max="3361" width="11.5703125" style="17"/>
    <col min="3362" max="3362" width="7.140625" style="17" customWidth="1"/>
    <col min="3363" max="3363" width="7.42578125" style="17" customWidth="1"/>
    <col min="3364" max="3364" width="6.5703125" style="17" customWidth="1"/>
    <col min="3365" max="3365" width="8.140625" style="17" customWidth="1"/>
    <col min="3366" max="3366" width="9.140625" style="17" customWidth="1"/>
    <col min="3367" max="3367" width="11.5703125" style="17"/>
    <col min="3368" max="3368" width="4.42578125" style="17" customWidth="1"/>
    <col min="3369" max="3369" width="4.85546875" style="17" customWidth="1"/>
    <col min="3370" max="3370" width="3.5703125" style="17" customWidth="1"/>
    <col min="3371" max="3371" width="4.42578125" style="17" customWidth="1"/>
    <col min="3372" max="3584" width="11.5703125" style="17"/>
    <col min="3585" max="3585" width="1.85546875" style="17" customWidth="1"/>
    <col min="3586" max="3586" width="4.5703125" style="17" customWidth="1"/>
    <col min="3587" max="3587" width="8" style="17" customWidth="1"/>
    <col min="3588" max="3588" width="8.42578125" style="17" customWidth="1"/>
    <col min="3589" max="3591" width="4.5703125" style="17" customWidth="1"/>
    <col min="3592" max="3592" width="7.140625" style="17" customWidth="1"/>
    <col min="3593" max="3593" width="7.42578125" style="17" customWidth="1"/>
    <col min="3594" max="3594" width="7.85546875" style="17" customWidth="1"/>
    <col min="3595" max="3595" width="8.42578125" style="17" customWidth="1"/>
    <col min="3596" max="3596" width="4.5703125" style="17" customWidth="1"/>
    <col min="3597" max="3597" width="7.85546875" style="17" customWidth="1"/>
    <col min="3598" max="3598" width="7.42578125" style="17" customWidth="1"/>
    <col min="3599" max="3599" width="8.140625" style="17" customWidth="1"/>
    <col min="3600" max="3600" width="7.85546875" style="17" customWidth="1"/>
    <col min="3601" max="3601" width="4.5703125" style="17" customWidth="1"/>
    <col min="3602" max="3602" width="4.85546875" style="17" customWidth="1"/>
    <col min="3603" max="3603" width="9.140625" style="17" customWidth="1"/>
    <col min="3604" max="3604" width="7" style="17" customWidth="1"/>
    <col min="3605" max="3605" width="8.42578125" style="17" customWidth="1"/>
    <col min="3606" max="3606" width="9" style="17" customWidth="1"/>
    <col min="3607" max="3609" width="4.5703125" style="17" customWidth="1"/>
    <col min="3610" max="3610" width="7.140625" style="17" customWidth="1"/>
    <col min="3611" max="3611" width="8.5703125" style="17" customWidth="1"/>
    <col min="3612" max="3615" width="4.5703125" style="17" customWidth="1"/>
    <col min="3616" max="3617" width="11.5703125" style="17"/>
    <col min="3618" max="3618" width="7.140625" style="17" customWidth="1"/>
    <col min="3619" max="3619" width="7.42578125" style="17" customWidth="1"/>
    <col min="3620" max="3620" width="6.5703125" style="17" customWidth="1"/>
    <col min="3621" max="3621" width="8.140625" style="17" customWidth="1"/>
    <col min="3622" max="3622" width="9.140625" style="17" customWidth="1"/>
    <col min="3623" max="3623" width="11.5703125" style="17"/>
    <col min="3624" max="3624" width="4.42578125" style="17" customWidth="1"/>
    <col min="3625" max="3625" width="4.85546875" style="17" customWidth="1"/>
    <col min="3626" max="3626" width="3.5703125" style="17" customWidth="1"/>
    <col min="3627" max="3627" width="4.42578125" style="17" customWidth="1"/>
    <col min="3628" max="3840" width="11.5703125" style="17"/>
    <col min="3841" max="3841" width="1.85546875" style="17" customWidth="1"/>
    <col min="3842" max="3842" width="4.5703125" style="17" customWidth="1"/>
    <col min="3843" max="3843" width="8" style="17" customWidth="1"/>
    <col min="3844" max="3844" width="8.42578125" style="17" customWidth="1"/>
    <col min="3845" max="3847" width="4.5703125" style="17" customWidth="1"/>
    <col min="3848" max="3848" width="7.140625" style="17" customWidth="1"/>
    <col min="3849" max="3849" width="7.42578125" style="17" customWidth="1"/>
    <col min="3850" max="3850" width="7.85546875" style="17" customWidth="1"/>
    <col min="3851" max="3851" width="8.42578125" style="17" customWidth="1"/>
    <col min="3852" max="3852" width="4.5703125" style="17" customWidth="1"/>
    <col min="3853" max="3853" width="7.85546875" style="17" customWidth="1"/>
    <col min="3854" max="3854" width="7.42578125" style="17" customWidth="1"/>
    <col min="3855" max="3855" width="8.140625" style="17" customWidth="1"/>
    <col min="3856" max="3856" width="7.85546875" style="17" customWidth="1"/>
    <col min="3857" max="3857" width="4.5703125" style="17" customWidth="1"/>
    <col min="3858" max="3858" width="4.85546875" style="17" customWidth="1"/>
    <col min="3859" max="3859" width="9.140625" style="17" customWidth="1"/>
    <col min="3860" max="3860" width="7" style="17" customWidth="1"/>
    <col min="3861" max="3861" width="8.42578125" style="17" customWidth="1"/>
    <col min="3862" max="3862" width="9" style="17" customWidth="1"/>
    <col min="3863" max="3865" width="4.5703125" style="17" customWidth="1"/>
    <col min="3866" max="3866" width="7.140625" style="17" customWidth="1"/>
    <col min="3867" max="3867" width="8.5703125" style="17" customWidth="1"/>
    <col min="3868" max="3871" width="4.5703125" style="17" customWidth="1"/>
    <col min="3872" max="3873" width="11.5703125" style="17"/>
    <col min="3874" max="3874" width="7.140625" style="17" customWidth="1"/>
    <col min="3875" max="3875" width="7.42578125" style="17" customWidth="1"/>
    <col min="3876" max="3876" width="6.5703125" style="17" customWidth="1"/>
    <col min="3877" max="3877" width="8.140625" style="17" customWidth="1"/>
    <col min="3878" max="3878" width="9.140625" style="17" customWidth="1"/>
    <col min="3879" max="3879" width="11.5703125" style="17"/>
    <col min="3880" max="3880" width="4.42578125" style="17" customWidth="1"/>
    <col min="3881" max="3881" width="4.85546875" style="17" customWidth="1"/>
    <col min="3882" max="3882" width="3.5703125" style="17" customWidth="1"/>
    <col min="3883" max="3883" width="4.42578125" style="17" customWidth="1"/>
    <col min="3884" max="4096" width="11.5703125" style="17"/>
    <col min="4097" max="4097" width="1.85546875" style="17" customWidth="1"/>
    <col min="4098" max="4098" width="4.5703125" style="17" customWidth="1"/>
    <col min="4099" max="4099" width="8" style="17" customWidth="1"/>
    <col min="4100" max="4100" width="8.42578125" style="17" customWidth="1"/>
    <col min="4101" max="4103" width="4.5703125" style="17" customWidth="1"/>
    <col min="4104" max="4104" width="7.140625" style="17" customWidth="1"/>
    <col min="4105" max="4105" width="7.42578125" style="17" customWidth="1"/>
    <col min="4106" max="4106" width="7.85546875" style="17" customWidth="1"/>
    <col min="4107" max="4107" width="8.42578125" style="17" customWidth="1"/>
    <col min="4108" max="4108" width="4.5703125" style="17" customWidth="1"/>
    <col min="4109" max="4109" width="7.85546875" style="17" customWidth="1"/>
    <col min="4110" max="4110" width="7.42578125" style="17" customWidth="1"/>
    <col min="4111" max="4111" width="8.140625" style="17" customWidth="1"/>
    <col min="4112" max="4112" width="7.85546875" style="17" customWidth="1"/>
    <col min="4113" max="4113" width="4.5703125" style="17" customWidth="1"/>
    <col min="4114" max="4114" width="4.85546875" style="17" customWidth="1"/>
    <col min="4115" max="4115" width="9.140625" style="17" customWidth="1"/>
    <col min="4116" max="4116" width="7" style="17" customWidth="1"/>
    <col min="4117" max="4117" width="8.42578125" style="17" customWidth="1"/>
    <col min="4118" max="4118" width="9" style="17" customWidth="1"/>
    <col min="4119" max="4121" width="4.5703125" style="17" customWidth="1"/>
    <col min="4122" max="4122" width="7.140625" style="17" customWidth="1"/>
    <col min="4123" max="4123" width="8.5703125" style="17" customWidth="1"/>
    <col min="4124" max="4127" width="4.5703125" style="17" customWidth="1"/>
    <col min="4128" max="4129" width="11.5703125" style="17"/>
    <col min="4130" max="4130" width="7.140625" style="17" customWidth="1"/>
    <col min="4131" max="4131" width="7.42578125" style="17" customWidth="1"/>
    <col min="4132" max="4132" width="6.5703125" style="17" customWidth="1"/>
    <col min="4133" max="4133" width="8.140625" style="17" customWidth="1"/>
    <col min="4134" max="4134" width="9.140625" style="17" customWidth="1"/>
    <col min="4135" max="4135" width="11.5703125" style="17"/>
    <col min="4136" max="4136" width="4.42578125" style="17" customWidth="1"/>
    <col min="4137" max="4137" width="4.85546875" style="17" customWidth="1"/>
    <col min="4138" max="4138" width="3.5703125" style="17" customWidth="1"/>
    <col min="4139" max="4139" width="4.42578125" style="17" customWidth="1"/>
    <col min="4140" max="4352" width="11.5703125" style="17"/>
    <col min="4353" max="4353" width="1.85546875" style="17" customWidth="1"/>
    <col min="4354" max="4354" width="4.5703125" style="17" customWidth="1"/>
    <col min="4355" max="4355" width="8" style="17" customWidth="1"/>
    <col min="4356" max="4356" width="8.42578125" style="17" customWidth="1"/>
    <col min="4357" max="4359" width="4.5703125" style="17" customWidth="1"/>
    <col min="4360" max="4360" width="7.140625" style="17" customWidth="1"/>
    <col min="4361" max="4361" width="7.42578125" style="17" customWidth="1"/>
    <col min="4362" max="4362" width="7.85546875" style="17" customWidth="1"/>
    <col min="4363" max="4363" width="8.42578125" style="17" customWidth="1"/>
    <col min="4364" max="4364" width="4.5703125" style="17" customWidth="1"/>
    <col min="4365" max="4365" width="7.85546875" style="17" customWidth="1"/>
    <col min="4366" max="4366" width="7.42578125" style="17" customWidth="1"/>
    <col min="4367" max="4367" width="8.140625" style="17" customWidth="1"/>
    <col min="4368" max="4368" width="7.85546875" style="17" customWidth="1"/>
    <col min="4369" max="4369" width="4.5703125" style="17" customWidth="1"/>
    <col min="4370" max="4370" width="4.85546875" style="17" customWidth="1"/>
    <col min="4371" max="4371" width="9.140625" style="17" customWidth="1"/>
    <col min="4372" max="4372" width="7" style="17" customWidth="1"/>
    <col min="4373" max="4373" width="8.42578125" style="17" customWidth="1"/>
    <col min="4374" max="4374" width="9" style="17" customWidth="1"/>
    <col min="4375" max="4377" width="4.5703125" style="17" customWidth="1"/>
    <col min="4378" max="4378" width="7.140625" style="17" customWidth="1"/>
    <col min="4379" max="4379" width="8.5703125" style="17" customWidth="1"/>
    <col min="4380" max="4383" width="4.5703125" style="17" customWidth="1"/>
    <col min="4384" max="4385" width="11.5703125" style="17"/>
    <col min="4386" max="4386" width="7.140625" style="17" customWidth="1"/>
    <col min="4387" max="4387" width="7.42578125" style="17" customWidth="1"/>
    <col min="4388" max="4388" width="6.5703125" style="17" customWidth="1"/>
    <col min="4389" max="4389" width="8.140625" style="17" customWidth="1"/>
    <col min="4390" max="4390" width="9.140625" style="17" customWidth="1"/>
    <col min="4391" max="4391" width="11.5703125" style="17"/>
    <col min="4392" max="4392" width="4.42578125" style="17" customWidth="1"/>
    <col min="4393" max="4393" width="4.85546875" style="17" customWidth="1"/>
    <col min="4394" max="4394" width="3.5703125" style="17" customWidth="1"/>
    <col min="4395" max="4395" width="4.42578125" style="17" customWidth="1"/>
    <col min="4396" max="4608" width="11.5703125" style="17"/>
    <col min="4609" max="4609" width="1.85546875" style="17" customWidth="1"/>
    <col min="4610" max="4610" width="4.5703125" style="17" customWidth="1"/>
    <col min="4611" max="4611" width="8" style="17" customWidth="1"/>
    <col min="4612" max="4612" width="8.42578125" style="17" customWidth="1"/>
    <col min="4613" max="4615" width="4.5703125" style="17" customWidth="1"/>
    <col min="4616" max="4616" width="7.140625" style="17" customWidth="1"/>
    <col min="4617" max="4617" width="7.42578125" style="17" customWidth="1"/>
    <col min="4618" max="4618" width="7.85546875" style="17" customWidth="1"/>
    <col min="4619" max="4619" width="8.42578125" style="17" customWidth="1"/>
    <col min="4620" max="4620" width="4.5703125" style="17" customWidth="1"/>
    <col min="4621" max="4621" width="7.85546875" style="17" customWidth="1"/>
    <col min="4622" max="4622" width="7.42578125" style="17" customWidth="1"/>
    <col min="4623" max="4623" width="8.140625" style="17" customWidth="1"/>
    <col min="4624" max="4624" width="7.85546875" style="17" customWidth="1"/>
    <col min="4625" max="4625" width="4.5703125" style="17" customWidth="1"/>
    <col min="4626" max="4626" width="4.85546875" style="17" customWidth="1"/>
    <col min="4627" max="4627" width="9.140625" style="17" customWidth="1"/>
    <col min="4628" max="4628" width="7" style="17" customWidth="1"/>
    <col min="4629" max="4629" width="8.42578125" style="17" customWidth="1"/>
    <col min="4630" max="4630" width="9" style="17" customWidth="1"/>
    <col min="4631" max="4633" width="4.5703125" style="17" customWidth="1"/>
    <col min="4634" max="4634" width="7.140625" style="17" customWidth="1"/>
    <col min="4635" max="4635" width="8.5703125" style="17" customWidth="1"/>
    <col min="4636" max="4639" width="4.5703125" style="17" customWidth="1"/>
    <col min="4640" max="4641" width="11.5703125" style="17"/>
    <col min="4642" max="4642" width="7.140625" style="17" customWidth="1"/>
    <col min="4643" max="4643" width="7.42578125" style="17" customWidth="1"/>
    <col min="4644" max="4644" width="6.5703125" style="17" customWidth="1"/>
    <col min="4645" max="4645" width="8.140625" style="17" customWidth="1"/>
    <col min="4646" max="4646" width="9.140625" style="17" customWidth="1"/>
    <col min="4647" max="4647" width="11.5703125" style="17"/>
    <col min="4648" max="4648" width="4.42578125" style="17" customWidth="1"/>
    <col min="4649" max="4649" width="4.85546875" style="17" customWidth="1"/>
    <col min="4650" max="4650" width="3.5703125" style="17" customWidth="1"/>
    <col min="4651" max="4651" width="4.42578125" style="17" customWidth="1"/>
    <col min="4652" max="4864" width="11.5703125" style="17"/>
    <col min="4865" max="4865" width="1.85546875" style="17" customWidth="1"/>
    <col min="4866" max="4866" width="4.5703125" style="17" customWidth="1"/>
    <col min="4867" max="4867" width="8" style="17" customWidth="1"/>
    <col min="4868" max="4868" width="8.42578125" style="17" customWidth="1"/>
    <col min="4869" max="4871" width="4.5703125" style="17" customWidth="1"/>
    <col min="4872" max="4872" width="7.140625" style="17" customWidth="1"/>
    <col min="4873" max="4873" width="7.42578125" style="17" customWidth="1"/>
    <col min="4874" max="4874" width="7.85546875" style="17" customWidth="1"/>
    <col min="4875" max="4875" width="8.42578125" style="17" customWidth="1"/>
    <col min="4876" max="4876" width="4.5703125" style="17" customWidth="1"/>
    <col min="4877" max="4877" width="7.85546875" style="17" customWidth="1"/>
    <col min="4878" max="4878" width="7.42578125" style="17" customWidth="1"/>
    <col min="4879" max="4879" width="8.140625" style="17" customWidth="1"/>
    <col min="4880" max="4880" width="7.85546875" style="17" customWidth="1"/>
    <col min="4881" max="4881" width="4.5703125" style="17" customWidth="1"/>
    <col min="4882" max="4882" width="4.85546875" style="17" customWidth="1"/>
    <col min="4883" max="4883" width="9.140625" style="17" customWidth="1"/>
    <col min="4884" max="4884" width="7" style="17" customWidth="1"/>
    <col min="4885" max="4885" width="8.42578125" style="17" customWidth="1"/>
    <col min="4886" max="4886" width="9" style="17" customWidth="1"/>
    <col min="4887" max="4889" width="4.5703125" style="17" customWidth="1"/>
    <col min="4890" max="4890" width="7.140625" style="17" customWidth="1"/>
    <col min="4891" max="4891" width="8.5703125" style="17" customWidth="1"/>
    <col min="4892" max="4895" width="4.5703125" style="17" customWidth="1"/>
    <col min="4896" max="4897" width="11.5703125" style="17"/>
    <col min="4898" max="4898" width="7.140625" style="17" customWidth="1"/>
    <col min="4899" max="4899" width="7.42578125" style="17" customWidth="1"/>
    <col min="4900" max="4900" width="6.5703125" style="17" customWidth="1"/>
    <col min="4901" max="4901" width="8.140625" style="17" customWidth="1"/>
    <col min="4902" max="4902" width="9.140625" style="17" customWidth="1"/>
    <col min="4903" max="4903" width="11.5703125" style="17"/>
    <col min="4904" max="4904" width="4.42578125" style="17" customWidth="1"/>
    <col min="4905" max="4905" width="4.85546875" style="17" customWidth="1"/>
    <col min="4906" max="4906" width="3.5703125" style="17" customWidth="1"/>
    <col min="4907" max="4907" width="4.42578125" style="17" customWidth="1"/>
    <col min="4908" max="5120" width="11.5703125" style="17"/>
    <col min="5121" max="5121" width="1.85546875" style="17" customWidth="1"/>
    <col min="5122" max="5122" width="4.5703125" style="17" customWidth="1"/>
    <col min="5123" max="5123" width="8" style="17" customWidth="1"/>
    <col min="5124" max="5124" width="8.42578125" style="17" customWidth="1"/>
    <col min="5125" max="5127" width="4.5703125" style="17" customWidth="1"/>
    <col min="5128" max="5128" width="7.140625" style="17" customWidth="1"/>
    <col min="5129" max="5129" width="7.42578125" style="17" customWidth="1"/>
    <col min="5130" max="5130" width="7.85546875" style="17" customWidth="1"/>
    <col min="5131" max="5131" width="8.42578125" style="17" customWidth="1"/>
    <col min="5132" max="5132" width="4.5703125" style="17" customWidth="1"/>
    <col min="5133" max="5133" width="7.85546875" style="17" customWidth="1"/>
    <col min="5134" max="5134" width="7.42578125" style="17" customWidth="1"/>
    <col min="5135" max="5135" width="8.140625" style="17" customWidth="1"/>
    <col min="5136" max="5136" width="7.85546875" style="17" customWidth="1"/>
    <col min="5137" max="5137" width="4.5703125" style="17" customWidth="1"/>
    <col min="5138" max="5138" width="4.85546875" style="17" customWidth="1"/>
    <col min="5139" max="5139" width="9.140625" style="17" customWidth="1"/>
    <col min="5140" max="5140" width="7" style="17" customWidth="1"/>
    <col min="5141" max="5141" width="8.42578125" style="17" customWidth="1"/>
    <col min="5142" max="5142" width="9" style="17" customWidth="1"/>
    <col min="5143" max="5145" width="4.5703125" style="17" customWidth="1"/>
    <col min="5146" max="5146" width="7.140625" style="17" customWidth="1"/>
    <col min="5147" max="5147" width="8.5703125" style="17" customWidth="1"/>
    <col min="5148" max="5151" width="4.5703125" style="17" customWidth="1"/>
    <col min="5152" max="5153" width="11.5703125" style="17"/>
    <col min="5154" max="5154" width="7.140625" style="17" customWidth="1"/>
    <col min="5155" max="5155" width="7.42578125" style="17" customWidth="1"/>
    <col min="5156" max="5156" width="6.5703125" style="17" customWidth="1"/>
    <col min="5157" max="5157" width="8.140625" style="17" customWidth="1"/>
    <col min="5158" max="5158" width="9.140625" style="17" customWidth="1"/>
    <col min="5159" max="5159" width="11.5703125" style="17"/>
    <col min="5160" max="5160" width="4.42578125" style="17" customWidth="1"/>
    <col min="5161" max="5161" width="4.85546875" style="17" customWidth="1"/>
    <col min="5162" max="5162" width="3.5703125" style="17" customWidth="1"/>
    <col min="5163" max="5163" width="4.42578125" style="17" customWidth="1"/>
    <col min="5164" max="5376" width="11.5703125" style="17"/>
    <col min="5377" max="5377" width="1.85546875" style="17" customWidth="1"/>
    <col min="5378" max="5378" width="4.5703125" style="17" customWidth="1"/>
    <col min="5379" max="5379" width="8" style="17" customWidth="1"/>
    <col min="5380" max="5380" width="8.42578125" style="17" customWidth="1"/>
    <col min="5381" max="5383" width="4.5703125" style="17" customWidth="1"/>
    <col min="5384" max="5384" width="7.140625" style="17" customWidth="1"/>
    <col min="5385" max="5385" width="7.42578125" style="17" customWidth="1"/>
    <col min="5386" max="5386" width="7.85546875" style="17" customWidth="1"/>
    <col min="5387" max="5387" width="8.42578125" style="17" customWidth="1"/>
    <col min="5388" max="5388" width="4.5703125" style="17" customWidth="1"/>
    <col min="5389" max="5389" width="7.85546875" style="17" customWidth="1"/>
    <col min="5390" max="5390" width="7.42578125" style="17" customWidth="1"/>
    <col min="5391" max="5391" width="8.140625" style="17" customWidth="1"/>
    <col min="5392" max="5392" width="7.85546875" style="17" customWidth="1"/>
    <col min="5393" max="5393" width="4.5703125" style="17" customWidth="1"/>
    <col min="5394" max="5394" width="4.85546875" style="17" customWidth="1"/>
    <col min="5395" max="5395" width="9.140625" style="17" customWidth="1"/>
    <col min="5396" max="5396" width="7" style="17" customWidth="1"/>
    <col min="5397" max="5397" width="8.42578125" style="17" customWidth="1"/>
    <col min="5398" max="5398" width="9" style="17" customWidth="1"/>
    <col min="5399" max="5401" width="4.5703125" style="17" customWidth="1"/>
    <col min="5402" max="5402" width="7.140625" style="17" customWidth="1"/>
    <col min="5403" max="5403" width="8.5703125" style="17" customWidth="1"/>
    <col min="5404" max="5407" width="4.5703125" style="17" customWidth="1"/>
    <col min="5408" max="5409" width="11.5703125" style="17"/>
    <col min="5410" max="5410" width="7.140625" style="17" customWidth="1"/>
    <col min="5411" max="5411" width="7.42578125" style="17" customWidth="1"/>
    <col min="5412" max="5412" width="6.5703125" style="17" customWidth="1"/>
    <col min="5413" max="5413" width="8.140625" style="17" customWidth="1"/>
    <col min="5414" max="5414" width="9.140625" style="17" customWidth="1"/>
    <col min="5415" max="5415" width="11.5703125" style="17"/>
    <col min="5416" max="5416" width="4.42578125" style="17" customWidth="1"/>
    <col min="5417" max="5417" width="4.85546875" style="17" customWidth="1"/>
    <col min="5418" max="5418" width="3.5703125" style="17" customWidth="1"/>
    <col min="5419" max="5419" width="4.42578125" style="17" customWidth="1"/>
    <col min="5420" max="5632" width="11.5703125" style="17"/>
    <col min="5633" max="5633" width="1.85546875" style="17" customWidth="1"/>
    <col min="5634" max="5634" width="4.5703125" style="17" customWidth="1"/>
    <col min="5635" max="5635" width="8" style="17" customWidth="1"/>
    <col min="5636" max="5636" width="8.42578125" style="17" customWidth="1"/>
    <col min="5637" max="5639" width="4.5703125" style="17" customWidth="1"/>
    <col min="5640" max="5640" width="7.140625" style="17" customWidth="1"/>
    <col min="5641" max="5641" width="7.42578125" style="17" customWidth="1"/>
    <col min="5642" max="5642" width="7.85546875" style="17" customWidth="1"/>
    <col min="5643" max="5643" width="8.42578125" style="17" customWidth="1"/>
    <col min="5644" max="5644" width="4.5703125" style="17" customWidth="1"/>
    <col min="5645" max="5645" width="7.85546875" style="17" customWidth="1"/>
    <col min="5646" max="5646" width="7.42578125" style="17" customWidth="1"/>
    <col min="5647" max="5647" width="8.140625" style="17" customWidth="1"/>
    <col min="5648" max="5648" width="7.85546875" style="17" customWidth="1"/>
    <col min="5649" max="5649" width="4.5703125" style="17" customWidth="1"/>
    <col min="5650" max="5650" width="4.85546875" style="17" customWidth="1"/>
    <col min="5651" max="5651" width="9.140625" style="17" customWidth="1"/>
    <col min="5652" max="5652" width="7" style="17" customWidth="1"/>
    <col min="5653" max="5653" width="8.42578125" style="17" customWidth="1"/>
    <col min="5654" max="5654" width="9" style="17" customWidth="1"/>
    <col min="5655" max="5657" width="4.5703125" style="17" customWidth="1"/>
    <col min="5658" max="5658" width="7.140625" style="17" customWidth="1"/>
    <col min="5659" max="5659" width="8.5703125" style="17" customWidth="1"/>
    <col min="5660" max="5663" width="4.5703125" style="17" customWidth="1"/>
    <col min="5664" max="5665" width="11.5703125" style="17"/>
    <col min="5666" max="5666" width="7.140625" style="17" customWidth="1"/>
    <col min="5667" max="5667" width="7.42578125" style="17" customWidth="1"/>
    <col min="5668" max="5668" width="6.5703125" style="17" customWidth="1"/>
    <col min="5669" max="5669" width="8.140625" style="17" customWidth="1"/>
    <col min="5670" max="5670" width="9.140625" style="17" customWidth="1"/>
    <col min="5671" max="5671" width="11.5703125" style="17"/>
    <col min="5672" max="5672" width="4.42578125" style="17" customWidth="1"/>
    <col min="5673" max="5673" width="4.85546875" style="17" customWidth="1"/>
    <col min="5674" max="5674" width="3.5703125" style="17" customWidth="1"/>
    <col min="5675" max="5675" width="4.42578125" style="17" customWidth="1"/>
    <col min="5676" max="5888" width="11.5703125" style="17"/>
    <col min="5889" max="5889" width="1.85546875" style="17" customWidth="1"/>
    <col min="5890" max="5890" width="4.5703125" style="17" customWidth="1"/>
    <col min="5891" max="5891" width="8" style="17" customWidth="1"/>
    <col min="5892" max="5892" width="8.42578125" style="17" customWidth="1"/>
    <col min="5893" max="5895" width="4.5703125" style="17" customWidth="1"/>
    <col min="5896" max="5896" width="7.140625" style="17" customWidth="1"/>
    <col min="5897" max="5897" width="7.42578125" style="17" customWidth="1"/>
    <col min="5898" max="5898" width="7.85546875" style="17" customWidth="1"/>
    <col min="5899" max="5899" width="8.42578125" style="17" customWidth="1"/>
    <col min="5900" max="5900" width="4.5703125" style="17" customWidth="1"/>
    <col min="5901" max="5901" width="7.85546875" style="17" customWidth="1"/>
    <col min="5902" max="5902" width="7.42578125" style="17" customWidth="1"/>
    <col min="5903" max="5903" width="8.140625" style="17" customWidth="1"/>
    <col min="5904" max="5904" width="7.85546875" style="17" customWidth="1"/>
    <col min="5905" max="5905" width="4.5703125" style="17" customWidth="1"/>
    <col min="5906" max="5906" width="4.85546875" style="17" customWidth="1"/>
    <col min="5907" max="5907" width="9.140625" style="17" customWidth="1"/>
    <col min="5908" max="5908" width="7" style="17" customWidth="1"/>
    <col min="5909" max="5909" width="8.42578125" style="17" customWidth="1"/>
    <col min="5910" max="5910" width="9" style="17" customWidth="1"/>
    <col min="5911" max="5913" width="4.5703125" style="17" customWidth="1"/>
    <col min="5914" max="5914" width="7.140625" style="17" customWidth="1"/>
    <col min="5915" max="5915" width="8.5703125" style="17" customWidth="1"/>
    <col min="5916" max="5919" width="4.5703125" style="17" customWidth="1"/>
    <col min="5920" max="5921" width="11.5703125" style="17"/>
    <col min="5922" max="5922" width="7.140625" style="17" customWidth="1"/>
    <col min="5923" max="5923" width="7.42578125" style="17" customWidth="1"/>
    <col min="5924" max="5924" width="6.5703125" style="17" customWidth="1"/>
    <col min="5925" max="5925" width="8.140625" style="17" customWidth="1"/>
    <col min="5926" max="5926" width="9.140625" style="17" customWidth="1"/>
    <col min="5927" max="5927" width="11.5703125" style="17"/>
    <col min="5928" max="5928" width="4.42578125" style="17" customWidth="1"/>
    <col min="5929" max="5929" width="4.85546875" style="17" customWidth="1"/>
    <col min="5930" max="5930" width="3.5703125" style="17" customWidth="1"/>
    <col min="5931" max="5931" width="4.42578125" style="17" customWidth="1"/>
    <col min="5932" max="6144" width="11.5703125" style="17"/>
    <col min="6145" max="6145" width="1.85546875" style="17" customWidth="1"/>
    <col min="6146" max="6146" width="4.5703125" style="17" customWidth="1"/>
    <col min="6147" max="6147" width="8" style="17" customWidth="1"/>
    <col min="6148" max="6148" width="8.42578125" style="17" customWidth="1"/>
    <col min="6149" max="6151" width="4.5703125" style="17" customWidth="1"/>
    <col min="6152" max="6152" width="7.140625" style="17" customWidth="1"/>
    <col min="6153" max="6153" width="7.42578125" style="17" customWidth="1"/>
    <col min="6154" max="6154" width="7.85546875" style="17" customWidth="1"/>
    <col min="6155" max="6155" width="8.42578125" style="17" customWidth="1"/>
    <col min="6156" max="6156" width="4.5703125" style="17" customWidth="1"/>
    <col min="6157" max="6157" width="7.85546875" style="17" customWidth="1"/>
    <col min="6158" max="6158" width="7.42578125" style="17" customWidth="1"/>
    <col min="6159" max="6159" width="8.140625" style="17" customWidth="1"/>
    <col min="6160" max="6160" width="7.85546875" style="17" customWidth="1"/>
    <col min="6161" max="6161" width="4.5703125" style="17" customWidth="1"/>
    <col min="6162" max="6162" width="4.85546875" style="17" customWidth="1"/>
    <col min="6163" max="6163" width="9.140625" style="17" customWidth="1"/>
    <col min="6164" max="6164" width="7" style="17" customWidth="1"/>
    <col min="6165" max="6165" width="8.42578125" style="17" customWidth="1"/>
    <col min="6166" max="6166" width="9" style="17" customWidth="1"/>
    <col min="6167" max="6169" width="4.5703125" style="17" customWidth="1"/>
    <col min="6170" max="6170" width="7.140625" style="17" customWidth="1"/>
    <col min="6171" max="6171" width="8.5703125" style="17" customWidth="1"/>
    <col min="6172" max="6175" width="4.5703125" style="17" customWidth="1"/>
    <col min="6176" max="6177" width="11.5703125" style="17"/>
    <col min="6178" max="6178" width="7.140625" style="17" customWidth="1"/>
    <col min="6179" max="6179" width="7.42578125" style="17" customWidth="1"/>
    <col min="6180" max="6180" width="6.5703125" style="17" customWidth="1"/>
    <col min="6181" max="6181" width="8.140625" style="17" customWidth="1"/>
    <col min="6182" max="6182" width="9.140625" style="17" customWidth="1"/>
    <col min="6183" max="6183" width="11.5703125" style="17"/>
    <col min="6184" max="6184" width="4.42578125" style="17" customWidth="1"/>
    <col min="6185" max="6185" width="4.85546875" style="17" customWidth="1"/>
    <col min="6186" max="6186" width="3.5703125" style="17" customWidth="1"/>
    <col min="6187" max="6187" width="4.42578125" style="17" customWidth="1"/>
    <col min="6188" max="6400" width="11.5703125" style="17"/>
    <col min="6401" max="6401" width="1.85546875" style="17" customWidth="1"/>
    <col min="6402" max="6402" width="4.5703125" style="17" customWidth="1"/>
    <col min="6403" max="6403" width="8" style="17" customWidth="1"/>
    <col min="6404" max="6404" width="8.42578125" style="17" customWidth="1"/>
    <col min="6405" max="6407" width="4.5703125" style="17" customWidth="1"/>
    <col min="6408" max="6408" width="7.140625" style="17" customWidth="1"/>
    <col min="6409" max="6409" width="7.42578125" style="17" customWidth="1"/>
    <col min="6410" max="6410" width="7.85546875" style="17" customWidth="1"/>
    <col min="6411" max="6411" width="8.42578125" style="17" customWidth="1"/>
    <col min="6412" max="6412" width="4.5703125" style="17" customWidth="1"/>
    <col min="6413" max="6413" width="7.85546875" style="17" customWidth="1"/>
    <col min="6414" max="6414" width="7.42578125" style="17" customWidth="1"/>
    <col min="6415" max="6415" width="8.140625" style="17" customWidth="1"/>
    <col min="6416" max="6416" width="7.85546875" style="17" customWidth="1"/>
    <col min="6417" max="6417" width="4.5703125" style="17" customWidth="1"/>
    <col min="6418" max="6418" width="4.85546875" style="17" customWidth="1"/>
    <col min="6419" max="6419" width="9.140625" style="17" customWidth="1"/>
    <col min="6420" max="6420" width="7" style="17" customWidth="1"/>
    <col min="6421" max="6421" width="8.42578125" style="17" customWidth="1"/>
    <col min="6422" max="6422" width="9" style="17" customWidth="1"/>
    <col min="6423" max="6425" width="4.5703125" style="17" customWidth="1"/>
    <col min="6426" max="6426" width="7.140625" style="17" customWidth="1"/>
    <col min="6427" max="6427" width="8.5703125" style="17" customWidth="1"/>
    <col min="6428" max="6431" width="4.5703125" style="17" customWidth="1"/>
    <col min="6432" max="6433" width="11.5703125" style="17"/>
    <col min="6434" max="6434" width="7.140625" style="17" customWidth="1"/>
    <col min="6435" max="6435" width="7.42578125" style="17" customWidth="1"/>
    <col min="6436" max="6436" width="6.5703125" style="17" customWidth="1"/>
    <col min="6437" max="6437" width="8.140625" style="17" customWidth="1"/>
    <col min="6438" max="6438" width="9.140625" style="17" customWidth="1"/>
    <col min="6439" max="6439" width="11.5703125" style="17"/>
    <col min="6440" max="6440" width="4.42578125" style="17" customWidth="1"/>
    <col min="6441" max="6441" width="4.85546875" style="17" customWidth="1"/>
    <col min="6442" max="6442" width="3.5703125" style="17" customWidth="1"/>
    <col min="6443" max="6443" width="4.42578125" style="17" customWidth="1"/>
    <col min="6444" max="6656" width="11.5703125" style="17"/>
    <col min="6657" max="6657" width="1.85546875" style="17" customWidth="1"/>
    <col min="6658" max="6658" width="4.5703125" style="17" customWidth="1"/>
    <col min="6659" max="6659" width="8" style="17" customWidth="1"/>
    <col min="6660" max="6660" width="8.42578125" style="17" customWidth="1"/>
    <col min="6661" max="6663" width="4.5703125" style="17" customWidth="1"/>
    <col min="6664" max="6664" width="7.140625" style="17" customWidth="1"/>
    <col min="6665" max="6665" width="7.42578125" style="17" customWidth="1"/>
    <col min="6666" max="6666" width="7.85546875" style="17" customWidth="1"/>
    <col min="6667" max="6667" width="8.42578125" style="17" customWidth="1"/>
    <col min="6668" max="6668" width="4.5703125" style="17" customWidth="1"/>
    <col min="6669" max="6669" width="7.85546875" style="17" customWidth="1"/>
    <col min="6670" max="6670" width="7.42578125" style="17" customWidth="1"/>
    <col min="6671" max="6671" width="8.140625" style="17" customWidth="1"/>
    <col min="6672" max="6672" width="7.85546875" style="17" customWidth="1"/>
    <col min="6673" max="6673" width="4.5703125" style="17" customWidth="1"/>
    <col min="6674" max="6674" width="4.85546875" style="17" customWidth="1"/>
    <col min="6675" max="6675" width="9.140625" style="17" customWidth="1"/>
    <col min="6676" max="6676" width="7" style="17" customWidth="1"/>
    <col min="6677" max="6677" width="8.42578125" style="17" customWidth="1"/>
    <col min="6678" max="6678" width="9" style="17" customWidth="1"/>
    <col min="6679" max="6681" width="4.5703125" style="17" customWidth="1"/>
    <col min="6682" max="6682" width="7.140625" style="17" customWidth="1"/>
    <col min="6683" max="6683" width="8.5703125" style="17" customWidth="1"/>
    <col min="6684" max="6687" width="4.5703125" style="17" customWidth="1"/>
    <col min="6688" max="6689" width="11.5703125" style="17"/>
    <col min="6690" max="6690" width="7.140625" style="17" customWidth="1"/>
    <col min="6691" max="6691" width="7.42578125" style="17" customWidth="1"/>
    <col min="6692" max="6692" width="6.5703125" style="17" customWidth="1"/>
    <col min="6693" max="6693" width="8.140625" style="17" customWidth="1"/>
    <col min="6694" max="6694" width="9.140625" style="17" customWidth="1"/>
    <col min="6695" max="6695" width="11.5703125" style="17"/>
    <col min="6696" max="6696" width="4.42578125" style="17" customWidth="1"/>
    <col min="6697" max="6697" width="4.85546875" style="17" customWidth="1"/>
    <col min="6698" max="6698" width="3.5703125" style="17" customWidth="1"/>
    <col min="6699" max="6699" width="4.42578125" style="17" customWidth="1"/>
    <col min="6700" max="6912" width="11.5703125" style="17"/>
    <col min="6913" max="6913" width="1.85546875" style="17" customWidth="1"/>
    <col min="6914" max="6914" width="4.5703125" style="17" customWidth="1"/>
    <col min="6915" max="6915" width="8" style="17" customWidth="1"/>
    <col min="6916" max="6916" width="8.42578125" style="17" customWidth="1"/>
    <col min="6917" max="6919" width="4.5703125" style="17" customWidth="1"/>
    <col min="6920" max="6920" width="7.140625" style="17" customWidth="1"/>
    <col min="6921" max="6921" width="7.42578125" style="17" customWidth="1"/>
    <col min="6922" max="6922" width="7.85546875" style="17" customWidth="1"/>
    <col min="6923" max="6923" width="8.42578125" style="17" customWidth="1"/>
    <col min="6924" max="6924" width="4.5703125" style="17" customWidth="1"/>
    <col min="6925" max="6925" width="7.85546875" style="17" customWidth="1"/>
    <col min="6926" max="6926" width="7.42578125" style="17" customWidth="1"/>
    <col min="6927" max="6927" width="8.140625" style="17" customWidth="1"/>
    <col min="6928" max="6928" width="7.85546875" style="17" customWidth="1"/>
    <col min="6929" max="6929" width="4.5703125" style="17" customWidth="1"/>
    <col min="6930" max="6930" width="4.85546875" style="17" customWidth="1"/>
    <col min="6931" max="6931" width="9.140625" style="17" customWidth="1"/>
    <col min="6932" max="6932" width="7" style="17" customWidth="1"/>
    <col min="6933" max="6933" width="8.42578125" style="17" customWidth="1"/>
    <col min="6934" max="6934" width="9" style="17" customWidth="1"/>
    <col min="6935" max="6937" width="4.5703125" style="17" customWidth="1"/>
    <col min="6938" max="6938" width="7.140625" style="17" customWidth="1"/>
    <col min="6939" max="6939" width="8.5703125" style="17" customWidth="1"/>
    <col min="6940" max="6943" width="4.5703125" style="17" customWidth="1"/>
    <col min="6944" max="6945" width="11.5703125" style="17"/>
    <col min="6946" max="6946" width="7.140625" style="17" customWidth="1"/>
    <col min="6947" max="6947" width="7.42578125" style="17" customWidth="1"/>
    <col min="6948" max="6948" width="6.5703125" style="17" customWidth="1"/>
    <col min="6949" max="6949" width="8.140625" style="17" customWidth="1"/>
    <col min="6950" max="6950" width="9.140625" style="17" customWidth="1"/>
    <col min="6951" max="6951" width="11.5703125" style="17"/>
    <col min="6952" max="6952" width="4.42578125" style="17" customWidth="1"/>
    <col min="6953" max="6953" width="4.85546875" style="17" customWidth="1"/>
    <col min="6954" max="6954" width="3.5703125" style="17" customWidth="1"/>
    <col min="6955" max="6955" width="4.42578125" style="17" customWidth="1"/>
    <col min="6956" max="7168" width="11.5703125" style="17"/>
    <col min="7169" max="7169" width="1.85546875" style="17" customWidth="1"/>
    <col min="7170" max="7170" width="4.5703125" style="17" customWidth="1"/>
    <col min="7171" max="7171" width="8" style="17" customWidth="1"/>
    <col min="7172" max="7172" width="8.42578125" style="17" customWidth="1"/>
    <col min="7173" max="7175" width="4.5703125" style="17" customWidth="1"/>
    <col min="7176" max="7176" width="7.140625" style="17" customWidth="1"/>
    <col min="7177" max="7177" width="7.42578125" style="17" customWidth="1"/>
    <col min="7178" max="7178" width="7.85546875" style="17" customWidth="1"/>
    <col min="7179" max="7179" width="8.42578125" style="17" customWidth="1"/>
    <col min="7180" max="7180" width="4.5703125" style="17" customWidth="1"/>
    <col min="7181" max="7181" width="7.85546875" style="17" customWidth="1"/>
    <col min="7182" max="7182" width="7.42578125" style="17" customWidth="1"/>
    <col min="7183" max="7183" width="8.140625" style="17" customWidth="1"/>
    <col min="7184" max="7184" width="7.85546875" style="17" customWidth="1"/>
    <col min="7185" max="7185" width="4.5703125" style="17" customWidth="1"/>
    <col min="7186" max="7186" width="4.85546875" style="17" customWidth="1"/>
    <col min="7187" max="7187" width="9.140625" style="17" customWidth="1"/>
    <col min="7188" max="7188" width="7" style="17" customWidth="1"/>
    <col min="7189" max="7189" width="8.42578125" style="17" customWidth="1"/>
    <col min="7190" max="7190" width="9" style="17" customWidth="1"/>
    <col min="7191" max="7193" width="4.5703125" style="17" customWidth="1"/>
    <col min="7194" max="7194" width="7.140625" style="17" customWidth="1"/>
    <col min="7195" max="7195" width="8.5703125" style="17" customWidth="1"/>
    <col min="7196" max="7199" width="4.5703125" style="17" customWidth="1"/>
    <col min="7200" max="7201" width="11.5703125" style="17"/>
    <col min="7202" max="7202" width="7.140625" style="17" customWidth="1"/>
    <col min="7203" max="7203" width="7.42578125" style="17" customWidth="1"/>
    <col min="7204" max="7204" width="6.5703125" style="17" customWidth="1"/>
    <col min="7205" max="7205" width="8.140625" style="17" customWidth="1"/>
    <col min="7206" max="7206" width="9.140625" style="17" customWidth="1"/>
    <col min="7207" max="7207" width="11.5703125" style="17"/>
    <col min="7208" max="7208" width="4.42578125" style="17" customWidth="1"/>
    <col min="7209" max="7209" width="4.85546875" style="17" customWidth="1"/>
    <col min="7210" max="7210" width="3.5703125" style="17" customWidth="1"/>
    <col min="7211" max="7211" width="4.42578125" style="17" customWidth="1"/>
    <col min="7212" max="7424" width="11.5703125" style="17"/>
    <col min="7425" max="7425" width="1.85546875" style="17" customWidth="1"/>
    <col min="7426" max="7426" width="4.5703125" style="17" customWidth="1"/>
    <col min="7427" max="7427" width="8" style="17" customWidth="1"/>
    <col min="7428" max="7428" width="8.42578125" style="17" customWidth="1"/>
    <col min="7429" max="7431" width="4.5703125" style="17" customWidth="1"/>
    <col min="7432" max="7432" width="7.140625" style="17" customWidth="1"/>
    <col min="7433" max="7433" width="7.42578125" style="17" customWidth="1"/>
    <col min="7434" max="7434" width="7.85546875" style="17" customWidth="1"/>
    <col min="7435" max="7435" width="8.42578125" style="17" customWidth="1"/>
    <col min="7436" max="7436" width="4.5703125" style="17" customWidth="1"/>
    <col min="7437" max="7437" width="7.85546875" style="17" customWidth="1"/>
    <col min="7438" max="7438" width="7.42578125" style="17" customWidth="1"/>
    <col min="7439" max="7439" width="8.140625" style="17" customWidth="1"/>
    <col min="7440" max="7440" width="7.85546875" style="17" customWidth="1"/>
    <col min="7441" max="7441" width="4.5703125" style="17" customWidth="1"/>
    <col min="7442" max="7442" width="4.85546875" style="17" customWidth="1"/>
    <col min="7443" max="7443" width="9.140625" style="17" customWidth="1"/>
    <col min="7444" max="7444" width="7" style="17" customWidth="1"/>
    <col min="7445" max="7445" width="8.42578125" style="17" customWidth="1"/>
    <col min="7446" max="7446" width="9" style="17" customWidth="1"/>
    <col min="7447" max="7449" width="4.5703125" style="17" customWidth="1"/>
    <col min="7450" max="7450" width="7.140625" style="17" customWidth="1"/>
    <col min="7451" max="7451" width="8.5703125" style="17" customWidth="1"/>
    <col min="7452" max="7455" width="4.5703125" style="17" customWidth="1"/>
    <col min="7456" max="7457" width="11.5703125" style="17"/>
    <col min="7458" max="7458" width="7.140625" style="17" customWidth="1"/>
    <col min="7459" max="7459" width="7.42578125" style="17" customWidth="1"/>
    <col min="7460" max="7460" width="6.5703125" style="17" customWidth="1"/>
    <col min="7461" max="7461" width="8.140625" style="17" customWidth="1"/>
    <col min="7462" max="7462" width="9.140625" style="17" customWidth="1"/>
    <col min="7463" max="7463" width="11.5703125" style="17"/>
    <col min="7464" max="7464" width="4.42578125" style="17" customWidth="1"/>
    <col min="7465" max="7465" width="4.85546875" style="17" customWidth="1"/>
    <col min="7466" max="7466" width="3.5703125" style="17" customWidth="1"/>
    <col min="7467" max="7467" width="4.42578125" style="17" customWidth="1"/>
    <col min="7468" max="7680" width="11.5703125" style="17"/>
    <col min="7681" max="7681" width="1.85546875" style="17" customWidth="1"/>
    <col min="7682" max="7682" width="4.5703125" style="17" customWidth="1"/>
    <col min="7683" max="7683" width="8" style="17" customWidth="1"/>
    <col min="7684" max="7684" width="8.42578125" style="17" customWidth="1"/>
    <col min="7685" max="7687" width="4.5703125" style="17" customWidth="1"/>
    <col min="7688" max="7688" width="7.140625" style="17" customWidth="1"/>
    <col min="7689" max="7689" width="7.42578125" style="17" customWidth="1"/>
    <col min="7690" max="7690" width="7.85546875" style="17" customWidth="1"/>
    <col min="7691" max="7691" width="8.42578125" style="17" customWidth="1"/>
    <col min="7692" max="7692" width="4.5703125" style="17" customWidth="1"/>
    <col min="7693" max="7693" width="7.85546875" style="17" customWidth="1"/>
    <col min="7694" max="7694" width="7.42578125" style="17" customWidth="1"/>
    <col min="7695" max="7695" width="8.140625" style="17" customWidth="1"/>
    <col min="7696" max="7696" width="7.85546875" style="17" customWidth="1"/>
    <col min="7697" max="7697" width="4.5703125" style="17" customWidth="1"/>
    <col min="7698" max="7698" width="4.85546875" style="17" customWidth="1"/>
    <col min="7699" max="7699" width="9.140625" style="17" customWidth="1"/>
    <col min="7700" max="7700" width="7" style="17" customWidth="1"/>
    <col min="7701" max="7701" width="8.42578125" style="17" customWidth="1"/>
    <col min="7702" max="7702" width="9" style="17" customWidth="1"/>
    <col min="7703" max="7705" width="4.5703125" style="17" customWidth="1"/>
    <col min="7706" max="7706" width="7.140625" style="17" customWidth="1"/>
    <col min="7707" max="7707" width="8.5703125" style="17" customWidth="1"/>
    <col min="7708" max="7711" width="4.5703125" style="17" customWidth="1"/>
    <col min="7712" max="7713" width="11.5703125" style="17"/>
    <col min="7714" max="7714" width="7.140625" style="17" customWidth="1"/>
    <col min="7715" max="7715" width="7.42578125" style="17" customWidth="1"/>
    <col min="7716" max="7716" width="6.5703125" style="17" customWidth="1"/>
    <col min="7717" max="7717" width="8.140625" style="17" customWidth="1"/>
    <col min="7718" max="7718" width="9.140625" style="17" customWidth="1"/>
    <col min="7719" max="7719" width="11.5703125" style="17"/>
    <col min="7720" max="7720" width="4.42578125" style="17" customWidth="1"/>
    <col min="7721" max="7721" width="4.85546875" style="17" customWidth="1"/>
    <col min="7722" max="7722" width="3.5703125" style="17" customWidth="1"/>
    <col min="7723" max="7723" width="4.42578125" style="17" customWidth="1"/>
    <col min="7724" max="7936" width="11.5703125" style="17"/>
    <col min="7937" max="7937" width="1.85546875" style="17" customWidth="1"/>
    <col min="7938" max="7938" width="4.5703125" style="17" customWidth="1"/>
    <col min="7939" max="7939" width="8" style="17" customWidth="1"/>
    <col min="7940" max="7940" width="8.42578125" style="17" customWidth="1"/>
    <col min="7941" max="7943" width="4.5703125" style="17" customWidth="1"/>
    <col min="7944" max="7944" width="7.140625" style="17" customWidth="1"/>
    <col min="7945" max="7945" width="7.42578125" style="17" customWidth="1"/>
    <col min="7946" max="7946" width="7.85546875" style="17" customWidth="1"/>
    <col min="7947" max="7947" width="8.42578125" style="17" customWidth="1"/>
    <col min="7948" max="7948" width="4.5703125" style="17" customWidth="1"/>
    <col min="7949" max="7949" width="7.85546875" style="17" customWidth="1"/>
    <col min="7950" max="7950" width="7.42578125" style="17" customWidth="1"/>
    <col min="7951" max="7951" width="8.140625" style="17" customWidth="1"/>
    <col min="7952" max="7952" width="7.85546875" style="17" customWidth="1"/>
    <col min="7953" max="7953" width="4.5703125" style="17" customWidth="1"/>
    <col min="7954" max="7954" width="4.85546875" style="17" customWidth="1"/>
    <col min="7955" max="7955" width="9.140625" style="17" customWidth="1"/>
    <col min="7956" max="7956" width="7" style="17" customWidth="1"/>
    <col min="7957" max="7957" width="8.42578125" style="17" customWidth="1"/>
    <col min="7958" max="7958" width="9" style="17" customWidth="1"/>
    <col min="7959" max="7961" width="4.5703125" style="17" customWidth="1"/>
    <col min="7962" max="7962" width="7.140625" style="17" customWidth="1"/>
    <col min="7963" max="7963" width="8.5703125" style="17" customWidth="1"/>
    <col min="7964" max="7967" width="4.5703125" style="17" customWidth="1"/>
    <col min="7968" max="7969" width="11.5703125" style="17"/>
    <col min="7970" max="7970" width="7.140625" style="17" customWidth="1"/>
    <col min="7971" max="7971" width="7.42578125" style="17" customWidth="1"/>
    <col min="7972" max="7972" width="6.5703125" style="17" customWidth="1"/>
    <col min="7973" max="7973" width="8.140625" style="17" customWidth="1"/>
    <col min="7974" max="7974" width="9.140625" style="17" customWidth="1"/>
    <col min="7975" max="7975" width="11.5703125" style="17"/>
    <col min="7976" max="7976" width="4.42578125" style="17" customWidth="1"/>
    <col min="7977" max="7977" width="4.85546875" style="17" customWidth="1"/>
    <col min="7978" max="7978" width="3.5703125" style="17" customWidth="1"/>
    <col min="7979" max="7979" width="4.42578125" style="17" customWidth="1"/>
    <col min="7980" max="8192" width="11.5703125" style="17"/>
    <col min="8193" max="8193" width="1.85546875" style="17" customWidth="1"/>
    <col min="8194" max="8194" width="4.5703125" style="17" customWidth="1"/>
    <col min="8195" max="8195" width="8" style="17" customWidth="1"/>
    <col min="8196" max="8196" width="8.42578125" style="17" customWidth="1"/>
    <col min="8197" max="8199" width="4.5703125" style="17" customWidth="1"/>
    <col min="8200" max="8200" width="7.140625" style="17" customWidth="1"/>
    <col min="8201" max="8201" width="7.42578125" style="17" customWidth="1"/>
    <col min="8202" max="8202" width="7.85546875" style="17" customWidth="1"/>
    <col min="8203" max="8203" width="8.42578125" style="17" customWidth="1"/>
    <col min="8204" max="8204" width="4.5703125" style="17" customWidth="1"/>
    <col min="8205" max="8205" width="7.85546875" style="17" customWidth="1"/>
    <col min="8206" max="8206" width="7.42578125" style="17" customWidth="1"/>
    <col min="8207" max="8207" width="8.140625" style="17" customWidth="1"/>
    <col min="8208" max="8208" width="7.85546875" style="17" customWidth="1"/>
    <col min="8209" max="8209" width="4.5703125" style="17" customWidth="1"/>
    <col min="8210" max="8210" width="4.85546875" style="17" customWidth="1"/>
    <col min="8211" max="8211" width="9.140625" style="17" customWidth="1"/>
    <col min="8212" max="8212" width="7" style="17" customWidth="1"/>
    <col min="8213" max="8213" width="8.42578125" style="17" customWidth="1"/>
    <col min="8214" max="8214" width="9" style="17" customWidth="1"/>
    <col min="8215" max="8217" width="4.5703125" style="17" customWidth="1"/>
    <col min="8218" max="8218" width="7.140625" style="17" customWidth="1"/>
    <col min="8219" max="8219" width="8.5703125" style="17" customWidth="1"/>
    <col min="8220" max="8223" width="4.5703125" style="17" customWidth="1"/>
    <col min="8224" max="8225" width="11.5703125" style="17"/>
    <col min="8226" max="8226" width="7.140625" style="17" customWidth="1"/>
    <col min="8227" max="8227" width="7.42578125" style="17" customWidth="1"/>
    <col min="8228" max="8228" width="6.5703125" style="17" customWidth="1"/>
    <col min="8229" max="8229" width="8.140625" style="17" customWidth="1"/>
    <col min="8230" max="8230" width="9.140625" style="17" customWidth="1"/>
    <col min="8231" max="8231" width="11.5703125" style="17"/>
    <col min="8232" max="8232" width="4.42578125" style="17" customWidth="1"/>
    <col min="8233" max="8233" width="4.85546875" style="17" customWidth="1"/>
    <col min="8234" max="8234" width="3.5703125" style="17" customWidth="1"/>
    <col min="8235" max="8235" width="4.42578125" style="17" customWidth="1"/>
    <col min="8236" max="8448" width="11.5703125" style="17"/>
    <col min="8449" max="8449" width="1.85546875" style="17" customWidth="1"/>
    <col min="8450" max="8450" width="4.5703125" style="17" customWidth="1"/>
    <col min="8451" max="8451" width="8" style="17" customWidth="1"/>
    <col min="8452" max="8452" width="8.42578125" style="17" customWidth="1"/>
    <col min="8453" max="8455" width="4.5703125" style="17" customWidth="1"/>
    <col min="8456" max="8456" width="7.140625" style="17" customWidth="1"/>
    <col min="8457" max="8457" width="7.42578125" style="17" customWidth="1"/>
    <col min="8458" max="8458" width="7.85546875" style="17" customWidth="1"/>
    <col min="8459" max="8459" width="8.42578125" style="17" customWidth="1"/>
    <col min="8460" max="8460" width="4.5703125" style="17" customWidth="1"/>
    <col min="8461" max="8461" width="7.85546875" style="17" customWidth="1"/>
    <col min="8462" max="8462" width="7.42578125" style="17" customWidth="1"/>
    <col min="8463" max="8463" width="8.140625" style="17" customWidth="1"/>
    <col min="8464" max="8464" width="7.85546875" style="17" customWidth="1"/>
    <col min="8465" max="8465" width="4.5703125" style="17" customWidth="1"/>
    <col min="8466" max="8466" width="4.85546875" style="17" customWidth="1"/>
    <col min="8467" max="8467" width="9.140625" style="17" customWidth="1"/>
    <col min="8468" max="8468" width="7" style="17" customWidth="1"/>
    <col min="8469" max="8469" width="8.42578125" style="17" customWidth="1"/>
    <col min="8470" max="8470" width="9" style="17" customWidth="1"/>
    <col min="8471" max="8473" width="4.5703125" style="17" customWidth="1"/>
    <col min="8474" max="8474" width="7.140625" style="17" customWidth="1"/>
    <col min="8475" max="8475" width="8.5703125" style="17" customWidth="1"/>
    <col min="8476" max="8479" width="4.5703125" style="17" customWidth="1"/>
    <col min="8480" max="8481" width="11.5703125" style="17"/>
    <col min="8482" max="8482" width="7.140625" style="17" customWidth="1"/>
    <col min="8483" max="8483" width="7.42578125" style="17" customWidth="1"/>
    <col min="8484" max="8484" width="6.5703125" style="17" customWidth="1"/>
    <col min="8485" max="8485" width="8.140625" style="17" customWidth="1"/>
    <col min="8486" max="8486" width="9.140625" style="17" customWidth="1"/>
    <col min="8487" max="8487" width="11.5703125" style="17"/>
    <col min="8488" max="8488" width="4.42578125" style="17" customWidth="1"/>
    <col min="8489" max="8489" width="4.85546875" style="17" customWidth="1"/>
    <col min="8490" max="8490" width="3.5703125" style="17" customWidth="1"/>
    <col min="8491" max="8491" width="4.42578125" style="17" customWidth="1"/>
    <col min="8492" max="8704" width="11.5703125" style="17"/>
    <col min="8705" max="8705" width="1.85546875" style="17" customWidth="1"/>
    <col min="8706" max="8706" width="4.5703125" style="17" customWidth="1"/>
    <col min="8707" max="8707" width="8" style="17" customWidth="1"/>
    <col min="8708" max="8708" width="8.42578125" style="17" customWidth="1"/>
    <col min="8709" max="8711" width="4.5703125" style="17" customWidth="1"/>
    <col min="8712" max="8712" width="7.140625" style="17" customWidth="1"/>
    <col min="8713" max="8713" width="7.42578125" style="17" customWidth="1"/>
    <col min="8714" max="8714" width="7.85546875" style="17" customWidth="1"/>
    <col min="8715" max="8715" width="8.42578125" style="17" customWidth="1"/>
    <col min="8716" max="8716" width="4.5703125" style="17" customWidth="1"/>
    <col min="8717" max="8717" width="7.85546875" style="17" customWidth="1"/>
    <col min="8718" max="8718" width="7.42578125" style="17" customWidth="1"/>
    <col min="8719" max="8719" width="8.140625" style="17" customWidth="1"/>
    <col min="8720" max="8720" width="7.85546875" style="17" customWidth="1"/>
    <col min="8721" max="8721" width="4.5703125" style="17" customWidth="1"/>
    <col min="8722" max="8722" width="4.85546875" style="17" customWidth="1"/>
    <col min="8723" max="8723" width="9.140625" style="17" customWidth="1"/>
    <col min="8724" max="8724" width="7" style="17" customWidth="1"/>
    <col min="8725" max="8725" width="8.42578125" style="17" customWidth="1"/>
    <col min="8726" max="8726" width="9" style="17" customWidth="1"/>
    <col min="8727" max="8729" width="4.5703125" style="17" customWidth="1"/>
    <col min="8730" max="8730" width="7.140625" style="17" customWidth="1"/>
    <col min="8731" max="8731" width="8.5703125" style="17" customWidth="1"/>
    <col min="8732" max="8735" width="4.5703125" style="17" customWidth="1"/>
    <col min="8736" max="8737" width="11.5703125" style="17"/>
    <col min="8738" max="8738" width="7.140625" style="17" customWidth="1"/>
    <col min="8739" max="8739" width="7.42578125" style="17" customWidth="1"/>
    <col min="8740" max="8740" width="6.5703125" style="17" customWidth="1"/>
    <col min="8741" max="8741" width="8.140625" style="17" customWidth="1"/>
    <col min="8742" max="8742" width="9.140625" style="17" customWidth="1"/>
    <col min="8743" max="8743" width="11.5703125" style="17"/>
    <col min="8744" max="8744" width="4.42578125" style="17" customWidth="1"/>
    <col min="8745" max="8745" width="4.85546875" style="17" customWidth="1"/>
    <col min="8746" max="8746" width="3.5703125" style="17" customWidth="1"/>
    <col min="8747" max="8747" width="4.42578125" style="17" customWidth="1"/>
    <col min="8748" max="8960" width="11.5703125" style="17"/>
    <col min="8961" max="8961" width="1.85546875" style="17" customWidth="1"/>
    <col min="8962" max="8962" width="4.5703125" style="17" customWidth="1"/>
    <col min="8963" max="8963" width="8" style="17" customWidth="1"/>
    <col min="8964" max="8964" width="8.42578125" style="17" customWidth="1"/>
    <col min="8965" max="8967" width="4.5703125" style="17" customWidth="1"/>
    <col min="8968" max="8968" width="7.140625" style="17" customWidth="1"/>
    <col min="8969" max="8969" width="7.42578125" style="17" customWidth="1"/>
    <col min="8970" max="8970" width="7.85546875" style="17" customWidth="1"/>
    <col min="8971" max="8971" width="8.42578125" style="17" customWidth="1"/>
    <col min="8972" max="8972" width="4.5703125" style="17" customWidth="1"/>
    <col min="8973" max="8973" width="7.85546875" style="17" customWidth="1"/>
    <col min="8974" max="8974" width="7.42578125" style="17" customWidth="1"/>
    <col min="8975" max="8975" width="8.140625" style="17" customWidth="1"/>
    <col min="8976" max="8976" width="7.85546875" style="17" customWidth="1"/>
    <col min="8977" max="8977" width="4.5703125" style="17" customWidth="1"/>
    <col min="8978" max="8978" width="4.85546875" style="17" customWidth="1"/>
    <col min="8979" max="8979" width="9.140625" style="17" customWidth="1"/>
    <col min="8980" max="8980" width="7" style="17" customWidth="1"/>
    <col min="8981" max="8981" width="8.42578125" style="17" customWidth="1"/>
    <col min="8982" max="8982" width="9" style="17" customWidth="1"/>
    <col min="8983" max="8985" width="4.5703125" style="17" customWidth="1"/>
    <col min="8986" max="8986" width="7.140625" style="17" customWidth="1"/>
    <col min="8987" max="8987" width="8.5703125" style="17" customWidth="1"/>
    <col min="8988" max="8991" width="4.5703125" style="17" customWidth="1"/>
    <col min="8992" max="8993" width="11.5703125" style="17"/>
    <col min="8994" max="8994" width="7.140625" style="17" customWidth="1"/>
    <col min="8995" max="8995" width="7.42578125" style="17" customWidth="1"/>
    <col min="8996" max="8996" width="6.5703125" style="17" customWidth="1"/>
    <col min="8997" max="8997" width="8.140625" style="17" customWidth="1"/>
    <col min="8998" max="8998" width="9.140625" style="17" customWidth="1"/>
    <col min="8999" max="8999" width="11.5703125" style="17"/>
    <col min="9000" max="9000" width="4.42578125" style="17" customWidth="1"/>
    <col min="9001" max="9001" width="4.85546875" style="17" customWidth="1"/>
    <col min="9002" max="9002" width="3.5703125" style="17" customWidth="1"/>
    <col min="9003" max="9003" width="4.42578125" style="17" customWidth="1"/>
    <col min="9004" max="9216" width="11.5703125" style="17"/>
    <col min="9217" max="9217" width="1.85546875" style="17" customWidth="1"/>
    <col min="9218" max="9218" width="4.5703125" style="17" customWidth="1"/>
    <col min="9219" max="9219" width="8" style="17" customWidth="1"/>
    <col min="9220" max="9220" width="8.42578125" style="17" customWidth="1"/>
    <col min="9221" max="9223" width="4.5703125" style="17" customWidth="1"/>
    <col min="9224" max="9224" width="7.140625" style="17" customWidth="1"/>
    <col min="9225" max="9225" width="7.42578125" style="17" customWidth="1"/>
    <col min="9226" max="9226" width="7.85546875" style="17" customWidth="1"/>
    <col min="9227" max="9227" width="8.42578125" style="17" customWidth="1"/>
    <col min="9228" max="9228" width="4.5703125" style="17" customWidth="1"/>
    <col min="9229" max="9229" width="7.85546875" style="17" customWidth="1"/>
    <col min="9230" max="9230" width="7.42578125" style="17" customWidth="1"/>
    <col min="9231" max="9231" width="8.140625" style="17" customWidth="1"/>
    <col min="9232" max="9232" width="7.85546875" style="17" customWidth="1"/>
    <col min="9233" max="9233" width="4.5703125" style="17" customWidth="1"/>
    <col min="9234" max="9234" width="4.85546875" style="17" customWidth="1"/>
    <col min="9235" max="9235" width="9.140625" style="17" customWidth="1"/>
    <col min="9236" max="9236" width="7" style="17" customWidth="1"/>
    <col min="9237" max="9237" width="8.42578125" style="17" customWidth="1"/>
    <col min="9238" max="9238" width="9" style="17" customWidth="1"/>
    <col min="9239" max="9241" width="4.5703125" style="17" customWidth="1"/>
    <col min="9242" max="9242" width="7.140625" style="17" customWidth="1"/>
    <col min="9243" max="9243" width="8.5703125" style="17" customWidth="1"/>
    <col min="9244" max="9247" width="4.5703125" style="17" customWidth="1"/>
    <col min="9248" max="9249" width="11.5703125" style="17"/>
    <col min="9250" max="9250" width="7.140625" style="17" customWidth="1"/>
    <col min="9251" max="9251" width="7.42578125" style="17" customWidth="1"/>
    <col min="9252" max="9252" width="6.5703125" style="17" customWidth="1"/>
    <col min="9253" max="9253" width="8.140625" style="17" customWidth="1"/>
    <col min="9254" max="9254" width="9.140625" style="17" customWidth="1"/>
    <col min="9255" max="9255" width="11.5703125" style="17"/>
    <col min="9256" max="9256" width="4.42578125" style="17" customWidth="1"/>
    <col min="9257" max="9257" width="4.85546875" style="17" customWidth="1"/>
    <col min="9258" max="9258" width="3.5703125" style="17" customWidth="1"/>
    <col min="9259" max="9259" width="4.42578125" style="17" customWidth="1"/>
    <col min="9260" max="9472" width="11.5703125" style="17"/>
    <col min="9473" max="9473" width="1.85546875" style="17" customWidth="1"/>
    <col min="9474" max="9474" width="4.5703125" style="17" customWidth="1"/>
    <col min="9475" max="9475" width="8" style="17" customWidth="1"/>
    <col min="9476" max="9476" width="8.42578125" style="17" customWidth="1"/>
    <col min="9477" max="9479" width="4.5703125" style="17" customWidth="1"/>
    <col min="9480" max="9480" width="7.140625" style="17" customWidth="1"/>
    <col min="9481" max="9481" width="7.42578125" style="17" customWidth="1"/>
    <col min="9482" max="9482" width="7.85546875" style="17" customWidth="1"/>
    <col min="9483" max="9483" width="8.42578125" style="17" customWidth="1"/>
    <col min="9484" max="9484" width="4.5703125" style="17" customWidth="1"/>
    <col min="9485" max="9485" width="7.85546875" style="17" customWidth="1"/>
    <col min="9486" max="9486" width="7.42578125" style="17" customWidth="1"/>
    <col min="9487" max="9487" width="8.140625" style="17" customWidth="1"/>
    <col min="9488" max="9488" width="7.85546875" style="17" customWidth="1"/>
    <col min="9489" max="9489" width="4.5703125" style="17" customWidth="1"/>
    <col min="9490" max="9490" width="4.85546875" style="17" customWidth="1"/>
    <col min="9491" max="9491" width="9.140625" style="17" customWidth="1"/>
    <col min="9492" max="9492" width="7" style="17" customWidth="1"/>
    <col min="9493" max="9493" width="8.42578125" style="17" customWidth="1"/>
    <col min="9494" max="9494" width="9" style="17" customWidth="1"/>
    <col min="9495" max="9497" width="4.5703125" style="17" customWidth="1"/>
    <col min="9498" max="9498" width="7.140625" style="17" customWidth="1"/>
    <col min="9499" max="9499" width="8.5703125" style="17" customWidth="1"/>
    <col min="9500" max="9503" width="4.5703125" style="17" customWidth="1"/>
    <col min="9504" max="9505" width="11.5703125" style="17"/>
    <col min="9506" max="9506" width="7.140625" style="17" customWidth="1"/>
    <col min="9507" max="9507" width="7.42578125" style="17" customWidth="1"/>
    <col min="9508" max="9508" width="6.5703125" style="17" customWidth="1"/>
    <col min="9509" max="9509" width="8.140625" style="17" customWidth="1"/>
    <col min="9510" max="9510" width="9.140625" style="17" customWidth="1"/>
    <col min="9511" max="9511" width="11.5703125" style="17"/>
    <col min="9512" max="9512" width="4.42578125" style="17" customWidth="1"/>
    <col min="9513" max="9513" width="4.85546875" style="17" customWidth="1"/>
    <col min="9514" max="9514" width="3.5703125" style="17" customWidth="1"/>
    <col min="9515" max="9515" width="4.42578125" style="17" customWidth="1"/>
    <col min="9516" max="9728" width="11.5703125" style="17"/>
    <col min="9729" max="9729" width="1.85546875" style="17" customWidth="1"/>
    <col min="9730" max="9730" width="4.5703125" style="17" customWidth="1"/>
    <col min="9731" max="9731" width="8" style="17" customWidth="1"/>
    <col min="9732" max="9732" width="8.42578125" style="17" customWidth="1"/>
    <col min="9733" max="9735" width="4.5703125" style="17" customWidth="1"/>
    <col min="9736" max="9736" width="7.140625" style="17" customWidth="1"/>
    <col min="9737" max="9737" width="7.42578125" style="17" customWidth="1"/>
    <col min="9738" max="9738" width="7.85546875" style="17" customWidth="1"/>
    <col min="9739" max="9739" width="8.42578125" style="17" customWidth="1"/>
    <col min="9740" max="9740" width="4.5703125" style="17" customWidth="1"/>
    <col min="9741" max="9741" width="7.85546875" style="17" customWidth="1"/>
    <col min="9742" max="9742" width="7.42578125" style="17" customWidth="1"/>
    <col min="9743" max="9743" width="8.140625" style="17" customWidth="1"/>
    <col min="9744" max="9744" width="7.85546875" style="17" customWidth="1"/>
    <col min="9745" max="9745" width="4.5703125" style="17" customWidth="1"/>
    <col min="9746" max="9746" width="4.85546875" style="17" customWidth="1"/>
    <col min="9747" max="9747" width="9.140625" style="17" customWidth="1"/>
    <col min="9748" max="9748" width="7" style="17" customWidth="1"/>
    <col min="9749" max="9749" width="8.42578125" style="17" customWidth="1"/>
    <col min="9750" max="9750" width="9" style="17" customWidth="1"/>
    <col min="9751" max="9753" width="4.5703125" style="17" customWidth="1"/>
    <col min="9754" max="9754" width="7.140625" style="17" customWidth="1"/>
    <col min="9755" max="9755" width="8.5703125" style="17" customWidth="1"/>
    <col min="9756" max="9759" width="4.5703125" style="17" customWidth="1"/>
    <col min="9760" max="9761" width="11.5703125" style="17"/>
    <col min="9762" max="9762" width="7.140625" style="17" customWidth="1"/>
    <col min="9763" max="9763" width="7.42578125" style="17" customWidth="1"/>
    <col min="9764" max="9764" width="6.5703125" style="17" customWidth="1"/>
    <col min="9765" max="9765" width="8.140625" style="17" customWidth="1"/>
    <col min="9766" max="9766" width="9.140625" style="17" customWidth="1"/>
    <col min="9767" max="9767" width="11.5703125" style="17"/>
    <col min="9768" max="9768" width="4.42578125" style="17" customWidth="1"/>
    <col min="9769" max="9769" width="4.85546875" style="17" customWidth="1"/>
    <col min="9770" max="9770" width="3.5703125" style="17" customWidth="1"/>
    <col min="9771" max="9771" width="4.42578125" style="17" customWidth="1"/>
    <col min="9772" max="9984" width="11.5703125" style="17"/>
    <col min="9985" max="9985" width="1.85546875" style="17" customWidth="1"/>
    <col min="9986" max="9986" width="4.5703125" style="17" customWidth="1"/>
    <col min="9987" max="9987" width="8" style="17" customWidth="1"/>
    <col min="9988" max="9988" width="8.42578125" style="17" customWidth="1"/>
    <col min="9989" max="9991" width="4.5703125" style="17" customWidth="1"/>
    <col min="9992" max="9992" width="7.140625" style="17" customWidth="1"/>
    <col min="9993" max="9993" width="7.42578125" style="17" customWidth="1"/>
    <col min="9994" max="9994" width="7.85546875" style="17" customWidth="1"/>
    <col min="9995" max="9995" width="8.42578125" style="17" customWidth="1"/>
    <col min="9996" max="9996" width="4.5703125" style="17" customWidth="1"/>
    <col min="9997" max="9997" width="7.85546875" style="17" customWidth="1"/>
    <col min="9998" max="9998" width="7.42578125" style="17" customWidth="1"/>
    <col min="9999" max="9999" width="8.140625" style="17" customWidth="1"/>
    <col min="10000" max="10000" width="7.85546875" style="17" customWidth="1"/>
    <col min="10001" max="10001" width="4.5703125" style="17" customWidth="1"/>
    <col min="10002" max="10002" width="4.85546875" style="17" customWidth="1"/>
    <col min="10003" max="10003" width="9.140625" style="17" customWidth="1"/>
    <col min="10004" max="10004" width="7" style="17" customWidth="1"/>
    <col min="10005" max="10005" width="8.42578125" style="17" customWidth="1"/>
    <col min="10006" max="10006" width="9" style="17" customWidth="1"/>
    <col min="10007" max="10009" width="4.5703125" style="17" customWidth="1"/>
    <col min="10010" max="10010" width="7.140625" style="17" customWidth="1"/>
    <col min="10011" max="10011" width="8.5703125" style="17" customWidth="1"/>
    <col min="10012" max="10015" width="4.5703125" style="17" customWidth="1"/>
    <col min="10016" max="10017" width="11.5703125" style="17"/>
    <col min="10018" max="10018" width="7.140625" style="17" customWidth="1"/>
    <col min="10019" max="10019" width="7.42578125" style="17" customWidth="1"/>
    <col min="10020" max="10020" width="6.5703125" style="17" customWidth="1"/>
    <col min="10021" max="10021" width="8.140625" style="17" customWidth="1"/>
    <col min="10022" max="10022" width="9.140625" style="17" customWidth="1"/>
    <col min="10023" max="10023" width="11.5703125" style="17"/>
    <col min="10024" max="10024" width="4.42578125" style="17" customWidth="1"/>
    <col min="10025" max="10025" width="4.85546875" style="17" customWidth="1"/>
    <col min="10026" max="10026" width="3.5703125" style="17" customWidth="1"/>
    <col min="10027" max="10027" width="4.42578125" style="17" customWidth="1"/>
    <col min="10028" max="10240" width="11.5703125" style="17"/>
    <col min="10241" max="10241" width="1.85546875" style="17" customWidth="1"/>
    <col min="10242" max="10242" width="4.5703125" style="17" customWidth="1"/>
    <col min="10243" max="10243" width="8" style="17" customWidth="1"/>
    <col min="10244" max="10244" width="8.42578125" style="17" customWidth="1"/>
    <col min="10245" max="10247" width="4.5703125" style="17" customWidth="1"/>
    <col min="10248" max="10248" width="7.140625" style="17" customWidth="1"/>
    <col min="10249" max="10249" width="7.42578125" style="17" customWidth="1"/>
    <col min="10250" max="10250" width="7.85546875" style="17" customWidth="1"/>
    <col min="10251" max="10251" width="8.42578125" style="17" customWidth="1"/>
    <col min="10252" max="10252" width="4.5703125" style="17" customWidth="1"/>
    <col min="10253" max="10253" width="7.85546875" style="17" customWidth="1"/>
    <col min="10254" max="10254" width="7.42578125" style="17" customWidth="1"/>
    <col min="10255" max="10255" width="8.140625" style="17" customWidth="1"/>
    <col min="10256" max="10256" width="7.85546875" style="17" customWidth="1"/>
    <col min="10257" max="10257" width="4.5703125" style="17" customWidth="1"/>
    <col min="10258" max="10258" width="4.85546875" style="17" customWidth="1"/>
    <col min="10259" max="10259" width="9.140625" style="17" customWidth="1"/>
    <col min="10260" max="10260" width="7" style="17" customWidth="1"/>
    <col min="10261" max="10261" width="8.42578125" style="17" customWidth="1"/>
    <col min="10262" max="10262" width="9" style="17" customWidth="1"/>
    <col min="10263" max="10265" width="4.5703125" style="17" customWidth="1"/>
    <col min="10266" max="10266" width="7.140625" style="17" customWidth="1"/>
    <col min="10267" max="10267" width="8.5703125" style="17" customWidth="1"/>
    <col min="10268" max="10271" width="4.5703125" style="17" customWidth="1"/>
    <col min="10272" max="10273" width="11.5703125" style="17"/>
    <col min="10274" max="10274" width="7.140625" style="17" customWidth="1"/>
    <col min="10275" max="10275" width="7.42578125" style="17" customWidth="1"/>
    <col min="10276" max="10276" width="6.5703125" style="17" customWidth="1"/>
    <col min="10277" max="10277" width="8.140625" style="17" customWidth="1"/>
    <col min="10278" max="10278" width="9.140625" style="17" customWidth="1"/>
    <col min="10279" max="10279" width="11.5703125" style="17"/>
    <col min="10280" max="10280" width="4.42578125" style="17" customWidth="1"/>
    <col min="10281" max="10281" width="4.85546875" style="17" customWidth="1"/>
    <col min="10282" max="10282" width="3.5703125" style="17" customWidth="1"/>
    <col min="10283" max="10283" width="4.42578125" style="17" customWidth="1"/>
    <col min="10284" max="10496" width="11.5703125" style="17"/>
    <col min="10497" max="10497" width="1.85546875" style="17" customWidth="1"/>
    <col min="10498" max="10498" width="4.5703125" style="17" customWidth="1"/>
    <col min="10499" max="10499" width="8" style="17" customWidth="1"/>
    <col min="10500" max="10500" width="8.42578125" style="17" customWidth="1"/>
    <col min="10501" max="10503" width="4.5703125" style="17" customWidth="1"/>
    <col min="10504" max="10504" width="7.140625" style="17" customWidth="1"/>
    <col min="10505" max="10505" width="7.42578125" style="17" customWidth="1"/>
    <col min="10506" max="10506" width="7.85546875" style="17" customWidth="1"/>
    <col min="10507" max="10507" width="8.42578125" style="17" customWidth="1"/>
    <col min="10508" max="10508" width="4.5703125" style="17" customWidth="1"/>
    <col min="10509" max="10509" width="7.85546875" style="17" customWidth="1"/>
    <col min="10510" max="10510" width="7.42578125" style="17" customWidth="1"/>
    <col min="10511" max="10511" width="8.140625" style="17" customWidth="1"/>
    <col min="10512" max="10512" width="7.85546875" style="17" customWidth="1"/>
    <col min="10513" max="10513" width="4.5703125" style="17" customWidth="1"/>
    <col min="10514" max="10514" width="4.85546875" style="17" customWidth="1"/>
    <col min="10515" max="10515" width="9.140625" style="17" customWidth="1"/>
    <col min="10516" max="10516" width="7" style="17" customWidth="1"/>
    <col min="10517" max="10517" width="8.42578125" style="17" customWidth="1"/>
    <col min="10518" max="10518" width="9" style="17" customWidth="1"/>
    <col min="10519" max="10521" width="4.5703125" style="17" customWidth="1"/>
    <col min="10522" max="10522" width="7.140625" style="17" customWidth="1"/>
    <col min="10523" max="10523" width="8.5703125" style="17" customWidth="1"/>
    <col min="10524" max="10527" width="4.5703125" style="17" customWidth="1"/>
    <col min="10528" max="10529" width="11.5703125" style="17"/>
    <col min="10530" max="10530" width="7.140625" style="17" customWidth="1"/>
    <col min="10531" max="10531" width="7.42578125" style="17" customWidth="1"/>
    <col min="10532" max="10532" width="6.5703125" style="17" customWidth="1"/>
    <col min="10533" max="10533" width="8.140625" style="17" customWidth="1"/>
    <col min="10534" max="10534" width="9.140625" style="17" customWidth="1"/>
    <col min="10535" max="10535" width="11.5703125" style="17"/>
    <col min="10536" max="10536" width="4.42578125" style="17" customWidth="1"/>
    <col min="10537" max="10537" width="4.85546875" style="17" customWidth="1"/>
    <col min="10538" max="10538" width="3.5703125" style="17" customWidth="1"/>
    <col min="10539" max="10539" width="4.42578125" style="17" customWidth="1"/>
    <col min="10540" max="10752" width="11.5703125" style="17"/>
    <col min="10753" max="10753" width="1.85546875" style="17" customWidth="1"/>
    <col min="10754" max="10754" width="4.5703125" style="17" customWidth="1"/>
    <col min="10755" max="10755" width="8" style="17" customWidth="1"/>
    <col min="10756" max="10756" width="8.42578125" style="17" customWidth="1"/>
    <col min="10757" max="10759" width="4.5703125" style="17" customWidth="1"/>
    <col min="10760" max="10760" width="7.140625" style="17" customWidth="1"/>
    <col min="10761" max="10761" width="7.42578125" style="17" customWidth="1"/>
    <col min="10762" max="10762" width="7.85546875" style="17" customWidth="1"/>
    <col min="10763" max="10763" width="8.42578125" style="17" customWidth="1"/>
    <col min="10764" max="10764" width="4.5703125" style="17" customWidth="1"/>
    <col min="10765" max="10765" width="7.85546875" style="17" customWidth="1"/>
    <col min="10766" max="10766" width="7.42578125" style="17" customWidth="1"/>
    <col min="10767" max="10767" width="8.140625" style="17" customWidth="1"/>
    <col min="10768" max="10768" width="7.85546875" style="17" customWidth="1"/>
    <col min="10769" max="10769" width="4.5703125" style="17" customWidth="1"/>
    <col min="10770" max="10770" width="4.85546875" style="17" customWidth="1"/>
    <col min="10771" max="10771" width="9.140625" style="17" customWidth="1"/>
    <col min="10772" max="10772" width="7" style="17" customWidth="1"/>
    <col min="10773" max="10773" width="8.42578125" style="17" customWidth="1"/>
    <col min="10774" max="10774" width="9" style="17" customWidth="1"/>
    <col min="10775" max="10777" width="4.5703125" style="17" customWidth="1"/>
    <col min="10778" max="10778" width="7.140625" style="17" customWidth="1"/>
    <col min="10779" max="10779" width="8.5703125" style="17" customWidth="1"/>
    <col min="10780" max="10783" width="4.5703125" style="17" customWidth="1"/>
    <col min="10784" max="10785" width="11.5703125" style="17"/>
    <col min="10786" max="10786" width="7.140625" style="17" customWidth="1"/>
    <col min="10787" max="10787" width="7.42578125" style="17" customWidth="1"/>
    <col min="10788" max="10788" width="6.5703125" style="17" customWidth="1"/>
    <col min="10789" max="10789" width="8.140625" style="17" customWidth="1"/>
    <col min="10790" max="10790" width="9.140625" style="17" customWidth="1"/>
    <col min="10791" max="10791" width="11.5703125" style="17"/>
    <col min="10792" max="10792" width="4.42578125" style="17" customWidth="1"/>
    <col min="10793" max="10793" width="4.85546875" style="17" customWidth="1"/>
    <col min="10794" max="10794" width="3.5703125" style="17" customWidth="1"/>
    <col min="10795" max="10795" width="4.42578125" style="17" customWidth="1"/>
    <col min="10796" max="11008" width="11.5703125" style="17"/>
    <col min="11009" max="11009" width="1.85546875" style="17" customWidth="1"/>
    <col min="11010" max="11010" width="4.5703125" style="17" customWidth="1"/>
    <col min="11011" max="11011" width="8" style="17" customWidth="1"/>
    <col min="11012" max="11012" width="8.42578125" style="17" customWidth="1"/>
    <col min="11013" max="11015" width="4.5703125" style="17" customWidth="1"/>
    <col min="11016" max="11016" width="7.140625" style="17" customWidth="1"/>
    <col min="11017" max="11017" width="7.42578125" style="17" customWidth="1"/>
    <col min="11018" max="11018" width="7.85546875" style="17" customWidth="1"/>
    <col min="11019" max="11019" width="8.42578125" style="17" customWidth="1"/>
    <col min="11020" max="11020" width="4.5703125" style="17" customWidth="1"/>
    <col min="11021" max="11021" width="7.85546875" style="17" customWidth="1"/>
    <col min="11022" max="11022" width="7.42578125" style="17" customWidth="1"/>
    <col min="11023" max="11023" width="8.140625" style="17" customWidth="1"/>
    <col min="11024" max="11024" width="7.85546875" style="17" customWidth="1"/>
    <col min="11025" max="11025" width="4.5703125" style="17" customWidth="1"/>
    <col min="11026" max="11026" width="4.85546875" style="17" customWidth="1"/>
    <col min="11027" max="11027" width="9.140625" style="17" customWidth="1"/>
    <col min="11028" max="11028" width="7" style="17" customWidth="1"/>
    <col min="11029" max="11029" width="8.42578125" style="17" customWidth="1"/>
    <col min="11030" max="11030" width="9" style="17" customWidth="1"/>
    <col min="11031" max="11033" width="4.5703125" style="17" customWidth="1"/>
    <col min="11034" max="11034" width="7.140625" style="17" customWidth="1"/>
    <col min="11035" max="11035" width="8.5703125" style="17" customWidth="1"/>
    <col min="11036" max="11039" width="4.5703125" style="17" customWidth="1"/>
    <col min="11040" max="11041" width="11.5703125" style="17"/>
    <col min="11042" max="11042" width="7.140625" style="17" customWidth="1"/>
    <col min="11043" max="11043" width="7.42578125" style="17" customWidth="1"/>
    <col min="11044" max="11044" width="6.5703125" style="17" customWidth="1"/>
    <col min="11045" max="11045" width="8.140625" style="17" customWidth="1"/>
    <col min="11046" max="11046" width="9.140625" style="17" customWidth="1"/>
    <col min="11047" max="11047" width="11.5703125" style="17"/>
    <col min="11048" max="11048" width="4.42578125" style="17" customWidth="1"/>
    <col min="11049" max="11049" width="4.85546875" style="17" customWidth="1"/>
    <col min="11050" max="11050" width="3.5703125" style="17" customWidth="1"/>
    <col min="11051" max="11051" width="4.42578125" style="17" customWidth="1"/>
    <col min="11052" max="11264" width="11.5703125" style="17"/>
    <col min="11265" max="11265" width="1.85546875" style="17" customWidth="1"/>
    <col min="11266" max="11266" width="4.5703125" style="17" customWidth="1"/>
    <col min="11267" max="11267" width="8" style="17" customWidth="1"/>
    <col min="11268" max="11268" width="8.42578125" style="17" customWidth="1"/>
    <col min="11269" max="11271" width="4.5703125" style="17" customWidth="1"/>
    <col min="11272" max="11272" width="7.140625" style="17" customWidth="1"/>
    <col min="11273" max="11273" width="7.42578125" style="17" customWidth="1"/>
    <col min="11274" max="11274" width="7.85546875" style="17" customWidth="1"/>
    <col min="11275" max="11275" width="8.42578125" style="17" customWidth="1"/>
    <col min="11276" max="11276" width="4.5703125" style="17" customWidth="1"/>
    <col min="11277" max="11277" width="7.85546875" style="17" customWidth="1"/>
    <col min="11278" max="11278" width="7.42578125" style="17" customWidth="1"/>
    <col min="11279" max="11279" width="8.140625" style="17" customWidth="1"/>
    <col min="11280" max="11280" width="7.85546875" style="17" customWidth="1"/>
    <col min="11281" max="11281" width="4.5703125" style="17" customWidth="1"/>
    <col min="11282" max="11282" width="4.85546875" style="17" customWidth="1"/>
    <col min="11283" max="11283" width="9.140625" style="17" customWidth="1"/>
    <col min="11284" max="11284" width="7" style="17" customWidth="1"/>
    <col min="11285" max="11285" width="8.42578125" style="17" customWidth="1"/>
    <col min="11286" max="11286" width="9" style="17" customWidth="1"/>
    <col min="11287" max="11289" width="4.5703125" style="17" customWidth="1"/>
    <col min="11290" max="11290" width="7.140625" style="17" customWidth="1"/>
    <col min="11291" max="11291" width="8.5703125" style="17" customWidth="1"/>
    <col min="11292" max="11295" width="4.5703125" style="17" customWidth="1"/>
    <col min="11296" max="11297" width="11.5703125" style="17"/>
    <col min="11298" max="11298" width="7.140625" style="17" customWidth="1"/>
    <col min="11299" max="11299" width="7.42578125" style="17" customWidth="1"/>
    <col min="11300" max="11300" width="6.5703125" style="17" customWidth="1"/>
    <col min="11301" max="11301" width="8.140625" style="17" customWidth="1"/>
    <col min="11302" max="11302" width="9.140625" style="17" customWidth="1"/>
    <col min="11303" max="11303" width="11.5703125" style="17"/>
    <col min="11304" max="11304" width="4.42578125" style="17" customWidth="1"/>
    <col min="11305" max="11305" width="4.85546875" style="17" customWidth="1"/>
    <col min="11306" max="11306" width="3.5703125" style="17" customWidth="1"/>
    <col min="11307" max="11307" width="4.42578125" style="17" customWidth="1"/>
    <col min="11308" max="11520" width="11.5703125" style="17"/>
    <col min="11521" max="11521" width="1.85546875" style="17" customWidth="1"/>
    <col min="11522" max="11522" width="4.5703125" style="17" customWidth="1"/>
    <col min="11523" max="11523" width="8" style="17" customWidth="1"/>
    <col min="11524" max="11524" width="8.42578125" style="17" customWidth="1"/>
    <col min="11525" max="11527" width="4.5703125" style="17" customWidth="1"/>
    <col min="11528" max="11528" width="7.140625" style="17" customWidth="1"/>
    <col min="11529" max="11529" width="7.42578125" style="17" customWidth="1"/>
    <col min="11530" max="11530" width="7.85546875" style="17" customWidth="1"/>
    <col min="11531" max="11531" width="8.42578125" style="17" customWidth="1"/>
    <col min="11532" max="11532" width="4.5703125" style="17" customWidth="1"/>
    <col min="11533" max="11533" width="7.85546875" style="17" customWidth="1"/>
    <col min="11534" max="11534" width="7.42578125" style="17" customWidth="1"/>
    <col min="11535" max="11535" width="8.140625" style="17" customWidth="1"/>
    <col min="11536" max="11536" width="7.85546875" style="17" customWidth="1"/>
    <col min="11537" max="11537" width="4.5703125" style="17" customWidth="1"/>
    <col min="11538" max="11538" width="4.85546875" style="17" customWidth="1"/>
    <col min="11539" max="11539" width="9.140625" style="17" customWidth="1"/>
    <col min="11540" max="11540" width="7" style="17" customWidth="1"/>
    <col min="11541" max="11541" width="8.42578125" style="17" customWidth="1"/>
    <col min="11542" max="11542" width="9" style="17" customWidth="1"/>
    <col min="11543" max="11545" width="4.5703125" style="17" customWidth="1"/>
    <col min="11546" max="11546" width="7.140625" style="17" customWidth="1"/>
    <col min="11547" max="11547" width="8.5703125" style="17" customWidth="1"/>
    <col min="11548" max="11551" width="4.5703125" style="17" customWidth="1"/>
    <col min="11552" max="11553" width="11.5703125" style="17"/>
    <col min="11554" max="11554" width="7.140625" style="17" customWidth="1"/>
    <col min="11555" max="11555" width="7.42578125" style="17" customWidth="1"/>
    <col min="11556" max="11556" width="6.5703125" style="17" customWidth="1"/>
    <col min="11557" max="11557" width="8.140625" style="17" customWidth="1"/>
    <col min="11558" max="11558" width="9.140625" style="17" customWidth="1"/>
    <col min="11559" max="11559" width="11.5703125" style="17"/>
    <col min="11560" max="11560" width="4.42578125" style="17" customWidth="1"/>
    <col min="11561" max="11561" width="4.85546875" style="17" customWidth="1"/>
    <col min="11562" max="11562" width="3.5703125" style="17" customWidth="1"/>
    <col min="11563" max="11563" width="4.42578125" style="17" customWidth="1"/>
    <col min="11564" max="11776" width="11.5703125" style="17"/>
    <col min="11777" max="11777" width="1.85546875" style="17" customWidth="1"/>
    <col min="11778" max="11778" width="4.5703125" style="17" customWidth="1"/>
    <col min="11779" max="11779" width="8" style="17" customWidth="1"/>
    <col min="11780" max="11780" width="8.42578125" style="17" customWidth="1"/>
    <col min="11781" max="11783" width="4.5703125" style="17" customWidth="1"/>
    <col min="11784" max="11784" width="7.140625" style="17" customWidth="1"/>
    <col min="11785" max="11785" width="7.42578125" style="17" customWidth="1"/>
    <col min="11786" max="11786" width="7.85546875" style="17" customWidth="1"/>
    <col min="11787" max="11787" width="8.42578125" style="17" customWidth="1"/>
    <col min="11788" max="11788" width="4.5703125" style="17" customWidth="1"/>
    <col min="11789" max="11789" width="7.85546875" style="17" customWidth="1"/>
    <col min="11790" max="11790" width="7.42578125" style="17" customWidth="1"/>
    <col min="11791" max="11791" width="8.140625" style="17" customWidth="1"/>
    <col min="11792" max="11792" width="7.85546875" style="17" customWidth="1"/>
    <col min="11793" max="11793" width="4.5703125" style="17" customWidth="1"/>
    <col min="11794" max="11794" width="4.85546875" style="17" customWidth="1"/>
    <col min="11795" max="11795" width="9.140625" style="17" customWidth="1"/>
    <col min="11796" max="11796" width="7" style="17" customWidth="1"/>
    <col min="11797" max="11797" width="8.42578125" style="17" customWidth="1"/>
    <col min="11798" max="11798" width="9" style="17" customWidth="1"/>
    <col min="11799" max="11801" width="4.5703125" style="17" customWidth="1"/>
    <col min="11802" max="11802" width="7.140625" style="17" customWidth="1"/>
    <col min="11803" max="11803" width="8.5703125" style="17" customWidth="1"/>
    <col min="11804" max="11807" width="4.5703125" style="17" customWidth="1"/>
    <col min="11808" max="11809" width="11.5703125" style="17"/>
    <col min="11810" max="11810" width="7.140625" style="17" customWidth="1"/>
    <col min="11811" max="11811" width="7.42578125" style="17" customWidth="1"/>
    <col min="11812" max="11812" width="6.5703125" style="17" customWidth="1"/>
    <col min="11813" max="11813" width="8.140625" style="17" customWidth="1"/>
    <col min="11814" max="11814" width="9.140625" style="17" customWidth="1"/>
    <col min="11815" max="11815" width="11.5703125" style="17"/>
    <col min="11816" max="11816" width="4.42578125" style="17" customWidth="1"/>
    <col min="11817" max="11817" width="4.85546875" style="17" customWidth="1"/>
    <col min="11818" max="11818" width="3.5703125" style="17" customWidth="1"/>
    <col min="11819" max="11819" width="4.42578125" style="17" customWidth="1"/>
    <col min="11820" max="12032" width="11.5703125" style="17"/>
    <col min="12033" max="12033" width="1.85546875" style="17" customWidth="1"/>
    <col min="12034" max="12034" width="4.5703125" style="17" customWidth="1"/>
    <col min="12035" max="12035" width="8" style="17" customWidth="1"/>
    <col min="12036" max="12036" width="8.42578125" style="17" customWidth="1"/>
    <col min="12037" max="12039" width="4.5703125" style="17" customWidth="1"/>
    <col min="12040" max="12040" width="7.140625" style="17" customWidth="1"/>
    <col min="12041" max="12041" width="7.42578125" style="17" customWidth="1"/>
    <col min="12042" max="12042" width="7.85546875" style="17" customWidth="1"/>
    <col min="12043" max="12043" width="8.42578125" style="17" customWidth="1"/>
    <col min="12044" max="12044" width="4.5703125" style="17" customWidth="1"/>
    <col min="12045" max="12045" width="7.85546875" style="17" customWidth="1"/>
    <col min="12046" max="12046" width="7.42578125" style="17" customWidth="1"/>
    <col min="12047" max="12047" width="8.140625" style="17" customWidth="1"/>
    <col min="12048" max="12048" width="7.85546875" style="17" customWidth="1"/>
    <col min="12049" max="12049" width="4.5703125" style="17" customWidth="1"/>
    <col min="12050" max="12050" width="4.85546875" style="17" customWidth="1"/>
    <col min="12051" max="12051" width="9.140625" style="17" customWidth="1"/>
    <col min="12052" max="12052" width="7" style="17" customWidth="1"/>
    <col min="12053" max="12053" width="8.42578125" style="17" customWidth="1"/>
    <col min="12054" max="12054" width="9" style="17" customWidth="1"/>
    <col min="12055" max="12057" width="4.5703125" style="17" customWidth="1"/>
    <col min="12058" max="12058" width="7.140625" style="17" customWidth="1"/>
    <col min="12059" max="12059" width="8.5703125" style="17" customWidth="1"/>
    <col min="12060" max="12063" width="4.5703125" style="17" customWidth="1"/>
    <col min="12064" max="12065" width="11.5703125" style="17"/>
    <col min="12066" max="12066" width="7.140625" style="17" customWidth="1"/>
    <col min="12067" max="12067" width="7.42578125" style="17" customWidth="1"/>
    <col min="12068" max="12068" width="6.5703125" style="17" customWidth="1"/>
    <col min="12069" max="12069" width="8.140625" style="17" customWidth="1"/>
    <col min="12070" max="12070" width="9.140625" style="17" customWidth="1"/>
    <col min="12071" max="12071" width="11.5703125" style="17"/>
    <col min="12072" max="12072" width="4.42578125" style="17" customWidth="1"/>
    <col min="12073" max="12073" width="4.85546875" style="17" customWidth="1"/>
    <col min="12074" max="12074" width="3.5703125" style="17" customWidth="1"/>
    <col min="12075" max="12075" width="4.42578125" style="17" customWidth="1"/>
    <col min="12076" max="12288" width="11.5703125" style="17"/>
    <col min="12289" max="12289" width="1.85546875" style="17" customWidth="1"/>
    <col min="12290" max="12290" width="4.5703125" style="17" customWidth="1"/>
    <col min="12291" max="12291" width="8" style="17" customWidth="1"/>
    <col min="12292" max="12292" width="8.42578125" style="17" customWidth="1"/>
    <col min="12293" max="12295" width="4.5703125" style="17" customWidth="1"/>
    <col min="12296" max="12296" width="7.140625" style="17" customWidth="1"/>
    <col min="12297" max="12297" width="7.42578125" style="17" customWidth="1"/>
    <col min="12298" max="12298" width="7.85546875" style="17" customWidth="1"/>
    <col min="12299" max="12299" width="8.42578125" style="17" customWidth="1"/>
    <col min="12300" max="12300" width="4.5703125" style="17" customWidth="1"/>
    <col min="12301" max="12301" width="7.85546875" style="17" customWidth="1"/>
    <col min="12302" max="12302" width="7.42578125" style="17" customWidth="1"/>
    <col min="12303" max="12303" width="8.140625" style="17" customWidth="1"/>
    <col min="12304" max="12304" width="7.85546875" style="17" customWidth="1"/>
    <col min="12305" max="12305" width="4.5703125" style="17" customWidth="1"/>
    <col min="12306" max="12306" width="4.85546875" style="17" customWidth="1"/>
    <col min="12307" max="12307" width="9.140625" style="17" customWidth="1"/>
    <col min="12308" max="12308" width="7" style="17" customWidth="1"/>
    <col min="12309" max="12309" width="8.42578125" style="17" customWidth="1"/>
    <col min="12310" max="12310" width="9" style="17" customWidth="1"/>
    <col min="12311" max="12313" width="4.5703125" style="17" customWidth="1"/>
    <col min="12314" max="12314" width="7.140625" style="17" customWidth="1"/>
    <col min="12315" max="12315" width="8.5703125" style="17" customWidth="1"/>
    <col min="12316" max="12319" width="4.5703125" style="17" customWidth="1"/>
    <col min="12320" max="12321" width="11.5703125" style="17"/>
    <col min="12322" max="12322" width="7.140625" style="17" customWidth="1"/>
    <col min="12323" max="12323" width="7.42578125" style="17" customWidth="1"/>
    <col min="12324" max="12324" width="6.5703125" style="17" customWidth="1"/>
    <col min="12325" max="12325" width="8.140625" style="17" customWidth="1"/>
    <col min="12326" max="12326" width="9.140625" style="17" customWidth="1"/>
    <col min="12327" max="12327" width="11.5703125" style="17"/>
    <col min="12328" max="12328" width="4.42578125" style="17" customWidth="1"/>
    <col min="12329" max="12329" width="4.85546875" style="17" customWidth="1"/>
    <col min="12330" max="12330" width="3.5703125" style="17" customWidth="1"/>
    <col min="12331" max="12331" width="4.42578125" style="17" customWidth="1"/>
    <col min="12332" max="12544" width="11.5703125" style="17"/>
    <col min="12545" max="12545" width="1.85546875" style="17" customWidth="1"/>
    <col min="12546" max="12546" width="4.5703125" style="17" customWidth="1"/>
    <col min="12547" max="12547" width="8" style="17" customWidth="1"/>
    <col min="12548" max="12548" width="8.42578125" style="17" customWidth="1"/>
    <col min="12549" max="12551" width="4.5703125" style="17" customWidth="1"/>
    <col min="12552" max="12552" width="7.140625" style="17" customWidth="1"/>
    <col min="12553" max="12553" width="7.42578125" style="17" customWidth="1"/>
    <col min="12554" max="12554" width="7.85546875" style="17" customWidth="1"/>
    <col min="12555" max="12555" width="8.42578125" style="17" customWidth="1"/>
    <col min="12556" max="12556" width="4.5703125" style="17" customWidth="1"/>
    <col min="12557" max="12557" width="7.85546875" style="17" customWidth="1"/>
    <col min="12558" max="12558" width="7.42578125" style="17" customWidth="1"/>
    <col min="12559" max="12559" width="8.140625" style="17" customWidth="1"/>
    <col min="12560" max="12560" width="7.85546875" style="17" customWidth="1"/>
    <col min="12561" max="12561" width="4.5703125" style="17" customWidth="1"/>
    <col min="12562" max="12562" width="4.85546875" style="17" customWidth="1"/>
    <col min="12563" max="12563" width="9.140625" style="17" customWidth="1"/>
    <col min="12564" max="12564" width="7" style="17" customWidth="1"/>
    <col min="12565" max="12565" width="8.42578125" style="17" customWidth="1"/>
    <col min="12566" max="12566" width="9" style="17" customWidth="1"/>
    <col min="12567" max="12569" width="4.5703125" style="17" customWidth="1"/>
    <col min="12570" max="12570" width="7.140625" style="17" customWidth="1"/>
    <col min="12571" max="12571" width="8.5703125" style="17" customWidth="1"/>
    <col min="12572" max="12575" width="4.5703125" style="17" customWidth="1"/>
    <col min="12576" max="12577" width="11.5703125" style="17"/>
    <col min="12578" max="12578" width="7.140625" style="17" customWidth="1"/>
    <col min="12579" max="12579" width="7.42578125" style="17" customWidth="1"/>
    <col min="12580" max="12580" width="6.5703125" style="17" customWidth="1"/>
    <col min="12581" max="12581" width="8.140625" style="17" customWidth="1"/>
    <col min="12582" max="12582" width="9.140625" style="17" customWidth="1"/>
    <col min="12583" max="12583" width="11.5703125" style="17"/>
    <col min="12584" max="12584" width="4.42578125" style="17" customWidth="1"/>
    <col min="12585" max="12585" width="4.85546875" style="17" customWidth="1"/>
    <col min="12586" max="12586" width="3.5703125" style="17" customWidth="1"/>
    <col min="12587" max="12587" width="4.42578125" style="17" customWidth="1"/>
    <col min="12588" max="12800" width="11.5703125" style="17"/>
    <col min="12801" max="12801" width="1.85546875" style="17" customWidth="1"/>
    <col min="12802" max="12802" width="4.5703125" style="17" customWidth="1"/>
    <col min="12803" max="12803" width="8" style="17" customWidth="1"/>
    <col min="12804" max="12804" width="8.42578125" style="17" customWidth="1"/>
    <col min="12805" max="12807" width="4.5703125" style="17" customWidth="1"/>
    <col min="12808" max="12808" width="7.140625" style="17" customWidth="1"/>
    <col min="12809" max="12809" width="7.42578125" style="17" customWidth="1"/>
    <col min="12810" max="12810" width="7.85546875" style="17" customWidth="1"/>
    <col min="12811" max="12811" width="8.42578125" style="17" customWidth="1"/>
    <col min="12812" max="12812" width="4.5703125" style="17" customWidth="1"/>
    <col min="12813" max="12813" width="7.85546875" style="17" customWidth="1"/>
    <col min="12814" max="12814" width="7.42578125" style="17" customWidth="1"/>
    <col min="12815" max="12815" width="8.140625" style="17" customWidth="1"/>
    <col min="12816" max="12816" width="7.85546875" style="17" customWidth="1"/>
    <col min="12817" max="12817" width="4.5703125" style="17" customWidth="1"/>
    <col min="12818" max="12818" width="4.85546875" style="17" customWidth="1"/>
    <col min="12819" max="12819" width="9.140625" style="17" customWidth="1"/>
    <col min="12820" max="12820" width="7" style="17" customWidth="1"/>
    <col min="12821" max="12821" width="8.42578125" style="17" customWidth="1"/>
    <col min="12822" max="12822" width="9" style="17" customWidth="1"/>
    <col min="12823" max="12825" width="4.5703125" style="17" customWidth="1"/>
    <col min="12826" max="12826" width="7.140625" style="17" customWidth="1"/>
    <col min="12827" max="12827" width="8.5703125" style="17" customWidth="1"/>
    <col min="12828" max="12831" width="4.5703125" style="17" customWidth="1"/>
    <col min="12832" max="12833" width="11.5703125" style="17"/>
    <col min="12834" max="12834" width="7.140625" style="17" customWidth="1"/>
    <col min="12835" max="12835" width="7.42578125" style="17" customWidth="1"/>
    <col min="12836" max="12836" width="6.5703125" style="17" customWidth="1"/>
    <col min="12837" max="12837" width="8.140625" style="17" customWidth="1"/>
    <col min="12838" max="12838" width="9.140625" style="17" customWidth="1"/>
    <col min="12839" max="12839" width="11.5703125" style="17"/>
    <col min="12840" max="12840" width="4.42578125" style="17" customWidth="1"/>
    <col min="12841" max="12841" width="4.85546875" style="17" customWidth="1"/>
    <col min="12842" max="12842" width="3.5703125" style="17" customWidth="1"/>
    <col min="12843" max="12843" width="4.42578125" style="17" customWidth="1"/>
    <col min="12844" max="13056" width="11.5703125" style="17"/>
    <col min="13057" max="13057" width="1.85546875" style="17" customWidth="1"/>
    <col min="13058" max="13058" width="4.5703125" style="17" customWidth="1"/>
    <col min="13059" max="13059" width="8" style="17" customWidth="1"/>
    <col min="13060" max="13060" width="8.42578125" style="17" customWidth="1"/>
    <col min="13061" max="13063" width="4.5703125" style="17" customWidth="1"/>
    <col min="13064" max="13064" width="7.140625" style="17" customWidth="1"/>
    <col min="13065" max="13065" width="7.42578125" style="17" customWidth="1"/>
    <col min="13066" max="13066" width="7.85546875" style="17" customWidth="1"/>
    <col min="13067" max="13067" width="8.42578125" style="17" customWidth="1"/>
    <col min="13068" max="13068" width="4.5703125" style="17" customWidth="1"/>
    <col min="13069" max="13069" width="7.85546875" style="17" customWidth="1"/>
    <col min="13070" max="13070" width="7.42578125" style="17" customWidth="1"/>
    <col min="13071" max="13071" width="8.140625" style="17" customWidth="1"/>
    <col min="13072" max="13072" width="7.85546875" style="17" customWidth="1"/>
    <col min="13073" max="13073" width="4.5703125" style="17" customWidth="1"/>
    <col min="13074" max="13074" width="4.85546875" style="17" customWidth="1"/>
    <col min="13075" max="13075" width="9.140625" style="17" customWidth="1"/>
    <col min="13076" max="13076" width="7" style="17" customWidth="1"/>
    <col min="13077" max="13077" width="8.42578125" style="17" customWidth="1"/>
    <col min="13078" max="13078" width="9" style="17" customWidth="1"/>
    <col min="13079" max="13081" width="4.5703125" style="17" customWidth="1"/>
    <col min="13082" max="13082" width="7.140625" style="17" customWidth="1"/>
    <col min="13083" max="13083" width="8.5703125" style="17" customWidth="1"/>
    <col min="13084" max="13087" width="4.5703125" style="17" customWidth="1"/>
    <col min="13088" max="13089" width="11.5703125" style="17"/>
    <col min="13090" max="13090" width="7.140625" style="17" customWidth="1"/>
    <col min="13091" max="13091" width="7.42578125" style="17" customWidth="1"/>
    <col min="13092" max="13092" width="6.5703125" style="17" customWidth="1"/>
    <col min="13093" max="13093" width="8.140625" style="17" customWidth="1"/>
    <col min="13094" max="13094" width="9.140625" style="17" customWidth="1"/>
    <col min="13095" max="13095" width="11.5703125" style="17"/>
    <col min="13096" max="13096" width="4.42578125" style="17" customWidth="1"/>
    <col min="13097" max="13097" width="4.85546875" style="17" customWidth="1"/>
    <col min="13098" max="13098" width="3.5703125" style="17" customWidth="1"/>
    <col min="13099" max="13099" width="4.42578125" style="17" customWidth="1"/>
    <col min="13100" max="13312" width="11.5703125" style="17"/>
    <col min="13313" max="13313" width="1.85546875" style="17" customWidth="1"/>
    <col min="13314" max="13314" width="4.5703125" style="17" customWidth="1"/>
    <col min="13315" max="13315" width="8" style="17" customWidth="1"/>
    <col min="13316" max="13316" width="8.42578125" style="17" customWidth="1"/>
    <col min="13317" max="13319" width="4.5703125" style="17" customWidth="1"/>
    <col min="13320" max="13320" width="7.140625" style="17" customWidth="1"/>
    <col min="13321" max="13321" width="7.42578125" style="17" customWidth="1"/>
    <col min="13322" max="13322" width="7.85546875" style="17" customWidth="1"/>
    <col min="13323" max="13323" width="8.42578125" style="17" customWidth="1"/>
    <col min="13324" max="13324" width="4.5703125" style="17" customWidth="1"/>
    <col min="13325" max="13325" width="7.85546875" style="17" customWidth="1"/>
    <col min="13326" max="13326" width="7.42578125" style="17" customWidth="1"/>
    <col min="13327" max="13327" width="8.140625" style="17" customWidth="1"/>
    <col min="13328" max="13328" width="7.85546875" style="17" customWidth="1"/>
    <col min="13329" max="13329" width="4.5703125" style="17" customWidth="1"/>
    <col min="13330" max="13330" width="4.85546875" style="17" customWidth="1"/>
    <col min="13331" max="13331" width="9.140625" style="17" customWidth="1"/>
    <col min="13332" max="13332" width="7" style="17" customWidth="1"/>
    <col min="13333" max="13333" width="8.42578125" style="17" customWidth="1"/>
    <col min="13334" max="13334" width="9" style="17" customWidth="1"/>
    <col min="13335" max="13337" width="4.5703125" style="17" customWidth="1"/>
    <col min="13338" max="13338" width="7.140625" style="17" customWidth="1"/>
    <col min="13339" max="13339" width="8.5703125" style="17" customWidth="1"/>
    <col min="13340" max="13343" width="4.5703125" style="17" customWidth="1"/>
    <col min="13344" max="13345" width="11.5703125" style="17"/>
    <col min="13346" max="13346" width="7.140625" style="17" customWidth="1"/>
    <col min="13347" max="13347" width="7.42578125" style="17" customWidth="1"/>
    <col min="13348" max="13348" width="6.5703125" style="17" customWidth="1"/>
    <col min="13349" max="13349" width="8.140625" style="17" customWidth="1"/>
    <col min="13350" max="13350" width="9.140625" style="17" customWidth="1"/>
    <col min="13351" max="13351" width="11.5703125" style="17"/>
    <col min="13352" max="13352" width="4.42578125" style="17" customWidth="1"/>
    <col min="13353" max="13353" width="4.85546875" style="17" customWidth="1"/>
    <col min="13354" max="13354" width="3.5703125" style="17" customWidth="1"/>
    <col min="13355" max="13355" width="4.42578125" style="17" customWidth="1"/>
    <col min="13356" max="13568" width="11.5703125" style="17"/>
    <col min="13569" max="13569" width="1.85546875" style="17" customWidth="1"/>
    <col min="13570" max="13570" width="4.5703125" style="17" customWidth="1"/>
    <col min="13571" max="13571" width="8" style="17" customWidth="1"/>
    <col min="13572" max="13572" width="8.42578125" style="17" customWidth="1"/>
    <col min="13573" max="13575" width="4.5703125" style="17" customWidth="1"/>
    <col min="13576" max="13576" width="7.140625" style="17" customWidth="1"/>
    <col min="13577" max="13577" width="7.42578125" style="17" customWidth="1"/>
    <col min="13578" max="13578" width="7.85546875" style="17" customWidth="1"/>
    <col min="13579" max="13579" width="8.42578125" style="17" customWidth="1"/>
    <col min="13580" max="13580" width="4.5703125" style="17" customWidth="1"/>
    <col min="13581" max="13581" width="7.85546875" style="17" customWidth="1"/>
    <col min="13582" max="13582" width="7.42578125" style="17" customWidth="1"/>
    <col min="13583" max="13583" width="8.140625" style="17" customWidth="1"/>
    <col min="13584" max="13584" width="7.85546875" style="17" customWidth="1"/>
    <col min="13585" max="13585" width="4.5703125" style="17" customWidth="1"/>
    <col min="13586" max="13586" width="4.85546875" style="17" customWidth="1"/>
    <col min="13587" max="13587" width="9.140625" style="17" customWidth="1"/>
    <col min="13588" max="13588" width="7" style="17" customWidth="1"/>
    <col min="13589" max="13589" width="8.42578125" style="17" customWidth="1"/>
    <col min="13590" max="13590" width="9" style="17" customWidth="1"/>
    <col min="13591" max="13593" width="4.5703125" style="17" customWidth="1"/>
    <col min="13594" max="13594" width="7.140625" style="17" customWidth="1"/>
    <col min="13595" max="13595" width="8.5703125" style="17" customWidth="1"/>
    <col min="13596" max="13599" width="4.5703125" style="17" customWidth="1"/>
    <col min="13600" max="13601" width="11.5703125" style="17"/>
    <col min="13602" max="13602" width="7.140625" style="17" customWidth="1"/>
    <col min="13603" max="13603" width="7.42578125" style="17" customWidth="1"/>
    <col min="13604" max="13604" width="6.5703125" style="17" customWidth="1"/>
    <col min="13605" max="13605" width="8.140625" style="17" customWidth="1"/>
    <col min="13606" max="13606" width="9.140625" style="17" customWidth="1"/>
    <col min="13607" max="13607" width="11.5703125" style="17"/>
    <col min="13608" max="13608" width="4.42578125" style="17" customWidth="1"/>
    <col min="13609" max="13609" width="4.85546875" style="17" customWidth="1"/>
    <col min="13610" max="13610" width="3.5703125" style="17" customWidth="1"/>
    <col min="13611" max="13611" width="4.42578125" style="17" customWidth="1"/>
    <col min="13612" max="13824" width="11.5703125" style="17"/>
    <col min="13825" max="13825" width="1.85546875" style="17" customWidth="1"/>
    <col min="13826" max="13826" width="4.5703125" style="17" customWidth="1"/>
    <col min="13827" max="13827" width="8" style="17" customWidth="1"/>
    <col min="13828" max="13828" width="8.42578125" style="17" customWidth="1"/>
    <col min="13829" max="13831" width="4.5703125" style="17" customWidth="1"/>
    <col min="13832" max="13832" width="7.140625" style="17" customWidth="1"/>
    <col min="13833" max="13833" width="7.42578125" style="17" customWidth="1"/>
    <col min="13834" max="13834" width="7.85546875" style="17" customWidth="1"/>
    <col min="13835" max="13835" width="8.42578125" style="17" customWidth="1"/>
    <col min="13836" max="13836" width="4.5703125" style="17" customWidth="1"/>
    <col min="13837" max="13837" width="7.85546875" style="17" customWidth="1"/>
    <col min="13838" max="13838" width="7.42578125" style="17" customWidth="1"/>
    <col min="13839" max="13839" width="8.140625" style="17" customWidth="1"/>
    <col min="13840" max="13840" width="7.85546875" style="17" customWidth="1"/>
    <col min="13841" max="13841" width="4.5703125" style="17" customWidth="1"/>
    <col min="13842" max="13842" width="4.85546875" style="17" customWidth="1"/>
    <col min="13843" max="13843" width="9.140625" style="17" customWidth="1"/>
    <col min="13844" max="13844" width="7" style="17" customWidth="1"/>
    <col min="13845" max="13845" width="8.42578125" style="17" customWidth="1"/>
    <col min="13846" max="13846" width="9" style="17" customWidth="1"/>
    <col min="13847" max="13849" width="4.5703125" style="17" customWidth="1"/>
    <col min="13850" max="13850" width="7.140625" style="17" customWidth="1"/>
    <col min="13851" max="13851" width="8.5703125" style="17" customWidth="1"/>
    <col min="13852" max="13855" width="4.5703125" style="17" customWidth="1"/>
    <col min="13856" max="13857" width="11.5703125" style="17"/>
    <col min="13858" max="13858" width="7.140625" style="17" customWidth="1"/>
    <col min="13859" max="13859" width="7.42578125" style="17" customWidth="1"/>
    <col min="13860" max="13860" width="6.5703125" style="17" customWidth="1"/>
    <col min="13861" max="13861" width="8.140625" style="17" customWidth="1"/>
    <col min="13862" max="13862" width="9.140625" style="17" customWidth="1"/>
    <col min="13863" max="13863" width="11.5703125" style="17"/>
    <col min="13864" max="13864" width="4.42578125" style="17" customWidth="1"/>
    <col min="13865" max="13865" width="4.85546875" style="17" customWidth="1"/>
    <col min="13866" max="13866" width="3.5703125" style="17" customWidth="1"/>
    <col min="13867" max="13867" width="4.42578125" style="17" customWidth="1"/>
    <col min="13868" max="14080" width="11.5703125" style="17"/>
    <col min="14081" max="14081" width="1.85546875" style="17" customWidth="1"/>
    <col min="14082" max="14082" width="4.5703125" style="17" customWidth="1"/>
    <col min="14083" max="14083" width="8" style="17" customWidth="1"/>
    <col min="14084" max="14084" width="8.42578125" style="17" customWidth="1"/>
    <col min="14085" max="14087" width="4.5703125" style="17" customWidth="1"/>
    <col min="14088" max="14088" width="7.140625" style="17" customWidth="1"/>
    <col min="14089" max="14089" width="7.42578125" style="17" customWidth="1"/>
    <col min="14090" max="14090" width="7.85546875" style="17" customWidth="1"/>
    <col min="14091" max="14091" width="8.42578125" style="17" customWidth="1"/>
    <col min="14092" max="14092" width="4.5703125" style="17" customWidth="1"/>
    <col min="14093" max="14093" width="7.85546875" style="17" customWidth="1"/>
    <col min="14094" max="14094" width="7.42578125" style="17" customWidth="1"/>
    <col min="14095" max="14095" width="8.140625" style="17" customWidth="1"/>
    <col min="14096" max="14096" width="7.85546875" style="17" customWidth="1"/>
    <col min="14097" max="14097" width="4.5703125" style="17" customWidth="1"/>
    <col min="14098" max="14098" width="4.85546875" style="17" customWidth="1"/>
    <col min="14099" max="14099" width="9.140625" style="17" customWidth="1"/>
    <col min="14100" max="14100" width="7" style="17" customWidth="1"/>
    <col min="14101" max="14101" width="8.42578125" style="17" customWidth="1"/>
    <col min="14102" max="14102" width="9" style="17" customWidth="1"/>
    <col min="14103" max="14105" width="4.5703125" style="17" customWidth="1"/>
    <col min="14106" max="14106" width="7.140625" style="17" customWidth="1"/>
    <col min="14107" max="14107" width="8.5703125" style="17" customWidth="1"/>
    <col min="14108" max="14111" width="4.5703125" style="17" customWidth="1"/>
    <col min="14112" max="14113" width="11.5703125" style="17"/>
    <col min="14114" max="14114" width="7.140625" style="17" customWidth="1"/>
    <col min="14115" max="14115" width="7.42578125" style="17" customWidth="1"/>
    <col min="14116" max="14116" width="6.5703125" style="17" customWidth="1"/>
    <col min="14117" max="14117" width="8.140625" style="17" customWidth="1"/>
    <col min="14118" max="14118" width="9.140625" style="17" customWidth="1"/>
    <col min="14119" max="14119" width="11.5703125" style="17"/>
    <col min="14120" max="14120" width="4.42578125" style="17" customWidth="1"/>
    <col min="14121" max="14121" width="4.85546875" style="17" customWidth="1"/>
    <col min="14122" max="14122" width="3.5703125" style="17" customWidth="1"/>
    <col min="14123" max="14123" width="4.42578125" style="17" customWidth="1"/>
    <col min="14124" max="14336" width="11.5703125" style="17"/>
    <col min="14337" max="14337" width="1.85546875" style="17" customWidth="1"/>
    <col min="14338" max="14338" width="4.5703125" style="17" customWidth="1"/>
    <col min="14339" max="14339" width="8" style="17" customWidth="1"/>
    <col min="14340" max="14340" width="8.42578125" style="17" customWidth="1"/>
    <col min="14341" max="14343" width="4.5703125" style="17" customWidth="1"/>
    <col min="14344" max="14344" width="7.140625" style="17" customWidth="1"/>
    <col min="14345" max="14345" width="7.42578125" style="17" customWidth="1"/>
    <col min="14346" max="14346" width="7.85546875" style="17" customWidth="1"/>
    <col min="14347" max="14347" width="8.42578125" style="17" customWidth="1"/>
    <col min="14348" max="14348" width="4.5703125" style="17" customWidth="1"/>
    <col min="14349" max="14349" width="7.85546875" style="17" customWidth="1"/>
    <col min="14350" max="14350" width="7.42578125" style="17" customWidth="1"/>
    <col min="14351" max="14351" width="8.140625" style="17" customWidth="1"/>
    <col min="14352" max="14352" width="7.85546875" style="17" customWidth="1"/>
    <col min="14353" max="14353" width="4.5703125" style="17" customWidth="1"/>
    <col min="14354" max="14354" width="4.85546875" style="17" customWidth="1"/>
    <col min="14355" max="14355" width="9.140625" style="17" customWidth="1"/>
    <col min="14356" max="14356" width="7" style="17" customWidth="1"/>
    <col min="14357" max="14357" width="8.42578125" style="17" customWidth="1"/>
    <col min="14358" max="14358" width="9" style="17" customWidth="1"/>
    <col min="14359" max="14361" width="4.5703125" style="17" customWidth="1"/>
    <col min="14362" max="14362" width="7.140625" style="17" customWidth="1"/>
    <col min="14363" max="14363" width="8.5703125" style="17" customWidth="1"/>
    <col min="14364" max="14367" width="4.5703125" style="17" customWidth="1"/>
    <col min="14368" max="14369" width="11.5703125" style="17"/>
    <col min="14370" max="14370" width="7.140625" style="17" customWidth="1"/>
    <col min="14371" max="14371" width="7.42578125" style="17" customWidth="1"/>
    <col min="14372" max="14372" width="6.5703125" style="17" customWidth="1"/>
    <col min="14373" max="14373" width="8.140625" style="17" customWidth="1"/>
    <col min="14374" max="14374" width="9.140625" style="17" customWidth="1"/>
    <col min="14375" max="14375" width="11.5703125" style="17"/>
    <col min="14376" max="14376" width="4.42578125" style="17" customWidth="1"/>
    <col min="14377" max="14377" width="4.85546875" style="17" customWidth="1"/>
    <col min="14378" max="14378" width="3.5703125" style="17" customWidth="1"/>
    <col min="14379" max="14379" width="4.42578125" style="17" customWidth="1"/>
    <col min="14380" max="14592" width="11.5703125" style="17"/>
    <col min="14593" max="14593" width="1.85546875" style="17" customWidth="1"/>
    <col min="14594" max="14594" width="4.5703125" style="17" customWidth="1"/>
    <col min="14595" max="14595" width="8" style="17" customWidth="1"/>
    <col min="14596" max="14596" width="8.42578125" style="17" customWidth="1"/>
    <col min="14597" max="14599" width="4.5703125" style="17" customWidth="1"/>
    <col min="14600" max="14600" width="7.140625" style="17" customWidth="1"/>
    <col min="14601" max="14601" width="7.42578125" style="17" customWidth="1"/>
    <col min="14602" max="14602" width="7.85546875" style="17" customWidth="1"/>
    <col min="14603" max="14603" width="8.42578125" style="17" customWidth="1"/>
    <col min="14604" max="14604" width="4.5703125" style="17" customWidth="1"/>
    <col min="14605" max="14605" width="7.85546875" style="17" customWidth="1"/>
    <col min="14606" max="14606" width="7.42578125" style="17" customWidth="1"/>
    <col min="14607" max="14607" width="8.140625" style="17" customWidth="1"/>
    <col min="14608" max="14608" width="7.85546875" style="17" customWidth="1"/>
    <col min="14609" max="14609" width="4.5703125" style="17" customWidth="1"/>
    <col min="14610" max="14610" width="4.85546875" style="17" customWidth="1"/>
    <col min="14611" max="14611" width="9.140625" style="17" customWidth="1"/>
    <col min="14612" max="14612" width="7" style="17" customWidth="1"/>
    <col min="14613" max="14613" width="8.42578125" style="17" customWidth="1"/>
    <col min="14614" max="14614" width="9" style="17" customWidth="1"/>
    <col min="14615" max="14617" width="4.5703125" style="17" customWidth="1"/>
    <col min="14618" max="14618" width="7.140625" style="17" customWidth="1"/>
    <col min="14619" max="14619" width="8.5703125" style="17" customWidth="1"/>
    <col min="14620" max="14623" width="4.5703125" style="17" customWidth="1"/>
    <col min="14624" max="14625" width="11.5703125" style="17"/>
    <col min="14626" max="14626" width="7.140625" style="17" customWidth="1"/>
    <col min="14627" max="14627" width="7.42578125" style="17" customWidth="1"/>
    <col min="14628" max="14628" width="6.5703125" style="17" customWidth="1"/>
    <col min="14629" max="14629" width="8.140625" style="17" customWidth="1"/>
    <col min="14630" max="14630" width="9.140625" style="17" customWidth="1"/>
    <col min="14631" max="14631" width="11.5703125" style="17"/>
    <col min="14632" max="14632" width="4.42578125" style="17" customWidth="1"/>
    <col min="14633" max="14633" width="4.85546875" style="17" customWidth="1"/>
    <col min="14634" max="14634" width="3.5703125" style="17" customWidth="1"/>
    <col min="14635" max="14635" width="4.42578125" style="17" customWidth="1"/>
    <col min="14636" max="14848" width="11.5703125" style="17"/>
    <col min="14849" max="14849" width="1.85546875" style="17" customWidth="1"/>
    <col min="14850" max="14850" width="4.5703125" style="17" customWidth="1"/>
    <col min="14851" max="14851" width="8" style="17" customWidth="1"/>
    <col min="14852" max="14852" width="8.42578125" style="17" customWidth="1"/>
    <col min="14853" max="14855" width="4.5703125" style="17" customWidth="1"/>
    <col min="14856" max="14856" width="7.140625" style="17" customWidth="1"/>
    <col min="14857" max="14857" width="7.42578125" style="17" customWidth="1"/>
    <col min="14858" max="14858" width="7.85546875" style="17" customWidth="1"/>
    <col min="14859" max="14859" width="8.42578125" style="17" customWidth="1"/>
    <col min="14860" max="14860" width="4.5703125" style="17" customWidth="1"/>
    <col min="14861" max="14861" width="7.85546875" style="17" customWidth="1"/>
    <col min="14862" max="14862" width="7.42578125" style="17" customWidth="1"/>
    <col min="14863" max="14863" width="8.140625" style="17" customWidth="1"/>
    <col min="14864" max="14864" width="7.85546875" style="17" customWidth="1"/>
    <col min="14865" max="14865" width="4.5703125" style="17" customWidth="1"/>
    <col min="14866" max="14866" width="4.85546875" style="17" customWidth="1"/>
    <col min="14867" max="14867" width="9.140625" style="17" customWidth="1"/>
    <col min="14868" max="14868" width="7" style="17" customWidth="1"/>
    <col min="14869" max="14869" width="8.42578125" style="17" customWidth="1"/>
    <col min="14870" max="14870" width="9" style="17" customWidth="1"/>
    <col min="14871" max="14873" width="4.5703125" style="17" customWidth="1"/>
    <col min="14874" max="14874" width="7.140625" style="17" customWidth="1"/>
    <col min="14875" max="14875" width="8.5703125" style="17" customWidth="1"/>
    <col min="14876" max="14879" width="4.5703125" style="17" customWidth="1"/>
    <col min="14880" max="14881" width="11.5703125" style="17"/>
    <col min="14882" max="14882" width="7.140625" style="17" customWidth="1"/>
    <col min="14883" max="14883" width="7.42578125" style="17" customWidth="1"/>
    <col min="14884" max="14884" width="6.5703125" style="17" customWidth="1"/>
    <col min="14885" max="14885" width="8.140625" style="17" customWidth="1"/>
    <col min="14886" max="14886" width="9.140625" style="17" customWidth="1"/>
    <col min="14887" max="14887" width="11.5703125" style="17"/>
    <col min="14888" max="14888" width="4.42578125" style="17" customWidth="1"/>
    <col min="14889" max="14889" width="4.85546875" style="17" customWidth="1"/>
    <col min="14890" max="14890" width="3.5703125" style="17" customWidth="1"/>
    <col min="14891" max="14891" width="4.42578125" style="17" customWidth="1"/>
    <col min="14892" max="15104" width="11.5703125" style="17"/>
    <col min="15105" max="15105" width="1.85546875" style="17" customWidth="1"/>
    <col min="15106" max="15106" width="4.5703125" style="17" customWidth="1"/>
    <col min="15107" max="15107" width="8" style="17" customWidth="1"/>
    <col min="15108" max="15108" width="8.42578125" style="17" customWidth="1"/>
    <col min="15109" max="15111" width="4.5703125" style="17" customWidth="1"/>
    <col min="15112" max="15112" width="7.140625" style="17" customWidth="1"/>
    <col min="15113" max="15113" width="7.42578125" style="17" customWidth="1"/>
    <col min="15114" max="15114" width="7.85546875" style="17" customWidth="1"/>
    <col min="15115" max="15115" width="8.42578125" style="17" customWidth="1"/>
    <col min="15116" max="15116" width="4.5703125" style="17" customWidth="1"/>
    <col min="15117" max="15117" width="7.85546875" style="17" customWidth="1"/>
    <col min="15118" max="15118" width="7.42578125" style="17" customWidth="1"/>
    <col min="15119" max="15119" width="8.140625" style="17" customWidth="1"/>
    <col min="15120" max="15120" width="7.85546875" style="17" customWidth="1"/>
    <col min="15121" max="15121" width="4.5703125" style="17" customWidth="1"/>
    <col min="15122" max="15122" width="4.85546875" style="17" customWidth="1"/>
    <col min="15123" max="15123" width="9.140625" style="17" customWidth="1"/>
    <col min="15124" max="15124" width="7" style="17" customWidth="1"/>
    <col min="15125" max="15125" width="8.42578125" style="17" customWidth="1"/>
    <col min="15126" max="15126" width="9" style="17" customWidth="1"/>
    <col min="15127" max="15129" width="4.5703125" style="17" customWidth="1"/>
    <col min="15130" max="15130" width="7.140625" style="17" customWidth="1"/>
    <col min="15131" max="15131" width="8.5703125" style="17" customWidth="1"/>
    <col min="15132" max="15135" width="4.5703125" style="17" customWidth="1"/>
    <col min="15136" max="15137" width="11.5703125" style="17"/>
    <col min="15138" max="15138" width="7.140625" style="17" customWidth="1"/>
    <col min="15139" max="15139" width="7.42578125" style="17" customWidth="1"/>
    <col min="15140" max="15140" width="6.5703125" style="17" customWidth="1"/>
    <col min="15141" max="15141" width="8.140625" style="17" customWidth="1"/>
    <col min="15142" max="15142" width="9.140625" style="17" customWidth="1"/>
    <col min="15143" max="15143" width="11.5703125" style="17"/>
    <col min="15144" max="15144" width="4.42578125" style="17" customWidth="1"/>
    <col min="15145" max="15145" width="4.85546875" style="17" customWidth="1"/>
    <col min="15146" max="15146" width="3.5703125" style="17" customWidth="1"/>
    <col min="15147" max="15147" width="4.42578125" style="17" customWidth="1"/>
    <col min="15148" max="15360" width="11.5703125" style="17"/>
    <col min="15361" max="15361" width="1.85546875" style="17" customWidth="1"/>
    <col min="15362" max="15362" width="4.5703125" style="17" customWidth="1"/>
    <col min="15363" max="15363" width="8" style="17" customWidth="1"/>
    <col min="15364" max="15364" width="8.42578125" style="17" customWidth="1"/>
    <col min="15365" max="15367" width="4.5703125" style="17" customWidth="1"/>
    <col min="15368" max="15368" width="7.140625" style="17" customWidth="1"/>
    <col min="15369" max="15369" width="7.42578125" style="17" customWidth="1"/>
    <col min="15370" max="15370" width="7.85546875" style="17" customWidth="1"/>
    <col min="15371" max="15371" width="8.42578125" style="17" customWidth="1"/>
    <col min="15372" max="15372" width="4.5703125" style="17" customWidth="1"/>
    <col min="15373" max="15373" width="7.85546875" style="17" customWidth="1"/>
    <col min="15374" max="15374" width="7.42578125" style="17" customWidth="1"/>
    <col min="15375" max="15375" width="8.140625" style="17" customWidth="1"/>
    <col min="15376" max="15376" width="7.85546875" style="17" customWidth="1"/>
    <col min="15377" max="15377" width="4.5703125" style="17" customWidth="1"/>
    <col min="15378" max="15378" width="4.85546875" style="17" customWidth="1"/>
    <col min="15379" max="15379" width="9.140625" style="17" customWidth="1"/>
    <col min="15380" max="15380" width="7" style="17" customWidth="1"/>
    <col min="15381" max="15381" width="8.42578125" style="17" customWidth="1"/>
    <col min="15382" max="15382" width="9" style="17" customWidth="1"/>
    <col min="15383" max="15385" width="4.5703125" style="17" customWidth="1"/>
    <col min="15386" max="15386" width="7.140625" style="17" customWidth="1"/>
    <col min="15387" max="15387" width="8.5703125" style="17" customWidth="1"/>
    <col min="15388" max="15391" width="4.5703125" style="17" customWidth="1"/>
    <col min="15392" max="15393" width="11.5703125" style="17"/>
    <col min="15394" max="15394" width="7.140625" style="17" customWidth="1"/>
    <col min="15395" max="15395" width="7.42578125" style="17" customWidth="1"/>
    <col min="15396" max="15396" width="6.5703125" style="17" customWidth="1"/>
    <col min="15397" max="15397" width="8.140625" style="17" customWidth="1"/>
    <col min="15398" max="15398" width="9.140625" style="17" customWidth="1"/>
    <col min="15399" max="15399" width="11.5703125" style="17"/>
    <col min="15400" max="15400" width="4.42578125" style="17" customWidth="1"/>
    <col min="15401" max="15401" width="4.85546875" style="17" customWidth="1"/>
    <col min="15402" max="15402" width="3.5703125" style="17" customWidth="1"/>
    <col min="15403" max="15403" width="4.42578125" style="17" customWidth="1"/>
    <col min="15404" max="15616" width="11.5703125" style="17"/>
    <col min="15617" max="15617" width="1.85546875" style="17" customWidth="1"/>
    <col min="15618" max="15618" width="4.5703125" style="17" customWidth="1"/>
    <col min="15619" max="15619" width="8" style="17" customWidth="1"/>
    <col min="15620" max="15620" width="8.42578125" style="17" customWidth="1"/>
    <col min="15621" max="15623" width="4.5703125" style="17" customWidth="1"/>
    <col min="15624" max="15624" width="7.140625" style="17" customWidth="1"/>
    <col min="15625" max="15625" width="7.42578125" style="17" customWidth="1"/>
    <col min="15626" max="15626" width="7.85546875" style="17" customWidth="1"/>
    <col min="15627" max="15627" width="8.42578125" style="17" customWidth="1"/>
    <col min="15628" max="15628" width="4.5703125" style="17" customWidth="1"/>
    <col min="15629" max="15629" width="7.85546875" style="17" customWidth="1"/>
    <col min="15630" max="15630" width="7.42578125" style="17" customWidth="1"/>
    <col min="15631" max="15631" width="8.140625" style="17" customWidth="1"/>
    <col min="15632" max="15632" width="7.85546875" style="17" customWidth="1"/>
    <col min="15633" max="15633" width="4.5703125" style="17" customWidth="1"/>
    <col min="15634" max="15634" width="4.85546875" style="17" customWidth="1"/>
    <col min="15635" max="15635" width="9.140625" style="17" customWidth="1"/>
    <col min="15636" max="15636" width="7" style="17" customWidth="1"/>
    <col min="15637" max="15637" width="8.42578125" style="17" customWidth="1"/>
    <col min="15638" max="15638" width="9" style="17" customWidth="1"/>
    <col min="15639" max="15641" width="4.5703125" style="17" customWidth="1"/>
    <col min="15642" max="15642" width="7.140625" style="17" customWidth="1"/>
    <col min="15643" max="15643" width="8.5703125" style="17" customWidth="1"/>
    <col min="15644" max="15647" width="4.5703125" style="17" customWidth="1"/>
    <col min="15648" max="15649" width="11.5703125" style="17"/>
    <col min="15650" max="15650" width="7.140625" style="17" customWidth="1"/>
    <col min="15651" max="15651" width="7.42578125" style="17" customWidth="1"/>
    <col min="15652" max="15652" width="6.5703125" style="17" customWidth="1"/>
    <col min="15653" max="15653" width="8.140625" style="17" customWidth="1"/>
    <col min="15654" max="15654" width="9.140625" style="17" customWidth="1"/>
    <col min="15655" max="15655" width="11.5703125" style="17"/>
    <col min="15656" max="15656" width="4.42578125" style="17" customWidth="1"/>
    <col min="15657" max="15657" width="4.85546875" style="17" customWidth="1"/>
    <col min="15658" max="15658" width="3.5703125" style="17" customWidth="1"/>
    <col min="15659" max="15659" width="4.42578125" style="17" customWidth="1"/>
    <col min="15660" max="15872" width="11.5703125" style="17"/>
    <col min="15873" max="15873" width="1.85546875" style="17" customWidth="1"/>
    <col min="15874" max="15874" width="4.5703125" style="17" customWidth="1"/>
    <col min="15875" max="15875" width="8" style="17" customWidth="1"/>
    <col min="15876" max="15876" width="8.42578125" style="17" customWidth="1"/>
    <col min="15877" max="15879" width="4.5703125" style="17" customWidth="1"/>
    <col min="15880" max="15880" width="7.140625" style="17" customWidth="1"/>
    <col min="15881" max="15881" width="7.42578125" style="17" customWidth="1"/>
    <col min="15882" max="15882" width="7.85546875" style="17" customWidth="1"/>
    <col min="15883" max="15883" width="8.42578125" style="17" customWidth="1"/>
    <col min="15884" max="15884" width="4.5703125" style="17" customWidth="1"/>
    <col min="15885" max="15885" width="7.85546875" style="17" customWidth="1"/>
    <col min="15886" max="15886" width="7.42578125" style="17" customWidth="1"/>
    <col min="15887" max="15887" width="8.140625" style="17" customWidth="1"/>
    <col min="15888" max="15888" width="7.85546875" style="17" customWidth="1"/>
    <col min="15889" max="15889" width="4.5703125" style="17" customWidth="1"/>
    <col min="15890" max="15890" width="4.85546875" style="17" customWidth="1"/>
    <col min="15891" max="15891" width="9.140625" style="17" customWidth="1"/>
    <col min="15892" max="15892" width="7" style="17" customWidth="1"/>
    <col min="15893" max="15893" width="8.42578125" style="17" customWidth="1"/>
    <col min="15894" max="15894" width="9" style="17" customWidth="1"/>
    <col min="15895" max="15897" width="4.5703125" style="17" customWidth="1"/>
    <col min="15898" max="15898" width="7.140625" style="17" customWidth="1"/>
    <col min="15899" max="15899" width="8.5703125" style="17" customWidth="1"/>
    <col min="15900" max="15903" width="4.5703125" style="17" customWidth="1"/>
    <col min="15904" max="15905" width="11.5703125" style="17"/>
    <col min="15906" max="15906" width="7.140625" style="17" customWidth="1"/>
    <col min="15907" max="15907" width="7.42578125" style="17" customWidth="1"/>
    <col min="15908" max="15908" width="6.5703125" style="17" customWidth="1"/>
    <col min="15909" max="15909" width="8.140625" style="17" customWidth="1"/>
    <col min="15910" max="15910" width="9.140625" style="17" customWidth="1"/>
    <col min="15911" max="15911" width="11.5703125" style="17"/>
    <col min="15912" max="15912" width="4.42578125" style="17" customWidth="1"/>
    <col min="15913" max="15913" width="4.85546875" style="17" customWidth="1"/>
    <col min="15914" max="15914" width="3.5703125" style="17" customWidth="1"/>
    <col min="15915" max="15915" width="4.42578125" style="17" customWidth="1"/>
    <col min="15916" max="16128" width="11.5703125" style="17"/>
    <col min="16129" max="16129" width="1.85546875" style="17" customWidth="1"/>
    <col min="16130" max="16130" width="4.5703125" style="17" customWidth="1"/>
    <col min="16131" max="16131" width="8" style="17" customWidth="1"/>
    <col min="16132" max="16132" width="8.42578125" style="17" customWidth="1"/>
    <col min="16133" max="16135" width="4.5703125" style="17" customWidth="1"/>
    <col min="16136" max="16136" width="7.140625" style="17" customWidth="1"/>
    <col min="16137" max="16137" width="7.42578125" style="17" customWidth="1"/>
    <col min="16138" max="16138" width="7.85546875" style="17" customWidth="1"/>
    <col min="16139" max="16139" width="8.42578125" style="17" customWidth="1"/>
    <col min="16140" max="16140" width="4.5703125" style="17" customWidth="1"/>
    <col min="16141" max="16141" width="7.85546875" style="17" customWidth="1"/>
    <col min="16142" max="16142" width="7.42578125" style="17" customWidth="1"/>
    <col min="16143" max="16143" width="8.140625" style="17" customWidth="1"/>
    <col min="16144" max="16144" width="7.85546875" style="17" customWidth="1"/>
    <col min="16145" max="16145" width="4.5703125" style="17" customWidth="1"/>
    <col min="16146" max="16146" width="4.85546875" style="17" customWidth="1"/>
    <col min="16147" max="16147" width="9.140625" style="17" customWidth="1"/>
    <col min="16148" max="16148" width="7" style="17" customWidth="1"/>
    <col min="16149" max="16149" width="8.42578125" style="17" customWidth="1"/>
    <col min="16150" max="16150" width="9" style="17" customWidth="1"/>
    <col min="16151" max="16153" width="4.5703125" style="17" customWidth="1"/>
    <col min="16154" max="16154" width="7.140625" style="17" customWidth="1"/>
    <col min="16155" max="16155" width="8.5703125" style="17" customWidth="1"/>
    <col min="16156" max="16159" width="4.5703125" style="17" customWidth="1"/>
    <col min="16160" max="16161" width="11.5703125" style="17"/>
    <col min="16162" max="16162" width="7.140625" style="17" customWidth="1"/>
    <col min="16163" max="16163" width="7.42578125" style="17" customWidth="1"/>
    <col min="16164" max="16164" width="6.5703125" style="17" customWidth="1"/>
    <col min="16165" max="16165" width="8.140625" style="17" customWidth="1"/>
    <col min="16166" max="16166" width="9.140625" style="17" customWidth="1"/>
    <col min="16167" max="16167" width="11.5703125" style="17"/>
    <col min="16168" max="16168" width="4.42578125" style="17" customWidth="1"/>
    <col min="16169" max="16169" width="4.85546875" style="17" customWidth="1"/>
    <col min="16170" max="16170" width="3.5703125" style="17" customWidth="1"/>
    <col min="16171" max="16171" width="4.42578125" style="17" customWidth="1"/>
    <col min="16172" max="16384" width="11.5703125" style="17"/>
  </cols>
  <sheetData>
    <row r="1" spans="3:21" ht="15" thickBot="1"/>
    <row r="2" spans="3:21">
      <c r="C2" s="1014" t="s">
        <v>517</v>
      </c>
      <c r="D2" s="1015"/>
      <c r="E2" s="1015"/>
      <c r="F2" s="1015"/>
      <c r="G2" s="1015"/>
      <c r="H2" s="1015"/>
      <c r="I2" s="1015"/>
      <c r="J2" s="1015"/>
      <c r="K2" s="1015"/>
      <c r="L2" s="1015"/>
      <c r="M2" s="1015"/>
      <c r="N2" s="1015"/>
      <c r="O2" s="1015"/>
      <c r="P2" s="1015"/>
      <c r="Q2" s="1016"/>
    </row>
    <row r="3" spans="3:21" ht="15" thickBot="1">
      <c r="C3" s="1017"/>
      <c r="D3" s="1018"/>
      <c r="E3" s="1018"/>
      <c r="F3" s="1018"/>
      <c r="G3" s="1018"/>
      <c r="H3" s="1018"/>
      <c r="I3" s="1018"/>
      <c r="J3" s="1018"/>
      <c r="K3" s="1018"/>
      <c r="L3" s="1018"/>
      <c r="M3" s="1018"/>
      <c r="N3" s="1018"/>
      <c r="O3" s="1018"/>
      <c r="P3" s="1018"/>
      <c r="Q3" s="1019"/>
    </row>
    <row r="4" spans="3:21" ht="27" customHeight="1">
      <c r="C4" s="762" t="s">
        <v>518</v>
      </c>
      <c r="D4" s="763"/>
      <c r="E4" s="763"/>
      <c r="F4" s="763"/>
      <c r="G4" s="763"/>
      <c r="H4" s="763"/>
      <c r="I4" s="763"/>
      <c r="J4" s="1020"/>
      <c r="K4" s="166">
        <v>1703</v>
      </c>
      <c r="L4" s="765">
        <f>+'R19 at2022 presentada'!L24:P24</f>
        <v>40806610</v>
      </c>
      <c r="M4" s="765"/>
      <c r="N4" s="765"/>
      <c r="O4" s="765"/>
      <c r="P4" s="765"/>
      <c r="Q4" s="18" t="s">
        <v>9</v>
      </c>
      <c r="S4" s="31" t="s">
        <v>519</v>
      </c>
      <c r="U4" s="31"/>
    </row>
    <row r="5" spans="3:21" ht="27" customHeight="1">
      <c r="C5" s="748" t="s">
        <v>521</v>
      </c>
      <c r="D5" s="749"/>
      <c r="E5" s="749"/>
      <c r="F5" s="749"/>
      <c r="G5" s="749"/>
      <c r="H5" s="749"/>
      <c r="I5" s="749"/>
      <c r="J5" s="1021"/>
      <c r="K5" s="19">
        <v>1719</v>
      </c>
      <c r="L5" s="751">
        <f>+'R19 at2022 presentada'!L25:P25</f>
        <v>0</v>
      </c>
      <c r="M5" s="751"/>
      <c r="N5" s="751"/>
      <c r="O5" s="751"/>
      <c r="P5" s="751"/>
      <c r="Q5" s="21" t="s">
        <v>366</v>
      </c>
      <c r="S5" s="31" t="s">
        <v>522</v>
      </c>
      <c r="U5" s="31"/>
    </row>
    <row r="6" spans="3:21" ht="27" customHeight="1">
      <c r="C6" s="767" t="s">
        <v>523</v>
      </c>
      <c r="D6" s="768"/>
      <c r="E6" s="768"/>
      <c r="F6" s="768"/>
      <c r="G6" s="768"/>
      <c r="H6" s="768"/>
      <c r="I6" s="768"/>
      <c r="J6" s="781"/>
      <c r="K6" s="19">
        <v>1492</v>
      </c>
      <c r="L6" s="751"/>
      <c r="M6" s="751"/>
      <c r="N6" s="751"/>
      <c r="O6" s="751"/>
      <c r="P6" s="751"/>
      <c r="Q6" s="20" t="s">
        <v>9</v>
      </c>
    </row>
    <row r="7" spans="3:21" ht="27" customHeight="1">
      <c r="C7" s="767" t="s">
        <v>524</v>
      </c>
      <c r="D7" s="1022"/>
      <c r="E7" s="1022"/>
      <c r="F7" s="1022"/>
      <c r="G7" s="1022"/>
      <c r="H7" s="1022"/>
      <c r="I7" s="1022"/>
      <c r="J7" s="1023"/>
      <c r="K7" s="19">
        <v>1704</v>
      </c>
      <c r="L7" s="892">
        <v>10000000</v>
      </c>
      <c r="M7" s="892"/>
      <c r="N7" s="892"/>
      <c r="O7" s="892"/>
      <c r="P7" s="892"/>
      <c r="Q7" s="20" t="s">
        <v>9</v>
      </c>
    </row>
    <row r="8" spans="3:21" ht="27" customHeight="1">
      <c r="C8" s="1024" t="s">
        <v>284</v>
      </c>
      <c r="D8" s="1025"/>
      <c r="E8" s="1025"/>
      <c r="F8" s="1025"/>
      <c r="G8" s="1025"/>
      <c r="H8" s="1025"/>
      <c r="I8" s="1025"/>
      <c r="J8" s="1026"/>
      <c r="K8" s="34">
        <v>1720</v>
      </c>
      <c r="L8" s="1027">
        <f>+L4-L5+L6+L7</f>
        <v>50806610</v>
      </c>
      <c r="M8" s="1027"/>
      <c r="N8" s="1027"/>
      <c r="O8" s="1027"/>
      <c r="P8" s="1027"/>
      <c r="Q8" s="24" t="s">
        <v>27</v>
      </c>
    </row>
    <row r="9" spans="3:21" ht="27" customHeight="1">
      <c r="C9" s="767" t="s">
        <v>525</v>
      </c>
      <c r="D9" s="768"/>
      <c r="E9" s="768"/>
      <c r="F9" s="768"/>
      <c r="G9" s="768"/>
      <c r="H9" s="768"/>
      <c r="I9" s="768"/>
      <c r="J9" s="781"/>
      <c r="K9" s="19">
        <v>1493</v>
      </c>
      <c r="L9" s="751">
        <v>9019068</v>
      </c>
      <c r="M9" s="751"/>
      <c r="N9" s="751"/>
      <c r="O9" s="751"/>
      <c r="P9" s="751"/>
      <c r="Q9" s="21" t="s">
        <v>366</v>
      </c>
    </row>
    <row r="10" spans="3:21" ht="27" customHeight="1">
      <c r="C10" s="767" t="s">
        <v>526</v>
      </c>
      <c r="D10" s="768"/>
      <c r="E10" s="768"/>
      <c r="F10" s="768"/>
      <c r="G10" s="768"/>
      <c r="H10" s="768"/>
      <c r="I10" s="768"/>
      <c r="J10" s="781"/>
      <c r="K10" s="19">
        <v>1494</v>
      </c>
      <c r="L10" s="751">
        <v>3000000</v>
      </c>
      <c r="M10" s="751"/>
      <c r="N10" s="751"/>
      <c r="O10" s="751"/>
      <c r="P10" s="751"/>
      <c r="Q10" s="21" t="s">
        <v>366</v>
      </c>
    </row>
    <row r="11" spans="3:21" ht="27" customHeight="1">
      <c r="C11" s="767" t="s">
        <v>285</v>
      </c>
      <c r="D11" s="768"/>
      <c r="E11" s="768"/>
      <c r="F11" s="768"/>
      <c r="G11" s="768"/>
      <c r="H11" s="768"/>
      <c r="I11" s="768"/>
      <c r="J11" s="768"/>
      <c r="K11" s="19">
        <v>1725</v>
      </c>
      <c r="L11" s="751"/>
      <c r="M11" s="751"/>
      <c r="N11" s="751"/>
      <c r="O11" s="751"/>
      <c r="P11" s="751"/>
      <c r="Q11" s="21" t="s">
        <v>366</v>
      </c>
    </row>
    <row r="12" spans="3:21" ht="27" customHeight="1" thickBot="1">
      <c r="C12" s="769" t="s">
        <v>527</v>
      </c>
      <c r="D12" s="770"/>
      <c r="E12" s="770"/>
      <c r="F12" s="770"/>
      <c r="G12" s="770"/>
      <c r="H12" s="770"/>
      <c r="I12" s="770"/>
      <c r="J12" s="770"/>
      <c r="K12" s="29">
        <v>1727</v>
      </c>
      <c r="L12" s="772"/>
      <c r="M12" s="772"/>
      <c r="N12" s="772"/>
      <c r="O12" s="772"/>
      <c r="P12" s="772"/>
      <c r="Q12" s="38" t="s">
        <v>366</v>
      </c>
    </row>
    <row r="13" spans="3:21" ht="27" customHeight="1" thickBot="1">
      <c r="C13" s="795" t="s">
        <v>528</v>
      </c>
      <c r="D13" s="796"/>
      <c r="E13" s="796"/>
      <c r="F13" s="796"/>
      <c r="G13" s="796"/>
      <c r="H13" s="796"/>
      <c r="I13" s="796"/>
      <c r="J13" s="797"/>
      <c r="K13" s="30">
        <v>1500</v>
      </c>
      <c r="L13" s="777">
        <f>+L8-L9-L10-L11-L12</f>
        <v>38787542</v>
      </c>
      <c r="M13" s="777"/>
      <c r="N13" s="777"/>
      <c r="O13" s="777"/>
      <c r="P13" s="777"/>
      <c r="Q13" s="39" t="s">
        <v>27</v>
      </c>
      <c r="U13" s="263">
        <f>+L13</f>
        <v>38787542</v>
      </c>
    </row>
  </sheetData>
  <mergeCells count="21">
    <mergeCell ref="C13:J13"/>
    <mergeCell ref="L13:P13"/>
    <mergeCell ref="C10:J10"/>
    <mergeCell ref="L10:P10"/>
    <mergeCell ref="C11:J11"/>
    <mergeCell ref="L11:P11"/>
    <mergeCell ref="C12:J12"/>
    <mergeCell ref="L12:P12"/>
    <mergeCell ref="C7:J7"/>
    <mergeCell ref="L7:P7"/>
    <mergeCell ref="C8:J8"/>
    <mergeCell ref="L8:P8"/>
    <mergeCell ref="C9:J9"/>
    <mergeCell ref="L9:P9"/>
    <mergeCell ref="C6:J6"/>
    <mergeCell ref="L6:P6"/>
    <mergeCell ref="C2:Q3"/>
    <mergeCell ref="C4:J4"/>
    <mergeCell ref="L4:P4"/>
    <mergeCell ref="C5:J5"/>
    <mergeCell ref="L5:P5"/>
  </mergeCells>
  <hyperlinks>
    <hyperlink ref="C2:Q3" location="'Indice F22'!A1" display="RECUADRO Nº 18 DETERMINACION DEL RAI"/>
  </hyperlinks>
  <pageMargins left="1.1200000000000001" right="0.23622047244094491" top="0.74803149606299213" bottom="0.74803149606299213" header="0.31496062992125984" footer="0.31496062992125984"/>
  <pageSetup scale="6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C1:W25"/>
  <sheetViews>
    <sheetView showGridLines="0" topLeftCell="A7" zoomScaleNormal="100" workbookViewId="0">
      <selection activeCell="L24" sqref="L24:P24"/>
    </sheetView>
  </sheetViews>
  <sheetFormatPr baseColWidth="10" defaultColWidth="11.5703125" defaultRowHeight="15"/>
  <cols>
    <col min="1" max="1" width="1.85546875" style="17" customWidth="1"/>
    <col min="2" max="2" width="4.5703125" style="17" customWidth="1"/>
    <col min="3" max="3" width="8" style="17" customWidth="1"/>
    <col min="4" max="4" width="8.42578125" style="17" customWidth="1"/>
    <col min="5" max="7" width="4.5703125" style="17" customWidth="1"/>
    <col min="8" max="8" width="7.140625" style="17" customWidth="1"/>
    <col min="9" max="9" width="7.42578125" style="17" customWidth="1"/>
    <col min="10" max="10" width="7.85546875" style="17" customWidth="1"/>
    <col min="11" max="11" width="8.42578125" style="17" customWidth="1"/>
    <col min="12" max="12" width="4.5703125" style="17" customWidth="1"/>
    <col min="13" max="13" width="7.85546875" style="17" customWidth="1"/>
    <col min="14" max="14" width="7.42578125" style="17" customWidth="1"/>
    <col min="15" max="15" width="8.140625" style="17" customWidth="1"/>
    <col min="16" max="16" width="7.85546875" style="17" customWidth="1"/>
    <col min="17" max="17" width="4.5703125" style="191" customWidth="1"/>
    <col min="18" max="18" width="6" style="17" customWidth="1"/>
    <col min="19" max="19" width="9.140625" style="31" customWidth="1"/>
    <col min="20" max="20" width="7" style="17" customWidth="1"/>
    <col min="21" max="21" width="8.42578125" style="17" customWidth="1"/>
    <col min="22" max="22" width="17.140625" style="17" customWidth="1"/>
    <col min="23" max="25" width="4.5703125" style="17" customWidth="1"/>
    <col min="26" max="26" width="7.140625" style="17" customWidth="1"/>
    <col min="27" max="27" width="8.5703125" style="17" customWidth="1"/>
    <col min="28" max="31" width="4.5703125" style="17" customWidth="1"/>
    <col min="32" max="33" width="11.5703125" style="17"/>
    <col min="34" max="34" width="7.140625" style="17" customWidth="1"/>
    <col min="35" max="35" width="7.42578125" style="17" customWidth="1"/>
    <col min="36" max="36" width="6.5703125" style="17" customWidth="1"/>
    <col min="37" max="37" width="8.140625" style="17" customWidth="1"/>
    <col min="38" max="38" width="9.140625" style="17" customWidth="1"/>
    <col min="39" max="39" width="11.5703125" style="17"/>
    <col min="40" max="40" width="4.42578125" style="17" customWidth="1"/>
    <col min="41" max="41" width="4.85546875" style="17" customWidth="1"/>
    <col min="42" max="42" width="3.5703125" style="17" customWidth="1"/>
    <col min="43" max="43" width="4.42578125" style="17" customWidth="1"/>
    <col min="44" max="256" width="11.5703125" style="17"/>
    <col min="257" max="257" width="1.85546875" style="17" customWidth="1"/>
    <col min="258" max="258" width="4.5703125" style="17" customWidth="1"/>
    <col min="259" max="259" width="8" style="17" customWidth="1"/>
    <col min="260" max="260" width="8.42578125" style="17" customWidth="1"/>
    <col min="261" max="263" width="4.5703125" style="17" customWidth="1"/>
    <col min="264" max="264" width="7.140625" style="17" customWidth="1"/>
    <col min="265" max="265" width="7.42578125" style="17" customWidth="1"/>
    <col min="266" max="266" width="7.85546875" style="17" customWidth="1"/>
    <col min="267" max="267" width="8.42578125" style="17" customWidth="1"/>
    <col min="268" max="268" width="4.5703125" style="17" customWidth="1"/>
    <col min="269" max="269" width="7.85546875" style="17" customWidth="1"/>
    <col min="270" max="270" width="7.42578125" style="17" customWidth="1"/>
    <col min="271" max="271" width="8.140625" style="17" customWidth="1"/>
    <col min="272" max="272" width="7.85546875" style="17" customWidth="1"/>
    <col min="273" max="273" width="4.5703125" style="17" customWidth="1"/>
    <col min="274" max="274" width="6" style="17" customWidth="1"/>
    <col min="275" max="275" width="9.140625" style="17" customWidth="1"/>
    <col min="276" max="276" width="7" style="17" customWidth="1"/>
    <col min="277" max="277" width="8.42578125" style="17" customWidth="1"/>
    <col min="278" max="278" width="9" style="17" customWidth="1"/>
    <col min="279" max="281" width="4.5703125" style="17" customWidth="1"/>
    <col min="282" max="282" width="7.140625" style="17" customWidth="1"/>
    <col min="283" max="283" width="8.5703125" style="17" customWidth="1"/>
    <col min="284" max="287" width="4.5703125" style="17" customWidth="1"/>
    <col min="288" max="289" width="11.5703125" style="17"/>
    <col min="290" max="290" width="7.140625" style="17" customWidth="1"/>
    <col min="291" max="291" width="7.42578125" style="17" customWidth="1"/>
    <col min="292" max="292" width="6.5703125" style="17" customWidth="1"/>
    <col min="293" max="293" width="8.140625" style="17" customWidth="1"/>
    <col min="294" max="294" width="9.140625" style="17" customWidth="1"/>
    <col min="295" max="295" width="11.5703125" style="17"/>
    <col min="296" max="296" width="4.42578125" style="17" customWidth="1"/>
    <col min="297" max="297" width="4.85546875" style="17" customWidth="1"/>
    <col min="298" max="298" width="3.5703125" style="17" customWidth="1"/>
    <col min="299" max="299" width="4.42578125" style="17" customWidth="1"/>
    <col min="300" max="512" width="11.5703125" style="17"/>
    <col min="513" max="513" width="1.85546875" style="17" customWidth="1"/>
    <col min="514" max="514" width="4.5703125" style="17" customWidth="1"/>
    <col min="515" max="515" width="8" style="17" customWidth="1"/>
    <col min="516" max="516" width="8.42578125" style="17" customWidth="1"/>
    <col min="517" max="519" width="4.5703125" style="17" customWidth="1"/>
    <col min="520" max="520" width="7.140625" style="17" customWidth="1"/>
    <col min="521" max="521" width="7.42578125" style="17" customWidth="1"/>
    <col min="522" max="522" width="7.85546875" style="17" customWidth="1"/>
    <col min="523" max="523" width="8.42578125" style="17" customWidth="1"/>
    <col min="524" max="524" width="4.5703125" style="17" customWidth="1"/>
    <col min="525" max="525" width="7.85546875" style="17" customWidth="1"/>
    <col min="526" max="526" width="7.42578125" style="17" customWidth="1"/>
    <col min="527" max="527" width="8.140625" style="17" customWidth="1"/>
    <col min="528" max="528" width="7.85546875" style="17" customWidth="1"/>
    <col min="529" max="529" width="4.5703125" style="17" customWidth="1"/>
    <col min="530" max="530" width="6" style="17" customWidth="1"/>
    <col min="531" max="531" width="9.140625" style="17" customWidth="1"/>
    <col min="532" max="532" width="7" style="17" customWidth="1"/>
    <col min="533" max="533" width="8.42578125" style="17" customWidth="1"/>
    <col min="534" max="534" width="9" style="17" customWidth="1"/>
    <col min="535" max="537" width="4.5703125" style="17" customWidth="1"/>
    <col min="538" max="538" width="7.140625" style="17" customWidth="1"/>
    <col min="539" max="539" width="8.5703125" style="17" customWidth="1"/>
    <col min="540" max="543" width="4.5703125" style="17" customWidth="1"/>
    <col min="544" max="545" width="11.5703125" style="17"/>
    <col min="546" max="546" width="7.140625" style="17" customWidth="1"/>
    <col min="547" max="547" width="7.42578125" style="17" customWidth="1"/>
    <col min="548" max="548" width="6.5703125" style="17" customWidth="1"/>
    <col min="549" max="549" width="8.140625" style="17" customWidth="1"/>
    <col min="550" max="550" width="9.140625" style="17" customWidth="1"/>
    <col min="551" max="551" width="11.5703125" style="17"/>
    <col min="552" max="552" width="4.42578125" style="17" customWidth="1"/>
    <col min="553" max="553" width="4.85546875" style="17" customWidth="1"/>
    <col min="554" max="554" width="3.5703125" style="17" customWidth="1"/>
    <col min="555" max="555" width="4.42578125" style="17" customWidth="1"/>
    <col min="556" max="768" width="11.5703125" style="17"/>
    <col min="769" max="769" width="1.85546875" style="17" customWidth="1"/>
    <col min="770" max="770" width="4.5703125" style="17" customWidth="1"/>
    <col min="771" max="771" width="8" style="17" customWidth="1"/>
    <col min="772" max="772" width="8.42578125" style="17" customWidth="1"/>
    <col min="773" max="775" width="4.5703125" style="17" customWidth="1"/>
    <col min="776" max="776" width="7.140625" style="17" customWidth="1"/>
    <col min="777" max="777" width="7.42578125" style="17" customWidth="1"/>
    <col min="778" max="778" width="7.85546875" style="17" customWidth="1"/>
    <col min="779" max="779" width="8.42578125" style="17" customWidth="1"/>
    <col min="780" max="780" width="4.5703125" style="17" customWidth="1"/>
    <col min="781" max="781" width="7.85546875" style="17" customWidth="1"/>
    <col min="782" max="782" width="7.42578125" style="17" customWidth="1"/>
    <col min="783" max="783" width="8.140625" style="17" customWidth="1"/>
    <col min="784" max="784" width="7.85546875" style="17" customWidth="1"/>
    <col min="785" max="785" width="4.5703125" style="17" customWidth="1"/>
    <col min="786" max="786" width="6" style="17" customWidth="1"/>
    <col min="787" max="787" width="9.140625" style="17" customWidth="1"/>
    <col min="788" max="788" width="7" style="17" customWidth="1"/>
    <col min="789" max="789" width="8.42578125" style="17" customWidth="1"/>
    <col min="790" max="790" width="9" style="17" customWidth="1"/>
    <col min="791" max="793" width="4.5703125" style="17" customWidth="1"/>
    <col min="794" max="794" width="7.140625" style="17" customWidth="1"/>
    <col min="795" max="795" width="8.5703125" style="17" customWidth="1"/>
    <col min="796" max="799" width="4.5703125" style="17" customWidth="1"/>
    <col min="800" max="801" width="11.5703125" style="17"/>
    <col min="802" max="802" width="7.140625" style="17" customWidth="1"/>
    <col min="803" max="803" width="7.42578125" style="17" customWidth="1"/>
    <col min="804" max="804" width="6.5703125" style="17" customWidth="1"/>
    <col min="805" max="805" width="8.140625" style="17" customWidth="1"/>
    <col min="806" max="806" width="9.140625" style="17" customWidth="1"/>
    <col min="807" max="807" width="11.5703125" style="17"/>
    <col min="808" max="808" width="4.42578125" style="17" customWidth="1"/>
    <col min="809" max="809" width="4.85546875" style="17" customWidth="1"/>
    <col min="810" max="810" width="3.5703125" style="17" customWidth="1"/>
    <col min="811" max="811" width="4.42578125" style="17" customWidth="1"/>
    <col min="812" max="1024" width="11.5703125" style="17"/>
    <col min="1025" max="1025" width="1.85546875" style="17" customWidth="1"/>
    <col min="1026" max="1026" width="4.5703125" style="17" customWidth="1"/>
    <col min="1027" max="1027" width="8" style="17" customWidth="1"/>
    <col min="1028" max="1028" width="8.42578125" style="17" customWidth="1"/>
    <col min="1029" max="1031" width="4.5703125" style="17" customWidth="1"/>
    <col min="1032" max="1032" width="7.140625" style="17" customWidth="1"/>
    <col min="1033" max="1033" width="7.42578125" style="17" customWidth="1"/>
    <col min="1034" max="1034" width="7.85546875" style="17" customWidth="1"/>
    <col min="1035" max="1035" width="8.42578125" style="17" customWidth="1"/>
    <col min="1036" max="1036" width="4.5703125" style="17" customWidth="1"/>
    <col min="1037" max="1037" width="7.85546875" style="17" customWidth="1"/>
    <col min="1038" max="1038" width="7.42578125" style="17" customWidth="1"/>
    <col min="1039" max="1039" width="8.140625" style="17" customWidth="1"/>
    <col min="1040" max="1040" width="7.85546875" style="17" customWidth="1"/>
    <col min="1041" max="1041" width="4.5703125" style="17" customWidth="1"/>
    <col min="1042" max="1042" width="6" style="17" customWidth="1"/>
    <col min="1043" max="1043" width="9.140625" style="17" customWidth="1"/>
    <col min="1044" max="1044" width="7" style="17" customWidth="1"/>
    <col min="1045" max="1045" width="8.42578125" style="17" customWidth="1"/>
    <col min="1046" max="1046" width="9" style="17" customWidth="1"/>
    <col min="1047" max="1049" width="4.5703125" style="17" customWidth="1"/>
    <col min="1050" max="1050" width="7.140625" style="17" customWidth="1"/>
    <col min="1051" max="1051" width="8.5703125" style="17" customWidth="1"/>
    <col min="1052" max="1055" width="4.5703125" style="17" customWidth="1"/>
    <col min="1056" max="1057" width="11.5703125" style="17"/>
    <col min="1058" max="1058" width="7.140625" style="17" customWidth="1"/>
    <col min="1059" max="1059" width="7.42578125" style="17" customWidth="1"/>
    <col min="1060" max="1060" width="6.5703125" style="17" customWidth="1"/>
    <col min="1061" max="1061" width="8.140625" style="17" customWidth="1"/>
    <col min="1062" max="1062" width="9.140625" style="17" customWidth="1"/>
    <col min="1063" max="1063" width="11.5703125" style="17"/>
    <col min="1064" max="1064" width="4.42578125" style="17" customWidth="1"/>
    <col min="1065" max="1065" width="4.85546875" style="17" customWidth="1"/>
    <col min="1066" max="1066" width="3.5703125" style="17" customWidth="1"/>
    <col min="1067" max="1067" width="4.42578125" style="17" customWidth="1"/>
    <col min="1068" max="1280" width="11.5703125" style="17"/>
    <col min="1281" max="1281" width="1.85546875" style="17" customWidth="1"/>
    <col min="1282" max="1282" width="4.5703125" style="17" customWidth="1"/>
    <col min="1283" max="1283" width="8" style="17" customWidth="1"/>
    <col min="1284" max="1284" width="8.42578125" style="17" customWidth="1"/>
    <col min="1285" max="1287" width="4.5703125" style="17" customWidth="1"/>
    <col min="1288" max="1288" width="7.140625" style="17" customWidth="1"/>
    <col min="1289" max="1289" width="7.42578125" style="17" customWidth="1"/>
    <col min="1290" max="1290" width="7.85546875" style="17" customWidth="1"/>
    <col min="1291" max="1291" width="8.42578125" style="17" customWidth="1"/>
    <col min="1292" max="1292" width="4.5703125" style="17" customWidth="1"/>
    <col min="1293" max="1293" width="7.85546875" style="17" customWidth="1"/>
    <col min="1294" max="1294" width="7.42578125" style="17" customWidth="1"/>
    <col min="1295" max="1295" width="8.140625" style="17" customWidth="1"/>
    <col min="1296" max="1296" width="7.85546875" style="17" customWidth="1"/>
    <col min="1297" max="1297" width="4.5703125" style="17" customWidth="1"/>
    <col min="1298" max="1298" width="6" style="17" customWidth="1"/>
    <col min="1299" max="1299" width="9.140625" style="17" customWidth="1"/>
    <col min="1300" max="1300" width="7" style="17" customWidth="1"/>
    <col min="1301" max="1301" width="8.42578125" style="17" customWidth="1"/>
    <col min="1302" max="1302" width="9" style="17" customWidth="1"/>
    <col min="1303" max="1305" width="4.5703125" style="17" customWidth="1"/>
    <col min="1306" max="1306" width="7.140625" style="17" customWidth="1"/>
    <col min="1307" max="1307" width="8.5703125" style="17" customWidth="1"/>
    <col min="1308" max="1311" width="4.5703125" style="17" customWidth="1"/>
    <col min="1312" max="1313" width="11.5703125" style="17"/>
    <col min="1314" max="1314" width="7.140625" style="17" customWidth="1"/>
    <col min="1315" max="1315" width="7.42578125" style="17" customWidth="1"/>
    <col min="1316" max="1316" width="6.5703125" style="17" customWidth="1"/>
    <col min="1317" max="1317" width="8.140625" style="17" customWidth="1"/>
    <col min="1318" max="1318" width="9.140625" style="17" customWidth="1"/>
    <col min="1319" max="1319" width="11.5703125" style="17"/>
    <col min="1320" max="1320" width="4.42578125" style="17" customWidth="1"/>
    <col min="1321" max="1321" width="4.85546875" style="17" customWidth="1"/>
    <col min="1322" max="1322" width="3.5703125" style="17" customWidth="1"/>
    <col min="1323" max="1323" width="4.42578125" style="17" customWidth="1"/>
    <col min="1324" max="1536" width="11.5703125" style="17"/>
    <col min="1537" max="1537" width="1.85546875" style="17" customWidth="1"/>
    <col min="1538" max="1538" width="4.5703125" style="17" customWidth="1"/>
    <col min="1539" max="1539" width="8" style="17" customWidth="1"/>
    <col min="1540" max="1540" width="8.42578125" style="17" customWidth="1"/>
    <col min="1541" max="1543" width="4.5703125" style="17" customWidth="1"/>
    <col min="1544" max="1544" width="7.140625" style="17" customWidth="1"/>
    <col min="1545" max="1545" width="7.42578125" style="17" customWidth="1"/>
    <col min="1546" max="1546" width="7.85546875" style="17" customWidth="1"/>
    <col min="1547" max="1547" width="8.42578125" style="17" customWidth="1"/>
    <col min="1548" max="1548" width="4.5703125" style="17" customWidth="1"/>
    <col min="1549" max="1549" width="7.85546875" style="17" customWidth="1"/>
    <col min="1550" max="1550" width="7.42578125" style="17" customWidth="1"/>
    <col min="1551" max="1551" width="8.140625" style="17" customWidth="1"/>
    <col min="1552" max="1552" width="7.85546875" style="17" customWidth="1"/>
    <col min="1553" max="1553" width="4.5703125" style="17" customWidth="1"/>
    <col min="1554" max="1554" width="6" style="17" customWidth="1"/>
    <col min="1555" max="1555" width="9.140625" style="17" customWidth="1"/>
    <col min="1556" max="1556" width="7" style="17" customWidth="1"/>
    <col min="1557" max="1557" width="8.42578125" style="17" customWidth="1"/>
    <col min="1558" max="1558" width="9" style="17" customWidth="1"/>
    <col min="1559" max="1561" width="4.5703125" style="17" customWidth="1"/>
    <col min="1562" max="1562" width="7.140625" style="17" customWidth="1"/>
    <col min="1563" max="1563" width="8.5703125" style="17" customWidth="1"/>
    <col min="1564" max="1567" width="4.5703125" style="17" customWidth="1"/>
    <col min="1568" max="1569" width="11.5703125" style="17"/>
    <col min="1570" max="1570" width="7.140625" style="17" customWidth="1"/>
    <col min="1571" max="1571" width="7.42578125" style="17" customWidth="1"/>
    <col min="1572" max="1572" width="6.5703125" style="17" customWidth="1"/>
    <col min="1573" max="1573" width="8.140625" style="17" customWidth="1"/>
    <col min="1574" max="1574" width="9.140625" style="17" customWidth="1"/>
    <col min="1575" max="1575" width="11.5703125" style="17"/>
    <col min="1576" max="1576" width="4.42578125" style="17" customWidth="1"/>
    <col min="1577" max="1577" width="4.85546875" style="17" customWidth="1"/>
    <col min="1578" max="1578" width="3.5703125" style="17" customWidth="1"/>
    <col min="1579" max="1579" width="4.42578125" style="17" customWidth="1"/>
    <col min="1580" max="1792" width="11.5703125" style="17"/>
    <col min="1793" max="1793" width="1.85546875" style="17" customWidth="1"/>
    <col min="1794" max="1794" width="4.5703125" style="17" customWidth="1"/>
    <col min="1795" max="1795" width="8" style="17" customWidth="1"/>
    <col min="1796" max="1796" width="8.42578125" style="17" customWidth="1"/>
    <col min="1797" max="1799" width="4.5703125" style="17" customWidth="1"/>
    <col min="1800" max="1800" width="7.140625" style="17" customWidth="1"/>
    <col min="1801" max="1801" width="7.42578125" style="17" customWidth="1"/>
    <col min="1802" max="1802" width="7.85546875" style="17" customWidth="1"/>
    <col min="1803" max="1803" width="8.42578125" style="17" customWidth="1"/>
    <col min="1804" max="1804" width="4.5703125" style="17" customWidth="1"/>
    <col min="1805" max="1805" width="7.85546875" style="17" customWidth="1"/>
    <col min="1806" max="1806" width="7.42578125" style="17" customWidth="1"/>
    <col min="1807" max="1807" width="8.140625" style="17" customWidth="1"/>
    <col min="1808" max="1808" width="7.85546875" style="17" customWidth="1"/>
    <col min="1809" max="1809" width="4.5703125" style="17" customWidth="1"/>
    <col min="1810" max="1810" width="6" style="17" customWidth="1"/>
    <col min="1811" max="1811" width="9.140625" style="17" customWidth="1"/>
    <col min="1812" max="1812" width="7" style="17" customWidth="1"/>
    <col min="1813" max="1813" width="8.42578125" style="17" customWidth="1"/>
    <col min="1814" max="1814" width="9" style="17" customWidth="1"/>
    <col min="1815" max="1817" width="4.5703125" style="17" customWidth="1"/>
    <col min="1818" max="1818" width="7.140625" style="17" customWidth="1"/>
    <col min="1819" max="1819" width="8.5703125" style="17" customWidth="1"/>
    <col min="1820" max="1823" width="4.5703125" style="17" customWidth="1"/>
    <col min="1824" max="1825" width="11.5703125" style="17"/>
    <col min="1826" max="1826" width="7.140625" style="17" customWidth="1"/>
    <col min="1827" max="1827" width="7.42578125" style="17" customWidth="1"/>
    <col min="1828" max="1828" width="6.5703125" style="17" customWidth="1"/>
    <col min="1829" max="1829" width="8.140625" style="17" customWidth="1"/>
    <col min="1830" max="1830" width="9.140625" style="17" customWidth="1"/>
    <col min="1831" max="1831" width="11.5703125" style="17"/>
    <col min="1832" max="1832" width="4.42578125" style="17" customWidth="1"/>
    <col min="1833" max="1833" width="4.85546875" style="17" customWidth="1"/>
    <col min="1834" max="1834" width="3.5703125" style="17" customWidth="1"/>
    <col min="1835" max="1835" width="4.42578125" style="17" customWidth="1"/>
    <col min="1836" max="2048" width="11.5703125" style="17"/>
    <col min="2049" max="2049" width="1.85546875" style="17" customWidth="1"/>
    <col min="2050" max="2050" width="4.5703125" style="17" customWidth="1"/>
    <col min="2051" max="2051" width="8" style="17" customWidth="1"/>
    <col min="2052" max="2052" width="8.42578125" style="17" customWidth="1"/>
    <col min="2053" max="2055" width="4.5703125" style="17" customWidth="1"/>
    <col min="2056" max="2056" width="7.140625" style="17" customWidth="1"/>
    <col min="2057" max="2057" width="7.42578125" style="17" customWidth="1"/>
    <col min="2058" max="2058" width="7.85546875" style="17" customWidth="1"/>
    <col min="2059" max="2059" width="8.42578125" style="17" customWidth="1"/>
    <col min="2060" max="2060" width="4.5703125" style="17" customWidth="1"/>
    <col min="2061" max="2061" width="7.85546875" style="17" customWidth="1"/>
    <col min="2062" max="2062" width="7.42578125" style="17" customWidth="1"/>
    <col min="2063" max="2063" width="8.140625" style="17" customWidth="1"/>
    <col min="2064" max="2064" width="7.85546875" style="17" customWidth="1"/>
    <col min="2065" max="2065" width="4.5703125" style="17" customWidth="1"/>
    <col min="2066" max="2066" width="6" style="17" customWidth="1"/>
    <col min="2067" max="2067" width="9.140625" style="17" customWidth="1"/>
    <col min="2068" max="2068" width="7" style="17" customWidth="1"/>
    <col min="2069" max="2069" width="8.42578125" style="17" customWidth="1"/>
    <col min="2070" max="2070" width="9" style="17" customWidth="1"/>
    <col min="2071" max="2073" width="4.5703125" style="17" customWidth="1"/>
    <col min="2074" max="2074" width="7.140625" style="17" customWidth="1"/>
    <col min="2075" max="2075" width="8.5703125" style="17" customWidth="1"/>
    <col min="2076" max="2079" width="4.5703125" style="17" customWidth="1"/>
    <col min="2080" max="2081" width="11.5703125" style="17"/>
    <col min="2082" max="2082" width="7.140625" style="17" customWidth="1"/>
    <col min="2083" max="2083" width="7.42578125" style="17" customWidth="1"/>
    <col min="2084" max="2084" width="6.5703125" style="17" customWidth="1"/>
    <col min="2085" max="2085" width="8.140625" style="17" customWidth="1"/>
    <col min="2086" max="2086" width="9.140625" style="17" customWidth="1"/>
    <col min="2087" max="2087" width="11.5703125" style="17"/>
    <col min="2088" max="2088" width="4.42578125" style="17" customWidth="1"/>
    <col min="2089" max="2089" width="4.85546875" style="17" customWidth="1"/>
    <col min="2090" max="2090" width="3.5703125" style="17" customWidth="1"/>
    <col min="2091" max="2091" width="4.42578125" style="17" customWidth="1"/>
    <col min="2092" max="2304" width="11.5703125" style="17"/>
    <col min="2305" max="2305" width="1.85546875" style="17" customWidth="1"/>
    <col min="2306" max="2306" width="4.5703125" style="17" customWidth="1"/>
    <col min="2307" max="2307" width="8" style="17" customWidth="1"/>
    <col min="2308" max="2308" width="8.42578125" style="17" customWidth="1"/>
    <col min="2309" max="2311" width="4.5703125" style="17" customWidth="1"/>
    <col min="2312" max="2312" width="7.140625" style="17" customWidth="1"/>
    <col min="2313" max="2313" width="7.42578125" style="17" customWidth="1"/>
    <col min="2314" max="2314" width="7.85546875" style="17" customWidth="1"/>
    <col min="2315" max="2315" width="8.42578125" style="17" customWidth="1"/>
    <col min="2316" max="2316" width="4.5703125" style="17" customWidth="1"/>
    <col min="2317" max="2317" width="7.85546875" style="17" customWidth="1"/>
    <col min="2318" max="2318" width="7.42578125" style="17" customWidth="1"/>
    <col min="2319" max="2319" width="8.140625" style="17" customWidth="1"/>
    <col min="2320" max="2320" width="7.85546875" style="17" customWidth="1"/>
    <col min="2321" max="2321" width="4.5703125" style="17" customWidth="1"/>
    <col min="2322" max="2322" width="6" style="17" customWidth="1"/>
    <col min="2323" max="2323" width="9.140625" style="17" customWidth="1"/>
    <col min="2324" max="2324" width="7" style="17" customWidth="1"/>
    <col min="2325" max="2325" width="8.42578125" style="17" customWidth="1"/>
    <col min="2326" max="2326" width="9" style="17" customWidth="1"/>
    <col min="2327" max="2329" width="4.5703125" style="17" customWidth="1"/>
    <col min="2330" max="2330" width="7.140625" style="17" customWidth="1"/>
    <col min="2331" max="2331" width="8.5703125" style="17" customWidth="1"/>
    <col min="2332" max="2335" width="4.5703125" style="17" customWidth="1"/>
    <col min="2336" max="2337" width="11.5703125" style="17"/>
    <col min="2338" max="2338" width="7.140625" style="17" customWidth="1"/>
    <col min="2339" max="2339" width="7.42578125" style="17" customWidth="1"/>
    <col min="2340" max="2340" width="6.5703125" style="17" customWidth="1"/>
    <col min="2341" max="2341" width="8.140625" style="17" customWidth="1"/>
    <col min="2342" max="2342" width="9.140625" style="17" customWidth="1"/>
    <col min="2343" max="2343" width="11.5703125" style="17"/>
    <col min="2344" max="2344" width="4.42578125" style="17" customWidth="1"/>
    <col min="2345" max="2345" width="4.85546875" style="17" customWidth="1"/>
    <col min="2346" max="2346" width="3.5703125" style="17" customWidth="1"/>
    <col min="2347" max="2347" width="4.42578125" style="17" customWidth="1"/>
    <col min="2348" max="2560" width="11.5703125" style="17"/>
    <col min="2561" max="2561" width="1.85546875" style="17" customWidth="1"/>
    <col min="2562" max="2562" width="4.5703125" style="17" customWidth="1"/>
    <col min="2563" max="2563" width="8" style="17" customWidth="1"/>
    <col min="2564" max="2564" width="8.42578125" style="17" customWidth="1"/>
    <col min="2565" max="2567" width="4.5703125" style="17" customWidth="1"/>
    <col min="2568" max="2568" width="7.140625" style="17" customWidth="1"/>
    <col min="2569" max="2569" width="7.42578125" style="17" customWidth="1"/>
    <col min="2570" max="2570" width="7.85546875" style="17" customWidth="1"/>
    <col min="2571" max="2571" width="8.42578125" style="17" customWidth="1"/>
    <col min="2572" max="2572" width="4.5703125" style="17" customWidth="1"/>
    <col min="2573" max="2573" width="7.85546875" style="17" customWidth="1"/>
    <col min="2574" max="2574" width="7.42578125" style="17" customWidth="1"/>
    <col min="2575" max="2575" width="8.140625" style="17" customWidth="1"/>
    <col min="2576" max="2576" width="7.85546875" style="17" customWidth="1"/>
    <col min="2577" max="2577" width="4.5703125" style="17" customWidth="1"/>
    <col min="2578" max="2578" width="6" style="17" customWidth="1"/>
    <col min="2579" max="2579" width="9.140625" style="17" customWidth="1"/>
    <col min="2580" max="2580" width="7" style="17" customWidth="1"/>
    <col min="2581" max="2581" width="8.42578125" style="17" customWidth="1"/>
    <col min="2582" max="2582" width="9" style="17" customWidth="1"/>
    <col min="2583" max="2585" width="4.5703125" style="17" customWidth="1"/>
    <col min="2586" max="2586" width="7.140625" style="17" customWidth="1"/>
    <col min="2587" max="2587" width="8.5703125" style="17" customWidth="1"/>
    <col min="2588" max="2591" width="4.5703125" style="17" customWidth="1"/>
    <col min="2592" max="2593" width="11.5703125" style="17"/>
    <col min="2594" max="2594" width="7.140625" style="17" customWidth="1"/>
    <col min="2595" max="2595" width="7.42578125" style="17" customWidth="1"/>
    <col min="2596" max="2596" width="6.5703125" style="17" customWidth="1"/>
    <col min="2597" max="2597" width="8.140625" style="17" customWidth="1"/>
    <col min="2598" max="2598" width="9.140625" style="17" customWidth="1"/>
    <col min="2599" max="2599" width="11.5703125" style="17"/>
    <col min="2600" max="2600" width="4.42578125" style="17" customWidth="1"/>
    <col min="2601" max="2601" width="4.85546875" style="17" customWidth="1"/>
    <col min="2602" max="2602" width="3.5703125" style="17" customWidth="1"/>
    <col min="2603" max="2603" width="4.42578125" style="17" customWidth="1"/>
    <col min="2604" max="2816" width="11.5703125" style="17"/>
    <col min="2817" max="2817" width="1.85546875" style="17" customWidth="1"/>
    <col min="2818" max="2818" width="4.5703125" style="17" customWidth="1"/>
    <col min="2819" max="2819" width="8" style="17" customWidth="1"/>
    <col min="2820" max="2820" width="8.42578125" style="17" customWidth="1"/>
    <col min="2821" max="2823" width="4.5703125" style="17" customWidth="1"/>
    <col min="2824" max="2824" width="7.140625" style="17" customWidth="1"/>
    <col min="2825" max="2825" width="7.42578125" style="17" customWidth="1"/>
    <col min="2826" max="2826" width="7.85546875" style="17" customWidth="1"/>
    <col min="2827" max="2827" width="8.42578125" style="17" customWidth="1"/>
    <col min="2828" max="2828" width="4.5703125" style="17" customWidth="1"/>
    <col min="2829" max="2829" width="7.85546875" style="17" customWidth="1"/>
    <col min="2830" max="2830" width="7.42578125" style="17" customWidth="1"/>
    <col min="2831" max="2831" width="8.140625" style="17" customWidth="1"/>
    <col min="2832" max="2832" width="7.85546875" style="17" customWidth="1"/>
    <col min="2833" max="2833" width="4.5703125" style="17" customWidth="1"/>
    <col min="2834" max="2834" width="6" style="17" customWidth="1"/>
    <col min="2835" max="2835" width="9.140625" style="17" customWidth="1"/>
    <col min="2836" max="2836" width="7" style="17" customWidth="1"/>
    <col min="2837" max="2837" width="8.42578125" style="17" customWidth="1"/>
    <col min="2838" max="2838" width="9" style="17" customWidth="1"/>
    <col min="2839" max="2841" width="4.5703125" style="17" customWidth="1"/>
    <col min="2842" max="2842" width="7.140625" style="17" customWidth="1"/>
    <col min="2843" max="2843" width="8.5703125" style="17" customWidth="1"/>
    <col min="2844" max="2847" width="4.5703125" style="17" customWidth="1"/>
    <col min="2848" max="2849" width="11.5703125" style="17"/>
    <col min="2850" max="2850" width="7.140625" style="17" customWidth="1"/>
    <col min="2851" max="2851" width="7.42578125" style="17" customWidth="1"/>
    <col min="2852" max="2852" width="6.5703125" style="17" customWidth="1"/>
    <col min="2853" max="2853" width="8.140625" style="17" customWidth="1"/>
    <col min="2854" max="2854" width="9.140625" style="17" customWidth="1"/>
    <col min="2855" max="2855" width="11.5703125" style="17"/>
    <col min="2856" max="2856" width="4.42578125" style="17" customWidth="1"/>
    <col min="2857" max="2857" width="4.85546875" style="17" customWidth="1"/>
    <col min="2858" max="2858" width="3.5703125" style="17" customWidth="1"/>
    <col min="2859" max="2859" width="4.42578125" style="17" customWidth="1"/>
    <col min="2860" max="3072" width="11.5703125" style="17"/>
    <col min="3073" max="3073" width="1.85546875" style="17" customWidth="1"/>
    <col min="3074" max="3074" width="4.5703125" style="17" customWidth="1"/>
    <col min="3075" max="3075" width="8" style="17" customWidth="1"/>
    <col min="3076" max="3076" width="8.42578125" style="17" customWidth="1"/>
    <col min="3077" max="3079" width="4.5703125" style="17" customWidth="1"/>
    <col min="3080" max="3080" width="7.140625" style="17" customWidth="1"/>
    <col min="3081" max="3081" width="7.42578125" style="17" customWidth="1"/>
    <col min="3082" max="3082" width="7.85546875" style="17" customWidth="1"/>
    <col min="3083" max="3083" width="8.42578125" style="17" customWidth="1"/>
    <col min="3084" max="3084" width="4.5703125" style="17" customWidth="1"/>
    <col min="3085" max="3085" width="7.85546875" style="17" customWidth="1"/>
    <col min="3086" max="3086" width="7.42578125" style="17" customWidth="1"/>
    <col min="3087" max="3087" width="8.140625" style="17" customWidth="1"/>
    <col min="3088" max="3088" width="7.85546875" style="17" customWidth="1"/>
    <col min="3089" max="3089" width="4.5703125" style="17" customWidth="1"/>
    <col min="3090" max="3090" width="6" style="17" customWidth="1"/>
    <col min="3091" max="3091" width="9.140625" style="17" customWidth="1"/>
    <col min="3092" max="3092" width="7" style="17" customWidth="1"/>
    <col min="3093" max="3093" width="8.42578125" style="17" customWidth="1"/>
    <col min="3094" max="3094" width="9" style="17" customWidth="1"/>
    <col min="3095" max="3097" width="4.5703125" style="17" customWidth="1"/>
    <col min="3098" max="3098" width="7.140625" style="17" customWidth="1"/>
    <col min="3099" max="3099" width="8.5703125" style="17" customWidth="1"/>
    <col min="3100" max="3103" width="4.5703125" style="17" customWidth="1"/>
    <col min="3104" max="3105" width="11.5703125" style="17"/>
    <col min="3106" max="3106" width="7.140625" style="17" customWidth="1"/>
    <col min="3107" max="3107" width="7.42578125" style="17" customWidth="1"/>
    <col min="3108" max="3108" width="6.5703125" style="17" customWidth="1"/>
    <col min="3109" max="3109" width="8.140625" style="17" customWidth="1"/>
    <col min="3110" max="3110" width="9.140625" style="17" customWidth="1"/>
    <col min="3111" max="3111" width="11.5703125" style="17"/>
    <col min="3112" max="3112" width="4.42578125" style="17" customWidth="1"/>
    <col min="3113" max="3113" width="4.85546875" style="17" customWidth="1"/>
    <col min="3114" max="3114" width="3.5703125" style="17" customWidth="1"/>
    <col min="3115" max="3115" width="4.42578125" style="17" customWidth="1"/>
    <col min="3116" max="3328" width="11.5703125" style="17"/>
    <col min="3329" max="3329" width="1.85546875" style="17" customWidth="1"/>
    <col min="3330" max="3330" width="4.5703125" style="17" customWidth="1"/>
    <col min="3331" max="3331" width="8" style="17" customWidth="1"/>
    <col min="3332" max="3332" width="8.42578125" style="17" customWidth="1"/>
    <col min="3333" max="3335" width="4.5703125" style="17" customWidth="1"/>
    <col min="3336" max="3336" width="7.140625" style="17" customWidth="1"/>
    <col min="3337" max="3337" width="7.42578125" style="17" customWidth="1"/>
    <col min="3338" max="3338" width="7.85546875" style="17" customWidth="1"/>
    <col min="3339" max="3339" width="8.42578125" style="17" customWidth="1"/>
    <col min="3340" max="3340" width="4.5703125" style="17" customWidth="1"/>
    <col min="3341" max="3341" width="7.85546875" style="17" customWidth="1"/>
    <col min="3342" max="3342" width="7.42578125" style="17" customWidth="1"/>
    <col min="3343" max="3343" width="8.140625" style="17" customWidth="1"/>
    <col min="3344" max="3344" width="7.85546875" style="17" customWidth="1"/>
    <col min="3345" max="3345" width="4.5703125" style="17" customWidth="1"/>
    <col min="3346" max="3346" width="6" style="17" customWidth="1"/>
    <col min="3347" max="3347" width="9.140625" style="17" customWidth="1"/>
    <col min="3348" max="3348" width="7" style="17" customWidth="1"/>
    <col min="3349" max="3349" width="8.42578125" style="17" customWidth="1"/>
    <col min="3350" max="3350" width="9" style="17" customWidth="1"/>
    <col min="3351" max="3353" width="4.5703125" style="17" customWidth="1"/>
    <col min="3354" max="3354" width="7.140625" style="17" customWidth="1"/>
    <col min="3355" max="3355" width="8.5703125" style="17" customWidth="1"/>
    <col min="3356" max="3359" width="4.5703125" style="17" customWidth="1"/>
    <col min="3360" max="3361" width="11.5703125" style="17"/>
    <col min="3362" max="3362" width="7.140625" style="17" customWidth="1"/>
    <col min="3363" max="3363" width="7.42578125" style="17" customWidth="1"/>
    <col min="3364" max="3364" width="6.5703125" style="17" customWidth="1"/>
    <col min="3365" max="3365" width="8.140625" style="17" customWidth="1"/>
    <col min="3366" max="3366" width="9.140625" style="17" customWidth="1"/>
    <col min="3367" max="3367" width="11.5703125" style="17"/>
    <col min="3368" max="3368" width="4.42578125" style="17" customWidth="1"/>
    <col min="3369" max="3369" width="4.85546875" style="17" customWidth="1"/>
    <col min="3370" max="3370" width="3.5703125" style="17" customWidth="1"/>
    <col min="3371" max="3371" width="4.42578125" style="17" customWidth="1"/>
    <col min="3372" max="3584" width="11.5703125" style="17"/>
    <col min="3585" max="3585" width="1.85546875" style="17" customWidth="1"/>
    <col min="3586" max="3586" width="4.5703125" style="17" customWidth="1"/>
    <col min="3587" max="3587" width="8" style="17" customWidth="1"/>
    <col min="3588" max="3588" width="8.42578125" style="17" customWidth="1"/>
    <col min="3589" max="3591" width="4.5703125" style="17" customWidth="1"/>
    <col min="3592" max="3592" width="7.140625" style="17" customWidth="1"/>
    <col min="3593" max="3593" width="7.42578125" style="17" customWidth="1"/>
    <col min="3594" max="3594" width="7.85546875" style="17" customWidth="1"/>
    <col min="3595" max="3595" width="8.42578125" style="17" customWidth="1"/>
    <col min="3596" max="3596" width="4.5703125" style="17" customWidth="1"/>
    <col min="3597" max="3597" width="7.85546875" style="17" customWidth="1"/>
    <col min="3598" max="3598" width="7.42578125" style="17" customWidth="1"/>
    <col min="3599" max="3599" width="8.140625" style="17" customWidth="1"/>
    <col min="3600" max="3600" width="7.85546875" style="17" customWidth="1"/>
    <col min="3601" max="3601" width="4.5703125" style="17" customWidth="1"/>
    <col min="3602" max="3602" width="6" style="17" customWidth="1"/>
    <col min="3603" max="3603" width="9.140625" style="17" customWidth="1"/>
    <col min="3604" max="3604" width="7" style="17" customWidth="1"/>
    <col min="3605" max="3605" width="8.42578125" style="17" customWidth="1"/>
    <col min="3606" max="3606" width="9" style="17" customWidth="1"/>
    <col min="3607" max="3609" width="4.5703125" style="17" customWidth="1"/>
    <col min="3610" max="3610" width="7.140625" style="17" customWidth="1"/>
    <col min="3611" max="3611" width="8.5703125" style="17" customWidth="1"/>
    <col min="3612" max="3615" width="4.5703125" style="17" customWidth="1"/>
    <col min="3616" max="3617" width="11.5703125" style="17"/>
    <col min="3618" max="3618" width="7.140625" style="17" customWidth="1"/>
    <col min="3619" max="3619" width="7.42578125" style="17" customWidth="1"/>
    <col min="3620" max="3620" width="6.5703125" style="17" customWidth="1"/>
    <col min="3621" max="3621" width="8.140625" style="17" customWidth="1"/>
    <col min="3622" max="3622" width="9.140625" style="17" customWidth="1"/>
    <col min="3623" max="3623" width="11.5703125" style="17"/>
    <col min="3624" max="3624" width="4.42578125" style="17" customWidth="1"/>
    <col min="3625" max="3625" width="4.85546875" style="17" customWidth="1"/>
    <col min="3626" max="3626" width="3.5703125" style="17" customWidth="1"/>
    <col min="3627" max="3627" width="4.42578125" style="17" customWidth="1"/>
    <col min="3628" max="3840" width="11.5703125" style="17"/>
    <col min="3841" max="3841" width="1.85546875" style="17" customWidth="1"/>
    <col min="3842" max="3842" width="4.5703125" style="17" customWidth="1"/>
    <col min="3843" max="3843" width="8" style="17" customWidth="1"/>
    <col min="3844" max="3844" width="8.42578125" style="17" customWidth="1"/>
    <col min="3845" max="3847" width="4.5703125" style="17" customWidth="1"/>
    <col min="3848" max="3848" width="7.140625" style="17" customWidth="1"/>
    <col min="3849" max="3849" width="7.42578125" style="17" customWidth="1"/>
    <col min="3850" max="3850" width="7.85546875" style="17" customWidth="1"/>
    <col min="3851" max="3851" width="8.42578125" style="17" customWidth="1"/>
    <col min="3852" max="3852" width="4.5703125" style="17" customWidth="1"/>
    <col min="3853" max="3853" width="7.85546875" style="17" customWidth="1"/>
    <col min="3854" max="3854" width="7.42578125" style="17" customWidth="1"/>
    <col min="3855" max="3855" width="8.140625" style="17" customWidth="1"/>
    <col min="3856" max="3856" width="7.85546875" style="17" customWidth="1"/>
    <col min="3857" max="3857" width="4.5703125" style="17" customWidth="1"/>
    <col min="3858" max="3858" width="6" style="17" customWidth="1"/>
    <col min="3859" max="3859" width="9.140625" style="17" customWidth="1"/>
    <col min="3860" max="3860" width="7" style="17" customWidth="1"/>
    <col min="3861" max="3861" width="8.42578125" style="17" customWidth="1"/>
    <col min="3862" max="3862" width="9" style="17" customWidth="1"/>
    <col min="3863" max="3865" width="4.5703125" style="17" customWidth="1"/>
    <col min="3866" max="3866" width="7.140625" style="17" customWidth="1"/>
    <col min="3867" max="3867" width="8.5703125" style="17" customWidth="1"/>
    <col min="3868" max="3871" width="4.5703125" style="17" customWidth="1"/>
    <col min="3872" max="3873" width="11.5703125" style="17"/>
    <col min="3874" max="3874" width="7.140625" style="17" customWidth="1"/>
    <col min="3875" max="3875" width="7.42578125" style="17" customWidth="1"/>
    <col min="3876" max="3876" width="6.5703125" style="17" customWidth="1"/>
    <col min="3877" max="3877" width="8.140625" style="17" customWidth="1"/>
    <col min="3878" max="3878" width="9.140625" style="17" customWidth="1"/>
    <col min="3879" max="3879" width="11.5703125" style="17"/>
    <col min="3880" max="3880" width="4.42578125" style="17" customWidth="1"/>
    <col min="3881" max="3881" width="4.85546875" style="17" customWidth="1"/>
    <col min="3882" max="3882" width="3.5703125" style="17" customWidth="1"/>
    <col min="3883" max="3883" width="4.42578125" style="17" customWidth="1"/>
    <col min="3884" max="4096" width="11.5703125" style="17"/>
    <col min="4097" max="4097" width="1.85546875" style="17" customWidth="1"/>
    <col min="4098" max="4098" width="4.5703125" style="17" customWidth="1"/>
    <col min="4099" max="4099" width="8" style="17" customWidth="1"/>
    <col min="4100" max="4100" width="8.42578125" style="17" customWidth="1"/>
    <col min="4101" max="4103" width="4.5703125" style="17" customWidth="1"/>
    <col min="4104" max="4104" width="7.140625" style="17" customWidth="1"/>
    <col min="4105" max="4105" width="7.42578125" style="17" customWidth="1"/>
    <col min="4106" max="4106" width="7.85546875" style="17" customWidth="1"/>
    <col min="4107" max="4107" width="8.42578125" style="17" customWidth="1"/>
    <col min="4108" max="4108" width="4.5703125" style="17" customWidth="1"/>
    <col min="4109" max="4109" width="7.85546875" style="17" customWidth="1"/>
    <col min="4110" max="4110" width="7.42578125" style="17" customWidth="1"/>
    <col min="4111" max="4111" width="8.140625" style="17" customWidth="1"/>
    <col min="4112" max="4112" width="7.85546875" style="17" customWidth="1"/>
    <col min="4113" max="4113" width="4.5703125" style="17" customWidth="1"/>
    <col min="4114" max="4114" width="6" style="17" customWidth="1"/>
    <col min="4115" max="4115" width="9.140625" style="17" customWidth="1"/>
    <col min="4116" max="4116" width="7" style="17" customWidth="1"/>
    <col min="4117" max="4117" width="8.42578125" style="17" customWidth="1"/>
    <col min="4118" max="4118" width="9" style="17" customWidth="1"/>
    <col min="4119" max="4121" width="4.5703125" style="17" customWidth="1"/>
    <col min="4122" max="4122" width="7.140625" style="17" customWidth="1"/>
    <col min="4123" max="4123" width="8.5703125" style="17" customWidth="1"/>
    <col min="4124" max="4127" width="4.5703125" style="17" customWidth="1"/>
    <col min="4128" max="4129" width="11.5703125" style="17"/>
    <col min="4130" max="4130" width="7.140625" style="17" customWidth="1"/>
    <col min="4131" max="4131" width="7.42578125" style="17" customWidth="1"/>
    <col min="4132" max="4132" width="6.5703125" style="17" customWidth="1"/>
    <col min="4133" max="4133" width="8.140625" style="17" customWidth="1"/>
    <col min="4134" max="4134" width="9.140625" style="17" customWidth="1"/>
    <col min="4135" max="4135" width="11.5703125" style="17"/>
    <col min="4136" max="4136" width="4.42578125" style="17" customWidth="1"/>
    <col min="4137" max="4137" width="4.85546875" style="17" customWidth="1"/>
    <col min="4138" max="4138" width="3.5703125" style="17" customWidth="1"/>
    <col min="4139" max="4139" width="4.42578125" style="17" customWidth="1"/>
    <col min="4140" max="4352" width="11.5703125" style="17"/>
    <col min="4353" max="4353" width="1.85546875" style="17" customWidth="1"/>
    <col min="4354" max="4354" width="4.5703125" style="17" customWidth="1"/>
    <col min="4355" max="4355" width="8" style="17" customWidth="1"/>
    <col min="4356" max="4356" width="8.42578125" style="17" customWidth="1"/>
    <col min="4357" max="4359" width="4.5703125" style="17" customWidth="1"/>
    <col min="4360" max="4360" width="7.140625" style="17" customWidth="1"/>
    <col min="4361" max="4361" width="7.42578125" style="17" customWidth="1"/>
    <col min="4362" max="4362" width="7.85546875" style="17" customWidth="1"/>
    <col min="4363" max="4363" width="8.42578125" style="17" customWidth="1"/>
    <col min="4364" max="4364" width="4.5703125" style="17" customWidth="1"/>
    <col min="4365" max="4365" width="7.85546875" style="17" customWidth="1"/>
    <col min="4366" max="4366" width="7.42578125" style="17" customWidth="1"/>
    <col min="4367" max="4367" width="8.140625" style="17" customWidth="1"/>
    <col min="4368" max="4368" width="7.85546875" style="17" customWidth="1"/>
    <col min="4369" max="4369" width="4.5703125" style="17" customWidth="1"/>
    <col min="4370" max="4370" width="6" style="17" customWidth="1"/>
    <col min="4371" max="4371" width="9.140625" style="17" customWidth="1"/>
    <col min="4372" max="4372" width="7" style="17" customWidth="1"/>
    <col min="4373" max="4373" width="8.42578125" style="17" customWidth="1"/>
    <col min="4374" max="4374" width="9" style="17" customWidth="1"/>
    <col min="4375" max="4377" width="4.5703125" style="17" customWidth="1"/>
    <col min="4378" max="4378" width="7.140625" style="17" customWidth="1"/>
    <col min="4379" max="4379" width="8.5703125" style="17" customWidth="1"/>
    <col min="4380" max="4383" width="4.5703125" style="17" customWidth="1"/>
    <col min="4384" max="4385" width="11.5703125" style="17"/>
    <col min="4386" max="4386" width="7.140625" style="17" customWidth="1"/>
    <col min="4387" max="4387" width="7.42578125" style="17" customWidth="1"/>
    <col min="4388" max="4388" width="6.5703125" style="17" customWidth="1"/>
    <col min="4389" max="4389" width="8.140625" style="17" customWidth="1"/>
    <col min="4390" max="4390" width="9.140625" style="17" customWidth="1"/>
    <col min="4391" max="4391" width="11.5703125" style="17"/>
    <col min="4392" max="4392" width="4.42578125" style="17" customWidth="1"/>
    <col min="4393" max="4393" width="4.85546875" style="17" customWidth="1"/>
    <col min="4394" max="4394" width="3.5703125" style="17" customWidth="1"/>
    <col min="4395" max="4395" width="4.42578125" style="17" customWidth="1"/>
    <col min="4396" max="4608" width="11.5703125" style="17"/>
    <col min="4609" max="4609" width="1.85546875" style="17" customWidth="1"/>
    <col min="4610" max="4610" width="4.5703125" style="17" customWidth="1"/>
    <col min="4611" max="4611" width="8" style="17" customWidth="1"/>
    <col min="4612" max="4612" width="8.42578125" style="17" customWidth="1"/>
    <col min="4613" max="4615" width="4.5703125" style="17" customWidth="1"/>
    <col min="4616" max="4616" width="7.140625" style="17" customWidth="1"/>
    <col min="4617" max="4617" width="7.42578125" style="17" customWidth="1"/>
    <col min="4618" max="4618" width="7.85546875" style="17" customWidth="1"/>
    <col min="4619" max="4619" width="8.42578125" style="17" customWidth="1"/>
    <col min="4620" max="4620" width="4.5703125" style="17" customWidth="1"/>
    <col min="4621" max="4621" width="7.85546875" style="17" customWidth="1"/>
    <col min="4622" max="4622" width="7.42578125" style="17" customWidth="1"/>
    <col min="4623" max="4623" width="8.140625" style="17" customWidth="1"/>
    <col min="4624" max="4624" width="7.85546875" style="17" customWidth="1"/>
    <col min="4625" max="4625" width="4.5703125" style="17" customWidth="1"/>
    <col min="4626" max="4626" width="6" style="17" customWidth="1"/>
    <col min="4627" max="4627" width="9.140625" style="17" customWidth="1"/>
    <col min="4628" max="4628" width="7" style="17" customWidth="1"/>
    <col min="4629" max="4629" width="8.42578125" style="17" customWidth="1"/>
    <col min="4630" max="4630" width="9" style="17" customWidth="1"/>
    <col min="4631" max="4633" width="4.5703125" style="17" customWidth="1"/>
    <col min="4634" max="4634" width="7.140625" style="17" customWidth="1"/>
    <col min="4635" max="4635" width="8.5703125" style="17" customWidth="1"/>
    <col min="4636" max="4639" width="4.5703125" style="17" customWidth="1"/>
    <col min="4640" max="4641" width="11.5703125" style="17"/>
    <col min="4642" max="4642" width="7.140625" style="17" customWidth="1"/>
    <col min="4643" max="4643" width="7.42578125" style="17" customWidth="1"/>
    <col min="4644" max="4644" width="6.5703125" style="17" customWidth="1"/>
    <col min="4645" max="4645" width="8.140625" style="17" customWidth="1"/>
    <col min="4646" max="4646" width="9.140625" style="17" customWidth="1"/>
    <col min="4647" max="4647" width="11.5703125" style="17"/>
    <col min="4648" max="4648" width="4.42578125" style="17" customWidth="1"/>
    <col min="4649" max="4649" width="4.85546875" style="17" customWidth="1"/>
    <col min="4650" max="4650" width="3.5703125" style="17" customWidth="1"/>
    <col min="4651" max="4651" width="4.42578125" style="17" customWidth="1"/>
    <col min="4652" max="4864" width="11.5703125" style="17"/>
    <col min="4865" max="4865" width="1.85546875" style="17" customWidth="1"/>
    <col min="4866" max="4866" width="4.5703125" style="17" customWidth="1"/>
    <col min="4867" max="4867" width="8" style="17" customWidth="1"/>
    <col min="4868" max="4868" width="8.42578125" style="17" customWidth="1"/>
    <col min="4869" max="4871" width="4.5703125" style="17" customWidth="1"/>
    <col min="4872" max="4872" width="7.140625" style="17" customWidth="1"/>
    <col min="4873" max="4873" width="7.42578125" style="17" customWidth="1"/>
    <col min="4874" max="4874" width="7.85546875" style="17" customWidth="1"/>
    <col min="4875" max="4875" width="8.42578125" style="17" customWidth="1"/>
    <col min="4876" max="4876" width="4.5703125" style="17" customWidth="1"/>
    <col min="4877" max="4877" width="7.85546875" style="17" customWidth="1"/>
    <col min="4878" max="4878" width="7.42578125" style="17" customWidth="1"/>
    <col min="4879" max="4879" width="8.140625" style="17" customWidth="1"/>
    <col min="4880" max="4880" width="7.85546875" style="17" customWidth="1"/>
    <col min="4881" max="4881" width="4.5703125" style="17" customWidth="1"/>
    <col min="4882" max="4882" width="6" style="17" customWidth="1"/>
    <col min="4883" max="4883" width="9.140625" style="17" customWidth="1"/>
    <col min="4884" max="4884" width="7" style="17" customWidth="1"/>
    <col min="4885" max="4885" width="8.42578125" style="17" customWidth="1"/>
    <col min="4886" max="4886" width="9" style="17" customWidth="1"/>
    <col min="4887" max="4889" width="4.5703125" style="17" customWidth="1"/>
    <col min="4890" max="4890" width="7.140625" style="17" customWidth="1"/>
    <col min="4891" max="4891" width="8.5703125" style="17" customWidth="1"/>
    <col min="4892" max="4895" width="4.5703125" style="17" customWidth="1"/>
    <col min="4896" max="4897" width="11.5703125" style="17"/>
    <col min="4898" max="4898" width="7.140625" style="17" customWidth="1"/>
    <col min="4899" max="4899" width="7.42578125" style="17" customWidth="1"/>
    <col min="4900" max="4900" width="6.5703125" style="17" customWidth="1"/>
    <col min="4901" max="4901" width="8.140625" style="17" customWidth="1"/>
    <col min="4902" max="4902" width="9.140625" style="17" customWidth="1"/>
    <col min="4903" max="4903" width="11.5703125" style="17"/>
    <col min="4904" max="4904" width="4.42578125" style="17" customWidth="1"/>
    <col min="4905" max="4905" width="4.85546875" style="17" customWidth="1"/>
    <col min="4906" max="4906" width="3.5703125" style="17" customWidth="1"/>
    <col min="4907" max="4907" width="4.42578125" style="17" customWidth="1"/>
    <col min="4908" max="5120" width="11.5703125" style="17"/>
    <col min="5121" max="5121" width="1.85546875" style="17" customWidth="1"/>
    <col min="5122" max="5122" width="4.5703125" style="17" customWidth="1"/>
    <col min="5123" max="5123" width="8" style="17" customWidth="1"/>
    <col min="5124" max="5124" width="8.42578125" style="17" customWidth="1"/>
    <col min="5125" max="5127" width="4.5703125" style="17" customWidth="1"/>
    <col min="5128" max="5128" width="7.140625" style="17" customWidth="1"/>
    <col min="5129" max="5129" width="7.42578125" style="17" customWidth="1"/>
    <col min="5130" max="5130" width="7.85546875" style="17" customWidth="1"/>
    <col min="5131" max="5131" width="8.42578125" style="17" customWidth="1"/>
    <col min="5132" max="5132" width="4.5703125" style="17" customWidth="1"/>
    <col min="5133" max="5133" width="7.85546875" style="17" customWidth="1"/>
    <col min="5134" max="5134" width="7.42578125" style="17" customWidth="1"/>
    <col min="5135" max="5135" width="8.140625" style="17" customWidth="1"/>
    <col min="5136" max="5136" width="7.85546875" style="17" customWidth="1"/>
    <col min="5137" max="5137" width="4.5703125" style="17" customWidth="1"/>
    <col min="5138" max="5138" width="6" style="17" customWidth="1"/>
    <col min="5139" max="5139" width="9.140625" style="17" customWidth="1"/>
    <col min="5140" max="5140" width="7" style="17" customWidth="1"/>
    <col min="5141" max="5141" width="8.42578125" style="17" customWidth="1"/>
    <col min="5142" max="5142" width="9" style="17" customWidth="1"/>
    <col min="5143" max="5145" width="4.5703125" style="17" customWidth="1"/>
    <col min="5146" max="5146" width="7.140625" style="17" customWidth="1"/>
    <col min="5147" max="5147" width="8.5703125" style="17" customWidth="1"/>
    <col min="5148" max="5151" width="4.5703125" style="17" customWidth="1"/>
    <col min="5152" max="5153" width="11.5703125" style="17"/>
    <col min="5154" max="5154" width="7.140625" style="17" customWidth="1"/>
    <col min="5155" max="5155" width="7.42578125" style="17" customWidth="1"/>
    <col min="5156" max="5156" width="6.5703125" style="17" customWidth="1"/>
    <col min="5157" max="5157" width="8.140625" style="17" customWidth="1"/>
    <col min="5158" max="5158" width="9.140625" style="17" customWidth="1"/>
    <col min="5159" max="5159" width="11.5703125" style="17"/>
    <col min="5160" max="5160" width="4.42578125" style="17" customWidth="1"/>
    <col min="5161" max="5161" width="4.85546875" style="17" customWidth="1"/>
    <col min="5162" max="5162" width="3.5703125" style="17" customWidth="1"/>
    <col min="5163" max="5163" width="4.42578125" style="17" customWidth="1"/>
    <col min="5164" max="5376" width="11.5703125" style="17"/>
    <col min="5377" max="5377" width="1.85546875" style="17" customWidth="1"/>
    <col min="5378" max="5378" width="4.5703125" style="17" customWidth="1"/>
    <col min="5379" max="5379" width="8" style="17" customWidth="1"/>
    <col min="5380" max="5380" width="8.42578125" style="17" customWidth="1"/>
    <col min="5381" max="5383" width="4.5703125" style="17" customWidth="1"/>
    <col min="5384" max="5384" width="7.140625" style="17" customWidth="1"/>
    <col min="5385" max="5385" width="7.42578125" style="17" customWidth="1"/>
    <col min="5386" max="5386" width="7.85546875" style="17" customWidth="1"/>
    <col min="5387" max="5387" width="8.42578125" style="17" customWidth="1"/>
    <col min="5388" max="5388" width="4.5703125" style="17" customWidth="1"/>
    <col min="5389" max="5389" width="7.85546875" style="17" customWidth="1"/>
    <col min="5390" max="5390" width="7.42578125" style="17" customWidth="1"/>
    <col min="5391" max="5391" width="8.140625" style="17" customWidth="1"/>
    <col min="5392" max="5392" width="7.85546875" style="17" customWidth="1"/>
    <col min="5393" max="5393" width="4.5703125" style="17" customWidth="1"/>
    <col min="5394" max="5394" width="6" style="17" customWidth="1"/>
    <col min="5395" max="5395" width="9.140625" style="17" customWidth="1"/>
    <col min="5396" max="5396" width="7" style="17" customWidth="1"/>
    <col min="5397" max="5397" width="8.42578125" style="17" customWidth="1"/>
    <col min="5398" max="5398" width="9" style="17" customWidth="1"/>
    <col min="5399" max="5401" width="4.5703125" style="17" customWidth="1"/>
    <col min="5402" max="5402" width="7.140625" style="17" customWidth="1"/>
    <col min="5403" max="5403" width="8.5703125" style="17" customWidth="1"/>
    <col min="5404" max="5407" width="4.5703125" style="17" customWidth="1"/>
    <col min="5408" max="5409" width="11.5703125" style="17"/>
    <col min="5410" max="5410" width="7.140625" style="17" customWidth="1"/>
    <col min="5411" max="5411" width="7.42578125" style="17" customWidth="1"/>
    <col min="5412" max="5412" width="6.5703125" style="17" customWidth="1"/>
    <col min="5413" max="5413" width="8.140625" style="17" customWidth="1"/>
    <col min="5414" max="5414" width="9.140625" style="17" customWidth="1"/>
    <col min="5415" max="5415" width="11.5703125" style="17"/>
    <col min="5416" max="5416" width="4.42578125" style="17" customWidth="1"/>
    <col min="5417" max="5417" width="4.85546875" style="17" customWidth="1"/>
    <col min="5418" max="5418" width="3.5703125" style="17" customWidth="1"/>
    <col min="5419" max="5419" width="4.42578125" style="17" customWidth="1"/>
    <col min="5420" max="5632" width="11.5703125" style="17"/>
    <col min="5633" max="5633" width="1.85546875" style="17" customWidth="1"/>
    <col min="5634" max="5634" width="4.5703125" style="17" customWidth="1"/>
    <col min="5635" max="5635" width="8" style="17" customWidth="1"/>
    <col min="5636" max="5636" width="8.42578125" style="17" customWidth="1"/>
    <col min="5637" max="5639" width="4.5703125" style="17" customWidth="1"/>
    <col min="5640" max="5640" width="7.140625" style="17" customWidth="1"/>
    <col min="5641" max="5641" width="7.42578125" style="17" customWidth="1"/>
    <col min="5642" max="5642" width="7.85546875" style="17" customWidth="1"/>
    <col min="5643" max="5643" width="8.42578125" style="17" customWidth="1"/>
    <col min="5644" max="5644" width="4.5703125" style="17" customWidth="1"/>
    <col min="5645" max="5645" width="7.85546875" style="17" customWidth="1"/>
    <col min="5646" max="5646" width="7.42578125" style="17" customWidth="1"/>
    <col min="5647" max="5647" width="8.140625" style="17" customWidth="1"/>
    <col min="5648" max="5648" width="7.85546875" style="17" customWidth="1"/>
    <col min="5649" max="5649" width="4.5703125" style="17" customWidth="1"/>
    <col min="5650" max="5650" width="6" style="17" customWidth="1"/>
    <col min="5651" max="5651" width="9.140625" style="17" customWidth="1"/>
    <col min="5652" max="5652" width="7" style="17" customWidth="1"/>
    <col min="5653" max="5653" width="8.42578125" style="17" customWidth="1"/>
    <col min="5654" max="5654" width="9" style="17" customWidth="1"/>
    <col min="5655" max="5657" width="4.5703125" style="17" customWidth="1"/>
    <col min="5658" max="5658" width="7.140625" style="17" customWidth="1"/>
    <col min="5659" max="5659" width="8.5703125" style="17" customWidth="1"/>
    <col min="5660" max="5663" width="4.5703125" style="17" customWidth="1"/>
    <col min="5664" max="5665" width="11.5703125" style="17"/>
    <col min="5666" max="5666" width="7.140625" style="17" customWidth="1"/>
    <col min="5667" max="5667" width="7.42578125" style="17" customWidth="1"/>
    <col min="5668" max="5668" width="6.5703125" style="17" customWidth="1"/>
    <col min="5669" max="5669" width="8.140625" style="17" customWidth="1"/>
    <col min="5670" max="5670" width="9.140625" style="17" customWidth="1"/>
    <col min="5671" max="5671" width="11.5703125" style="17"/>
    <col min="5672" max="5672" width="4.42578125" style="17" customWidth="1"/>
    <col min="5673" max="5673" width="4.85546875" style="17" customWidth="1"/>
    <col min="5674" max="5674" width="3.5703125" style="17" customWidth="1"/>
    <col min="5675" max="5675" width="4.42578125" style="17" customWidth="1"/>
    <col min="5676" max="5888" width="11.5703125" style="17"/>
    <col min="5889" max="5889" width="1.85546875" style="17" customWidth="1"/>
    <col min="5890" max="5890" width="4.5703125" style="17" customWidth="1"/>
    <col min="5891" max="5891" width="8" style="17" customWidth="1"/>
    <col min="5892" max="5892" width="8.42578125" style="17" customWidth="1"/>
    <col min="5893" max="5895" width="4.5703125" style="17" customWidth="1"/>
    <col min="5896" max="5896" width="7.140625" style="17" customWidth="1"/>
    <col min="5897" max="5897" width="7.42578125" style="17" customWidth="1"/>
    <col min="5898" max="5898" width="7.85546875" style="17" customWidth="1"/>
    <col min="5899" max="5899" width="8.42578125" style="17" customWidth="1"/>
    <col min="5900" max="5900" width="4.5703125" style="17" customWidth="1"/>
    <col min="5901" max="5901" width="7.85546875" style="17" customWidth="1"/>
    <col min="5902" max="5902" width="7.42578125" style="17" customWidth="1"/>
    <col min="5903" max="5903" width="8.140625" style="17" customWidth="1"/>
    <col min="5904" max="5904" width="7.85546875" style="17" customWidth="1"/>
    <col min="5905" max="5905" width="4.5703125" style="17" customWidth="1"/>
    <col min="5906" max="5906" width="6" style="17" customWidth="1"/>
    <col min="5907" max="5907" width="9.140625" style="17" customWidth="1"/>
    <col min="5908" max="5908" width="7" style="17" customWidth="1"/>
    <col min="5909" max="5909" width="8.42578125" style="17" customWidth="1"/>
    <col min="5910" max="5910" width="9" style="17" customWidth="1"/>
    <col min="5911" max="5913" width="4.5703125" style="17" customWidth="1"/>
    <col min="5914" max="5914" width="7.140625" style="17" customWidth="1"/>
    <col min="5915" max="5915" width="8.5703125" style="17" customWidth="1"/>
    <col min="5916" max="5919" width="4.5703125" style="17" customWidth="1"/>
    <col min="5920" max="5921" width="11.5703125" style="17"/>
    <col min="5922" max="5922" width="7.140625" style="17" customWidth="1"/>
    <col min="5923" max="5923" width="7.42578125" style="17" customWidth="1"/>
    <col min="5924" max="5924" width="6.5703125" style="17" customWidth="1"/>
    <col min="5925" max="5925" width="8.140625" style="17" customWidth="1"/>
    <col min="5926" max="5926" width="9.140625" style="17" customWidth="1"/>
    <col min="5927" max="5927" width="11.5703125" style="17"/>
    <col min="5928" max="5928" width="4.42578125" style="17" customWidth="1"/>
    <col min="5929" max="5929" width="4.85546875" style="17" customWidth="1"/>
    <col min="5930" max="5930" width="3.5703125" style="17" customWidth="1"/>
    <col min="5931" max="5931" width="4.42578125" style="17" customWidth="1"/>
    <col min="5932" max="6144" width="11.5703125" style="17"/>
    <col min="6145" max="6145" width="1.85546875" style="17" customWidth="1"/>
    <col min="6146" max="6146" width="4.5703125" style="17" customWidth="1"/>
    <col min="6147" max="6147" width="8" style="17" customWidth="1"/>
    <col min="6148" max="6148" width="8.42578125" style="17" customWidth="1"/>
    <col min="6149" max="6151" width="4.5703125" style="17" customWidth="1"/>
    <col min="6152" max="6152" width="7.140625" style="17" customWidth="1"/>
    <col min="6153" max="6153" width="7.42578125" style="17" customWidth="1"/>
    <col min="6154" max="6154" width="7.85546875" style="17" customWidth="1"/>
    <col min="6155" max="6155" width="8.42578125" style="17" customWidth="1"/>
    <col min="6156" max="6156" width="4.5703125" style="17" customWidth="1"/>
    <col min="6157" max="6157" width="7.85546875" style="17" customWidth="1"/>
    <col min="6158" max="6158" width="7.42578125" style="17" customWidth="1"/>
    <col min="6159" max="6159" width="8.140625" style="17" customWidth="1"/>
    <col min="6160" max="6160" width="7.85546875" style="17" customWidth="1"/>
    <col min="6161" max="6161" width="4.5703125" style="17" customWidth="1"/>
    <col min="6162" max="6162" width="6" style="17" customWidth="1"/>
    <col min="6163" max="6163" width="9.140625" style="17" customWidth="1"/>
    <col min="6164" max="6164" width="7" style="17" customWidth="1"/>
    <col min="6165" max="6165" width="8.42578125" style="17" customWidth="1"/>
    <col min="6166" max="6166" width="9" style="17" customWidth="1"/>
    <col min="6167" max="6169" width="4.5703125" style="17" customWidth="1"/>
    <col min="6170" max="6170" width="7.140625" style="17" customWidth="1"/>
    <col min="6171" max="6171" width="8.5703125" style="17" customWidth="1"/>
    <col min="6172" max="6175" width="4.5703125" style="17" customWidth="1"/>
    <col min="6176" max="6177" width="11.5703125" style="17"/>
    <col min="6178" max="6178" width="7.140625" style="17" customWidth="1"/>
    <col min="6179" max="6179" width="7.42578125" style="17" customWidth="1"/>
    <col min="6180" max="6180" width="6.5703125" style="17" customWidth="1"/>
    <col min="6181" max="6181" width="8.140625" style="17" customWidth="1"/>
    <col min="6182" max="6182" width="9.140625" style="17" customWidth="1"/>
    <col min="6183" max="6183" width="11.5703125" style="17"/>
    <col min="6184" max="6184" width="4.42578125" style="17" customWidth="1"/>
    <col min="6185" max="6185" width="4.85546875" style="17" customWidth="1"/>
    <col min="6186" max="6186" width="3.5703125" style="17" customWidth="1"/>
    <col min="6187" max="6187" width="4.42578125" style="17" customWidth="1"/>
    <col min="6188" max="6400" width="11.5703125" style="17"/>
    <col min="6401" max="6401" width="1.85546875" style="17" customWidth="1"/>
    <col min="6402" max="6402" width="4.5703125" style="17" customWidth="1"/>
    <col min="6403" max="6403" width="8" style="17" customWidth="1"/>
    <col min="6404" max="6404" width="8.42578125" style="17" customWidth="1"/>
    <col min="6405" max="6407" width="4.5703125" style="17" customWidth="1"/>
    <col min="6408" max="6408" width="7.140625" style="17" customWidth="1"/>
    <col min="6409" max="6409" width="7.42578125" style="17" customWidth="1"/>
    <col min="6410" max="6410" width="7.85546875" style="17" customWidth="1"/>
    <col min="6411" max="6411" width="8.42578125" style="17" customWidth="1"/>
    <col min="6412" max="6412" width="4.5703125" style="17" customWidth="1"/>
    <col min="6413" max="6413" width="7.85546875" style="17" customWidth="1"/>
    <col min="6414" max="6414" width="7.42578125" style="17" customWidth="1"/>
    <col min="6415" max="6415" width="8.140625" style="17" customWidth="1"/>
    <col min="6416" max="6416" width="7.85546875" style="17" customWidth="1"/>
    <col min="6417" max="6417" width="4.5703125" style="17" customWidth="1"/>
    <col min="6418" max="6418" width="6" style="17" customWidth="1"/>
    <col min="6419" max="6419" width="9.140625" style="17" customWidth="1"/>
    <col min="6420" max="6420" width="7" style="17" customWidth="1"/>
    <col min="6421" max="6421" width="8.42578125" style="17" customWidth="1"/>
    <col min="6422" max="6422" width="9" style="17" customWidth="1"/>
    <col min="6423" max="6425" width="4.5703125" style="17" customWidth="1"/>
    <col min="6426" max="6426" width="7.140625" style="17" customWidth="1"/>
    <col min="6427" max="6427" width="8.5703125" style="17" customWidth="1"/>
    <col min="6428" max="6431" width="4.5703125" style="17" customWidth="1"/>
    <col min="6432" max="6433" width="11.5703125" style="17"/>
    <col min="6434" max="6434" width="7.140625" style="17" customWidth="1"/>
    <col min="6435" max="6435" width="7.42578125" style="17" customWidth="1"/>
    <col min="6436" max="6436" width="6.5703125" style="17" customWidth="1"/>
    <col min="6437" max="6437" width="8.140625" style="17" customWidth="1"/>
    <col min="6438" max="6438" width="9.140625" style="17" customWidth="1"/>
    <col min="6439" max="6439" width="11.5703125" style="17"/>
    <col min="6440" max="6440" width="4.42578125" style="17" customWidth="1"/>
    <col min="6441" max="6441" width="4.85546875" style="17" customWidth="1"/>
    <col min="6442" max="6442" width="3.5703125" style="17" customWidth="1"/>
    <col min="6443" max="6443" width="4.42578125" style="17" customWidth="1"/>
    <col min="6444" max="6656" width="11.5703125" style="17"/>
    <col min="6657" max="6657" width="1.85546875" style="17" customWidth="1"/>
    <col min="6658" max="6658" width="4.5703125" style="17" customWidth="1"/>
    <col min="6659" max="6659" width="8" style="17" customWidth="1"/>
    <col min="6660" max="6660" width="8.42578125" style="17" customWidth="1"/>
    <col min="6661" max="6663" width="4.5703125" style="17" customWidth="1"/>
    <col min="6664" max="6664" width="7.140625" style="17" customWidth="1"/>
    <col min="6665" max="6665" width="7.42578125" style="17" customWidth="1"/>
    <col min="6666" max="6666" width="7.85546875" style="17" customWidth="1"/>
    <col min="6667" max="6667" width="8.42578125" style="17" customWidth="1"/>
    <col min="6668" max="6668" width="4.5703125" style="17" customWidth="1"/>
    <col min="6669" max="6669" width="7.85546875" style="17" customWidth="1"/>
    <col min="6670" max="6670" width="7.42578125" style="17" customWidth="1"/>
    <col min="6671" max="6671" width="8.140625" style="17" customWidth="1"/>
    <col min="6672" max="6672" width="7.85546875" style="17" customWidth="1"/>
    <col min="6673" max="6673" width="4.5703125" style="17" customWidth="1"/>
    <col min="6674" max="6674" width="6" style="17" customWidth="1"/>
    <col min="6675" max="6675" width="9.140625" style="17" customWidth="1"/>
    <col min="6676" max="6676" width="7" style="17" customWidth="1"/>
    <col min="6677" max="6677" width="8.42578125" style="17" customWidth="1"/>
    <col min="6678" max="6678" width="9" style="17" customWidth="1"/>
    <col min="6679" max="6681" width="4.5703125" style="17" customWidth="1"/>
    <col min="6682" max="6682" width="7.140625" style="17" customWidth="1"/>
    <col min="6683" max="6683" width="8.5703125" style="17" customWidth="1"/>
    <col min="6684" max="6687" width="4.5703125" style="17" customWidth="1"/>
    <col min="6688" max="6689" width="11.5703125" style="17"/>
    <col min="6690" max="6690" width="7.140625" style="17" customWidth="1"/>
    <col min="6691" max="6691" width="7.42578125" style="17" customWidth="1"/>
    <col min="6692" max="6692" width="6.5703125" style="17" customWidth="1"/>
    <col min="6693" max="6693" width="8.140625" style="17" customWidth="1"/>
    <col min="6694" max="6694" width="9.140625" style="17" customWidth="1"/>
    <col min="6695" max="6695" width="11.5703125" style="17"/>
    <col min="6696" max="6696" width="4.42578125" style="17" customWidth="1"/>
    <col min="6697" max="6697" width="4.85546875" style="17" customWidth="1"/>
    <col min="6698" max="6698" width="3.5703125" style="17" customWidth="1"/>
    <col min="6699" max="6699" width="4.42578125" style="17" customWidth="1"/>
    <col min="6700" max="6912" width="11.5703125" style="17"/>
    <col min="6913" max="6913" width="1.85546875" style="17" customWidth="1"/>
    <col min="6914" max="6914" width="4.5703125" style="17" customWidth="1"/>
    <col min="6915" max="6915" width="8" style="17" customWidth="1"/>
    <col min="6916" max="6916" width="8.42578125" style="17" customWidth="1"/>
    <col min="6917" max="6919" width="4.5703125" style="17" customWidth="1"/>
    <col min="6920" max="6920" width="7.140625" style="17" customWidth="1"/>
    <col min="6921" max="6921" width="7.42578125" style="17" customWidth="1"/>
    <col min="6922" max="6922" width="7.85546875" style="17" customWidth="1"/>
    <col min="6923" max="6923" width="8.42578125" style="17" customWidth="1"/>
    <col min="6924" max="6924" width="4.5703125" style="17" customWidth="1"/>
    <col min="6925" max="6925" width="7.85546875" style="17" customWidth="1"/>
    <col min="6926" max="6926" width="7.42578125" style="17" customWidth="1"/>
    <col min="6927" max="6927" width="8.140625" style="17" customWidth="1"/>
    <col min="6928" max="6928" width="7.85546875" style="17" customWidth="1"/>
    <col min="6929" max="6929" width="4.5703125" style="17" customWidth="1"/>
    <col min="6930" max="6930" width="6" style="17" customWidth="1"/>
    <col min="6931" max="6931" width="9.140625" style="17" customWidth="1"/>
    <col min="6932" max="6932" width="7" style="17" customWidth="1"/>
    <col min="6933" max="6933" width="8.42578125" style="17" customWidth="1"/>
    <col min="6934" max="6934" width="9" style="17" customWidth="1"/>
    <col min="6935" max="6937" width="4.5703125" style="17" customWidth="1"/>
    <col min="6938" max="6938" width="7.140625" style="17" customWidth="1"/>
    <col min="6939" max="6939" width="8.5703125" style="17" customWidth="1"/>
    <col min="6940" max="6943" width="4.5703125" style="17" customWidth="1"/>
    <col min="6944" max="6945" width="11.5703125" style="17"/>
    <col min="6946" max="6946" width="7.140625" style="17" customWidth="1"/>
    <col min="6947" max="6947" width="7.42578125" style="17" customWidth="1"/>
    <col min="6948" max="6948" width="6.5703125" style="17" customWidth="1"/>
    <col min="6949" max="6949" width="8.140625" style="17" customWidth="1"/>
    <col min="6950" max="6950" width="9.140625" style="17" customWidth="1"/>
    <col min="6951" max="6951" width="11.5703125" style="17"/>
    <col min="6952" max="6952" width="4.42578125" style="17" customWidth="1"/>
    <col min="6953" max="6953" width="4.85546875" style="17" customWidth="1"/>
    <col min="6954" max="6954" width="3.5703125" style="17" customWidth="1"/>
    <col min="6955" max="6955" width="4.42578125" style="17" customWidth="1"/>
    <col min="6956" max="7168" width="11.5703125" style="17"/>
    <col min="7169" max="7169" width="1.85546875" style="17" customWidth="1"/>
    <col min="7170" max="7170" width="4.5703125" style="17" customWidth="1"/>
    <col min="7171" max="7171" width="8" style="17" customWidth="1"/>
    <col min="7172" max="7172" width="8.42578125" style="17" customWidth="1"/>
    <col min="7173" max="7175" width="4.5703125" style="17" customWidth="1"/>
    <col min="7176" max="7176" width="7.140625" style="17" customWidth="1"/>
    <col min="7177" max="7177" width="7.42578125" style="17" customWidth="1"/>
    <col min="7178" max="7178" width="7.85546875" style="17" customWidth="1"/>
    <col min="7179" max="7179" width="8.42578125" style="17" customWidth="1"/>
    <col min="7180" max="7180" width="4.5703125" style="17" customWidth="1"/>
    <col min="7181" max="7181" width="7.85546875" style="17" customWidth="1"/>
    <col min="7182" max="7182" width="7.42578125" style="17" customWidth="1"/>
    <col min="7183" max="7183" width="8.140625" style="17" customWidth="1"/>
    <col min="7184" max="7184" width="7.85546875" style="17" customWidth="1"/>
    <col min="7185" max="7185" width="4.5703125" style="17" customWidth="1"/>
    <col min="7186" max="7186" width="6" style="17" customWidth="1"/>
    <col min="7187" max="7187" width="9.140625" style="17" customWidth="1"/>
    <col min="7188" max="7188" width="7" style="17" customWidth="1"/>
    <col min="7189" max="7189" width="8.42578125" style="17" customWidth="1"/>
    <col min="7190" max="7190" width="9" style="17" customWidth="1"/>
    <col min="7191" max="7193" width="4.5703125" style="17" customWidth="1"/>
    <col min="7194" max="7194" width="7.140625" style="17" customWidth="1"/>
    <col min="7195" max="7195" width="8.5703125" style="17" customWidth="1"/>
    <col min="7196" max="7199" width="4.5703125" style="17" customWidth="1"/>
    <col min="7200" max="7201" width="11.5703125" style="17"/>
    <col min="7202" max="7202" width="7.140625" style="17" customWidth="1"/>
    <col min="7203" max="7203" width="7.42578125" style="17" customWidth="1"/>
    <col min="7204" max="7204" width="6.5703125" style="17" customWidth="1"/>
    <col min="7205" max="7205" width="8.140625" style="17" customWidth="1"/>
    <col min="7206" max="7206" width="9.140625" style="17" customWidth="1"/>
    <col min="7207" max="7207" width="11.5703125" style="17"/>
    <col min="7208" max="7208" width="4.42578125" style="17" customWidth="1"/>
    <col min="7209" max="7209" width="4.85546875" style="17" customWidth="1"/>
    <col min="7210" max="7210" width="3.5703125" style="17" customWidth="1"/>
    <col min="7211" max="7211" width="4.42578125" style="17" customWidth="1"/>
    <col min="7212" max="7424" width="11.5703125" style="17"/>
    <col min="7425" max="7425" width="1.85546875" style="17" customWidth="1"/>
    <col min="7426" max="7426" width="4.5703125" style="17" customWidth="1"/>
    <col min="7427" max="7427" width="8" style="17" customWidth="1"/>
    <col min="7428" max="7428" width="8.42578125" style="17" customWidth="1"/>
    <col min="7429" max="7431" width="4.5703125" style="17" customWidth="1"/>
    <col min="7432" max="7432" width="7.140625" style="17" customWidth="1"/>
    <col min="7433" max="7433" width="7.42578125" style="17" customWidth="1"/>
    <col min="7434" max="7434" width="7.85546875" style="17" customWidth="1"/>
    <col min="7435" max="7435" width="8.42578125" style="17" customWidth="1"/>
    <col min="7436" max="7436" width="4.5703125" style="17" customWidth="1"/>
    <col min="7437" max="7437" width="7.85546875" style="17" customWidth="1"/>
    <col min="7438" max="7438" width="7.42578125" style="17" customWidth="1"/>
    <col min="7439" max="7439" width="8.140625" style="17" customWidth="1"/>
    <col min="7440" max="7440" width="7.85546875" style="17" customWidth="1"/>
    <col min="7441" max="7441" width="4.5703125" style="17" customWidth="1"/>
    <col min="7442" max="7442" width="6" style="17" customWidth="1"/>
    <col min="7443" max="7443" width="9.140625" style="17" customWidth="1"/>
    <col min="7444" max="7444" width="7" style="17" customWidth="1"/>
    <col min="7445" max="7445" width="8.42578125" style="17" customWidth="1"/>
    <col min="7446" max="7446" width="9" style="17" customWidth="1"/>
    <col min="7447" max="7449" width="4.5703125" style="17" customWidth="1"/>
    <col min="7450" max="7450" width="7.140625" style="17" customWidth="1"/>
    <col min="7451" max="7451" width="8.5703125" style="17" customWidth="1"/>
    <col min="7452" max="7455" width="4.5703125" style="17" customWidth="1"/>
    <col min="7456" max="7457" width="11.5703125" style="17"/>
    <col min="7458" max="7458" width="7.140625" style="17" customWidth="1"/>
    <col min="7459" max="7459" width="7.42578125" style="17" customWidth="1"/>
    <col min="7460" max="7460" width="6.5703125" style="17" customWidth="1"/>
    <col min="7461" max="7461" width="8.140625" style="17" customWidth="1"/>
    <col min="7462" max="7462" width="9.140625" style="17" customWidth="1"/>
    <col min="7463" max="7463" width="11.5703125" style="17"/>
    <col min="7464" max="7464" width="4.42578125" style="17" customWidth="1"/>
    <col min="7465" max="7465" width="4.85546875" style="17" customWidth="1"/>
    <col min="7466" max="7466" width="3.5703125" style="17" customWidth="1"/>
    <col min="7467" max="7467" width="4.42578125" style="17" customWidth="1"/>
    <col min="7468" max="7680" width="11.5703125" style="17"/>
    <col min="7681" max="7681" width="1.85546875" style="17" customWidth="1"/>
    <col min="7682" max="7682" width="4.5703125" style="17" customWidth="1"/>
    <col min="7683" max="7683" width="8" style="17" customWidth="1"/>
    <col min="7684" max="7684" width="8.42578125" style="17" customWidth="1"/>
    <col min="7685" max="7687" width="4.5703125" style="17" customWidth="1"/>
    <col min="7688" max="7688" width="7.140625" style="17" customWidth="1"/>
    <col min="7689" max="7689" width="7.42578125" style="17" customWidth="1"/>
    <col min="7690" max="7690" width="7.85546875" style="17" customWidth="1"/>
    <col min="7691" max="7691" width="8.42578125" style="17" customWidth="1"/>
    <col min="7692" max="7692" width="4.5703125" style="17" customWidth="1"/>
    <col min="7693" max="7693" width="7.85546875" style="17" customWidth="1"/>
    <col min="7694" max="7694" width="7.42578125" style="17" customWidth="1"/>
    <col min="7695" max="7695" width="8.140625" style="17" customWidth="1"/>
    <col min="7696" max="7696" width="7.85546875" style="17" customWidth="1"/>
    <col min="7697" max="7697" width="4.5703125" style="17" customWidth="1"/>
    <col min="7698" max="7698" width="6" style="17" customWidth="1"/>
    <col min="7699" max="7699" width="9.140625" style="17" customWidth="1"/>
    <col min="7700" max="7700" width="7" style="17" customWidth="1"/>
    <col min="7701" max="7701" width="8.42578125" style="17" customWidth="1"/>
    <col min="7702" max="7702" width="9" style="17" customWidth="1"/>
    <col min="7703" max="7705" width="4.5703125" style="17" customWidth="1"/>
    <col min="7706" max="7706" width="7.140625" style="17" customWidth="1"/>
    <col min="7707" max="7707" width="8.5703125" style="17" customWidth="1"/>
    <col min="7708" max="7711" width="4.5703125" style="17" customWidth="1"/>
    <col min="7712" max="7713" width="11.5703125" style="17"/>
    <col min="7714" max="7714" width="7.140625" style="17" customWidth="1"/>
    <col min="7715" max="7715" width="7.42578125" style="17" customWidth="1"/>
    <col min="7716" max="7716" width="6.5703125" style="17" customWidth="1"/>
    <col min="7717" max="7717" width="8.140625" style="17" customWidth="1"/>
    <col min="7718" max="7718" width="9.140625" style="17" customWidth="1"/>
    <col min="7719" max="7719" width="11.5703125" style="17"/>
    <col min="7720" max="7720" width="4.42578125" style="17" customWidth="1"/>
    <col min="7721" max="7721" width="4.85546875" style="17" customWidth="1"/>
    <col min="7722" max="7722" width="3.5703125" style="17" customWidth="1"/>
    <col min="7723" max="7723" width="4.42578125" style="17" customWidth="1"/>
    <col min="7724" max="7936" width="11.5703125" style="17"/>
    <col min="7937" max="7937" width="1.85546875" style="17" customWidth="1"/>
    <col min="7938" max="7938" width="4.5703125" style="17" customWidth="1"/>
    <col min="7939" max="7939" width="8" style="17" customWidth="1"/>
    <col min="7940" max="7940" width="8.42578125" style="17" customWidth="1"/>
    <col min="7941" max="7943" width="4.5703125" style="17" customWidth="1"/>
    <col min="7944" max="7944" width="7.140625" style="17" customWidth="1"/>
    <col min="7945" max="7945" width="7.42578125" style="17" customWidth="1"/>
    <col min="7946" max="7946" width="7.85546875" style="17" customWidth="1"/>
    <col min="7947" max="7947" width="8.42578125" style="17" customWidth="1"/>
    <col min="7948" max="7948" width="4.5703125" style="17" customWidth="1"/>
    <col min="7949" max="7949" width="7.85546875" style="17" customWidth="1"/>
    <col min="7950" max="7950" width="7.42578125" style="17" customWidth="1"/>
    <col min="7951" max="7951" width="8.140625" style="17" customWidth="1"/>
    <col min="7952" max="7952" width="7.85546875" style="17" customWidth="1"/>
    <col min="7953" max="7953" width="4.5703125" style="17" customWidth="1"/>
    <col min="7954" max="7954" width="6" style="17" customWidth="1"/>
    <col min="7955" max="7955" width="9.140625" style="17" customWidth="1"/>
    <col min="7956" max="7956" width="7" style="17" customWidth="1"/>
    <col min="7957" max="7957" width="8.42578125" style="17" customWidth="1"/>
    <col min="7958" max="7958" width="9" style="17" customWidth="1"/>
    <col min="7959" max="7961" width="4.5703125" style="17" customWidth="1"/>
    <col min="7962" max="7962" width="7.140625" style="17" customWidth="1"/>
    <col min="7963" max="7963" width="8.5703125" style="17" customWidth="1"/>
    <col min="7964" max="7967" width="4.5703125" style="17" customWidth="1"/>
    <col min="7968" max="7969" width="11.5703125" style="17"/>
    <col min="7970" max="7970" width="7.140625" style="17" customWidth="1"/>
    <col min="7971" max="7971" width="7.42578125" style="17" customWidth="1"/>
    <col min="7972" max="7972" width="6.5703125" style="17" customWidth="1"/>
    <col min="7973" max="7973" width="8.140625" style="17" customWidth="1"/>
    <col min="7974" max="7974" width="9.140625" style="17" customWidth="1"/>
    <col min="7975" max="7975" width="11.5703125" style="17"/>
    <col min="7976" max="7976" width="4.42578125" style="17" customWidth="1"/>
    <col min="7977" max="7977" width="4.85546875" style="17" customWidth="1"/>
    <col min="7978" max="7978" width="3.5703125" style="17" customWidth="1"/>
    <col min="7979" max="7979" width="4.42578125" style="17" customWidth="1"/>
    <col min="7980" max="8192" width="11.5703125" style="17"/>
    <col min="8193" max="8193" width="1.85546875" style="17" customWidth="1"/>
    <col min="8194" max="8194" width="4.5703125" style="17" customWidth="1"/>
    <col min="8195" max="8195" width="8" style="17" customWidth="1"/>
    <col min="8196" max="8196" width="8.42578125" style="17" customWidth="1"/>
    <col min="8197" max="8199" width="4.5703125" style="17" customWidth="1"/>
    <col min="8200" max="8200" width="7.140625" style="17" customWidth="1"/>
    <col min="8201" max="8201" width="7.42578125" style="17" customWidth="1"/>
    <col min="8202" max="8202" width="7.85546875" style="17" customWidth="1"/>
    <col min="8203" max="8203" width="8.42578125" style="17" customWidth="1"/>
    <col min="8204" max="8204" width="4.5703125" style="17" customWidth="1"/>
    <col min="8205" max="8205" width="7.85546875" style="17" customWidth="1"/>
    <col min="8206" max="8206" width="7.42578125" style="17" customWidth="1"/>
    <col min="8207" max="8207" width="8.140625" style="17" customWidth="1"/>
    <col min="8208" max="8208" width="7.85546875" style="17" customWidth="1"/>
    <col min="8209" max="8209" width="4.5703125" style="17" customWidth="1"/>
    <col min="8210" max="8210" width="6" style="17" customWidth="1"/>
    <col min="8211" max="8211" width="9.140625" style="17" customWidth="1"/>
    <col min="8212" max="8212" width="7" style="17" customWidth="1"/>
    <col min="8213" max="8213" width="8.42578125" style="17" customWidth="1"/>
    <col min="8214" max="8214" width="9" style="17" customWidth="1"/>
    <col min="8215" max="8217" width="4.5703125" style="17" customWidth="1"/>
    <col min="8218" max="8218" width="7.140625" style="17" customWidth="1"/>
    <col min="8219" max="8219" width="8.5703125" style="17" customWidth="1"/>
    <col min="8220" max="8223" width="4.5703125" style="17" customWidth="1"/>
    <col min="8224" max="8225" width="11.5703125" style="17"/>
    <col min="8226" max="8226" width="7.140625" style="17" customWidth="1"/>
    <col min="8227" max="8227" width="7.42578125" style="17" customWidth="1"/>
    <col min="8228" max="8228" width="6.5703125" style="17" customWidth="1"/>
    <col min="8229" max="8229" width="8.140625" style="17" customWidth="1"/>
    <col min="8230" max="8230" width="9.140625" style="17" customWidth="1"/>
    <col min="8231" max="8231" width="11.5703125" style="17"/>
    <col min="8232" max="8232" width="4.42578125" style="17" customWidth="1"/>
    <col min="8233" max="8233" width="4.85546875" style="17" customWidth="1"/>
    <col min="8234" max="8234" width="3.5703125" style="17" customWidth="1"/>
    <col min="8235" max="8235" width="4.42578125" style="17" customWidth="1"/>
    <col min="8236" max="8448" width="11.5703125" style="17"/>
    <col min="8449" max="8449" width="1.85546875" style="17" customWidth="1"/>
    <col min="8450" max="8450" width="4.5703125" style="17" customWidth="1"/>
    <col min="8451" max="8451" width="8" style="17" customWidth="1"/>
    <col min="8452" max="8452" width="8.42578125" style="17" customWidth="1"/>
    <col min="8453" max="8455" width="4.5703125" style="17" customWidth="1"/>
    <col min="8456" max="8456" width="7.140625" style="17" customWidth="1"/>
    <col min="8457" max="8457" width="7.42578125" style="17" customWidth="1"/>
    <col min="8458" max="8458" width="7.85546875" style="17" customWidth="1"/>
    <col min="8459" max="8459" width="8.42578125" style="17" customWidth="1"/>
    <col min="8460" max="8460" width="4.5703125" style="17" customWidth="1"/>
    <col min="8461" max="8461" width="7.85546875" style="17" customWidth="1"/>
    <col min="8462" max="8462" width="7.42578125" style="17" customWidth="1"/>
    <col min="8463" max="8463" width="8.140625" style="17" customWidth="1"/>
    <col min="8464" max="8464" width="7.85546875" style="17" customWidth="1"/>
    <col min="8465" max="8465" width="4.5703125" style="17" customWidth="1"/>
    <col min="8466" max="8466" width="6" style="17" customWidth="1"/>
    <col min="8467" max="8467" width="9.140625" style="17" customWidth="1"/>
    <col min="8468" max="8468" width="7" style="17" customWidth="1"/>
    <col min="8469" max="8469" width="8.42578125" style="17" customWidth="1"/>
    <col min="8470" max="8470" width="9" style="17" customWidth="1"/>
    <col min="8471" max="8473" width="4.5703125" style="17" customWidth="1"/>
    <col min="8474" max="8474" width="7.140625" style="17" customWidth="1"/>
    <col min="8475" max="8475" width="8.5703125" style="17" customWidth="1"/>
    <col min="8476" max="8479" width="4.5703125" style="17" customWidth="1"/>
    <col min="8480" max="8481" width="11.5703125" style="17"/>
    <col min="8482" max="8482" width="7.140625" style="17" customWidth="1"/>
    <col min="8483" max="8483" width="7.42578125" style="17" customWidth="1"/>
    <col min="8484" max="8484" width="6.5703125" style="17" customWidth="1"/>
    <col min="8485" max="8485" width="8.140625" style="17" customWidth="1"/>
    <col min="8486" max="8486" width="9.140625" style="17" customWidth="1"/>
    <col min="8487" max="8487" width="11.5703125" style="17"/>
    <col min="8488" max="8488" width="4.42578125" style="17" customWidth="1"/>
    <col min="8489" max="8489" width="4.85546875" style="17" customWidth="1"/>
    <col min="8490" max="8490" width="3.5703125" style="17" customWidth="1"/>
    <col min="8491" max="8491" width="4.42578125" style="17" customWidth="1"/>
    <col min="8492" max="8704" width="11.5703125" style="17"/>
    <col min="8705" max="8705" width="1.85546875" style="17" customWidth="1"/>
    <col min="8706" max="8706" width="4.5703125" style="17" customWidth="1"/>
    <col min="8707" max="8707" width="8" style="17" customWidth="1"/>
    <col min="8708" max="8708" width="8.42578125" style="17" customWidth="1"/>
    <col min="8709" max="8711" width="4.5703125" style="17" customWidth="1"/>
    <col min="8712" max="8712" width="7.140625" style="17" customWidth="1"/>
    <col min="8713" max="8713" width="7.42578125" style="17" customWidth="1"/>
    <col min="8714" max="8714" width="7.85546875" style="17" customWidth="1"/>
    <col min="8715" max="8715" width="8.42578125" style="17" customWidth="1"/>
    <col min="8716" max="8716" width="4.5703125" style="17" customWidth="1"/>
    <col min="8717" max="8717" width="7.85546875" style="17" customWidth="1"/>
    <col min="8718" max="8718" width="7.42578125" style="17" customWidth="1"/>
    <col min="8719" max="8719" width="8.140625" style="17" customWidth="1"/>
    <col min="8720" max="8720" width="7.85546875" style="17" customWidth="1"/>
    <col min="8721" max="8721" width="4.5703125" style="17" customWidth="1"/>
    <col min="8722" max="8722" width="6" style="17" customWidth="1"/>
    <col min="8723" max="8723" width="9.140625" style="17" customWidth="1"/>
    <col min="8724" max="8724" width="7" style="17" customWidth="1"/>
    <col min="8725" max="8725" width="8.42578125" style="17" customWidth="1"/>
    <col min="8726" max="8726" width="9" style="17" customWidth="1"/>
    <col min="8727" max="8729" width="4.5703125" style="17" customWidth="1"/>
    <col min="8730" max="8730" width="7.140625" style="17" customWidth="1"/>
    <col min="8731" max="8731" width="8.5703125" style="17" customWidth="1"/>
    <col min="8732" max="8735" width="4.5703125" style="17" customWidth="1"/>
    <col min="8736" max="8737" width="11.5703125" style="17"/>
    <col min="8738" max="8738" width="7.140625" style="17" customWidth="1"/>
    <col min="8739" max="8739" width="7.42578125" style="17" customWidth="1"/>
    <col min="8740" max="8740" width="6.5703125" style="17" customWidth="1"/>
    <col min="8741" max="8741" width="8.140625" style="17" customWidth="1"/>
    <col min="8742" max="8742" width="9.140625" style="17" customWidth="1"/>
    <col min="8743" max="8743" width="11.5703125" style="17"/>
    <col min="8744" max="8744" width="4.42578125" style="17" customWidth="1"/>
    <col min="8745" max="8745" width="4.85546875" style="17" customWidth="1"/>
    <col min="8746" max="8746" width="3.5703125" style="17" customWidth="1"/>
    <col min="8747" max="8747" width="4.42578125" style="17" customWidth="1"/>
    <col min="8748" max="8960" width="11.5703125" style="17"/>
    <col min="8961" max="8961" width="1.85546875" style="17" customWidth="1"/>
    <col min="8962" max="8962" width="4.5703125" style="17" customWidth="1"/>
    <col min="8963" max="8963" width="8" style="17" customWidth="1"/>
    <col min="8964" max="8964" width="8.42578125" style="17" customWidth="1"/>
    <col min="8965" max="8967" width="4.5703125" style="17" customWidth="1"/>
    <col min="8968" max="8968" width="7.140625" style="17" customWidth="1"/>
    <col min="8969" max="8969" width="7.42578125" style="17" customWidth="1"/>
    <col min="8970" max="8970" width="7.85546875" style="17" customWidth="1"/>
    <col min="8971" max="8971" width="8.42578125" style="17" customWidth="1"/>
    <col min="8972" max="8972" width="4.5703125" style="17" customWidth="1"/>
    <col min="8973" max="8973" width="7.85546875" style="17" customWidth="1"/>
    <col min="8974" max="8974" width="7.42578125" style="17" customWidth="1"/>
    <col min="8975" max="8975" width="8.140625" style="17" customWidth="1"/>
    <col min="8976" max="8976" width="7.85546875" style="17" customWidth="1"/>
    <col min="8977" max="8977" width="4.5703125" style="17" customWidth="1"/>
    <col min="8978" max="8978" width="6" style="17" customWidth="1"/>
    <col min="8979" max="8979" width="9.140625" style="17" customWidth="1"/>
    <col min="8980" max="8980" width="7" style="17" customWidth="1"/>
    <col min="8981" max="8981" width="8.42578125" style="17" customWidth="1"/>
    <col min="8982" max="8982" width="9" style="17" customWidth="1"/>
    <col min="8983" max="8985" width="4.5703125" style="17" customWidth="1"/>
    <col min="8986" max="8986" width="7.140625" style="17" customWidth="1"/>
    <col min="8987" max="8987" width="8.5703125" style="17" customWidth="1"/>
    <col min="8988" max="8991" width="4.5703125" style="17" customWidth="1"/>
    <col min="8992" max="8993" width="11.5703125" style="17"/>
    <col min="8994" max="8994" width="7.140625" style="17" customWidth="1"/>
    <col min="8995" max="8995" width="7.42578125" style="17" customWidth="1"/>
    <col min="8996" max="8996" width="6.5703125" style="17" customWidth="1"/>
    <col min="8997" max="8997" width="8.140625" style="17" customWidth="1"/>
    <col min="8998" max="8998" width="9.140625" style="17" customWidth="1"/>
    <col min="8999" max="8999" width="11.5703125" style="17"/>
    <col min="9000" max="9000" width="4.42578125" style="17" customWidth="1"/>
    <col min="9001" max="9001" width="4.85546875" style="17" customWidth="1"/>
    <col min="9002" max="9002" width="3.5703125" style="17" customWidth="1"/>
    <col min="9003" max="9003" width="4.42578125" style="17" customWidth="1"/>
    <col min="9004" max="9216" width="11.5703125" style="17"/>
    <col min="9217" max="9217" width="1.85546875" style="17" customWidth="1"/>
    <col min="9218" max="9218" width="4.5703125" style="17" customWidth="1"/>
    <col min="9219" max="9219" width="8" style="17" customWidth="1"/>
    <col min="9220" max="9220" width="8.42578125" style="17" customWidth="1"/>
    <col min="9221" max="9223" width="4.5703125" style="17" customWidth="1"/>
    <col min="9224" max="9224" width="7.140625" style="17" customWidth="1"/>
    <col min="9225" max="9225" width="7.42578125" style="17" customWidth="1"/>
    <col min="9226" max="9226" width="7.85546875" style="17" customWidth="1"/>
    <col min="9227" max="9227" width="8.42578125" style="17" customWidth="1"/>
    <col min="9228" max="9228" width="4.5703125" style="17" customWidth="1"/>
    <col min="9229" max="9229" width="7.85546875" style="17" customWidth="1"/>
    <col min="9230" max="9230" width="7.42578125" style="17" customWidth="1"/>
    <col min="9231" max="9231" width="8.140625" style="17" customWidth="1"/>
    <col min="9232" max="9232" width="7.85546875" style="17" customWidth="1"/>
    <col min="9233" max="9233" width="4.5703125" style="17" customWidth="1"/>
    <col min="9234" max="9234" width="6" style="17" customWidth="1"/>
    <col min="9235" max="9235" width="9.140625" style="17" customWidth="1"/>
    <col min="9236" max="9236" width="7" style="17" customWidth="1"/>
    <col min="9237" max="9237" width="8.42578125" style="17" customWidth="1"/>
    <col min="9238" max="9238" width="9" style="17" customWidth="1"/>
    <col min="9239" max="9241" width="4.5703125" style="17" customWidth="1"/>
    <col min="9242" max="9242" width="7.140625" style="17" customWidth="1"/>
    <col min="9243" max="9243" width="8.5703125" style="17" customWidth="1"/>
    <col min="9244" max="9247" width="4.5703125" style="17" customWidth="1"/>
    <col min="9248" max="9249" width="11.5703125" style="17"/>
    <col min="9250" max="9250" width="7.140625" style="17" customWidth="1"/>
    <col min="9251" max="9251" width="7.42578125" style="17" customWidth="1"/>
    <col min="9252" max="9252" width="6.5703125" style="17" customWidth="1"/>
    <col min="9253" max="9253" width="8.140625" style="17" customWidth="1"/>
    <col min="9254" max="9254" width="9.140625" style="17" customWidth="1"/>
    <col min="9255" max="9255" width="11.5703125" style="17"/>
    <col min="9256" max="9256" width="4.42578125" style="17" customWidth="1"/>
    <col min="9257" max="9257" width="4.85546875" style="17" customWidth="1"/>
    <col min="9258" max="9258" width="3.5703125" style="17" customWidth="1"/>
    <col min="9259" max="9259" width="4.42578125" style="17" customWidth="1"/>
    <col min="9260" max="9472" width="11.5703125" style="17"/>
    <col min="9473" max="9473" width="1.85546875" style="17" customWidth="1"/>
    <col min="9474" max="9474" width="4.5703125" style="17" customWidth="1"/>
    <col min="9475" max="9475" width="8" style="17" customWidth="1"/>
    <col min="9476" max="9476" width="8.42578125" style="17" customWidth="1"/>
    <col min="9477" max="9479" width="4.5703125" style="17" customWidth="1"/>
    <col min="9480" max="9480" width="7.140625" style="17" customWidth="1"/>
    <col min="9481" max="9481" width="7.42578125" style="17" customWidth="1"/>
    <col min="9482" max="9482" width="7.85546875" style="17" customWidth="1"/>
    <col min="9483" max="9483" width="8.42578125" style="17" customWidth="1"/>
    <col min="9484" max="9484" width="4.5703125" style="17" customWidth="1"/>
    <col min="9485" max="9485" width="7.85546875" style="17" customWidth="1"/>
    <col min="9486" max="9486" width="7.42578125" style="17" customWidth="1"/>
    <col min="9487" max="9487" width="8.140625" style="17" customWidth="1"/>
    <col min="9488" max="9488" width="7.85546875" style="17" customWidth="1"/>
    <col min="9489" max="9489" width="4.5703125" style="17" customWidth="1"/>
    <col min="9490" max="9490" width="6" style="17" customWidth="1"/>
    <col min="9491" max="9491" width="9.140625" style="17" customWidth="1"/>
    <col min="9492" max="9492" width="7" style="17" customWidth="1"/>
    <col min="9493" max="9493" width="8.42578125" style="17" customWidth="1"/>
    <col min="9494" max="9494" width="9" style="17" customWidth="1"/>
    <col min="9495" max="9497" width="4.5703125" style="17" customWidth="1"/>
    <col min="9498" max="9498" width="7.140625" style="17" customWidth="1"/>
    <col min="9499" max="9499" width="8.5703125" style="17" customWidth="1"/>
    <col min="9500" max="9503" width="4.5703125" style="17" customWidth="1"/>
    <col min="9504" max="9505" width="11.5703125" style="17"/>
    <col min="9506" max="9506" width="7.140625" style="17" customWidth="1"/>
    <col min="9507" max="9507" width="7.42578125" style="17" customWidth="1"/>
    <col min="9508" max="9508" width="6.5703125" style="17" customWidth="1"/>
    <col min="9509" max="9509" width="8.140625" style="17" customWidth="1"/>
    <col min="9510" max="9510" width="9.140625" style="17" customWidth="1"/>
    <col min="9511" max="9511" width="11.5703125" style="17"/>
    <col min="9512" max="9512" width="4.42578125" style="17" customWidth="1"/>
    <col min="9513" max="9513" width="4.85546875" style="17" customWidth="1"/>
    <col min="9514" max="9514" width="3.5703125" style="17" customWidth="1"/>
    <col min="9515" max="9515" width="4.42578125" style="17" customWidth="1"/>
    <col min="9516" max="9728" width="11.5703125" style="17"/>
    <col min="9729" max="9729" width="1.85546875" style="17" customWidth="1"/>
    <col min="9730" max="9730" width="4.5703125" style="17" customWidth="1"/>
    <col min="9731" max="9731" width="8" style="17" customWidth="1"/>
    <col min="9732" max="9732" width="8.42578125" style="17" customWidth="1"/>
    <col min="9733" max="9735" width="4.5703125" style="17" customWidth="1"/>
    <col min="9736" max="9736" width="7.140625" style="17" customWidth="1"/>
    <col min="9737" max="9737" width="7.42578125" style="17" customWidth="1"/>
    <col min="9738" max="9738" width="7.85546875" style="17" customWidth="1"/>
    <col min="9739" max="9739" width="8.42578125" style="17" customWidth="1"/>
    <col min="9740" max="9740" width="4.5703125" style="17" customWidth="1"/>
    <col min="9741" max="9741" width="7.85546875" style="17" customWidth="1"/>
    <col min="9742" max="9742" width="7.42578125" style="17" customWidth="1"/>
    <col min="9743" max="9743" width="8.140625" style="17" customWidth="1"/>
    <col min="9744" max="9744" width="7.85546875" style="17" customWidth="1"/>
    <col min="9745" max="9745" width="4.5703125" style="17" customWidth="1"/>
    <col min="9746" max="9746" width="6" style="17" customWidth="1"/>
    <col min="9747" max="9747" width="9.140625" style="17" customWidth="1"/>
    <col min="9748" max="9748" width="7" style="17" customWidth="1"/>
    <col min="9749" max="9749" width="8.42578125" style="17" customWidth="1"/>
    <col min="9750" max="9750" width="9" style="17" customWidth="1"/>
    <col min="9751" max="9753" width="4.5703125" style="17" customWidth="1"/>
    <col min="9754" max="9754" width="7.140625" style="17" customWidth="1"/>
    <col min="9755" max="9755" width="8.5703125" style="17" customWidth="1"/>
    <col min="9756" max="9759" width="4.5703125" style="17" customWidth="1"/>
    <col min="9760" max="9761" width="11.5703125" style="17"/>
    <col min="9762" max="9762" width="7.140625" style="17" customWidth="1"/>
    <col min="9763" max="9763" width="7.42578125" style="17" customWidth="1"/>
    <col min="9764" max="9764" width="6.5703125" style="17" customWidth="1"/>
    <col min="9765" max="9765" width="8.140625" style="17" customWidth="1"/>
    <col min="9766" max="9766" width="9.140625" style="17" customWidth="1"/>
    <col min="9767" max="9767" width="11.5703125" style="17"/>
    <col min="9768" max="9768" width="4.42578125" style="17" customWidth="1"/>
    <col min="9769" max="9769" width="4.85546875" style="17" customWidth="1"/>
    <col min="9770" max="9770" width="3.5703125" style="17" customWidth="1"/>
    <col min="9771" max="9771" width="4.42578125" style="17" customWidth="1"/>
    <col min="9772" max="9984" width="11.5703125" style="17"/>
    <col min="9985" max="9985" width="1.85546875" style="17" customWidth="1"/>
    <col min="9986" max="9986" width="4.5703125" style="17" customWidth="1"/>
    <col min="9987" max="9987" width="8" style="17" customWidth="1"/>
    <col min="9988" max="9988" width="8.42578125" style="17" customWidth="1"/>
    <col min="9989" max="9991" width="4.5703125" style="17" customWidth="1"/>
    <col min="9992" max="9992" width="7.140625" style="17" customWidth="1"/>
    <col min="9993" max="9993" width="7.42578125" style="17" customWidth="1"/>
    <col min="9994" max="9994" width="7.85546875" style="17" customWidth="1"/>
    <col min="9995" max="9995" width="8.42578125" style="17" customWidth="1"/>
    <col min="9996" max="9996" width="4.5703125" style="17" customWidth="1"/>
    <col min="9997" max="9997" width="7.85546875" style="17" customWidth="1"/>
    <col min="9998" max="9998" width="7.42578125" style="17" customWidth="1"/>
    <col min="9999" max="9999" width="8.140625" style="17" customWidth="1"/>
    <col min="10000" max="10000" width="7.85546875" style="17" customWidth="1"/>
    <col min="10001" max="10001" width="4.5703125" style="17" customWidth="1"/>
    <col min="10002" max="10002" width="6" style="17" customWidth="1"/>
    <col min="10003" max="10003" width="9.140625" style="17" customWidth="1"/>
    <col min="10004" max="10004" width="7" style="17" customWidth="1"/>
    <col min="10005" max="10005" width="8.42578125" style="17" customWidth="1"/>
    <col min="10006" max="10006" width="9" style="17" customWidth="1"/>
    <col min="10007" max="10009" width="4.5703125" style="17" customWidth="1"/>
    <col min="10010" max="10010" width="7.140625" style="17" customWidth="1"/>
    <col min="10011" max="10011" width="8.5703125" style="17" customWidth="1"/>
    <col min="10012" max="10015" width="4.5703125" style="17" customWidth="1"/>
    <col min="10016" max="10017" width="11.5703125" style="17"/>
    <col min="10018" max="10018" width="7.140625" style="17" customWidth="1"/>
    <col min="10019" max="10019" width="7.42578125" style="17" customWidth="1"/>
    <col min="10020" max="10020" width="6.5703125" style="17" customWidth="1"/>
    <col min="10021" max="10021" width="8.140625" style="17" customWidth="1"/>
    <col min="10022" max="10022" width="9.140625" style="17" customWidth="1"/>
    <col min="10023" max="10023" width="11.5703125" style="17"/>
    <col min="10024" max="10024" width="4.42578125" style="17" customWidth="1"/>
    <col min="10025" max="10025" width="4.85546875" style="17" customWidth="1"/>
    <col min="10026" max="10026" width="3.5703125" style="17" customWidth="1"/>
    <col min="10027" max="10027" width="4.42578125" style="17" customWidth="1"/>
    <col min="10028" max="10240" width="11.5703125" style="17"/>
    <col min="10241" max="10241" width="1.85546875" style="17" customWidth="1"/>
    <col min="10242" max="10242" width="4.5703125" style="17" customWidth="1"/>
    <col min="10243" max="10243" width="8" style="17" customWidth="1"/>
    <col min="10244" max="10244" width="8.42578125" style="17" customWidth="1"/>
    <col min="10245" max="10247" width="4.5703125" style="17" customWidth="1"/>
    <col min="10248" max="10248" width="7.140625" style="17" customWidth="1"/>
    <col min="10249" max="10249" width="7.42578125" style="17" customWidth="1"/>
    <col min="10250" max="10250" width="7.85546875" style="17" customWidth="1"/>
    <col min="10251" max="10251" width="8.42578125" style="17" customWidth="1"/>
    <col min="10252" max="10252" width="4.5703125" style="17" customWidth="1"/>
    <col min="10253" max="10253" width="7.85546875" style="17" customWidth="1"/>
    <col min="10254" max="10254" width="7.42578125" style="17" customWidth="1"/>
    <col min="10255" max="10255" width="8.140625" style="17" customWidth="1"/>
    <col min="10256" max="10256" width="7.85546875" style="17" customWidth="1"/>
    <col min="10257" max="10257" width="4.5703125" style="17" customWidth="1"/>
    <col min="10258" max="10258" width="6" style="17" customWidth="1"/>
    <col min="10259" max="10259" width="9.140625" style="17" customWidth="1"/>
    <col min="10260" max="10260" width="7" style="17" customWidth="1"/>
    <col min="10261" max="10261" width="8.42578125" style="17" customWidth="1"/>
    <col min="10262" max="10262" width="9" style="17" customWidth="1"/>
    <col min="10263" max="10265" width="4.5703125" style="17" customWidth="1"/>
    <col min="10266" max="10266" width="7.140625" style="17" customWidth="1"/>
    <col min="10267" max="10267" width="8.5703125" style="17" customWidth="1"/>
    <col min="10268" max="10271" width="4.5703125" style="17" customWidth="1"/>
    <col min="10272" max="10273" width="11.5703125" style="17"/>
    <col min="10274" max="10274" width="7.140625" style="17" customWidth="1"/>
    <col min="10275" max="10275" width="7.42578125" style="17" customWidth="1"/>
    <col min="10276" max="10276" width="6.5703125" style="17" customWidth="1"/>
    <col min="10277" max="10277" width="8.140625" style="17" customWidth="1"/>
    <col min="10278" max="10278" width="9.140625" style="17" customWidth="1"/>
    <col min="10279" max="10279" width="11.5703125" style="17"/>
    <col min="10280" max="10280" width="4.42578125" style="17" customWidth="1"/>
    <col min="10281" max="10281" width="4.85546875" style="17" customWidth="1"/>
    <col min="10282" max="10282" width="3.5703125" style="17" customWidth="1"/>
    <col min="10283" max="10283" width="4.42578125" style="17" customWidth="1"/>
    <col min="10284" max="10496" width="11.5703125" style="17"/>
    <col min="10497" max="10497" width="1.85546875" style="17" customWidth="1"/>
    <col min="10498" max="10498" width="4.5703125" style="17" customWidth="1"/>
    <col min="10499" max="10499" width="8" style="17" customWidth="1"/>
    <col min="10500" max="10500" width="8.42578125" style="17" customWidth="1"/>
    <col min="10501" max="10503" width="4.5703125" style="17" customWidth="1"/>
    <col min="10504" max="10504" width="7.140625" style="17" customWidth="1"/>
    <col min="10505" max="10505" width="7.42578125" style="17" customWidth="1"/>
    <col min="10506" max="10506" width="7.85546875" style="17" customWidth="1"/>
    <col min="10507" max="10507" width="8.42578125" style="17" customWidth="1"/>
    <col min="10508" max="10508" width="4.5703125" style="17" customWidth="1"/>
    <col min="10509" max="10509" width="7.85546875" style="17" customWidth="1"/>
    <col min="10510" max="10510" width="7.42578125" style="17" customWidth="1"/>
    <col min="10511" max="10511" width="8.140625" style="17" customWidth="1"/>
    <col min="10512" max="10512" width="7.85546875" style="17" customWidth="1"/>
    <col min="10513" max="10513" width="4.5703125" style="17" customWidth="1"/>
    <col min="10514" max="10514" width="6" style="17" customWidth="1"/>
    <col min="10515" max="10515" width="9.140625" style="17" customWidth="1"/>
    <col min="10516" max="10516" width="7" style="17" customWidth="1"/>
    <col min="10517" max="10517" width="8.42578125" style="17" customWidth="1"/>
    <col min="10518" max="10518" width="9" style="17" customWidth="1"/>
    <col min="10519" max="10521" width="4.5703125" style="17" customWidth="1"/>
    <col min="10522" max="10522" width="7.140625" style="17" customWidth="1"/>
    <col min="10523" max="10523" width="8.5703125" style="17" customWidth="1"/>
    <col min="10524" max="10527" width="4.5703125" style="17" customWidth="1"/>
    <col min="10528" max="10529" width="11.5703125" style="17"/>
    <col min="10530" max="10530" width="7.140625" style="17" customWidth="1"/>
    <col min="10531" max="10531" width="7.42578125" style="17" customWidth="1"/>
    <col min="10532" max="10532" width="6.5703125" style="17" customWidth="1"/>
    <col min="10533" max="10533" width="8.140625" style="17" customWidth="1"/>
    <col min="10534" max="10534" width="9.140625" style="17" customWidth="1"/>
    <col min="10535" max="10535" width="11.5703125" style="17"/>
    <col min="10536" max="10536" width="4.42578125" style="17" customWidth="1"/>
    <col min="10537" max="10537" width="4.85546875" style="17" customWidth="1"/>
    <col min="10538" max="10538" width="3.5703125" style="17" customWidth="1"/>
    <col min="10539" max="10539" width="4.42578125" style="17" customWidth="1"/>
    <col min="10540" max="10752" width="11.5703125" style="17"/>
    <col min="10753" max="10753" width="1.85546875" style="17" customWidth="1"/>
    <col min="10754" max="10754" width="4.5703125" style="17" customWidth="1"/>
    <col min="10755" max="10755" width="8" style="17" customWidth="1"/>
    <col min="10756" max="10756" width="8.42578125" style="17" customWidth="1"/>
    <col min="10757" max="10759" width="4.5703125" style="17" customWidth="1"/>
    <col min="10760" max="10760" width="7.140625" style="17" customWidth="1"/>
    <col min="10761" max="10761" width="7.42578125" style="17" customWidth="1"/>
    <col min="10762" max="10762" width="7.85546875" style="17" customWidth="1"/>
    <col min="10763" max="10763" width="8.42578125" style="17" customWidth="1"/>
    <col min="10764" max="10764" width="4.5703125" style="17" customWidth="1"/>
    <col min="10765" max="10765" width="7.85546875" style="17" customWidth="1"/>
    <col min="10766" max="10766" width="7.42578125" style="17" customWidth="1"/>
    <col min="10767" max="10767" width="8.140625" style="17" customWidth="1"/>
    <col min="10768" max="10768" width="7.85546875" style="17" customWidth="1"/>
    <col min="10769" max="10769" width="4.5703125" style="17" customWidth="1"/>
    <col min="10770" max="10770" width="6" style="17" customWidth="1"/>
    <col min="10771" max="10771" width="9.140625" style="17" customWidth="1"/>
    <col min="10772" max="10772" width="7" style="17" customWidth="1"/>
    <col min="10773" max="10773" width="8.42578125" style="17" customWidth="1"/>
    <col min="10774" max="10774" width="9" style="17" customWidth="1"/>
    <col min="10775" max="10777" width="4.5703125" style="17" customWidth="1"/>
    <col min="10778" max="10778" width="7.140625" style="17" customWidth="1"/>
    <col min="10779" max="10779" width="8.5703125" style="17" customWidth="1"/>
    <col min="10780" max="10783" width="4.5703125" style="17" customWidth="1"/>
    <col min="10784" max="10785" width="11.5703125" style="17"/>
    <col min="10786" max="10786" width="7.140625" style="17" customWidth="1"/>
    <col min="10787" max="10787" width="7.42578125" style="17" customWidth="1"/>
    <col min="10788" max="10788" width="6.5703125" style="17" customWidth="1"/>
    <col min="10789" max="10789" width="8.140625" style="17" customWidth="1"/>
    <col min="10790" max="10790" width="9.140625" style="17" customWidth="1"/>
    <col min="10791" max="10791" width="11.5703125" style="17"/>
    <col min="10792" max="10792" width="4.42578125" style="17" customWidth="1"/>
    <col min="10793" max="10793" width="4.85546875" style="17" customWidth="1"/>
    <col min="10794" max="10794" width="3.5703125" style="17" customWidth="1"/>
    <col min="10795" max="10795" width="4.42578125" style="17" customWidth="1"/>
    <col min="10796" max="11008" width="11.5703125" style="17"/>
    <col min="11009" max="11009" width="1.85546875" style="17" customWidth="1"/>
    <col min="11010" max="11010" width="4.5703125" style="17" customWidth="1"/>
    <col min="11011" max="11011" width="8" style="17" customWidth="1"/>
    <col min="11012" max="11012" width="8.42578125" style="17" customWidth="1"/>
    <col min="11013" max="11015" width="4.5703125" style="17" customWidth="1"/>
    <col min="11016" max="11016" width="7.140625" style="17" customWidth="1"/>
    <col min="11017" max="11017" width="7.42578125" style="17" customWidth="1"/>
    <col min="11018" max="11018" width="7.85546875" style="17" customWidth="1"/>
    <col min="11019" max="11019" width="8.42578125" style="17" customWidth="1"/>
    <col min="11020" max="11020" width="4.5703125" style="17" customWidth="1"/>
    <col min="11021" max="11021" width="7.85546875" style="17" customWidth="1"/>
    <col min="11022" max="11022" width="7.42578125" style="17" customWidth="1"/>
    <col min="11023" max="11023" width="8.140625" style="17" customWidth="1"/>
    <col min="11024" max="11024" width="7.85546875" style="17" customWidth="1"/>
    <col min="11025" max="11025" width="4.5703125" style="17" customWidth="1"/>
    <col min="11026" max="11026" width="6" style="17" customWidth="1"/>
    <col min="11027" max="11027" width="9.140625" style="17" customWidth="1"/>
    <col min="11028" max="11028" width="7" style="17" customWidth="1"/>
    <col min="11029" max="11029" width="8.42578125" style="17" customWidth="1"/>
    <col min="11030" max="11030" width="9" style="17" customWidth="1"/>
    <col min="11031" max="11033" width="4.5703125" style="17" customWidth="1"/>
    <col min="11034" max="11034" width="7.140625" style="17" customWidth="1"/>
    <col min="11035" max="11035" width="8.5703125" style="17" customWidth="1"/>
    <col min="11036" max="11039" width="4.5703125" style="17" customWidth="1"/>
    <col min="11040" max="11041" width="11.5703125" style="17"/>
    <col min="11042" max="11042" width="7.140625" style="17" customWidth="1"/>
    <col min="11043" max="11043" width="7.42578125" style="17" customWidth="1"/>
    <col min="11044" max="11044" width="6.5703125" style="17" customWidth="1"/>
    <col min="11045" max="11045" width="8.140625" style="17" customWidth="1"/>
    <col min="11046" max="11046" width="9.140625" style="17" customWidth="1"/>
    <col min="11047" max="11047" width="11.5703125" style="17"/>
    <col min="11048" max="11048" width="4.42578125" style="17" customWidth="1"/>
    <col min="11049" max="11049" width="4.85546875" style="17" customWidth="1"/>
    <col min="11050" max="11050" width="3.5703125" style="17" customWidth="1"/>
    <col min="11051" max="11051" width="4.42578125" style="17" customWidth="1"/>
    <col min="11052" max="11264" width="11.5703125" style="17"/>
    <col min="11265" max="11265" width="1.85546875" style="17" customWidth="1"/>
    <col min="11266" max="11266" width="4.5703125" style="17" customWidth="1"/>
    <col min="11267" max="11267" width="8" style="17" customWidth="1"/>
    <col min="11268" max="11268" width="8.42578125" style="17" customWidth="1"/>
    <col min="11269" max="11271" width="4.5703125" style="17" customWidth="1"/>
    <col min="11272" max="11272" width="7.140625" style="17" customWidth="1"/>
    <col min="11273" max="11273" width="7.42578125" style="17" customWidth="1"/>
    <col min="11274" max="11274" width="7.85546875" style="17" customWidth="1"/>
    <col min="11275" max="11275" width="8.42578125" style="17" customWidth="1"/>
    <col min="11276" max="11276" width="4.5703125" style="17" customWidth="1"/>
    <col min="11277" max="11277" width="7.85546875" style="17" customWidth="1"/>
    <col min="11278" max="11278" width="7.42578125" style="17" customWidth="1"/>
    <col min="11279" max="11279" width="8.140625" style="17" customWidth="1"/>
    <col min="11280" max="11280" width="7.85546875" style="17" customWidth="1"/>
    <col min="11281" max="11281" width="4.5703125" style="17" customWidth="1"/>
    <col min="11282" max="11282" width="6" style="17" customWidth="1"/>
    <col min="11283" max="11283" width="9.140625" style="17" customWidth="1"/>
    <col min="11284" max="11284" width="7" style="17" customWidth="1"/>
    <col min="11285" max="11285" width="8.42578125" style="17" customWidth="1"/>
    <col min="11286" max="11286" width="9" style="17" customWidth="1"/>
    <col min="11287" max="11289" width="4.5703125" style="17" customWidth="1"/>
    <col min="11290" max="11290" width="7.140625" style="17" customWidth="1"/>
    <col min="11291" max="11291" width="8.5703125" style="17" customWidth="1"/>
    <col min="11292" max="11295" width="4.5703125" style="17" customWidth="1"/>
    <col min="11296" max="11297" width="11.5703125" style="17"/>
    <col min="11298" max="11298" width="7.140625" style="17" customWidth="1"/>
    <col min="11299" max="11299" width="7.42578125" style="17" customWidth="1"/>
    <col min="11300" max="11300" width="6.5703125" style="17" customWidth="1"/>
    <col min="11301" max="11301" width="8.140625" style="17" customWidth="1"/>
    <col min="11302" max="11302" width="9.140625" style="17" customWidth="1"/>
    <col min="11303" max="11303" width="11.5703125" style="17"/>
    <col min="11304" max="11304" width="4.42578125" style="17" customWidth="1"/>
    <col min="11305" max="11305" width="4.85546875" style="17" customWidth="1"/>
    <col min="11306" max="11306" width="3.5703125" style="17" customWidth="1"/>
    <col min="11307" max="11307" width="4.42578125" style="17" customWidth="1"/>
    <col min="11308" max="11520" width="11.5703125" style="17"/>
    <col min="11521" max="11521" width="1.85546875" style="17" customWidth="1"/>
    <col min="11522" max="11522" width="4.5703125" style="17" customWidth="1"/>
    <col min="11523" max="11523" width="8" style="17" customWidth="1"/>
    <col min="11524" max="11524" width="8.42578125" style="17" customWidth="1"/>
    <col min="11525" max="11527" width="4.5703125" style="17" customWidth="1"/>
    <col min="11528" max="11528" width="7.140625" style="17" customWidth="1"/>
    <col min="11529" max="11529" width="7.42578125" style="17" customWidth="1"/>
    <col min="11530" max="11530" width="7.85546875" style="17" customWidth="1"/>
    <col min="11531" max="11531" width="8.42578125" style="17" customWidth="1"/>
    <col min="11532" max="11532" width="4.5703125" style="17" customWidth="1"/>
    <col min="11533" max="11533" width="7.85546875" style="17" customWidth="1"/>
    <col min="11534" max="11534" width="7.42578125" style="17" customWidth="1"/>
    <col min="11535" max="11535" width="8.140625" style="17" customWidth="1"/>
    <col min="11536" max="11536" width="7.85546875" style="17" customWidth="1"/>
    <col min="11537" max="11537" width="4.5703125" style="17" customWidth="1"/>
    <col min="11538" max="11538" width="6" style="17" customWidth="1"/>
    <col min="11539" max="11539" width="9.140625" style="17" customWidth="1"/>
    <col min="11540" max="11540" width="7" style="17" customWidth="1"/>
    <col min="11541" max="11541" width="8.42578125" style="17" customWidth="1"/>
    <col min="11542" max="11542" width="9" style="17" customWidth="1"/>
    <col min="11543" max="11545" width="4.5703125" style="17" customWidth="1"/>
    <col min="11546" max="11546" width="7.140625" style="17" customWidth="1"/>
    <col min="11547" max="11547" width="8.5703125" style="17" customWidth="1"/>
    <col min="11548" max="11551" width="4.5703125" style="17" customWidth="1"/>
    <col min="11552" max="11553" width="11.5703125" style="17"/>
    <col min="11554" max="11554" width="7.140625" style="17" customWidth="1"/>
    <col min="11555" max="11555" width="7.42578125" style="17" customWidth="1"/>
    <col min="11556" max="11556" width="6.5703125" style="17" customWidth="1"/>
    <col min="11557" max="11557" width="8.140625" style="17" customWidth="1"/>
    <col min="11558" max="11558" width="9.140625" style="17" customWidth="1"/>
    <col min="11559" max="11559" width="11.5703125" style="17"/>
    <col min="11560" max="11560" width="4.42578125" style="17" customWidth="1"/>
    <col min="11561" max="11561" width="4.85546875" style="17" customWidth="1"/>
    <col min="11562" max="11562" width="3.5703125" style="17" customWidth="1"/>
    <col min="11563" max="11563" width="4.42578125" style="17" customWidth="1"/>
    <col min="11564" max="11776" width="11.5703125" style="17"/>
    <col min="11777" max="11777" width="1.85546875" style="17" customWidth="1"/>
    <col min="11778" max="11778" width="4.5703125" style="17" customWidth="1"/>
    <col min="11779" max="11779" width="8" style="17" customWidth="1"/>
    <col min="11780" max="11780" width="8.42578125" style="17" customWidth="1"/>
    <col min="11781" max="11783" width="4.5703125" style="17" customWidth="1"/>
    <col min="11784" max="11784" width="7.140625" style="17" customWidth="1"/>
    <col min="11785" max="11785" width="7.42578125" style="17" customWidth="1"/>
    <col min="11786" max="11786" width="7.85546875" style="17" customWidth="1"/>
    <col min="11787" max="11787" width="8.42578125" style="17" customWidth="1"/>
    <col min="11788" max="11788" width="4.5703125" style="17" customWidth="1"/>
    <col min="11789" max="11789" width="7.85546875" style="17" customWidth="1"/>
    <col min="11790" max="11790" width="7.42578125" style="17" customWidth="1"/>
    <col min="11791" max="11791" width="8.140625" style="17" customWidth="1"/>
    <col min="11792" max="11792" width="7.85546875" style="17" customWidth="1"/>
    <col min="11793" max="11793" width="4.5703125" style="17" customWidth="1"/>
    <col min="11794" max="11794" width="6" style="17" customWidth="1"/>
    <col min="11795" max="11795" width="9.140625" style="17" customWidth="1"/>
    <col min="11796" max="11796" width="7" style="17" customWidth="1"/>
    <col min="11797" max="11797" width="8.42578125" style="17" customWidth="1"/>
    <col min="11798" max="11798" width="9" style="17" customWidth="1"/>
    <col min="11799" max="11801" width="4.5703125" style="17" customWidth="1"/>
    <col min="11802" max="11802" width="7.140625" style="17" customWidth="1"/>
    <col min="11803" max="11803" width="8.5703125" style="17" customWidth="1"/>
    <col min="11804" max="11807" width="4.5703125" style="17" customWidth="1"/>
    <col min="11808" max="11809" width="11.5703125" style="17"/>
    <col min="11810" max="11810" width="7.140625" style="17" customWidth="1"/>
    <col min="11811" max="11811" width="7.42578125" style="17" customWidth="1"/>
    <col min="11812" max="11812" width="6.5703125" style="17" customWidth="1"/>
    <col min="11813" max="11813" width="8.140625" style="17" customWidth="1"/>
    <col min="11814" max="11814" width="9.140625" style="17" customWidth="1"/>
    <col min="11815" max="11815" width="11.5703125" style="17"/>
    <col min="11816" max="11816" width="4.42578125" style="17" customWidth="1"/>
    <col min="11817" max="11817" width="4.85546875" style="17" customWidth="1"/>
    <col min="11818" max="11818" width="3.5703125" style="17" customWidth="1"/>
    <col min="11819" max="11819" width="4.42578125" style="17" customWidth="1"/>
    <col min="11820" max="12032" width="11.5703125" style="17"/>
    <col min="12033" max="12033" width="1.85546875" style="17" customWidth="1"/>
    <col min="12034" max="12034" width="4.5703125" style="17" customWidth="1"/>
    <col min="12035" max="12035" width="8" style="17" customWidth="1"/>
    <col min="12036" max="12036" width="8.42578125" style="17" customWidth="1"/>
    <col min="12037" max="12039" width="4.5703125" style="17" customWidth="1"/>
    <col min="12040" max="12040" width="7.140625" style="17" customWidth="1"/>
    <col min="12041" max="12041" width="7.42578125" style="17" customWidth="1"/>
    <col min="12042" max="12042" width="7.85546875" style="17" customWidth="1"/>
    <col min="12043" max="12043" width="8.42578125" style="17" customWidth="1"/>
    <col min="12044" max="12044" width="4.5703125" style="17" customWidth="1"/>
    <col min="12045" max="12045" width="7.85546875" style="17" customWidth="1"/>
    <col min="12046" max="12046" width="7.42578125" style="17" customWidth="1"/>
    <col min="12047" max="12047" width="8.140625" style="17" customWidth="1"/>
    <col min="12048" max="12048" width="7.85546875" style="17" customWidth="1"/>
    <col min="12049" max="12049" width="4.5703125" style="17" customWidth="1"/>
    <col min="12050" max="12050" width="6" style="17" customWidth="1"/>
    <col min="12051" max="12051" width="9.140625" style="17" customWidth="1"/>
    <col min="12052" max="12052" width="7" style="17" customWidth="1"/>
    <col min="12053" max="12053" width="8.42578125" style="17" customWidth="1"/>
    <col min="12054" max="12054" width="9" style="17" customWidth="1"/>
    <col min="12055" max="12057" width="4.5703125" style="17" customWidth="1"/>
    <col min="12058" max="12058" width="7.140625" style="17" customWidth="1"/>
    <col min="12059" max="12059" width="8.5703125" style="17" customWidth="1"/>
    <col min="12060" max="12063" width="4.5703125" style="17" customWidth="1"/>
    <col min="12064" max="12065" width="11.5703125" style="17"/>
    <col min="12066" max="12066" width="7.140625" style="17" customWidth="1"/>
    <col min="12067" max="12067" width="7.42578125" style="17" customWidth="1"/>
    <col min="12068" max="12068" width="6.5703125" style="17" customWidth="1"/>
    <col min="12069" max="12069" width="8.140625" style="17" customWidth="1"/>
    <col min="12070" max="12070" width="9.140625" style="17" customWidth="1"/>
    <col min="12071" max="12071" width="11.5703125" style="17"/>
    <col min="12072" max="12072" width="4.42578125" style="17" customWidth="1"/>
    <col min="12073" max="12073" width="4.85546875" style="17" customWidth="1"/>
    <col min="12074" max="12074" width="3.5703125" style="17" customWidth="1"/>
    <col min="12075" max="12075" width="4.42578125" style="17" customWidth="1"/>
    <col min="12076" max="12288" width="11.5703125" style="17"/>
    <col min="12289" max="12289" width="1.85546875" style="17" customWidth="1"/>
    <col min="12290" max="12290" width="4.5703125" style="17" customWidth="1"/>
    <col min="12291" max="12291" width="8" style="17" customWidth="1"/>
    <col min="12292" max="12292" width="8.42578125" style="17" customWidth="1"/>
    <col min="12293" max="12295" width="4.5703125" style="17" customWidth="1"/>
    <col min="12296" max="12296" width="7.140625" style="17" customWidth="1"/>
    <col min="12297" max="12297" width="7.42578125" style="17" customWidth="1"/>
    <col min="12298" max="12298" width="7.85546875" style="17" customWidth="1"/>
    <col min="12299" max="12299" width="8.42578125" style="17" customWidth="1"/>
    <col min="12300" max="12300" width="4.5703125" style="17" customWidth="1"/>
    <col min="12301" max="12301" width="7.85546875" style="17" customWidth="1"/>
    <col min="12302" max="12302" width="7.42578125" style="17" customWidth="1"/>
    <col min="12303" max="12303" width="8.140625" style="17" customWidth="1"/>
    <col min="12304" max="12304" width="7.85546875" style="17" customWidth="1"/>
    <col min="12305" max="12305" width="4.5703125" style="17" customWidth="1"/>
    <col min="12306" max="12306" width="6" style="17" customWidth="1"/>
    <col min="12307" max="12307" width="9.140625" style="17" customWidth="1"/>
    <col min="12308" max="12308" width="7" style="17" customWidth="1"/>
    <col min="12309" max="12309" width="8.42578125" style="17" customWidth="1"/>
    <col min="12310" max="12310" width="9" style="17" customWidth="1"/>
    <col min="12311" max="12313" width="4.5703125" style="17" customWidth="1"/>
    <col min="12314" max="12314" width="7.140625" style="17" customWidth="1"/>
    <col min="12315" max="12315" width="8.5703125" style="17" customWidth="1"/>
    <col min="12316" max="12319" width="4.5703125" style="17" customWidth="1"/>
    <col min="12320" max="12321" width="11.5703125" style="17"/>
    <col min="12322" max="12322" width="7.140625" style="17" customWidth="1"/>
    <col min="12323" max="12323" width="7.42578125" style="17" customWidth="1"/>
    <col min="12324" max="12324" width="6.5703125" style="17" customWidth="1"/>
    <col min="12325" max="12325" width="8.140625" style="17" customWidth="1"/>
    <col min="12326" max="12326" width="9.140625" style="17" customWidth="1"/>
    <col min="12327" max="12327" width="11.5703125" style="17"/>
    <col min="12328" max="12328" width="4.42578125" style="17" customWidth="1"/>
    <col min="12329" max="12329" width="4.85546875" style="17" customWidth="1"/>
    <col min="12330" max="12330" width="3.5703125" style="17" customWidth="1"/>
    <col min="12331" max="12331" width="4.42578125" style="17" customWidth="1"/>
    <col min="12332" max="12544" width="11.5703125" style="17"/>
    <col min="12545" max="12545" width="1.85546875" style="17" customWidth="1"/>
    <col min="12546" max="12546" width="4.5703125" style="17" customWidth="1"/>
    <col min="12547" max="12547" width="8" style="17" customWidth="1"/>
    <col min="12548" max="12548" width="8.42578125" style="17" customWidth="1"/>
    <col min="12549" max="12551" width="4.5703125" style="17" customWidth="1"/>
    <col min="12552" max="12552" width="7.140625" style="17" customWidth="1"/>
    <col min="12553" max="12553" width="7.42578125" style="17" customWidth="1"/>
    <col min="12554" max="12554" width="7.85546875" style="17" customWidth="1"/>
    <col min="12555" max="12555" width="8.42578125" style="17" customWidth="1"/>
    <col min="12556" max="12556" width="4.5703125" style="17" customWidth="1"/>
    <col min="12557" max="12557" width="7.85546875" style="17" customWidth="1"/>
    <col min="12558" max="12558" width="7.42578125" style="17" customWidth="1"/>
    <col min="12559" max="12559" width="8.140625" style="17" customWidth="1"/>
    <col min="12560" max="12560" width="7.85546875" style="17" customWidth="1"/>
    <col min="12561" max="12561" width="4.5703125" style="17" customWidth="1"/>
    <col min="12562" max="12562" width="6" style="17" customWidth="1"/>
    <col min="12563" max="12563" width="9.140625" style="17" customWidth="1"/>
    <col min="12564" max="12564" width="7" style="17" customWidth="1"/>
    <col min="12565" max="12565" width="8.42578125" style="17" customWidth="1"/>
    <col min="12566" max="12566" width="9" style="17" customWidth="1"/>
    <col min="12567" max="12569" width="4.5703125" style="17" customWidth="1"/>
    <col min="12570" max="12570" width="7.140625" style="17" customWidth="1"/>
    <col min="12571" max="12571" width="8.5703125" style="17" customWidth="1"/>
    <col min="12572" max="12575" width="4.5703125" style="17" customWidth="1"/>
    <col min="12576" max="12577" width="11.5703125" style="17"/>
    <col min="12578" max="12578" width="7.140625" style="17" customWidth="1"/>
    <col min="12579" max="12579" width="7.42578125" style="17" customWidth="1"/>
    <col min="12580" max="12580" width="6.5703125" style="17" customWidth="1"/>
    <col min="12581" max="12581" width="8.140625" style="17" customWidth="1"/>
    <col min="12582" max="12582" width="9.140625" style="17" customWidth="1"/>
    <col min="12583" max="12583" width="11.5703125" style="17"/>
    <col min="12584" max="12584" width="4.42578125" style="17" customWidth="1"/>
    <col min="12585" max="12585" width="4.85546875" style="17" customWidth="1"/>
    <col min="12586" max="12586" width="3.5703125" style="17" customWidth="1"/>
    <col min="12587" max="12587" width="4.42578125" style="17" customWidth="1"/>
    <col min="12588" max="12800" width="11.5703125" style="17"/>
    <col min="12801" max="12801" width="1.85546875" style="17" customWidth="1"/>
    <col min="12802" max="12802" width="4.5703125" style="17" customWidth="1"/>
    <col min="12803" max="12803" width="8" style="17" customWidth="1"/>
    <col min="12804" max="12804" width="8.42578125" style="17" customWidth="1"/>
    <col min="12805" max="12807" width="4.5703125" style="17" customWidth="1"/>
    <col min="12808" max="12808" width="7.140625" style="17" customWidth="1"/>
    <col min="12809" max="12809" width="7.42578125" style="17" customWidth="1"/>
    <col min="12810" max="12810" width="7.85546875" style="17" customWidth="1"/>
    <col min="12811" max="12811" width="8.42578125" style="17" customWidth="1"/>
    <col min="12812" max="12812" width="4.5703125" style="17" customWidth="1"/>
    <col min="12813" max="12813" width="7.85546875" style="17" customWidth="1"/>
    <col min="12814" max="12814" width="7.42578125" style="17" customWidth="1"/>
    <col min="12815" max="12815" width="8.140625" style="17" customWidth="1"/>
    <col min="12816" max="12816" width="7.85546875" style="17" customWidth="1"/>
    <col min="12817" max="12817" width="4.5703125" style="17" customWidth="1"/>
    <col min="12818" max="12818" width="6" style="17" customWidth="1"/>
    <col min="12819" max="12819" width="9.140625" style="17" customWidth="1"/>
    <col min="12820" max="12820" width="7" style="17" customWidth="1"/>
    <col min="12821" max="12821" width="8.42578125" style="17" customWidth="1"/>
    <col min="12822" max="12822" width="9" style="17" customWidth="1"/>
    <col min="12823" max="12825" width="4.5703125" style="17" customWidth="1"/>
    <col min="12826" max="12826" width="7.140625" style="17" customWidth="1"/>
    <col min="12827" max="12827" width="8.5703125" style="17" customWidth="1"/>
    <col min="12828" max="12831" width="4.5703125" style="17" customWidth="1"/>
    <col min="12832" max="12833" width="11.5703125" style="17"/>
    <col min="12834" max="12834" width="7.140625" style="17" customWidth="1"/>
    <col min="12835" max="12835" width="7.42578125" style="17" customWidth="1"/>
    <col min="12836" max="12836" width="6.5703125" style="17" customWidth="1"/>
    <col min="12837" max="12837" width="8.140625" style="17" customWidth="1"/>
    <col min="12838" max="12838" width="9.140625" style="17" customWidth="1"/>
    <col min="12839" max="12839" width="11.5703125" style="17"/>
    <col min="12840" max="12840" width="4.42578125" style="17" customWidth="1"/>
    <col min="12841" max="12841" width="4.85546875" style="17" customWidth="1"/>
    <col min="12842" max="12842" width="3.5703125" style="17" customWidth="1"/>
    <col min="12843" max="12843" width="4.42578125" style="17" customWidth="1"/>
    <col min="12844" max="13056" width="11.5703125" style="17"/>
    <col min="13057" max="13057" width="1.85546875" style="17" customWidth="1"/>
    <col min="13058" max="13058" width="4.5703125" style="17" customWidth="1"/>
    <col min="13059" max="13059" width="8" style="17" customWidth="1"/>
    <col min="13060" max="13060" width="8.42578125" style="17" customWidth="1"/>
    <col min="13061" max="13063" width="4.5703125" style="17" customWidth="1"/>
    <col min="13064" max="13064" width="7.140625" style="17" customWidth="1"/>
    <col min="13065" max="13065" width="7.42578125" style="17" customWidth="1"/>
    <col min="13066" max="13066" width="7.85546875" style="17" customWidth="1"/>
    <col min="13067" max="13067" width="8.42578125" style="17" customWidth="1"/>
    <col min="13068" max="13068" width="4.5703125" style="17" customWidth="1"/>
    <col min="13069" max="13069" width="7.85546875" style="17" customWidth="1"/>
    <col min="13070" max="13070" width="7.42578125" style="17" customWidth="1"/>
    <col min="13071" max="13071" width="8.140625" style="17" customWidth="1"/>
    <col min="13072" max="13072" width="7.85546875" style="17" customWidth="1"/>
    <col min="13073" max="13073" width="4.5703125" style="17" customWidth="1"/>
    <col min="13074" max="13074" width="6" style="17" customWidth="1"/>
    <col min="13075" max="13075" width="9.140625" style="17" customWidth="1"/>
    <col min="13076" max="13076" width="7" style="17" customWidth="1"/>
    <col min="13077" max="13077" width="8.42578125" style="17" customWidth="1"/>
    <col min="13078" max="13078" width="9" style="17" customWidth="1"/>
    <col min="13079" max="13081" width="4.5703125" style="17" customWidth="1"/>
    <col min="13082" max="13082" width="7.140625" style="17" customWidth="1"/>
    <col min="13083" max="13083" width="8.5703125" style="17" customWidth="1"/>
    <col min="13084" max="13087" width="4.5703125" style="17" customWidth="1"/>
    <col min="13088" max="13089" width="11.5703125" style="17"/>
    <col min="13090" max="13090" width="7.140625" style="17" customWidth="1"/>
    <col min="13091" max="13091" width="7.42578125" style="17" customWidth="1"/>
    <col min="13092" max="13092" width="6.5703125" style="17" customWidth="1"/>
    <col min="13093" max="13093" width="8.140625" style="17" customWidth="1"/>
    <col min="13094" max="13094" width="9.140625" style="17" customWidth="1"/>
    <col min="13095" max="13095" width="11.5703125" style="17"/>
    <col min="13096" max="13096" width="4.42578125" style="17" customWidth="1"/>
    <col min="13097" max="13097" width="4.85546875" style="17" customWidth="1"/>
    <col min="13098" max="13098" width="3.5703125" style="17" customWidth="1"/>
    <col min="13099" max="13099" width="4.42578125" style="17" customWidth="1"/>
    <col min="13100" max="13312" width="11.5703125" style="17"/>
    <col min="13313" max="13313" width="1.85546875" style="17" customWidth="1"/>
    <col min="13314" max="13314" width="4.5703125" style="17" customWidth="1"/>
    <col min="13315" max="13315" width="8" style="17" customWidth="1"/>
    <col min="13316" max="13316" width="8.42578125" style="17" customWidth="1"/>
    <col min="13317" max="13319" width="4.5703125" style="17" customWidth="1"/>
    <col min="13320" max="13320" width="7.140625" style="17" customWidth="1"/>
    <col min="13321" max="13321" width="7.42578125" style="17" customWidth="1"/>
    <col min="13322" max="13322" width="7.85546875" style="17" customWidth="1"/>
    <col min="13323" max="13323" width="8.42578125" style="17" customWidth="1"/>
    <col min="13324" max="13324" width="4.5703125" style="17" customWidth="1"/>
    <col min="13325" max="13325" width="7.85546875" style="17" customWidth="1"/>
    <col min="13326" max="13326" width="7.42578125" style="17" customWidth="1"/>
    <col min="13327" max="13327" width="8.140625" style="17" customWidth="1"/>
    <col min="13328" max="13328" width="7.85546875" style="17" customWidth="1"/>
    <col min="13329" max="13329" width="4.5703125" style="17" customWidth="1"/>
    <col min="13330" max="13330" width="6" style="17" customWidth="1"/>
    <col min="13331" max="13331" width="9.140625" style="17" customWidth="1"/>
    <col min="13332" max="13332" width="7" style="17" customWidth="1"/>
    <col min="13333" max="13333" width="8.42578125" style="17" customWidth="1"/>
    <col min="13334" max="13334" width="9" style="17" customWidth="1"/>
    <col min="13335" max="13337" width="4.5703125" style="17" customWidth="1"/>
    <col min="13338" max="13338" width="7.140625" style="17" customWidth="1"/>
    <col min="13339" max="13339" width="8.5703125" style="17" customWidth="1"/>
    <col min="13340" max="13343" width="4.5703125" style="17" customWidth="1"/>
    <col min="13344" max="13345" width="11.5703125" style="17"/>
    <col min="13346" max="13346" width="7.140625" style="17" customWidth="1"/>
    <col min="13347" max="13347" width="7.42578125" style="17" customWidth="1"/>
    <col min="13348" max="13348" width="6.5703125" style="17" customWidth="1"/>
    <col min="13349" max="13349" width="8.140625" style="17" customWidth="1"/>
    <col min="13350" max="13350" width="9.140625" style="17" customWidth="1"/>
    <col min="13351" max="13351" width="11.5703125" style="17"/>
    <col min="13352" max="13352" width="4.42578125" style="17" customWidth="1"/>
    <col min="13353" max="13353" width="4.85546875" style="17" customWidth="1"/>
    <col min="13354" max="13354" width="3.5703125" style="17" customWidth="1"/>
    <col min="13355" max="13355" width="4.42578125" style="17" customWidth="1"/>
    <col min="13356" max="13568" width="11.5703125" style="17"/>
    <col min="13569" max="13569" width="1.85546875" style="17" customWidth="1"/>
    <col min="13570" max="13570" width="4.5703125" style="17" customWidth="1"/>
    <col min="13571" max="13571" width="8" style="17" customWidth="1"/>
    <col min="13572" max="13572" width="8.42578125" style="17" customWidth="1"/>
    <col min="13573" max="13575" width="4.5703125" style="17" customWidth="1"/>
    <col min="13576" max="13576" width="7.140625" style="17" customWidth="1"/>
    <col min="13577" max="13577" width="7.42578125" style="17" customWidth="1"/>
    <col min="13578" max="13578" width="7.85546875" style="17" customWidth="1"/>
    <col min="13579" max="13579" width="8.42578125" style="17" customWidth="1"/>
    <col min="13580" max="13580" width="4.5703125" style="17" customWidth="1"/>
    <col min="13581" max="13581" width="7.85546875" style="17" customWidth="1"/>
    <col min="13582" max="13582" width="7.42578125" style="17" customWidth="1"/>
    <col min="13583" max="13583" width="8.140625" style="17" customWidth="1"/>
    <col min="13584" max="13584" width="7.85546875" style="17" customWidth="1"/>
    <col min="13585" max="13585" width="4.5703125" style="17" customWidth="1"/>
    <col min="13586" max="13586" width="6" style="17" customWidth="1"/>
    <col min="13587" max="13587" width="9.140625" style="17" customWidth="1"/>
    <col min="13588" max="13588" width="7" style="17" customWidth="1"/>
    <col min="13589" max="13589" width="8.42578125" style="17" customWidth="1"/>
    <col min="13590" max="13590" width="9" style="17" customWidth="1"/>
    <col min="13591" max="13593" width="4.5703125" style="17" customWidth="1"/>
    <col min="13594" max="13594" width="7.140625" style="17" customWidth="1"/>
    <col min="13595" max="13595" width="8.5703125" style="17" customWidth="1"/>
    <col min="13596" max="13599" width="4.5703125" style="17" customWidth="1"/>
    <col min="13600" max="13601" width="11.5703125" style="17"/>
    <col min="13602" max="13602" width="7.140625" style="17" customWidth="1"/>
    <col min="13603" max="13603" width="7.42578125" style="17" customWidth="1"/>
    <col min="13604" max="13604" width="6.5703125" style="17" customWidth="1"/>
    <col min="13605" max="13605" width="8.140625" style="17" customWidth="1"/>
    <col min="13606" max="13606" width="9.140625" style="17" customWidth="1"/>
    <col min="13607" max="13607" width="11.5703125" style="17"/>
    <col min="13608" max="13608" width="4.42578125" style="17" customWidth="1"/>
    <col min="13609" max="13609" width="4.85546875" style="17" customWidth="1"/>
    <col min="13610" max="13610" width="3.5703125" style="17" customWidth="1"/>
    <col min="13611" max="13611" width="4.42578125" style="17" customWidth="1"/>
    <col min="13612" max="13824" width="11.5703125" style="17"/>
    <col min="13825" max="13825" width="1.85546875" style="17" customWidth="1"/>
    <col min="13826" max="13826" width="4.5703125" style="17" customWidth="1"/>
    <col min="13827" max="13827" width="8" style="17" customWidth="1"/>
    <col min="13828" max="13828" width="8.42578125" style="17" customWidth="1"/>
    <col min="13829" max="13831" width="4.5703125" style="17" customWidth="1"/>
    <col min="13832" max="13832" width="7.140625" style="17" customWidth="1"/>
    <col min="13833" max="13833" width="7.42578125" style="17" customWidth="1"/>
    <col min="13834" max="13834" width="7.85546875" style="17" customWidth="1"/>
    <col min="13835" max="13835" width="8.42578125" style="17" customWidth="1"/>
    <col min="13836" max="13836" width="4.5703125" style="17" customWidth="1"/>
    <col min="13837" max="13837" width="7.85546875" style="17" customWidth="1"/>
    <col min="13838" max="13838" width="7.42578125" style="17" customWidth="1"/>
    <col min="13839" max="13839" width="8.140625" style="17" customWidth="1"/>
    <col min="13840" max="13840" width="7.85546875" style="17" customWidth="1"/>
    <col min="13841" max="13841" width="4.5703125" style="17" customWidth="1"/>
    <col min="13842" max="13842" width="6" style="17" customWidth="1"/>
    <col min="13843" max="13843" width="9.140625" style="17" customWidth="1"/>
    <col min="13844" max="13844" width="7" style="17" customWidth="1"/>
    <col min="13845" max="13845" width="8.42578125" style="17" customWidth="1"/>
    <col min="13846" max="13846" width="9" style="17" customWidth="1"/>
    <col min="13847" max="13849" width="4.5703125" style="17" customWidth="1"/>
    <col min="13850" max="13850" width="7.140625" style="17" customWidth="1"/>
    <col min="13851" max="13851" width="8.5703125" style="17" customWidth="1"/>
    <col min="13852" max="13855" width="4.5703125" style="17" customWidth="1"/>
    <col min="13856" max="13857" width="11.5703125" style="17"/>
    <col min="13858" max="13858" width="7.140625" style="17" customWidth="1"/>
    <col min="13859" max="13859" width="7.42578125" style="17" customWidth="1"/>
    <col min="13860" max="13860" width="6.5703125" style="17" customWidth="1"/>
    <col min="13861" max="13861" width="8.140625" style="17" customWidth="1"/>
    <col min="13862" max="13862" width="9.140625" style="17" customWidth="1"/>
    <col min="13863" max="13863" width="11.5703125" style="17"/>
    <col min="13864" max="13864" width="4.42578125" style="17" customWidth="1"/>
    <col min="13865" max="13865" width="4.85546875" style="17" customWidth="1"/>
    <col min="13866" max="13866" width="3.5703125" style="17" customWidth="1"/>
    <col min="13867" max="13867" width="4.42578125" style="17" customWidth="1"/>
    <col min="13868" max="14080" width="11.5703125" style="17"/>
    <col min="14081" max="14081" width="1.85546875" style="17" customWidth="1"/>
    <col min="14082" max="14082" width="4.5703125" style="17" customWidth="1"/>
    <col min="14083" max="14083" width="8" style="17" customWidth="1"/>
    <col min="14084" max="14084" width="8.42578125" style="17" customWidth="1"/>
    <col min="14085" max="14087" width="4.5703125" style="17" customWidth="1"/>
    <col min="14088" max="14088" width="7.140625" style="17" customWidth="1"/>
    <col min="14089" max="14089" width="7.42578125" style="17" customWidth="1"/>
    <col min="14090" max="14090" width="7.85546875" style="17" customWidth="1"/>
    <col min="14091" max="14091" width="8.42578125" style="17" customWidth="1"/>
    <col min="14092" max="14092" width="4.5703125" style="17" customWidth="1"/>
    <col min="14093" max="14093" width="7.85546875" style="17" customWidth="1"/>
    <col min="14094" max="14094" width="7.42578125" style="17" customWidth="1"/>
    <col min="14095" max="14095" width="8.140625" style="17" customWidth="1"/>
    <col min="14096" max="14096" width="7.85546875" style="17" customWidth="1"/>
    <col min="14097" max="14097" width="4.5703125" style="17" customWidth="1"/>
    <col min="14098" max="14098" width="6" style="17" customWidth="1"/>
    <col min="14099" max="14099" width="9.140625" style="17" customWidth="1"/>
    <col min="14100" max="14100" width="7" style="17" customWidth="1"/>
    <col min="14101" max="14101" width="8.42578125" style="17" customWidth="1"/>
    <col min="14102" max="14102" width="9" style="17" customWidth="1"/>
    <col min="14103" max="14105" width="4.5703125" style="17" customWidth="1"/>
    <col min="14106" max="14106" width="7.140625" style="17" customWidth="1"/>
    <col min="14107" max="14107" width="8.5703125" style="17" customWidth="1"/>
    <col min="14108" max="14111" width="4.5703125" style="17" customWidth="1"/>
    <col min="14112" max="14113" width="11.5703125" style="17"/>
    <col min="14114" max="14114" width="7.140625" style="17" customWidth="1"/>
    <col min="14115" max="14115" width="7.42578125" style="17" customWidth="1"/>
    <col min="14116" max="14116" width="6.5703125" style="17" customWidth="1"/>
    <col min="14117" max="14117" width="8.140625" style="17" customWidth="1"/>
    <col min="14118" max="14118" width="9.140625" style="17" customWidth="1"/>
    <col min="14119" max="14119" width="11.5703125" style="17"/>
    <col min="14120" max="14120" width="4.42578125" style="17" customWidth="1"/>
    <col min="14121" max="14121" width="4.85546875" style="17" customWidth="1"/>
    <col min="14122" max="14122" width="3.5703125" style="17" customWidth="1"/>
    <col min="14123" max="14123" width="4.42578125" style="17" customWidth="1"/>
    <col min="14124" max="14336" width="11.5703125" style="17"/>
    <col min="14337" max="14337" width="1.85546875" style="17" customWidth="1"/>
    <col min="14338" max="14338" width="4.5703125" style="17" customWidth="1"/>
    <col min="14339" max="14339" width="8" style="17" customWidth="1"/>
    <col min="14340" max="14340" width="8.42578125" style="17" customWidth="1"/>
    <col min="14341" max="14343" width="4.5703125" style="17" customWidth="1"/>
    <col min="14344" max="14344" width="7.140625" style="17" customWidth="1"/>
    <col min="14345" max="14345" width="7.42578125" style="17" customWidth="1"/>
    <col min="14346" max="14346" width="7.85546875" style="17" customWidth="1"/>
    <col min="14347" max="14347" width="8.42578125" style="17" customWidth="1"/>
    <col min="14348" max="14348" width="4.5703125" style="17" customWidth="1"/>
    <col min="14349" max="14349" width="7.85546875" style="17" customWidth="1"/>
    <col min="14350" max="14350" width="7.42578125" style="17" customWidth="1"/>
    <col min="14351" max="14351" width="8.140625" style="17" customWidth="1"/>
    <col min="14352" max="14352" width="7.85546875" style="17" customWidth="1"/>
    <col min="14353" max="14353" width="4.5703125" style="17" customWidth="1"/>
    <col min="14354" max="14354" width="6" style="17" customWidth="1"/>
    <col min="14355" max="14355" width="9.140625" style="17" customWidth="1"/>
    <col min="14356" max="14356" width="7" style="17" customWidth="1"/>
    <col min="14357" max="14357" width="8.42578125" style="17" customWidth="1"/>
    <col min="14358" max="14358" width="9" style="17" customWidth="1"/>
    <col min="14359" max="14361" width="4.5703125" style="17" customWidth="1"/>
    <col min="14362" max="14362" width="7.140625" style="17" customWidth="1"/>
    <col min="14363" max="14363" width="8.5703125" style="17" customWidth="1"/>
    <col min="14364" max="14367" width="4.5703125" style="17" customWidth="1"/>
    <col min="14368" max="14369" width="11.5703125" style="17"/>
    <col min="14370" max="14370" width="7.140625" style="17" customWidth="1"/>
    <col min="14371" max="14371" width="7.42578125" style="17" customWidth="1"/>
    <col min="14372" max="14372" width="6.5703125" style="17" customWidth="1"/>
    <col min="14373" max="14373" width="8.140625" style="17" customWidth="1"/>
    <col min="14374" max="14374" width="9.140625" style="17" customWidth="1"/>
    <col min="14375" max="14375" width="11.5703125" style="17"/>
    <col min="14376" max="14376" width="4.42578125" style="17" customWidth="1"/>
    <col min="14377" max="14377" width="4.85546875" style="17" customWidth="1"/>
    <col min="14378" max="14378" width="3.5703125" style="17" customWidth="1"/>
    <col min="14379" max="14379" width="4.42578125" style="17" customWidth="1"/>
    <col min="14380" max="14592" width="11.5703125" style="17"/>
    <col min="14593" max="14593" width="1.85546875" style="17" customWidth="1"/>
    <col min="14594" max="14594" width="4.5703125" style="17" customWidth="1"/>
    <col min="14595" max="14595" width="8" style="17" customWidth="1"/>
    <col min="14596" max="14596" width="8.42578125" style="17" customWidth="1"/>
    <col min="14597" max="14599" width="4.5703125" style="17" customWidth="1"/>
    <col min="14600" max="14600" width="7.140625" style="17" customWidth="1"/>
    <col min="14601" max="14601" width="7.42578125" style="17" customWidth="1"/>
    <col min="14602" max="14602" width="7.85546875" style="17" customWidth="1"/>
    <col min="14603" max="14603" width="8.42578125" style="17" customWidth="1"/>
    <col min="14604" max="14604" width="4.5703125" style="17" customWidth="1"/>
    <col min="14605" max="14605" width="7.85546875" style="17" customWidth="1"/>
    <col min="14606" max="14606" width="7.42578125" style="17" customWidth="1"/>
    <col min="14607" max="14607" width="8.140625" style="17" customWidth="1"/>
    <col min="14608" max="14608" width="7.85546875" style="17" customWidth="1"/>
    <col min="14609" max="14609" width="4.5703125" style="17" customWidth="1"/>
    <col min="14610" max="14610" width="6" style="17" customWidth="1"/>
    <col min="14611" max="14611" width="9.140625" style="17" customWidth="1"/>
    <col min="14612" max="14612" width="7" style="17" customWidth="1"/>
    <col min="14613" max="14613" width="8.42578125" style="17" customWidth="1"/>
    <col min="14614" max="14614" width="9" style="17" customWidth="1"/>
    <col min="14615" max="14617" width="4.5703125" style="17" customWidth="1"/>
    <col min="14618" max="14618" width="7.140625" style="17" customWidth="1"/>
    <col min="14619" max="14619" width="8.5703125" style="17" customWidth="1"/>
    <col min="14620" max="14623" width="4.5703125" style="17" customWidth="1"/>
    <col min="14624" max="14625" width="11.5703125" style="17"/>
    <col min="14626" max="14626" width="7.140625" style="17" customWidth="1"/>
    <col min="14627" max="14627" width="7.42578125" style="17" customWidth="1"/>
    <col min="14628" max="14628" width="6.5703125" style="17" customWidth="1"/>
    <col min="14629" max="14629" width="8.140625" style="17" customWidth="1"/>
    <col min="14630" max="14630" width="9.140625" style="17" customWidth="1"/>
    <col min="14631" max="14631" width="11.5703125" style="17"/>
    <col min="14632" max="14632" width="4.42578125" style="17" customWidth="1"/>
    <col min="14633" max="14633" width="4.85546875" style="17" customWidth="1"/>
    <col min="14634" max="14634" width="3.5703125" style="17" customWidth="1"/>
    <col min="14635" max="14635" width="4.42578125" style="17" customWidth="1"/>
    <col min="14636" max="14848" width="11.5703125" style="17"/>
    <col min="14849" max="14849" width="1.85546875" style="17" customWidth="1"/>
    <col min="14850" max="14850" width="4.5703125" style="17" customWidth="1"/>
    <col min="14851" max="14851" width="8" style="17" customWidth="1"/>
    <col min="14852" max="14852" width="8.42578125" style="17" customWidth="1"/>
    <col min="14853" max="14855" width="4.5703125" style="17" customWidth="1"/>
    <col min="14856" max="14856" width="7.140625" style="17" customWidth="1"/>
    <col min="14857" max="14857" width="7.42578125" style="17" customWidth="1"/>
    <col min="14858" max="14858" width="7.85546875" style="17" customWidth="1"/>
    <col min="14859" max="14859" width="8.42578125" style="17" customWidth="1"/>
    <col min="14860" max="14860" width="4.5703125" style="17" customWidth="1"/>
    <col min="14861" max="14861" width="7.85546875" style="17" customWidth="1"/>
    <col min="14862" max="14862" width="7.42578125" style="17" customWidth="1"/>
    <col min="14863" max="14863" width="8.140625" style="17" customWidth="1"/>
    <col min="14864" max="14864" width="7.85546875" style="17" customWidth="1"/>
    <col min="14865" max="14865" width="4.5703125" style="17" customWidth="1"/>
    <col min="14866" max="14866" width="6" style="17" customWidth="1"/>
    <col min="14867" max="14867" width="9.140625" style="17" customWidth="1"/>
    <col min="14868" max="14868" width="7" style="17" customWidth="1"/>
    <col min="14869" max="14869" width="8.42578125" style="17" customWidth="1"/>
    <col min="14870" max="14870" width="9" style="17" customWidth="1"/>
    <col min="14871" max="14873" width="4.5703125" style="17" customWidth="1"/>
    <col min="14874" max="14874" width="7.140625" style="17" customWidth="1"/>
    <col min="14875" max="14875" width="8.5703125" style="17" customWidth="1"/>
    <col min="14876" max="14879" width="4.5703125" style="17" customWidth="1"/>
    <col min="14880" max="14881" width="11.5703125" style="17"/>
    <col min="14882" max="14882" width="7.140625" style="17" customWidth="1"/>
    <col min="14883" max="14883" width="7.42578125" style="17" customWidth="1"/>
    <col min="14884" max="14884" width="6.5703125" style="17" customWidth="1"/>
    <col min="14885" max="14885" width="8.140625" style="17" customWidth="1"/>
    <col min="14886" max="14886" width="9.140625" style="17" customWidth="1"/>
    <col min="14887" max="14887" width="11.5703125" style="17"/>
    <col min="14888" max="14888" width="4.42578125" style="17" customWidth="1"/>
    <col min="14889" max="14889" width="4.85546875" style="17" customWidth="1"/>
    <col min="14890" max="14890" width="3.5703125" style="17" customWidth="1"/>
    <col min="14891" max="14891" width="4.42578125" style="17" customWidth="1"/>
    <col min="14892" max="15104" width="11.5703125" style="17"/>
    <col min="15105" max="15105" width="1.85546875" style="17" customWidth="1"/>
    <col min="15106" max="15106" width="4.5703125" style="17" customWidth="1"/>
    <col min="15107" max="15107" width="8" style="17" customWidth="1"/>
    <col min="15108" max="15108" width="8.42578125" style="17" customWidth="1"/>
    <col min="15109" max="15111" width="4.5703125" style="17" customWidth="1"/>
    <col min="15112" max="15112" width="7.140625" style="17" customWidth="1"/>
    <col min="15113" max="15113" width="7.42578125" style="17" customWidth="1"/>
    <col min="15114" max="15114" width="7.85546875" style="17" customWidth="1"/>
    <col min="15115" max="15115" width="8.42578125" style="17" customWidth="1"/>
    <col min="15116" max="15116" width="4.5703125" style="17" customWidth="1"/>
    <col min="15117" max="15117" width="7.85546875" style="17" customWidth="1"/>
    <col min="15118" max="15118" width="7.42578125" style="17" customWidth="1"/>
    <col min="15119" max="15119" width="8.140625" style="17" customWidth="1"/>
    <col min="15120" max="15120" width="7.85546875" style="17" customWidth="1"/>
    <col min="15121" max="15121" width="4.5703125" style="17" customWidth="1"/>
    <col min="15122" max="15122" width="6" style="17" customWidth="1"/>
    <col min="15123" max="15123" width="9.140625" style="17" customWidth="1"/>
    <col min="15124" max="15124" width="7" style="17" customWidth="1"/>
    <col min="15125" max="15125" width="8.42578125" style="17" customWidth="1"/>
    <col min="15126" max="15126" width="9" style="17" customWidth="1"/>
    <col min="15127" max="15129" width="4.5703125" style="17" customWidth="1"/>
    <col min="15130" max="15130" width="7.140625" style="17" customWidth="1"/>
    <col min="15131" max="15131" width="8.5703125" style="17" customWidth="1"/>
    <col min="15132" max="15135" width="4.5703125" style="17" customWidth="1"/>
    <col min="15136" max="15137" width="11.5703125" style="17"/>
    <col min="15138" max="15138" width="7.140625" style="17" customWidth="1"/>
    <col min="15139" max="15139" width="7.42578125" style="17" customWidth="1"/>
    <col min="15140" max="15140" width="6.5703125" style="17" customWidth="1"/>
    <col min="15141" max="15141" width="8.140625" style="17" customWidth="1"/>
    <col min="15142" max="15142" width="9.140625" style="17" customWidth="1"/>
    <col min="15143" max="15143" width="11.5703125" style="17"/>
    <col min="15144" max="15144" width="4.42578125" style="17" customWidth="1"/>
    <col min="15145" max="15145" width="4.85546875" style="17" customWidth="1"/>
    <col min="15146" max="15146" width="3.5703125" style="17" customWidth="1"/>
    <col min="15147" max="15147" width="4.42578125" style="17" customWidth="1"/>
    <col min="15148" max="15360" width="11.5703125" style="17"/>
    <col min="15361" max="15361" width="1.85546875" style="17" customWidth="1"/>
    <col min="15362" max="15362" width="4.5703125" style="17" customWidth="1"/>
    <col min="15363" max="15363" width="8" style="17" customWidth="1"/>
    <col min="15364" max="15364" width="8.42578125" style="17" customWidth="1"/>
    <col min="15365" max="15367" width="4.5703125" style="17" customWidth="1"/>
    <col min="15368" max="15368" width="7.140625" style="17" customWidth="1"/>
    <col min="15369" max="15369" width="7.42578125" style="17" customWidth="1"/>
    <col min="15370" max="15370" width="7.85546875" style="17" customWidth="1"/>
    <col min="15371" max="15371" width="8.42578125" style="17" customWidth="1"/>
    <col min="15372" max="15372" width="4.5703125" style="17" customWidth="1"/>
    <col min="15373" max="15373" width="7.85546875" style="17" customWidth="1"/>
    <col min="15374" max="15374" width="7.42578125" style="17" customWidth="1"/>
    <col min="15375" max="15375" width="8.140625" style="17" customWidth="1"/>
    <col min="15376" max="15376" width="7.85546875" style="17" customWidth="1"/>
    <col min="15377" max="15377" width="4.5703125" style="17" customWidth="1"/>
    <col min="15378" max="15378" width="6" style="17" customWidth="1"/>
    <col min="15379" max="15379" width="9.140625" style="17" customWidth="1"/>
    <col min="15380" max="15380" width="7" style="17" customWidth="1"/>
    <col min="15381" max="15381" width="8.42578125" style="17" customWidth="1"/>
    <col min="15382" max="15382" width="9" style="17" customWidth="1"/>
    <col min="15383" max="15385" width="4.5703125" style="17" customWidth="1"/>
    <col min="15386" max="15386" width="7.140625" style="17" customWidth="1"/>
    <col min="15387" max="15387" width="8.5703125" style="17" customWidth="1"/>
    <col min="15388" max="15391" width="4.5703125" style="17" customWidth="1"/>
    <col min="15392" max="15393" width="11.5703125" style="17"/>
    <col min="15394" max="15394" width="7.140625" style="17" customWidth="1"/>
    <col min="15395" max="15395" width="7.42578125" style="17" customWidth="1"/>
    <col min="15396" max="15396" width="6.5703125" style="17" customWidth="1"/>
    <col min="15397" max="15397" width="8.140625" style="17" customWidth="1"/>
    <col min="15398" max="15398" width="9.140625" style="17" customWidth="1"/>
    <col min="15399" max="15399" width="11.5703125" style="17"/>
    <col min="15400" max="15400" width="4.42578125" style="17" customWidth="1"/>
    <col min="15401" max="15401" width="4.85546875" style="17" customWidth="1"/>
    <col min="15402" max="15402" width="3.5703125" style="17" customWidth="1"/>
    <col min="15403" max="15403" width="4.42578125" style="17" customWidth="1"/>
    <col min="15404" max="15616" width="11.5703125" style="17"/>
    <col min="15617" max="15617" width="1.85546875" style="17" customWidth="1"/>
    <col min="15618" max="15618" width="4.5703125" style="17" customWidth="1"/>
    <col min="15619" max="15619" width="8" style="17" customWidth="1"/>
    <col min="15620" max="15620" width="8.42578125" style="17" customWidth="1"/>
    <col min="15621" max="15623" width="4.5703125" style="17" customWidth="1"/>
    <col min="15624" max="15624" width="7.140625" style="17" customWidth="1"/>
    <col min="15625" max="15625" width="7.42578125" style="17" customWidth="1"/>
    <col min="15626" max="15626" width="7.85546875" style="17" customWidth="1"/>
    <col min="15627" max="15627" width="8.42578125" style="17" customWidth="1"/>
    <col min="15628" max="15628" width="4.5703125" style="17" customWidth="1"/>
    <col min="15629" max="15629" width="7.85546875" style="17" customWidth="1"/>
    <col min="15630" max="15630" width="7.42578125" style="17" customWidth="1"/>
    <col min="15631" max="15631" width="8.140625" style="17" customWidth="1"/>
    <col min="15632" max="15632" width="7.85546875" style="17" customWidth="1"/>
    <col min="15633" max="15633" width="4.5703125" style="17" customWidth="1"/>
    <col min="15634" max="15634" width="6" style="17" customWidth="1"/>
    <col min="15635" max="15635" width="9.140625" style="17" customWidth="1"/>
    <col min="15636" max="15636" width="7" style="17" customWidth="1"/>
    <col min="15637" max="15637" width="8.42578125" style="17" customWidth="1"/>
    <col min="15638" max="15638" width="9" style="17" customWidth="1"/>
    <col min="15639" max="15641" width="4.5703125" style="17" customWidth="1"/>
    <col min="15642" max="15642" width="7.140625" style="17" customWidth="1"/>
    <col min="15643" max="15643" width="8.5703125" style="17" customWidth="1"/>
    <col min="15644" max="15647" width="4.5703125" style="17" customWidth="1"/>
    <col min="15648" max="15649" width="11.5703125" style="17"/>
    <col min="15650" max="15650" width="7.140625" style="17" customWidth="1"/>
    <col min="15651" max="15651" width="7.42578125" style="17" customWidth="1"/>
    <col min="15652" max="15652" width="6.5703125" style="17" customWidth="1"/>
    <col min="15653" max="15653" width="8.140625" style="17" customWidth="1"/>
    <col min="15654" max="15654" width="9.140625" style="17" customWidth="1"/>
    <col min="15655" max="15655" width="11.5703125" style="17"/>
    <col min="15656" max="15656" width="4.42578125" style="17" customWidth="1"/>
    <col min="15657" max="15657" width="4.85546875" style="17" customWidth="1"/>
    <col min="15658" max="15658" width="3.5703125" style="17" customWidth="1"/>
    <col min="15659" max="15659" width="4.42578125" style="17" customWidth="1"/>
    <col min="15660" max="15872" width="11.5703125" style="17"/>
    <col min="15873" max="15873" width="1.85546875" style="17" customWidth="1"/>
    <col min="15874" max="15874" width="4.5703125" style="17" customWidth="1"/>
    <col min="15875" max="15875" width="8" style="17" customWidth="1"/>
    <col min="15876" max="15876" width="8.42578125" style="17" customWidth="1"/>
    <col min="15877" max="15879" width="4.5703125" style="17" customWidth="1"/>
    <col min="15880" max="15880" width="7.140625" style="17" customWidth="1"/>
    <col min="15881" max="15881" width="7.42578125" style="17" customWidth="1"/>
    <col min="15882" max="15882" width="7.85546875" style="17" customWidth="1"/>
    <col min="15883" max="15883" width="8.42578125" style="17" customWidth="1"/>
    <col min="15884" max="15884" width="4.5703125" style="17" customWidth="1"/>
    <col min="15885" max="15885" width="7.85546875" style="17" customWidth="1"/>
    <col min="15886" max="15886" width="7.42578125" style="17" customWidth="1"/>
    <col min="15887" max="15887" width="8.140625" style="17" customWidth="1"/>
    <col min="15888" max="15888" width="7.85546875" style="17" customWidth="1"/>
    <col min="15889" max="15889" width="4.5703125" style="17" customWidth="1"/>
    <col min="15890" max="15890" width="6" style="17" customWidth="1"/>
    <col min="15891" max="15891" width="9.140625" style="17" customWidth="1"/>
    <col min="15892" max="15892" width="7" style="17" customWidth="1"/>
    <col min="15893" max="15893" width="8.42578125" style="17" customWidth="1"/>
    <col min="15894" max="15894" width="9" style="17" customWidth="1"/>
    <col min="15895" max="15897" width="4.5703125" style="17" customWidth="1"/>
    <col min="15898" max="15898" width="7.140625" style="17" customWidth="1"/>
    <col min="15899" max="15899" width="8.5703125" style="17" customWidth="1"/>
    <col min="15900" max="15903" width="4.5703125" style="17" customWidth="1"/>
    <col min="15904" max="15905" width="11.5703125" style="17"/>
    <col min="15906" max="15906" width="7.140625" style="17" customWidth="1"/>
    <col min="15907" max="15907" width="7.42578125" style="17" customWidth="1"/>
    <col min="15908" max="15908" width="6.5703125" style="17" customWidth="1"/>
    <col min="15909" max="15909" width="8.140625" style="17" customWidth="1"/>
    <col min="15910" max="15910" width="9.140625" style="17" customWidth="1"/>
    <col min="15911" max="15911" width="11.5703125" style="17"/>
    <col min="15912" max="15912" width="4.42578125" style="17" customWidth="1"/>
    <col min="15913" max="15913" width="4.85546875" style="17" customWidth="1"/>
    <col min="15914" max="15914" width="3.5703125" style="17" customWidth="1"/>
    <col min="15915" max="15915" width="4.42578125" style="17" customWidth="1"/>
    <col min="15916" max="16128" width="11.5703125" style="17"/>
    <col min="16129" max="16129" width="1.85546875" style="17" customWidth="1"/>
    <col min="16130" max="16130" width="4.5703125" style="17" customWidth="1"/>
    <col min="16131" max="16131" width="8" style="17" customWidth="1"/>
    <col min="16132" max="16132" width="8.42578125" style="17" customWidth="1"/>
    <col min="16133" max="16135" width="4.5703125" style="17" customWidth="1"/>
    <col min="16136" max="16136" width="7.140625" style="17" customWidth="1"/>
    <col min="16137" max="16137" width="7.42578125" style="17" customWidth="1"/>
    <col min="16138" max="16138" width="7.85546875" style="17" customWidth="1"/>
    <col min="16139" max="16139" width="8.42578125" style="17" customWidth="1"/>
    <col min="16140" max="16140" width="4.5703125" style="17" customWidth="1"/>
    <col min="16141" max="16141" width="7.85546875" style="17" customWidth="1"/>
    <col min="16142" max="16142" width="7.42578125" style="17" customWidth="1"/>
    <col min="16143" max="16143" width="8.140625" style="17" customWidth="1"/>
    <col min="16144" max="16144" width="7.85546875" style="17" customWidth="1"/>
    <col min="16145" max="16145" width="4.5703125" style="17" customWidth="1"/>
    <col min="16146" max="16146" width="6" style="17" customWidth="1"/>
    <col min="16147" max="16147" width="9.140625" style="17" customWidth="1"/>
    <col min="16148" max="16148" width="7" style="17" customWidth="1"/>
    <col min="16149" max="16149" width="8.42578125" style="17" customWidth="1"/>
    <col min="16150" max="16150" width="9" style="17" customWidth="1"/>
    <col min="16151" max="16153" width="4.5703125" style="17" customWidth="1"/>
    <col min="16154" max="16154" width="7.140625" style="17" customWidth="1"/>
    <col min="16155" max="16155" width="8.5703125" style="17" customWidth="1"/>
    <col min="16156" max="16159" width="4.5703125" style="17" customWidth="1"/>
    <col min="16160" max="16161" width="11.5703125" style="17"/>
    <col min="16162" max="16162" width="7.140625" style="17" customWidth="1"/>
    <col min="16163" max="16163" width="7.42578125" style="17" customWidth="1"/>
    <col min="16164" max="16164" width="6.5703125" style="17" customWidth="1"/>
    <col min="16165" max="16165" width="8.140625" style="17" customWidth="1"/>
    <col min="16166" max="16166" width="9.140625" style="17" customWidth="1"/>
    <col min="16167" max="16167" width="11.5703125" style="17"/>
    <col min="16168" max="16168" width="4.42578125" style="17" customWidth="1"/>
    <col min="16169" max="16169" width="4.85546875" style="17" customWidth="1"/>
    <col min="16170" max="16170" width="3.5703125" style="17" customWidth="1"/>
    <col min="16171" max="16171" width="4.42578125" style="17" customWidth="1"/>
    <col min="16172" max="16384" width="11.5703125" style="17"/>
  </cols>
  <sheetData>
    <row r="1" spans="3:23" ht="15.75" thickBot="1"/>
    <row r="2" spans="3:23">
      <c r="C2" s="753" t="s">
        <v>529</v>
      </c>
      <c r="D2" s="1015"/>
      <c r="E2" s="1015"/>
      <c r="F2" s="1015"/>
      <c r="G2" s="1015"/>
      <c r="H2" s="1015"/>
      <c r="I2" s="1015"/>
      <c r="J2" s="1015"/>
      <c r="K2" s="1015"/>
      <c r="L2" s="1015"/>
      <c r="M2" s="1015"/>
      <c r="N2" s="1015"/>
      <c r="O2" s="1015"/>
      <c r="P2" s="1015"/>
      <c r="Q2" s="1016"/>
    </row>
    <row r="3" spans="3:23" ht="28.7" customHeight="1" thickBot="1">
      <c r="C3" s="1017"/>
      <c r="D3" s="1018"/>
      <c r="E3" s="1018"/>
      <c r="F3" s="1018"/>
      <c r="G3" s="1018"/>
      <c r="H3" s="1018"/>
      <c r="I3" s="1018"/>
      <c r="J3" s="1018"/>
      <c r="K3" s="1018"/>
      <c r="L3" s="1018"/>
      <c r="M3" s="1018"/>
      <c r="N3" s="1018"/>
      <c r="O3" s="1018"/>
      <c r="P3" s="1018"/>
      <c r="Q3" s="1019"/>
    </row>
    <row r="4" spans="3:23" ht="27" customHeight="1">
      <c r="C4" s="192" t="s">
        <v>530</v>
      </c>
      <c r="D4" s="25"/>
      <c r="E4" s="25"/>
      <c r="F4" s="25"/>
      <c r="G4" s="25"/>
      <c r="H4" s="25"/>
      <c r="I4" s="25"/>
      <c r="J4" s="25"/>
      <c r="K4" s="166">
        <v>1445</v>
      </c>
      <c r="L4" s="765">
        <v>22865004</v>
      </c>
      <c r="M4" s="765"/>
      <c r="N4" s="765"/>
      <c r="O4" s="765"/>
      <c r="P4" s="765"/>
      <c r="Q4" s="167" t="s">
        <v>9</v>
      </c>
      <c r="S4" s="31" t="s">
        <v>520</v>
      </c>
      <c r="V4" s="31"/>
      <c r="W4" s="31"/>
    </row>
    <row r="5" spans="3:23" ht="27" customHeight="1">
      <c r="C5" s="193" t="s">
        <v>531</v>
      </c>
      <c r="D5" s="27"/>
      <c r="E5" s="27"/>
      <c r="F5" s="27"/>
      <c r="G5" s="27"/>
      <c r="H5" s="27"/>
      <c r="I5" s="27"/>
      <c r="J5" s="27"/>
      <c r="K5" s="22">
        <v>1446</v>
      </c>
      <c r="L5" s="790"/>
      <c r="M5" s="790"/>
      <c r="N5" s="790"/>
      <c r="O5" s="790"/>
      <c r="P5" s="790"/>
      <c r="Q5" s="194" t="s">
        <v>366</v>
      </c>
      <c r="S5" s="31" t="s">
        <v>520</v>
      </c>
      <c r="V5" s="31"/>
    </row>
    <row r="6" spans="3:23" ht="27" customHeight="1">
      <c r="C6" s="193" t="s">
        <v>532</v>
      </c>
      <c r="D6" s="27"/>
      <c r="E6" s="27"/>
      <c r="F6" s="27"/>
      <c r="G6" s="27"/>
      <c r="H6" s="27"/>
      <c r="I6" s="27"/>
      <c r="J6" s="27"/>
      <c r="K6" s="22">
        <v>1374</v>
      </c>
      <c r="L6" s="790"/>
      <c r="M6" s="790"/>
      <c r="N6" s="790"/>
      <c r="O6" s="790"/>
      <c r="P6" s="790"/>
      <c r="Q6" s="195" t="s">
        <v>9</v>
      </c>
      <c r="S6" s="31" t="s">
        <v>533</v>
      </c>
    </row>
    <row r="7" spans="3:23" ht="27" customHeight="1">
      <c r="C7" s="196" t="s">
        <v>534</v>
      </c>
      <c r="D7" s="197"/>
      <c r="E7" s="197"/>
      <c r="F7" s="197"/>
      <c r="G7" s="197"/>
      <c r="H7" s="197"/>
      <c r="I7" s="197"/>
      <c r="J7" s="197"/>
      <c r="K7" s="42">
        <v>1375</v>
      </c>
      <c r="L7" s="1028"/>
      <c r="M7" s="1028"/>
      <c r="N7" s="1028"/>
      <c r="O7" s="1028"/>
      <c r="P7" s="1028"/>
      <c r="Q7" s="198" t="s">
        <v>9</v>
      </c>
    </row>
    <row r="8" spans="3:23" ht="27" customHeight="1">
      <c r="C8" s="1029" t="s">
        <v>535</v>
      </c>
      <c r="D8" s="1030"/>
      <c r="E8" s="1030"/>
      <c r="F8" s="1030"/>
      <c r="G8" s="1030"/>
      <c r="H8" s="1030"/>
      <c r="I8" s="1030"/>
      <c r="J8" s="1031"/>
      <c r="K8" s="22">
        <v>1376</v>
      </c>
      <c r="L8" s="1032"/>
      <c r="M8" s="1032"/>
      <c r="N8" s="1032"/>
      <c r="O8" s="1032"/>
      <c r="P8" s="1032"/>
      <c r="Q8" s="199" t="s">
        <v>366</v>
      </c>
    </row>
    <row r="9" spans="3:23" ht="27" customHeight="1">
      <c r="C9" s="1033" t="s">
        <v>536</v>
      </c>
      <c r="D9" s="1034"/>
      <c r="E9" s="1034"/>
      <c r="F9" s="1034"/>
      <c r="G9" s="1034"/>
      <c r="H9" s="1034"/>
      <c r="I9" s="1034"/>
      <c r="J9" s="1035"/>
      <c r="K9" s="42">
        <v>1705</v>
      </c>
      <c r="L9" s="1028">
        <f>+'R17 at2022 observada '!V42</f>
        <v>13970803</v>
      </c>
      <c r="M9" s="1028"/>
      <c r="N9" s="1028"/>
      <c r="O9" s="1028"/>
      <c r="P9" s="1028"/>
      <c r="Q9" s="198" t="s">
        <v>9</v>
      </c>
      <c r="S9" s="31" t="s">
        <v>537</v>
      </c>
      <c r="U9" s="17" t="s">
        <v>538</v>
      </c>
    </row>
    <row r="10" spans="3:23" ht="27" customHeight="1">
      <c r="C10" s="1029" t="s">
        <v>283</v>
      </c>
      <c r="D10" s="1030"/>
      <c r="E10" s="1030"/>
      <c r="F10" s="1030"/>
      <c r="G10" s="1030"/>
      <c r="H10" s="1030"/>
      <c r="I10" s="1030"/>
      <c r="J10" s="1031"/>
      <c r="K10" s="22">
        <v>1706</v>
      </c>
      <c r="L10" s="1032"/>
      <c r="M10" s="1032"/>
      <c r="N10" s="1032"/>
      <c r="O10" s="1032"/>
      <c r="P10" s="1032"/>
      <c r="Q10" s="199" t="s">
        <v>366</v>
      </c>
      <c r="S10" s="31" t="s">
        <v>559</v>
      </c>
    </row>
    <row r="11" spans="3:23" ht="27" customHeight="1">
      <c r="C11" s="193" t="s">
        <v>510</v>
      </c>
      <c r="D11" s="27"/>
      <c r="E11" s="27"/>
      <c r="F11" s="27"/>
      <c r="G11" s="27"/>
      <c r="H11" s="27"/>
      <c r="I11" s="27"/>
      <c r="J11" s="27"/>
      <c r="K11" s="22">
        <v>1707</v>
      </c>
      <c r="L11" s="790"/>
      <c r="M11" s="790"/>
      <c r="N11" s="790"/>
      <c r="O11" s="790"/>
      <c r="P11" s="790"/>
      <c r="Q11" s="195" t="s">
        <v>9</v>
      </c>
      <c r="S11" s="31" t="s">
        <v>539</v>
      </c>
    </row>
    <row r="12" spans="3:23" ht="27" customHeight="1">
      <c r="C12" s="767" t="s">
        <v>287</v>
      </c>
      <c r="D12" s="768"/>
      <c r="E12" s="768"/>
      <c r="F12" s="768"/>
      <c r="G12" s="768"/>
      <c r="H12" s="768"/>
      <c r="I12" s="768"/>
      <c r="J12" s="768"/>
      <c r="K12" s="19">
        <v>1377</v>
      </c>
      <c r="L12" s="751"/>
      <c r="M12" s="751"/>
      <c r="N12" s="751"/>
      <c r="O12" s="751"/>
      <c r="P12" s="751"/>
      <c r="Q12" s="33" t="s">
        <v>9</v>
      </c>
    </row>
    <row r="13" spans="3:23" ht="27" customHeight="1">
      <c r="C13" s="782" t="s">
        <v>288</v>
      </c>
      <c r="D13" s="1036"/>
      <c r="E13" s="1036"/>
      <c r="F13" s="1036"/>
      <c r="G13" s="1036"/>
      <c r="H13" s="1036"/>
      <c r="I13" s="1036"/>
      <c r="J13" s="1037"/>
      <c r="K13" s="19">
        <v>1378</v>
      </c>
      <c r="L13" s="751"/>
      <c r="M13" s="751"/>
      <c r="N13" s="751"/>
      <c r="O13" s="751"/>
      <c r="P13" s="751"/>
      <c r="Q13" s="32" t="s">
        <v>366</v>
      </c>
    </row>
    <row r="14" spans="3:23" ht="27" customHeight="1">
      <c r="C14" s="782" t="s">
        <v>289</v>
      </c>
      <c r="D14" s="1036"/>
      <c r="E14" s="1036"/>
      <c r="F14" s="1036"/>
      <c r="G14" s="1036"/>
      <c r="H14" s="1036"/>
      <c r="I14" s="1036"/>
      <c r="J14" s="1037"/>
      <c r="K14" s="19">
        <v>1726</v>
      </c>
      <c r="L14" s="751"/>
      <c r="M14" s="751"/>
      <c r="N14" s="751"/>
      <c r="O14" s="751"/>
      <c r="P14" s="751"/>
      <c r="Q14" s="33" t="s">
        <v>9</v>
      </c>
    </row>
    <row r="15" spans="3:23" ht="27" customHeight="1">
      <c r="C15" s="767" t="s">
        <v>290</v>
      </c>
      <c r="D15" s="768"/>
      <c r="E15" s="768"/>
      <c r="F15" s="768"/>
      <c r="G15" s="768"/>
      <c r="H15" s="768"/>
      <c r="I15" s="768"/>
      <c r="J15" s="768"/>
      <c r="K15" s="19">
        <v>1591</v>
      </c>
      <c r="L15" s="751"/>
      <c r="M15" s="751"/>
      <c r="N15" s="751"/>
      <c r="O15" s="751"/>
      <c r="P15" s="751"/>
      <c r="Q15" s="32" t="s">
        <v>366</v>
      </c>
    </row>
    <row r="16" spans="3:23" ht="27" customHeight="1">
      <c r="C16" s="767" t="s">
        <v>540</v>
      </c>
      <c r="D16" s="768"/>
      <c r="E16" s="768"/>
      <c r="F16" s="768"/>
      <c r="G16" s="768"/>
      <c r="H16" s="768"/>
      <c r="I16" s="768"/>
      <c r="J16" s="781"/>
      <c r="K16" s="19">
        <v>1479</v>
      </c>
      <c r="L16" s="892">
        <v>10000000</v>
      </c>
      <c r="M16" s="892"/>
      <c r="N16" s="892"/>
      <c r="O16" s="892"/>
      <c r="P16" s="892"/>
      <c r="Q16" s="32" t="s">
        <v>366</v>
      </c>
    </row>
    <row r="17" spans="3:22" ht="27" customHeight="1">
      <c r="C17" s="767" t="s">
        <v>541</v>
      </c>
      <c r="D17" s="768"/>
      <c r="E17" s="768"/>
      <c r="F17" s="768"/>
      <c r="G17" s="768"/>
      <c r="H17" s="768"/>
      <c r="I17" s="768"/>
      <c r="J17" s="768"/>
      <c r="K17" s="19">
        <v>1708</v>
      </c>
      <c r="L17" s="751">
        <f>+'R17 at2022 observada '!L38:P38</f>
        <v>0</v>
      </c>
      <c r="M17" s="751"/>
      <c r="N17" s="751"/>
      <c r="O17" s="751"/>
      <c r="P17" s="751"/>
      <c r="Q17" s="32" t="s">
        <v>366</v>
      </c>
    </row>
    <row r="18" spans="3:22" ht="27" customHeight="1">
      <c r="C18" s="767" t="s">
        <v>542</v>
      </c>
      <c r="D18" s="768"/>
      <c r="E18" s="768"/>
      <c r="F18" s="768"/>
      <c r="G18" s="768"/>
      <c r="H18" s="768"/>
      <c r="I18" s="768"/>
      <c r="J18" s="768"/>
      <c r="K18" s="19">
        <v>1709</v>
      </c>
      <c r="L18" s="751"/>
      <c r="M18" s="751"/>
      <c r="N18" s="751"/>
      <c r="O18" s="751"/>
      <c r="P18" s="751"/>
      <c r="Q18" s="32" t="s">
        <v>366</v>
      </c>
    </row>
    <row r="19" spans="3:22" ht="27" customHeight="1">
      <c r="C19" s="782" t="s">
        <v>293</v>
      </c>
      <c r="D19" s="1036"/>
      <c r="E19" s="1036"/>
      <c r="F19" s="1036"/>
      <c r="G19" s="1036"/>
      <c r="H19" s="1036"/>
      <c r="I19" s="1036"/>
      <c r="J19" s="1037"/>
      <c r="K19" s="19">
        <v>1379</v>
      </c>
      <c r="L19" s="751"/>
      <c r="M19" s="751"/>
      <c r="N19" s="751"/>
      <c r="O19" s="751"/>
      <c r="P19" s="751"/>
      <c r="Q19" s="32" t="s">
        <v>366</v>
      </c>
    </row>
    <row r="20" spans="3:22" ht="27" customHeight="1">
      <c r="C20" s="200" t="s">
        <v>294</v>
      </c>
      <c r="D20" s="26"/>
      <c r="E20" s="26"/>
      <c r="F20" s="26"/>
      <c r="G20" s="26"/>
      <c r="H20" s="26"/>
      <c r="I20" s="26"/>
      <c r="J20" s="26"/>
      <c r="K20" s="19">
        <v>1710</v>
      </c>
      <c r="L20" s="751">
        <f>+'R17 at2022 observada '!L40:P40</f>
        <v>13970803</v>
      </c>
      <c r="M20" s="751"/>
      <c r="N20" s="751"/>
      <c r="O20" s="751"/>
      <c r="P20" s="751"/>
      <c r="Q20" s="33" t="s">
        <v>9</v>
      </c>
    </row>
    <row r="21" spans="3:22" ht="27" customHeight="1">
      <c r="C21" s="782" t="s">
        <v>543</v>
      </c>
      <c r="D21" s="1036"/>
      <c r="E21" s="1036"/>
      <c r="F21" s="1036"/>
      <c r="G21" s="1036"/>
      <c r="H21" s="1036"/>
      <c r="I21" s="1036"/>
      <c r="J21" s="1037"/>
      <c r="K21" s="19">
        <v>1711</v>
      </c>
      <c r="L21" s="751">
        <f>+'R17 at2022 observada '!L41:P41</f>
        <v>0</v>
      </c>
      <c r="M21" s="751"/>
      <c r="N21" s="751"/>
      <c r="O21" s="751"/>
      <c r="P21" s="751"/>
      <c r="Q21" s="33" t="s">
        <v>9</v>
      </c>
    </row>
    <row r="22" spans="3:22" ht="27" customHeight="1">
      <c r="C22" s="185" t="s">
        <v>295</v>
      </c>
      <c r="D22" s="26"/>
      <c r="E22" s="26"/>
      <c r="F22" s="26"/>
      <c r="G22" s="26"/>
      <c r="H22" s="26"/>
      <c r="I22" s="26"/>
      <c r="J22" s="26"/>
      <c r="K22" s="19">
        <v>1380</v>
      </c>
      <c r="L22" s="751"/>
      <c r="M22" s="751"/>
      <c r="N22" s="751"/>
      <c r="O22" s="751"/>
      <c r="P22" s="751"/>
      <c r="Q22" s="33" t="s">
        <v>9</v>
      </c>
    </row>
    <row r="23" spans="3:22" ht="27" customHeight="1" thickBot="1">
      <c r="C23" s="201" t="s">
        <v>296</v>
      </c>
      <c r="D23" s="28"/>
      <c r="E23" s="28"/>
      <c r="F23" s="28"/>
      <c r="G23" s="28"/>
      <c r="H23" s="28"/>
      <c r="I23" s="28"/>
      <c r="J23" s="28"/>
      <c r="K23" s="36">
        <v>1381</v>
      </c>
      <c r="L23" s="772"/>
      <c r="M23" s="772"/>
      <c r="N23" s="772"/>
      <c r="O23" s="772"/>
      <c r="P23" s="772"/>
      <c r="Q23" s="37" t="s">
        <v>366</v>
      </c>
    </row>
    <row r="24" spans="3:22" ht="27" customHeight="1" thickBot="1">
      <c r="C24" s="1038" t="s">
        <v>518</v>
      </c>
      <c r="D24" s="1039"/>
      <c r="E24" s="1039"/>
      <c r="F24" s="1039"/>
      <c r="G24" s="1039"/>
      <c r="H24" s="1039"/>
      <c r="I24" s="1039"/>
      <c r="J24" s="1040"/>
      <c r="K24" s="30">
        <v>1545</v>
      </c>
      <c r="L24" s="777">
        <f>+L4-L5+L6+L7-L8+L9-L10+L11+L12-L13+L14-L15-L16-L17-L18-L19+L20+L21+L22-L23</f>
        <v>40806610</v>
      </c>
      <c r="M24" s="777"/>
      <c r="N24" s="777"/>
      <c r="O24" s="777"/>
      <c r="P24" s="777"/>
      <c r="Q24" s="202" t="s">
        <v>27</v>
      </c>
      <c r="V24" s="419">
        <f>+L24</f>
        <v>40806610</v>
      </c>
    </row>
    <row r="25" spans="3:22" ht="27" customHeight="1" thickBot="1">
      <c r="C25" s="1038" t="s">
        <v>521</v>
      </c>
      <c r="D25" s="1039"/>
      <c r="E25" s="1039"/>
      <c r="F25" s="1039"/>
      <c r="G25" s="1039"/>
      <c r="H25" s="1039"/>
      <c r="I25" s="1039"/>
      <c r="J25" s="1040"/>
      <c r="K25" s="30">
        <v>1546</v>
      </c>
      <c r="L25" s="777"/>
      <c r="M25" s="777"/>
      <c r="N25" s="777"/>
      <c r="O25" s="777"/>
      <c r="P25" s="777"/>
      <c r="Q25" s="202" t="s">
        <v>27</v>
      </c>
    </row>
  </sheetData>
  <mergeCells count="37">
    <mergeCell ref="L23:P23"/>
    <mergeCell ref="C24:J24"/>
    <mergeCell ref="L24:P24"/>
    <mergeCell ref="C25:J25"/>
    <mergeCell ref="L25:P25"/>
    <mergeCell ref="L22:P22"/>
    <mergeCell ref="C16:J16"/>
    <mergeCell ref="L16:P16"/>
    <mergeCell ref="C17:J17"/>
    <mergeCell ref="L17:P17"/>
    <mergeCell ref="C18:J18"/>
    <mergeCell ref="L18:P18"/>
    <mergeCell ref="C19:J19"/>
    <mergeCell ref="L19:P19"/>
    <mergeCell ref="L20:P20"/>
    <mergeCell ref="C21:J21"/>
    <mergeCell ref="L21:P21"/>
    <mergeCell ref="C13:J13"/>
    <mergeCell ref="L13:P13"/>
    <mergeCell ref="C14:J14"/>
    <mergeCell ref="L14:P14"/>
    <mergeCell ref="C15:J15"/>
    <mergeCell ref="L15:P15"/>
    <mergeCell ref="C12:J12"/>
    <mergeCell ref="L12:P12"/>
    <mergeCell ref="C2:Q3"/>
    <mergeCell ref="L4:P4"/>
    <mergeCell ref="L5:P5"/>
    <mergeCell ref="L6:P6"/>
    <mergeCell ref="L7:P7"/>
    <mergeCell ref="C8:J8"/>
    <mergeCell ref="L8:P8"/>
    <mergeCell ref="C9:J9"/>
    <mergeCell ref="L9:P9"/>
    <mergeCell ref="C10:J10"/>
    <mergeCell ref="L10:P10"/>
    <mergeCell ref="L11:P11"/>
  </mergeCells>
  <hyperlinks>
    <hyperlink ref="C2:Q3" location="'Indice F22'!A1" display="'Indice F22'!A1"/>
  </hyperlinks>
  <pageMargins left="0.79" right="0.23622047244094491" top="0.74803149606299213" bottom="0.74803149606299213" header="0.31496062992125984" footer="0.31496062992125984"/>
  <pageSetup scale="8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C1:AH55"/>
  <sheetViews>
    <sheetView showGridLines="0" topLeftCell="C19" zoomScaleNormal="100" workbookViewId="0">
      <selection activeCell="Z50" sqref="Z50:AG55"/>
    </sheetView>
  </sheetViews>
  <sheetFormatPr baseColWidth="10" defaultColWidth="11.5703125" defaultRowHeight="15"/>
  <cols>
    <col min="1" max="1" width="1.85546875" style="17" customWidth="1"/>
    <col min="2" max="2" width="32" style="17" customWidth="1"/>
    <col min="3" max="3" width="8" style="17" customWidth="1"/>
    <col min="4" max="4" width="8.42578125" style="17" customWidth="1"/>
    <col min="5" max="7" width="4.5703125" style="17" customWidth="1"/>
    <col min="8" max="8" width="7.140625" style="17" customWidth="1"/>
    <col min="9" max="9" width="7.42578125" style="17" customWidth="1"/>
    <col min="10" max="10" width="7.85546875" style="17" customWidth="1"/>
    <col min="11" max="11" width="8.42578125" style="17" customWidth="1"/>
    <col min="12" max="12" width="4.5703125" style="17" customWidth="1"/>
    <col min="13" max="13" width="7.85546875" style="17" customWidth="1"/>
    <col min="14" max="14" width="7.42578125" style="17" customWidth="1"/>
    <col min="15" max="15" width="8.140625" style="17" customWidth="1"/>
    <col min="16" max="16" width="7.85546875" style="17" customWidth="1"/>
    <col min="17" max="17" width="4.5703125" style="17" customWidth="1"/>
    <col min="18" max="18" width="5.5703125" style="17" customWidth="1"/>
    <col min="19" max="19" width="9.140625" style="31" customWidth="1"/>
    <col min="20" max="20" width="7" style="17" customWidth="1"/>
    <col min="21" max="21" width="14.140625" style="17" bestFit="1" customWidth="1"/>
    <col min="22" max="22" width="14.28515625" style="17" customWidth="1"/>
    <col min="23" max="25" width="4.5703125" style="17" customWidth="1"/>
    <col min="26" max="26" width="7.140625" style="17" customWidth="1"/>
    <col min="27" max="27" width="8.5703125" style="17" customWidth="1"/>
    <col min="28" max="31" width="4.5703125" style="17" customWidth="1"/>
    <col min="32" max="32" width="11.5703125" style="17"/>
    <col min="33" max="33" width="16.140625" style="17" customWidth="1"/>
    <col min="34" max="34" width="17" style="17" customWidth="1"/>
    <col min="35" max="35" width="7.42578125" style="17" customWidth="1"/>
    <col min="36" max="36" width="6.5703125" style="17" customWidth="1"/>
    <col min="37" max="37" width="8.140625" style="17" customWidth="1"/>
    <col min="38" max="38" width="9.140625" style="17" customWidth="1"/>
    <col min="39" max="39" width="11.5703125" style="17"/>
    <col min="40" max="40" width="4.42578125" style="17" customWidth="1"/>
    <col min="41" max="41" width="4.85546875" style="17" customWidth="1"/>
    <col min="42" max="42" width="3.5703125" style="17" customWidth="1"/>
    <col min="43" max="43" width="4.42578125" style="17" customWidth="1"/>
    <col min="44" max="256" width="11.5703125" style="17"/>
    <col min="257" max="257" width="1.85546875" style="17" customWidth="1"/>
    <col min="258" max="258" width="32" style="17" customWidth="1"/>
    <col min="259" max="259" width="8" style="17" customWidth="1"/>
    <col min="260" max="260" width="8.42578125" style="17" customWidth="1"/>
    <col min="261" max="263" width="4.5703125" style="17" customWidth="1"/>
    <col min="264" max="264" width="7.140625" style="17" customWidth="1"/>
    <col min="265" max="265" width="7.42578125" style="17" customWidth="1"/>
    <col min="266" max="266" width="7.85546875" style="17" customWidth="1"/>
    <col min="267" max="267" width="8.42578125" style="17" customWidth="1"/>
    <col min="268" max="268" width="4.5703125" style="17" customWidth="1"/>
    <col min="269" max="269" width="7.85546875" style="17" customWidth="1"/>
    <col min="270" max="270" width="7.42578125" style="17" customWidth="1"/>
    <col min="271" max="271" width="8.140625" style="17" customWidth="1"/>
    <col min="272" max="272" width="7.85546875" style="17" customWidth="1"/>
    <col min="273" max="273" width="4.5703125" style="17" customWidth="1"/>
    <col min="274" max="274" width="5.5703125" style="17" customWidth="1"/>
    <col min="275" max="275" width="9.140625" style="17" customWidth="1"/>
    <col min="276" max="276" width="7" style="17" customWidth="1"/>
    <col min="277" max="277" width="8.42578125" style="17" customWidth="1"/>
    <col min="278" max="278" width="9" style="17" customWidth="1"/>
    <col min="279" max="281" width="4.5703125" style="17" customWidth="1"/>
    <col min="282" max="282" width="7.140625" style="17" customWidth="1"/>
    <col min="283" max="283" width="8.5703125" style="17" customWidth="1"/>
    <col min="284" max="287" width="4.5703125" style="17" customWidth="1"/>
    <col min="288" max="289" width="11.5703125" style="17"/>
    <col min="290" max="290" width="7.140625" style="17" customWidth="1"/>
    <col min="291" max="291" width="7.42578125" style="17" customWidth="1"/>
    <col min="292" max="292" width="6.5703125" style="17" customWidth="1"/>
    <col min="293" max="293" width="8.140625" style="17" customWidth="1"/>
    <col min="294" max="294" width="9.140625" style="17" customWidth="1"/>
    <col min="295" max="295" width="11.5703125" style="17"/>
    <col min="296" max="296" width="4.42578125" style="17" customWidth="1"/>
    <col min="297" max="297" width="4.85546875" style="17" customWidth="1"/>
    <col min="298" max="298" width="3.5703125" style="17" customWidth="1"/>
    <col min="299" max="299" width="4.42578125" style="17" customWidth="1"/>
    <col min="300" max="512" width="11.5703125" style="17"/>
    <col min="513" max="513" width="1.85546875" style="17" customWidth="1"/>
    <col min="514" max="514" width="32" style="17" customWidth="1"/>
    <col min="515" max="515" width="8" style="17" customWidth="1"/>
    <col min="516" max="516" width="8.42578125" style="17" customWidth="1"/>
    <col min="517" max="519" width="4.5703125" style="17" customWidth="1"/>
    <col min="520" max="520" width="7.140625" style="17" customWidth="1"/>
    <col min="521" max="521" width="7.42578125" style="17" customWidth="1"/>
    <col min="522" max="522" width="7.85546875" style="17" customWidth="1"/>
    <col min="523" max="523" width="8.42578125" style="17" customWidth="1"/>
    <col min="524" max="524" width="4.5703125" style="17" customWidth="1"/>
    <col min="525" max="525" width="7.85546875" style="17" customWidth="1"/>
    <col min="526" max="526" width="7.42578125" style="17" customWidth="1"/>
    <col min="527" max="527" width="8.140625" style="17" customWidth="1"/>
    <col min="528" max="528" width="7.85546875" style="17" customWidth="1"/>
    <col min="529" max="529" width="4.5703125" style="17" customWidth="1"/>
    <col min="530" max="530" width="5.5703125" style="17" customWidth="1"/>
    <col min="531" max="531" width="9.140625" style="17" customWidth="1"/>
    <col min="532" max="532" width="7" style="17" customWidth="1"/>
    <col min="533" max="533" width="8.42578125" style="17" customWidth="1"/>
    <col min="534" max="534" width="9" style="17" customWidth="1"/>
    <col min="535" max="537" width="4.5703125" style="17" customWidth="1"/>
    <col min="538" max="538" width="7.140625" style="17" customWidth="1"/>
    <col min="539" max="539" width="8.5703125" style="17" customWidth="1"/>
    <col min="540" max="543" width="4.5703125" style="17" customWidth="1"/>
    <col min="544" max="545" width="11.5703125" style="17"/>
    <col min="546" max="546" width="7.140625" style="17" customWidth="1"/>
    <col min="547" max="547" width="7.42578125" style="17" customWidth="1"/>
    <col min="548" max="548" width="6.5703125" style="17" customWidth="1"/>
    <col min="549" max="549" width="8.140625" style="17" customWidth="1"/>
    <col min="550" max="550" width="9.140625" style="17" customWidth="1"/>
    <col min="551" max="551" width="11.5703125" style="17"/>
    <col min="552" max="552" width="4.42578125" style="17" customWidth="1"/>
    <col min="553" max="553" width="4.85546875" style="17" customWidth="1"/>
    <col min="554" max="554" width="3.5703125" style="17" customWidth="1"/>
    <col min="555" max="555" width="4.42578125" style="17" customWidth="1"/>
    <col min="556" max="768" width="11.5703125" style="17"/>
    <col min="769" max="769" width="1.85546875" style="17" customWidth="1"/>
    <col min="770" max="770" width="32" style="17" customWidth="1"/>
    <col min="771" max="771" width="8" style="17" customWidth="1"/>
    <col min="772" max="772" width="8.42578125" style="17" customWidth="1"/>
    <col min="773" max="775" width="4.5703125" style="17" customWidth="1"/>
    <col min="776" max="776" width="7.140625" style="17" customWidth="1"/>
    <col min="777" max="777" width="7.42578125" style="17" customWidth="1"/>
    <col min="778" max="778" width="7.85546875" style="17" customWidth="1"/>
    <col min="779" max="779" width="8.42578125" style="17" customWidth="1"/>
    <col min="780" max="780" width="4.5703125" style="17" customWidth="1"/>
    <col min="781" max="781" width="7.85546875" style="17" customWidth="1"/>
    <col min="782" max="782" width="7.42578125" style="17" customWidth="1"/>
    <col min="783" max="783" width="8.140625" style="17" customWidth="1"/>
    <col min="784" max="784" width="7.85546875" style="17" customWidth="1"/>
    <col min="785" max="785" width="4.5703125" style="17" customWidth="1"/>
    <col min="786" max="786" width="5.5703125" style="17" customWidth="1"/>
    <col min="787" max="787" width="9.140625" style="17" customWidth="1"/>
    <col min="788" max="788" width="7" style="17" customWidth="1"/>
    <col min="789" max="789" width="8.42578125" style="17" customWidth="1"/>
    <col min="790" max="790" width="9" style="17" customWidth="1"/>
    <col min="791" max="793" width="4.5703125" style="17" customWidth="1"/>
    <col min="794" max="794" width="7.140625" style="17" customWidth="1"/>
    <col min="795" max="795" width="8.5703125" style="17" customWidth="1"/>
    <col min="796" max="799" width="4.5703125" style="17" customWidth="1"/>
    <col min="800" max="801" width="11.5703125" style="17"/>
    <col min="802" max="802" width="7.140625" style="17" customWidth="1"/>
    <col min="803" max="803" width="7.42578125" style="17" customWidth="1"/>
    <col min="804" max="804" width="6.5703125" style="17" customWidth="1"/>
    <col min="805" max="805" width="8.140625" style="17" customWidth="1"/>
    <col min="806" max="806" width="9.140625" style="17" customWidth="1"/>
    <col min="807" max="807" width="11.5703125" style="17"/>
    <col min="808" max="808" width="4.42578125" style="17" customWidth="1"/>
    <col min="809" max="809" width="4.85546875" style="17" customWidth="1"/>
    <col min="810" max="810" width="3.5703125" style="17" customWidth="1"/>
    <col min="811" max="811" width="4.42578125" style="17" customWidth="1"/>
    <col min="812" max="1024" width="11.5703125" style="17"/>
    <col min="1025" max="1025" width="1.85546875" style="17" customWidth="1"/>
    <col min="1026" max="1026" width="32" style="17" customWidth="1"/>
    <col min="1027" max="1027" width="8" style="17" customWidth="1"/>
    <col min="1028" max="1028" width="8.42578125" style="17" customWidth="1"/>
    <col min="1029" max="1031" width="4.5703125" style="17" customWidth="1"/>
    <col min="1032" max="1032" width="7.140625" style="17" customWidth="1"/>
    <col min="1033" max="1033" width="7.42578125" style="17" customWidth="1"/>
    <col min="1034" max="1034" width="7.85546875" style="17" customWidth="1"/>
    <col min="1035" max="1035" width="8.42578125" style="17" customWidth="1"/>
    <col min="1036" max="1036" width="4.5703125" style="17" customWidth="1"/>
    <col min="1037" max="1037" width="7.85546875" style="17" customWidth="1"/>
    <col min="1038" max="1038" width="7.42578125" style="17" customWidth="1"/>
    <col min="1039" max="1039" width="8.140625" style="17" customWidth="1"/>
    <col min="1040" max="1040" width="7.85546875" style="17" customWidth="1"/>
    <col min="1041" max="1041" width="4.5703125" style="17" customWidth="1"/>
    <col min="1042" max="1042" width="5.5703125" style="17" customWidth="1"/>
    <col min="1043" max="1043" width="9.140625" style="17" customWidth="1"/>
    <col min="1044" max="1044" width="7" style="17" customWidth="1"/>
    <col min="1045" max="1045" width="8.42578125" style="17" customWidth="1"/>
    <col min="1046" max="1046" width="9" style="17" customWidth="1"/>
    <col min="1047" max="1049" width="4.5703125" style="17" customWidth="1"/>
    <col min="1050" max="1050" width="7.140625" style="17" customWidth="1"/>
    <col min="1051" max="1051" width="8.5703125" style="17" customWidth="1"/>
    <col min="1052" max="1055" width="4.5703125" style="17" customWidth="1"/>
    <col min="1056" max="1057" width="11.5703125" style="17"/>
    <col min="1058" max="1058" width="7.140625" style="17" customWidth="1"/>
    <col min="1059" max="1059" width="7.42578125" style="17" customWidth="1"/>
    <col min="1060" max="1060" width="6.5703125" style="17" customWidth="1"/>
    <col min="1061" max="1061" width="8.140625" style="17" customWidth="1"/>
    <col min="1062" max="1062" width="9.140625" style="17" customWidth="1"/>
    <col min="1063" max="1063" width="11.5703125" style="17"/>
    <col min="1064" max="1064" width="4.42578125" style="17" customWidth="1"/>
    <col min="1065" max="1065" width="4.85546875" style="17" customWidth="1"/>
    <col min="1066" max="1066" width="3.5703125" style="17" customWidth="1"/>
    <col min="1067" max="1067" width="4.42578125" style="17" customWidth="1"/>
    <col min="1068" max="1280" width="11.5703125" style="17"/>
    <col min="1281" max="1281" width="1.85546875" style="17" customWidth="1"/>
    <col min="1282" max="1282" width="32" style="17" customWidth="1"/>
    <col min="1283" max="1283" width="8" style="17" customWidth="1"/>
    <col min="1284" max="1284" width="8.42578125" style="17" customWidth="1"/>
    <col min="1285" max="1287" width="4.5703125" style="17" customWidth="1"/>
    <col min="1288" max="1288" width="7.140625" style="17" customWidth="1"/>
    <col min="1289" max="1289" width="7.42578125" style="17" customWidth="1"/>
    <col min="1290" max="1290" width="7.85546875" style="17" customWidth="1"/>
    <col min="1291" max="1291" width="8.42578125" style="17" customWidth="1"/>
    <col min="1292" max="1292" width="4.5703125" style="17" customWidth="1"/>
    <col min="1293" max="1293" width="7.85546875" style="17" customWidth="1"/>
    <col min="1294" max="1294" width="7.42578125" style="17" customWidth="1"/>
    <col min="1295" max="1295" width="8.140625" style="17" customWidth="1"/>
    <col min="1296" max="1296" width="7.85546875" style="17" customWidth="1"/>
    <col min="1297" max="1297" width="4.5703125" style="17" customWidth="1"/>
    <col min="1298" max="1298" width="5.5703125" style="17" customWidth="1"/>
    <col min="1299" max="1299" width="9.140625" style="17" customWidth="1"/>
    <col min="1300" max="1300" width="7" style="17" customWidth="1"/>
    <col min="1301" max="1301" width="8.42578125" style="17" customWidth="1"/>
    <col min="1302" max="1302" width="9" style="17" customWidth="1"/>
    <col min="1303" max="1305" width="4.5703125" style="17" customWidth="1"/>
    <col min="1306" max="1306" width="7.140625" style="17" customWidth="1"/>
    <col min="1307" max="1307" width="8.5703125" style="17" customWidth="1"/>
    <col min="1308" max="1311" width="4.5703125" style="17" customWidth="1"/>
    <col min="1312" max="1313" width="11.5703125" style="17"/>
    <col min="1314" max="1314" width="7.140625" style="17" customWidth="1"/>
    <col min="1315" max="1315" width="7.42578125" style="17" customWidth="1"/>
    <col min="1316" max="1316" width="6.5703125" style="17" customWidth="1"/>
    <col min="1317" max="1317" width="8.140625" style="17" customWidth="1"/>
    <col min="1318" max="1318" width="9.140625" style="17" customWidth="1"/>
    <col min="1319" max="1319" width="11.5703125" style="17"/>
    <col min="1320" max="1320" width="4.42578125" style="17" customWidth="1"/>
    <col min="1321" max="1321" width="4.85546875" style="17" customWidth="1"/>
    <col min="1322" max="1322" width="3.5703125" style="17" customWidth="1"/>
    <col min="1323" max="1323" width="4.42578125" style="17" customWidth="1"/>
    <col min="1324" max="1536" width="11.5703125" style="17"/>
    <col min="1537" max="1537" width="1.85546875" style="17" customWidth="1"/>
    <col min="1538" max="1538" width="32" style="17" customWidth="1"/>
    <col min="1539" max="1539" width="8" style="17" customWidth="1"/>
    <col min="1540" max="1540" width="8.42578125" style="17" customWidth="1"/>
    <col min="1541" max="1543" width="4.5703125" style="17" customWidth="1"/>
    <col min="1544" max="1544" width="7.140625" style="17" customWidth="1"/>
    <col min="1545" max="1545" width="7.42578125" style="17" customWidth="1"/>
    <col min="1546" max="1546" width="7.85546875" style="17" customWidth="1"/>
    <col min="1547" max="1547" width="8.42578125" style="17" customWidth="1"/>
    <col min="1548" max="1548" width="4.5703125" style="17" customWidth="1"/>
    <col min="1549" max="1549" width="7.85546875" style="17" customWidth="1"/>
    <col min="1550" max="1550" width="7.42578125" style="17" customWidth="1"/>
    <col min="1551" max="1551" width="8.140625" style="17" customWidth="1"/>
    <col min="1552" max="1552" width="7.85546875" style="17" customWidth="1"/>
    <col min="1553" max="1553" width="4.5703125" style="17" customWidth="1"/>
    <col min="1554" max="1554" width="5.5703125" style="17" customWidth="1"/>
    <col min="1555" max="1555" width="9.140625" style="17" customWidth="1"/>
    <col min="1556" max="1556" width="7" style="17" customWidth="1"/>
    <col min="1557" max="1557" width="8.42578125" style="17" customWidth="1"/>
    <col min="1558" max="1558" width="9" style="17" customWidth="1"/>
    <col min="1559" max="1561" width="4.5703125" style="17" customWidth="1"/>
    <col min="1562" max="1562" width="7.140625" style="17" customWidth="1"/>
    <col min="1563" max="1563" width="8.5703125" style="17" customWidth="1"/>
    <col min="1564" max="1567" width="4.5703125" style="17" customWidth="1"/>
    <col min="1568" max="1569" width="11.5703125" style="17"/>
    <col min="1570" max="1570" width="7.140625" style="17" customWidth="1"/>
    <col min="1571" max="1571" width="7.42578125" style="17" customWidth="1"/>
    <col min="1572" max="1572" width="6.5703125" style="17" customWidth="1"/>
    <col min="1573" max="1573" width="8.140625" style="17" customWidth="1"/>
    <col min="1574" max="1574" width="9.140625" style="17" customWidth="1"/>
    <col min="1575" max="1575" width="11.5703125" style="17"/>
    <col min="1576" max="1576" width="4.42578125" style="17" customWidth="1"/>
    <col min="1577" max="1577" width="4.85546875" style="17" customWidth="1"/>
    <col min="1578" max="1578" width="3.5703125" style="17" customWidth="1"/>
    <col min="1579" max="1579" width="4.42578125" style="17" customWidth="1"/>
    <col min="1580" max="1792" width="11.5703125" style="17"/>
    <col min="1793" max="1793" width="1.85546875" style="17" customWidth="1"/>
    <col min="1794" max="1794" width="32" style="17" customWidth="1"/>
    <col min="1795" max="1795" width="8" style="17" customWidth="1"/>
    <col min="1796" max="1796" width="8.42578125" style="17" customWidth="1"/>
    <col min="1797" max="1799" width="4.5703125" style="17" customWidth="1"/>
    <col min="1800" max="1800" width="7.140625" style="17" customWidth="1"/>
    <col min="1801" max="1801" width="7.42578125" style="17" customWidth="1"/>
    <col min="1802" max="1802" width="7.85546875" style="17" customWidth="1"/>
    <col min="1803" max="1803" width="8.42578125" style="17" customWidth="1"/>
    <col min="1804" max="1804" width="4.5703125" style="17" customWidth="1"/>
    <col min="1805" max="1805" width="7.85546875" style="17" customWidth="1"/>
    <col min="1806" max="1806" width="7.42578125" style="17" customWidth="1"/>
    <col min="1807" max="1807" width="8.140625" style="17" customWidth="1"/>
    <col min="1808" max="1808" width="7.85546875" style="17" customWidth="1"/>
    <col min="1809" max="1809" width="4.5703125" style="17" customWidth="1"/>
    <col min="1810" max="1810" width="5.5703125" style="17" customWidth="1"/>
    <col min="1811" max="1811" width="9.140625" style="17" customWidth="1"/>
    <col min="1812" max="1812" width="7" style="17" customWidth="1"/>
    <col min="1813" max="1813" width="8.42578125" style="17" customWidth="1"/>
    <col min="1814" max="1814" width="9" style="17" customWidth="1"/>
    <col min="1815" max="1817" width="4.5703125" style="17" customWidth="1"/>
    <col min="1818" max="1818" width="7.140625" style="17" customWidth="1"/>
    <col min="1819" max="1819" width="8.5703125" style="17" customWidth="1"/>
    <col min="1820" max="1823" width="4.5703125" style="17" customWidth="1"/>
    <col min="1824" max="1825" width="11.5703125" style="17"/>
    <col min="1826" max="1826" width="7.140625" style="17" customWidth="1"/>
    <col min="1827" max="1827" width="7.42578125" style="17" customWidth="1"/>
    <col min="1828" max="1828" width="6.5703125" style="17" customWidth="1"/>
    <col min="1829" max="1829" width="8.140625" style="17" customWidth="1"/>
    <col min="1830" max="1830" width="9.140625" style="17" customWidth="1"/>
    <col min="1831" max="1831" width="11.5703125" style="17"/>
    <col min="1832" max="1832" width="4.42578125" style="17" customWidth="1"/>
    <col min="1833" max="1833" width="4.85546875" style="17" customWidth="1"/>
    <col min="1834" max="1834" width="3.5703125" style="17" customWidth="1"/>
    <col min="1835" max="1835" width="4.42578125" style="17" customWidth="1"/>
    <col min="1836" max="2048" width="11.5703125" style="17"/>
    <col min="2049" max="2049" width="1.85546875" style="17" customWidth="1"/>
    <col min="2050" max="2050" width="32" style="17" customWidth="1"/>
    <col min="2051" max="2051" width="8" style="17" customWidth="1"/>
    <col min="2052" max="2052" width="8.42578125" style="17" customWidth="1"/>
    <col min="2053" max="2055" width="4.5703125" style="17" customWidth="1"/>
    <col min="2056" max="2056" width="7.140625" style="17" customWidth="1"/>
    <col min="2057" max="2057" width="7.42578125" style="17" customWidth="1"/>
    <col min="2058" max="2058" width="7.85546875" style="17" customWidth="1"/>
    <col min="2059" max="2059" width="8.42578125" style="17" customWidth="1"/>
    <col min="2060" max="2060" width="4.5703125" style="17" customWidth="1"/>
    <col min="2061" max="2061" width="7.85546875" style="17" customWidth="1"/>
    <col min="2062" max="2062" width="7.42578125" style="17" customWidth="1"/>
    <col min="2063" max="2063" width="8.140625" style="17" customWidth="1"/>
    <col min="2064" max="2064" width="7.85546875" style="17" customWidth="1"/>
    <col min="2065" max="2065" width="4.5703125" style="17" customWidth="1"/>
    <col min="2066" max="2066" width="5.5703125" style="17" customWidth="1"/>
    <col min="2067" max="2067" width="9.140625" style="17" customWidth="1"/>
    <col min="2068" max="2068" width="7" style="17" customWidth="1"/>
    <col min="2069" max="2069" width="8.42578125" style="17" customWidth="1"/>
    <col min="2070" max="2070" width="9" style="17" customWidth="1"/>
    <col min="2071" max="2073" width="4.5703125" style="17" customWidth="1"/>
    <col min="2074" max="2074" width="7.140625" style="17" customWidth="1"/>
    <col min="2075" max="2075" width="8.5703125" style="17" customWidth="1"/>
    <col min="2076" max="2079" width="4.5703125" style="17" customWidth="1"/>
    <col min="2080" max="2081" width="11.5703125" style="17"/>
    <col min="2082" max="2082" width="7.140625" style="17" customWidth="1"/>
    <col min="2083" max="2083" width="7.42578125" style="17" customWidth="1"/>
    <col min="2084" max="2084" width="6.5703125" style="17" customWidth="1"/>
    <col min="2085" max="2085" width="8.140625" style="17" customWidth="1"/>
    <col min="2086" max="2086" width="9.140625" style="17" customWidth="1"/>
    <col min="2087" max="2087" width="11.5703125" style="17"/>
    <col min="2088" max="2088" width="4.42578125" style="17" customWidth="1"/>
    <col min="2089" max="2089" width="4.85546875" style="17" customWidth="1"/>
    <col min="2090" max="2090" width="3.5703125" style="17" customWidth="1"/>
    <col min="2091" max="2091" width="4.42578125" style="17" customWidth="1"/>
    <col min="2092" max="2304" width="11.5703125" style="17"/>
    <col min="2305" max="2305" width="1.85546875" style="17" customWidth="1"/>
    <col min="2306" max="2306" width="32" style="17" customWidth="1"/>
    <col min="2307" max="2307" width="8" style="17" customWidth="1"/>
    <col min="2308" max="2308" width="8.42578125" style="17" customWidth="1"/>
    <col min="2309" max="2311" width="4.5703125" style="17" customWidth="1"/>
    <col min="2312" max="2312" width="7.140625" style="17" customWidth="1"/>
    <col min="2313" max="2313" width="7.42578125" style="17" customWidth="1"/>
    <col min="2314" max="2314" width="7.85546875" style="17" customWidth="1"/>
    <col min="2315" max="2315" width="8.42578125" style="17" customWidth="1"/>
    <col min="2316" max="2316" width="4.5703125" style="17" customWidth="1"/>
    <col min="2317" max="2317" width="7.85546875" style="17" customWidth="1"/>
    <col min="2318" max="2318" width="7.42578125" style="17" customWidth="1"/>
    <col min="2319" max="2319" width="8.140625" style="17" customWidth="1"/>
    <col min="2320" max="2320" width="7.85546875" style="17" customWidth="1"/>
    <col min="2321" max="2321" width="4.5703125" style="17" customWidth="1"/>
    <col min="2322" max="2322" width="5.5703125" style="17" customWidth="1"/>
    <col min="2323" max="2323" width="9.140625" style="17" customWidth="1"/>
    <col min="2324" max="2324" width="7" style="17" customWidth="1"/>
    <col min="2325" max="2325" width="8.42578125" style="17" customWidth="1"/>
    <col min="2326" max="2326" width="9" style="17" customWidth="1"/>
    <col min="2327" max="2329" width="4.5703125" style="17" customWidth="1"/>
    <col min="2330" max="2330" width="7.140625" style="17" customWidth="1"/>
    <col min="2331" max="2331" width="8.5703125" style="17" customWidth="1"/>
    <col min="2332" max="2335" width="4.5703125" style="17" customWidth="1"/>
    <col min="2336" max="2337" width="11.5703125" style="17"/>
    <col min="2338" max="2338" width="7.140625" style="17" customWidth="1"/>
    <col min="2339" max="2339" width="7.42578125" style="17" customWidth="1"/>
    <col min="2340" max="2340" width="6.5703125" style="17" customWidth="1"/>
    <col min="2341" max="2341" width="8.140625" style="17" customWidth="1"/>
    <col min="2342" max="2342" width="9.140625" style="17" customWidth="1"/>
    <col min="2343" max="2343" width="11.5703125" style="17"/>
    <col min="2344" max="2344" width="4.42578125" style="17" customWidth="1"/>
    <col min="2345" max="2345" width="4.85546875" style="17" customWidth="1"/>
    <col min="2346" max="2346" width="3.5703125" style="17" customWidth="1"/>
    <col min="2347" max="2347" width="4.42578125" style="17" customWidth="1"/>
    <col min="2348" max="2560" width="11.5703125" style="17"/>
    <col min="2561" max="2561" width="1.85546875" style="17" customWidth="1"/>
    <col min="2562" max="2562" width="32" style="17" customWidth="1"/>
    <col min="2563" max="2563" width="8" style="17" customWidth="1"/>
    <col min="2564" max="2564" width="8.42578125" style="17" customWidth="1"/>
    <col min="2565" max="2567" width="4.5703125" style="17" customWidth="1"/>
    <col min="2568" max="2568" width="7.140625" style="17" customWidth="1"/>
    <col min="2569" max="2569" width="7.42578125" style="17" customWidth="1"/>
    <col min="2570" max="2570" width="7.85546875" style="17" customWidth="1"/>
    <col min="2571" max="2571" width="8.42578125" style="17" customWidth="1"/>
    <col min="2572" max="2572" width="4.5703125" style="17" customWidth="1"/>
    <col min="2573" max="2573" width="7.85546875" style="17" customWidth="1"/>
    <col min="2574" max="2574" width="7.42578125" style="17" customWidth="1"/>
    <col min="2575" max="2575" width="8.140625" style="17" customWidth="1"/>
    <col min="2576" max="2576" width="7.85546875" style="17" customWidth="1"/>
    <col min="2577" max="2577" width="4.5703125" style="17" customWidth="1"/>
    <col min="2578" max="2578" width="5.5703125" style="17" customWidth="1"/>
    <col min="2579" max="2579" width="9.140625" style="17" customWidth="1"/>
    <col min="2580" max="2580" width="7" style="17" customWidth="1"/>
    <col min="2581" max="2581" width="8.42578125" style="17" customWidth="1"/>
    <col min="2582" max="2582" width="9" style="17" customWidth="1"/>
    <col min="2583" max="2585" width="4.5703125" style="17" customWidth="1"/>
    <col min="2586" max="2586" width="7.140625" style="17" customWidth="1"/>
    <col min="2587" max="2587" width="8.5703125" style="17" customWidth="1"/>
    <col min="2588" max="2591" width="4.5703125" style="17" customWidth="1"/>
    <col min="2592" max="2593" width="11.5703125" style="17"/>
    <col min="2594" max="2594" width="7.140625" style="17" customWidth="1"/>
    <col min="2595" max="2595" width="7.42578125" style="17" customWidth="1"/>
    <col min="2596" max="2596" width="6.5703125" style="17" customWidth="1"/>
    <col min="2597" max="2597" width="8.140625" style="17" customWidth="1"/>
    <col min="2598" max="2598" width="9.140625" style="17" customWidth="1"/>
    <col min="2599" max="2599" width="11.5703125" style="17"/>
    <col min="2600" max="2600" width="4.42578125" style="17" customWidth="1"/>
    <col min="2601" max="2601" width="4.85546875" style="17" customWidth="1"/>
    <col min="2602" max="2602" width="3.5703125" style="17" customWidth="1"/>
    <col min="2603" max="2603" width="4.42578125" style="17" customWidth="1"/>
    <col min="2604" max="2816" width="11.5703125" style="17"/>
    <col min="2817" max="2817" width="1.85546875" style="17" customWidth="1"/>
    <col min="2818" max="2818" width="32" style="17" customWidth="1"/>
    <col min="2819" max="2819" width="8" style="17" customWidth="1"/>
    <col min="2820" max="2820" width="8.42578125" style="17" customWidth="1"/>
    <col min="2821" max="2823" width="4.5703125" style="17" customWidth="1"/>
    <col min="2824" max="2824" width="7.140625" style="17" customWidth="1"/>
    <col min="2825" max="2825" width="7.42578125" style="17" customWidth="1"/>
    <col min="2826" max="2826" width="7.85546875" style="17" customWidth="1"/>
    <col min="2827" max="2827" width="8.42578125" style="17" customWidth="1"/>
    <col min="2828" max="2828" width="4.5703125" style="17" customWidth="1"/>
    <col min="2829" max="2829" width="7.85546875" style="17" customWidth="1"/>
    <col min="2830" max="2830" width="7.42578125" style="17" customWidth="1"/>
    <col min="2831" max="2831" width="8.140625" style="17" customWidth="1"/>
    <col min="2832" max="2832" width="7.85546875" style="17" customWidth="1"/>
    <col min="2833" max="2833" width="4.5703125" style="17" customWidth="1"/>
    <col min="2834" max="2834" width="5.5703125" style="17" customWidth="1"/>
    <col min="2835" max="2835" width="9.140625" style="17" customWidth="1"/>
    <col min="2836" max="2836" width="7" style="17" customWidth="1"/>
    <col min="2837" max="2837" width="8.42578125" style="17" customWidth="1"/>
    <col min="2838" max="2838" width="9" style="17" customWidth="1"/>
    <col min="2839" max="2841" width="4.5703125" style="17" customWidth="1"/>
    <col min="2842" max="2842" width="7.140625" style="17" customWidth="1"/>
    <col min="2843" max="2843" width="8.5703125" style="17" customWidth="1"/>
    <col min="2844" max="2847" width="4.5703125" style="17" customWidth="1"/>
    <col min="2848" max="2849" width="11.5703125" style="17"/>
    <col min="2850" max="2850" width="7.140625" style="17" customWidth="1"/>
    <col min="2851" max="2851" width="7.42578125" style="17" customWidth="1"/>
    <col min="2852" max="2852" width="6.5703125" style="17" customWidth="1"/>
    <col min="2853" max="2853" width="8.140625" style="17" customWidth="1"/>
    <col min="2854" max="2854" width="9.140625" style="17" customWidth="1"/>
    <col min="2855" max="2855" width="11.5703125" style="17"/>
    <col min="2856" max="2856" width="4.42578125" style="17" customWidth="1"/>
    <col min="2857" max="2857" width="4.85546875" style="17" customWidth="1"/>
    <col min="2858" max="2858" width="3.5703125" style="17" customWidth="1"/>
    <col min="2859" max="2859" width="4.42578125" style="17" customWidth="1"/>
    <col min="2860" max="3072" width="11.5703125" style="17"/>
    <col min="3073" max="3073" width="1.85546875" style="17" customWidth="1"/>
    <col min="3074" max="3074" width="32" style="17" customWidth="1"/>
    <col min="3075" max="3075" width="8" style="17" customWidth="1"/>
    <col min="3076" max="3076" width="8.42578125" style="17" customWidth="1"/>
    <col min="3077" max="3079" width="4.5703125" style="17" customWidth="1"/>
    <col min="3080" max="3080" width="7.140625" style="17" customWidth="1"/>
    <col min="3081" max="3081" width="7.42578125" style="17" customWidth="1"/>
    <col min="3082" max="3082" width="7.85546875" style="17" customWidth="1"/>
    <col min="3083" max="3083" width="8.42578125" style="17" customWidth="1"/>
    <col min="3084" max="3084" width="4.5703125" style="17" customWidth="1"/>
    <col min="3085" max="3085" width="7.85546875" style="17" customWidth="1"/>
    <col min="3086" max="3086" width="7.42578125" style="17" customWidth="1"/>
    <col min="3087" max="3087" width="8.140625" style="17" customWidth="1"/>
    <col min="3088" max="3088" width="7.85546875" style="17" customWidth="1"/>
    <col min="3089" max="3089" width="4.5703125" style="17" customWidth="1"/>
    <col min="3090" max="3090" width="5.5703125" style="17" customWidth="1"/>
    <col min="3091" max="3091" width="9.140625" style="17" customWidth="1"/>
    <col min="3092" max="3092" width="7" style="17" customWidth="1"/>
    <col min="3093" max="3093" width="8.42578125" style="17" customWidth="1"/>
    <col min="3094" max="3094" width="9" style="17" customWidth="1"/>
    <col min="3095" max="3097" width="4.5703125" style="17" customWidth="1"/>
    <col min="3098" max="3098" width="7.140625" style="17" customWidth="1"/>
    <col min="3099" max="3099" width="8.5703125" style="17" customWidth="1"/>
    <col min="3100" max="3103" width="4.5703125" style="17" customWidth="1"/>
    <col min="3104" max="3105" width="11.5703125" style="17"/>
    <col min="3106" max="3106" width="7.140625" style="17" customWidth="1"/>
    <col min="3107" max="3107" width="7.42578125" style="17" customWidth="1"/>
    <col min="3108" max="3108" width="6.5703125" style="17" customWidth="1"/>
    <col min="3109" max="3109" width="8.140625" style="17" customWidth="1"/>
    <col min="3110" max="3110" width="9.140625" style="17" customWidth="1"/>
    <col min="3111" max="3111" width="11.5703125" style="17"/>
    <col min="3112" max="3112" width="4.42578125" style="17" customWidth="1"/>
    <col min="3113" max="3113" width="4.85546875" style="17" customWidth="1"/>
    <col min="3114" max="3114" width="3.5703125" style="17" customWidth="1"/>
    <col min="3115" max="3115" width="4.42578125" style="17" customWidth="1"/>
    <col min="3116" max="3328" width="11.5703125" style="17"/>
    <col min="3329" max="3329" width="1.85546875" style="17" customWidth="1"/>
    <col min="3330" max="3330" width="32" style="17" customWidth="1"/>
    <col min="3331" max="3331" width="8" style="17" customWidth="1"/>
    <col min="3332" max="3332" width="8.42578125" style="17" customWidth="1"/>
    <col min="3333" max="3335" width="4.5703125" style="17" customWidth="1"/>
    <col min="3336" max="3336" width="7.140625" style="17" customWidth="1"/>
    <col min="3337" max="3337" width="7.42578125" style="17" customWidth="1"/>
    <col min="3338" max="3338" width="7.85546875" style="17" customWidth="1"/>
    <col min="3339" max="3339" width="8.42578125" style="17" customWidth="1"/>
    <col min="3340" max="3340" width="4.5703125" style="17" customWidth="1"/>
    <col min="3341" max="3341" width="7.85546875" style="17" customWidth="1"/>
    <col min="3342" max="3342" width="7.42578125" style="17" customWidth="1"/>
    <col min="3343" max="3343" width="8.140625" style="17" customWidth="1"/>
    <col min="3344" max="3344" width="7.85546875" style="17" customWidth="1"/>
    <col min="3345" max="3345" width="4.5703125" style="17" customWidth="1"/>
    <col min="3346" max="3346" width="5.5703125" style="17" customWidth="1"/>
    <col min="3347" max="3347" width="9.140625" style="17" customWidth="1"/>
    <col min="3348" max="3348" width="7" style="17" customWidth="1"/>
    <col min="3349" max="3349" width="8.42578125" style="17" customWidth="1"/>
    <col min="3350" max="3350" width="9" style="17" customWidth="1"/>
    <col min="3351" max="3353" width="4.5703125" style="17" customWidth="1"/>
    <col min="3354" max="3354" width="7.140625" style="17" customWidth="1"/>
    <col min="3355" max="3355" width="8.5703125" style="17" customWidth="1"/>
    <col min="3356" max="3359" width="4.5703125" style="17" customWidth="1"/>
    <col min="3360" max="3361" width="11.5703125" style="17"/>
    <col min="3362" max="3362" width="7.140625" style="17" customWidth="1"/>
    <col min="3363" max="3363" width="7.42578125" style="17" customWidth="1"/>
    <col min="3364" max="3364" width="6.5703125" style="17" customWidth="1"/>
    <col min="3365" max="3365" width="8.140625" style="17" customWidth="1"/>
    <col min="3366" max="3366" width="9.140625" style="17" customWidth="1"/>
    <col min="3367" max="3367" width="11.5703125" style="17"/>
    <col min="3368" max="3368" width="4.42578125" style="17" customWidth="1"/>
    <col min="3369" max="3369" width="4.85546875" style="17" customWidth="1"/>
    <col min="3370" max="3370" width="3.5703125" style="17" customWidth="1"/>
    <col min="3371" max="3371" width="4.42578125" style="17" customWidth="1"/>
    <col min="3372" max="3584" width="11.5703125" style="17"/>
    <col min="3585" max="3585" width="1.85546875" style="17" customWidth="1"/>
    <col min="3586" max="3586" width="32" style="17" customWidth="1"/>
    <col min="3587" max="3587" width="8" style="17" customWidth="1"/>
    <col min="3588" max="3588" width="8.42578125" style="17" customWidth="1"/>
    <col min="3589" max="3591" width="4.5703125" style="17" customWidth="1"/>
    <col min="3592" max="3592" width="7.140625" style="17" customWidth="1"/>
    <col min="3593" max="3593" width="7.42578125" style="17" customWidth="1"/>
    <col min="3594" max="3594" width="7.85546875" style="17" customWidth="1"/>
    <col min="3595" max="3595" width="8.42578125" style="17" customWidth="1"/>
    <col min="3596" max="3596" width="4.5703125" style="17" customWidth="1"/>
    <col min="3597" max="3597" width="7.85546875" style="17" customWidth="1"/>
    <col min="3598" max="3598" width="7.42578125" style="17" customWidth="1"/>
    <col min="3599" max="3599" width="8.140625" style="17" customWidth="1"/>
    <col min="3600" max="3600" width="7.85546875" style="17" customWidth="1"/>
    <col min="3601" max="3601" width="4.5703125" style="17" customWidth="1"/>
    <col min="3602" max="3602" width="5.5703125" style="17" customWidth="1"/>
    <col min="3603" max="3603" width="9.140625" style="17" customWidth="1"/>
    <col min="3604" max="3604" width="7" style="17" customWidth="1"/>
    <col min="3605" max="3605" width="8.42578125" style="17" customWidth="1"/>
    <col min="3606" max="3606" width="9" style="17" customWidth="1"/>
    <col min="3607" max="3609" width="4.5703125" style="17" customWidth="1"/>
    <col min="3610" max="3610" width="7.140625" style="17" customWidth="1"/>
    <col min="3611" max="3611" width="8.5703125" style="17" customWidth="1"/>
    <col min="3612" max="3615" width="4.5703125" style="17" customWidth="1"/>
    <col min="3616" max="3617" width="11.5703125" style="17"/>
    <col min="3618" max="3618" width="7.140625" style="17" customWidth="1"/>
    <col min="3619" max="3619" width="7.42578125" style="17" customWidth="1"/>
    <col min="3620" max="3620" width="6.5703125" style="17" customWidth="1"/>
    <col min="3621" max="3621" width="8.140625" style="17" customWidth="1"/>
    <col min="3622" max="3622" width="9.140625" style="17" customWidth="1"/>
    <col min="3623" max="3623" width="11.5703125" style="17"/>
    <col min="3624" max="3624" width="4.42578125" style="17" customWidth="1"/>
    <col min="3625" max="3625" width="4.85546875" style="17" customWidth="1"/>
    <col min="3626" max="3626" width="3.5703125" style="17" customWidth="1"/>
    <col min="3627" max="3627" width="4.42578125" style="17" customWidth="1"/>
    <col min="3628" max="3840" width="11.5703125" style="17"/>
    <col min="3841" max="3841" width="1.85546875" style="17" customWidth="1"/>
    <col min="3842" max="3842" width="32" style="17" customWidth="1"/>
    <col min="3843" max="3843" width="8" style="17" customWidth="1"/>
    <col min="3844" max="3844" width="8.42578125" style="17" customWidth="1"/>
    <col min="3845" max="3847" width="4.5703125" style="17" customWidth="1"/>
    <col min="3848" max="3848" width="7.140625" style="17" customWidth="1"/>
    <col min="3849" max="3849" width="7.42578125" style="17" customWidth="1"/>
    <col min="3850" max="3850" width="7.85546875" style="17" customWidth="1"/>
    <col min="3851" max="3851" width="8.42578125" style="17" customWidth="1"/>
    <col min="3852" max="3852" width="4.5703125" style="17" customWidth="1"/>
    <col min="3853" max="3853" width="7.85546875" style="17" customWidth="1"/>
    <col min="3854" max="3854" width="7.42578125" style="17" customWidth="1"/>
    <col min="3855" max="3855" width="8.140625" style="17" customWidth="1"/>
    <col min="3856" max="3856" width="7.85546875" style="17" customWidth="1"/>
    <col min="3857" max="3857" width="4.5703125" style="17" customWidth="1"/>
    <col min="3858" max="3858" width="5.5703125" style="17" customWidth="1"/>
    <col min="3859" max="3859" width="9.140625" style="17" customWidth="1"/>
    <col min="3860" max="3860" width="7" style="17" customWidth="1"/>
    <col min="3861" max="3861" width="8.42578125" style="17" customWidth="1"/>
    <col min="3862" max="3862" width="9" style="17" customWidth="1"/>
    <col min="3863" max="3865" width="4.5703125" style="17" customWidth="1"/>
    <col min="3866" max="3866" width="7.140625" style="17" customWidth="1"/>
    <col min="3867" max="3867" width="8.5703125" style="17" customWidth="1"/>
    <col min="3868" max="3871" width="4.5703125" style="17" customWidth="1"/>
    <col min="3872" max="3873" width="11.5703125" style="17"/>
    <col min="3874" max="3874" width="7.140625" style="17" customWidth="1"/>
    <col min="3875" max="3875" width="7.42578125" style="17" customWidth="1"/>
    <col min="3876" max="3876" width="6.5703125" style="17" customWidth="1"/>
    <col min="3877" max="3877" width="8.140625" style="17" customWidth="1"/>
    <col min="3878" max="3878" width="9.140625" style="17" customWidth="1"/>
    <col min="3879" max="3879" width="11.5703125" style="17"/>
    <col min="3880" max="3880" width="4.42578125" style="17" customWidth="1"/>
    <col min="3881" max="3881" width="4.85546875" style="17" customWidth="1"/>
    <col min="3882" max="3882" width="3.5703125" style="17" customWidth="1"/>
    <col min="3883" max="3883" width="4.42578125" style="17" customWidth="1"/>
    <col min="3884" max="4096" width="11.5703125" style="17"/>
    <col min="4097" max="4097" width="1.85546875" style="17" customWidth="1"/>
    <col min="4098" max="4098" width="32" style="17" customWidth="1"/>
    <col min="4099" max="4099" width="8" style="17" customWidth="1"/>
    <col min="4100" max="4100" width="8.42578125" style="17" customWidth="1"/>
    <col min="4101" max="4103" width="4.5703125" style="17" customWidth="1"/>
    <col min="4104" max="4104" width="7.140625" style="17" customWidth="1"/>
    <col min="4105" max="4105" width="7.42578125" style="17" customWidth="1"/>
    <col min="4106" max="4106" width="7.85546875" style="17" customWidth="1"/>
    <col min="4107" max="4107" width="8.42578125" style="17" customWidth="1"/>
    <col min="4108" max="4108" width="4.5703125" style="17" customWidth="1"/>
    <col min="4109" max="4109" width="7.85546875" style="17" customWidth="1"/>
    <col min="4110" max="4110" width="7.42578125" style="17" customWidth="1"/>
    <col min="4111" max="4111" width="8.140625" style="17" customWidth="1"/>
    <col min="4112" max="4112" width="7.85546875" style="17" customWidth="1"/>
    <col min="4113" max="4113" width="4.5703125" style="17" customWidth="1"/>
    <col min="4114" max="4114" width="5.5703125" style="17" customWidth="1"/>
    <col min="4115" max="4115" width="9.140625" style="17" customWidth="1"/>
    <col min="4116" max="4116" width="7" style="17" customWidth="1"/>
    <col min="4117" max="4117" width="8.42578125" style="17" customWidth="1"/>
    <col min="4118" max="4118" width="9" style="17" customWidth="1"/>
    <col min="4119" max="4121" width="4.5703125" style="17" customWidth="1"/>
    <col min="4122" max="4122" width="7.140625" style="17" customWidth="1"/>
    <col min="4123" max="4123" width="8.5703125" style="17" customWidth="1"/>
    <col min="4124" max="4127" width="4.5703125" style="17" customWidth="1"/>
    <col min="4128" max="4129" width="11.5703125" style="17"/>
    <col min="4130" max="4130" width="7.140625" style="17" customWidth="1"/>
    <col min="4131" max="4131" width="7.42578125" style="17" customWidth="1"/>
    <col min="4132" max="4132" width="6.5703125" style="17" customWidth="1"/>
    <col min="4133" max="4133" width="8.140625" style="17" customWidth="1"/>
    <col min="4134" max="4134" width="9.140625" style="17" customWidth="1"/>
    <col min="4135" max="4135" width="11.5703125" style="17"/>
    <col min="4136" max="4136" width="4.42578125" style="17" customWidth="1"/>
    <col min="4137" max="4137" width="4.85546875" style="17" customWidth="1"/>
    <col min="4138" max="4138" width="3.5703125" style="17" customWidth="1"/>
    <col min="4139" max="4139" width="4.42578125" style="17" customWidth="1"/>
    <col min="4140" max="4352" width="11.5703125" style="17"/>
    <col min="4353" max="4353" width="1.85546875" style="17" customWidth="1"/>
    <col min="4354" max="4354" width="32" style="17" customWidth="1"/>
    <col min="4355" max="4355" width="8" style="17" customWidth="1"/>
    <col min="4356" max="4356" width="8.42578125" style="17" customWidth="1"/>
    <col min="4357" max="4359" width="4.5703125" style="17" customWidth="1"/>
    <col min="4360" max="4360" width="7.140625" style="17" customWidth="1"/>
    <col min="4361" max="4361" width="7.42578125" style="17" customWidth="1"/>
    <col min="4362" max="4362" width="7.85546875" style="17" customWidth="1"/>
    <col min="4363" max="4363" width="8.42578125" style="17" customWidth="1"/>
    <col min="4364" max="4364" width="4.5703125" style="17" customWidth="1"/>
    <col min="4365" max="4365" width="7.85546875" style="17" customWidth="1"/>
    <col min="4366" max="4366" width="7.42578125" style="17" customWidth="1"/>
    <col min="4367" max="4367" width="8.140625" style="17" customWidth="1"/>
    <col min="4368" max="4368" width="7.85546875" style="17" customWidth="1"/>
    <col min="4369" max="4369" width="4.5703125" style="17" customWidth="1"/>
    <col min="4370" max="4370" width="5.5703125" style="17" customWidth="1"/>
    <col min="4371" max="4371" width="9.140625" style="17" customWidth="1"/>
    <col min="4372" max="4372" width="7" style="17" customWidth="1"/>
    <col min="4373" max="4373" width="8.42578125" style="17" customWidth="1"/>
    <col min="4374" max="4374" width="9" style="17" customWidth="1"/>
    <col min="4375" max="4377" width="4.5703125" style="17" customWidth="1"/>
    <col min="4378" max="4378" width="7.140625" style="17" customWidth="1"/>
    <col min="4379" max="4379" width="8.5703125" style="17" customWidth="1"/>
    <col min="4380" max="4383" width="4.5703125" style="17" customWidth="1"/>
    <col min="4384" max="4385" width="11.5703125" style="17"/>
    <col min="4386" max="4386" width="7.140625" style="17" customWidth="1"/>
    <col min="4387" max="4387" width="7.42578125" style="17" customWidth="1"/>
    <col min="4388" max="4388" width="6.5703125" style="17" customWidth="1"/>
    <col min="4389" max="4389" width="8.140625" style="17" customWidth="1"/>
    <col min="4390" max="4390" width="9.140625" style="17" customWidth="1"/>
    <col min="4391" max="4391" width="11.5703125" style="17"/>
    <col min="4392" max="4392" width="4.42578125" style="17" customWidth="1"/>
    <col min="4393" max="4393" width="4.85546875" style="17" customWidth="1"/>
    <col min="4394" max="4394" width="3.5703125" style="17" customWidth="1"/>
    <col min="4395" max="4395" width="4.42578125" style="17" customWidth="1"/>
    <col min="4396" max="4608" width="11.5703125" style="17"/>
    <col min="4609" max="4609" width="1.85546875" style="17" customWidth="1"/>
    <col min="4610" max="4610" width="32" style="17" customWidth="1"/>
    <col min="4611" max="4611" width="8" style="17" customWidth="1"/>
    <col min="4612" max="4612" width="8.42578125" style="17" customWidth="1"/>
    <col min="4613" max="4615" width="4.5703125" style="17" customWidth="1"/>
    <col min="4616" max="4616" width="7.140625" style="17" customWidth="1"/>
    <col min="4617" max="4617" width="7.42578125" style="17" customWidth="1"/>
    <col min="4618" max="4618" width="7.85546875" style="17" customWidth="1"/>
    <col min="4619" max="4619" width="8.42578125" style="17" customWidth="1"/>
    <col min="4620" max="4620" width="4.5703125" style="17" customWidth="1"/>
    <col min="4621" max="4621" width="7.85546875" style="17" customWidth="1"/>
    <col min="4622" max="4622" width="7.42578125" style="17" customWidth="1"/>
    <col min="4623" max="4623" width="8.140625" style="17" customWidth="1"/>
    <col min="4624" max="4624" width="7.85546875" style="17" customWidth="1"/>
    <col min="4625" max="4625" width="4.5703125" style="17" customWidth="1"/>
    <col min="4626" max="4626" width="5.5703125" style="17" customWidth="1"/>
    <col min="4627" max="4627" width="9.140625" style="17" customWidth="1"/>
    <col min="4628" max="4628" width="7" style="17" customWidth="1"/>
    <col min="4629" max="4629" width="8.42578125" style="17" customWidth="1"/>
    <col min="4630" max="4630" width="9" style="17" customWidth="1"/>
    <col min="4631" max="4633" width="4.5703125" style="17" customWidth="1"/>
    <col min="4634" max="4634" width="7.140625" style="17" customWidth="1"/>
    <col min="4635" max="4635" width="8.5703125" style="17" customWidth="1"/>
    <col min="4636" max="4639" width="4.5703125" style="17" customWidth="1"/>
    <col min="4640" max="4641" width="11.5703125" style="17"/>
    <col min="4642" max="4642" width="7.140625" style="17" customWidth="1"/>
    <col min="4643" max="4643" width="7.42578125" style="17" customWidth="1"/>
    <col min="4644" max="4644" width="6.5703125" style="17" customWidth="1"/>
    <col min="4645" max="4645" width="8.140625" style="17" customWidth="1"/>
    <col min="4646" max="4646" width="9.140625" style="17" customWidth="1"/>
    <col min="4647" max="4647" width="11.5703125" style="17"/>
    <col min="4648" max="4648" width="4.42578125" style="17" customWidth="1"/>
    <col min="4649" max="4649" width="4.85546875" style="17" customWidth="1"/>
    <col min="4650" max="4650" width="3.5703125" style="17" customWidth="1"/>
    <col min="4651" max="4651" width="4.42578125" style="17" customWidth="1"/>
    <col min="4652" max="4864" width="11.5703125" style="17"/>
    <col min="4865" max="4865" width="1.85546875" style="17" customWidth="1"/>
    <col min="4866" max="4866" width="32" style="17" customWidth="1"/>
    <col min="4867" max="4867" width="8" style="17" customWidth="1"/>
    <col min="4868" max="4868" width="8.42578125" style="17" customWidth="1"/>
    <col min="4869" max="4871" width="4.5703125" style="17" customWidth="1"/>
    <col min="4872" max="4872" width="7.140625" style="17" customWidth="1"/>
    <col min="4873" max="4873" width="7.42578125" style="17" customWidth="1"/>
    <col min="4874" max="4874" width="7.85546875" style="17" customWidth="1"/>
    <col min="4875" max="4875" width="8.42578125" style="17" customWidth="1"/>
    <col min="4876" max="4876" width="4.5703125" style="17" customWidth="1"/>
    <col min="4877" max="4877" width="7.85546875" style="17" customWidth="1"/>
    <col min="4878" max="4878" width="7.42578125" style="17" customWidth="1"/>
    <col min="4879" max="4879" width="8.140625" style="17" customWidth="1"/>
    <col min="4880" max="4880" width="7.85546875" style="17" customWidth="1"/>
    <col min="4881" max="4881" width="4.5703125" style="17" customWidth="1"/>
    <col min="4882" max="4882" width="5.5703125" style="17" customWidth="1"/>
    <col min="4883" max="4883" width="9.140625" style="17" customWidth="1"/>
    <col min="4884" max="4884" width="7" style="17" customWidth="1"/>
    <col min="4885" max="4885" width="8.42578125" style="17" customWidth="1"/>
    <col min="4886" max="4886" width="9" style="17" customWidth="1"/>
    <col min="4887" max="4889" width="4.5703125" style="17" customWidth="1"/>
    <col min="4890" max="4890" width="7.140625" style="17" customWidth="1"/>
    <col min="4891" max="4891" width="8.5703125" style="17" customWidth="1"/>
    <col min="4892" max="4895" width="4.5703125" style="17" customWidth="1"/>
    <col min="4896" max="4897" width="11.5703125" style="17"/>
    <col min="4898" max="4898" width="7.140625" style="17" customWidth="1"/>
    <col min="4899" max="4899" width="7.42578125" style="17" customWidth="1"/>
    <col min="4900" max="4900" width="6.5703125" style="17" customWidth="1"/>
    <col min="4901" max="4901" width="8.140625" style="17" customWidth="1"/>
    <col min="4902" max="4902" width="9.140625" style="17" customWidth="1"/>
    <col min="4903" max="4903" width="11.5703125" style="17"/>
    <col min="4904" max="4904" width="4.42578125" style="17" customWidth="1"/>
    <col min="4905" max="4905" width="4.85546875" style="17" customWidth="1"/>
    <col min="4906" max="4906" width="3.5703125" style="17" customWidth="1"/>
    <col min="4907" max="4907" width="4.42578125" style="17" customWidth="1"/>
    <col min="4908" max="5120" width="11.5703125" style="17"/>
    <col min="5121" max="5121" width="1.85546875" style="17" customWidth="1"/>
    <col min="5122" max="5122" width="32" style="17" customWidth="1"/>
    <col min="5123" max="5123" width="8" style="17" customWidth="1"/>
    <col min="5124" max="5124" width="8.42578125" style="17" customWidth="1"/>
    <col min="5125" max="5127" width="4.5703125" style="17" customWidth="1"/>
    <col min="5128" max="5128" width="7.140625" style="17" customWidth="1"/>
    <col min="5129" max="5129" width="7.42578125" style="17" customWidth="1"/>
    <col min="5130" max="5130" width="7.85546875" style="17" customWidth="1"/>
    <col min="5131" max="5131" width="8.42578125" style="17" customWidth="1"/>
    <col min="5132" max="5132" width="4.5703125" style="17" customWidth="1"/>
    <col min="5133" max="5133" width="7.85546875" style="17" customWidth="1"/>
    <col min="5134" max="5134" width="7.42578125" style="17" customWidth="1"/>
    <col min="5135" max="5135" width="8.140625" style="17" customWidth="1"/>
    <col min="5136" max="5136" width="7.85546875" style="17" customWidth="1"/>
    <col min="5137" max="5137" width="4.5703125" style="17" customWidth="1"/>
    <col min="5138" max="5138" width="5.5703125" style="17" customWidth="1"/>
    <col min="5139" max="5139" width="9.140625" style="17" customWidth="1"/>
    <col min="5140" max="5140" width="7" style="17" customWidth="1"/>
    <col min="5141" max="5141" width="8.42578125" style="17" customWidth="1"/>
    <col min="5142" max="5142" width="9" style="17" customWidth="1"/>
    <col min="5143" max="5145" width="4.5703125" style="17" customWidth="1"/>
    <col min="5146" max="5146" width="7.140625" style="17" customWidth="1"/>
    <col min="5147" max="5147" width="8.5703125" style="17" customWidth="1"/>
    <col min="5148" max="5151" width="4.5703125" style="17" customWidth="1"/>
    <col min="5152" max="5153" width="11.5703125" style="17"/>
    <col min="5154" max="5154" width="7.140625" style="17" customWidth="1"/>
    <col min="5155" max="5155" width="7.42578125" style="17" customWidth="1"/>
    <col min="5156" max="5156" width="6.5703125" style="17" customWidth="1"/>
    <col min="5157" max="5157" width="8.140625" style="17" customWidth="1"/>
    <col min="5158" max="5158" width="9.140625" style="17" customWidth="1"/>
    <col min="5159" max="5159" width="11.5703125" style="17"/>
    <col min="5160" max="5160" width="4.42578125" style="17" customWidth="1"/>
    <col min="5161" max="5161" width="4.85546875" style="17" customWidth="1"/>
    <col min="5162" max="5162" width="3.5703125" style="17" customWidth="1"/>
    <col min="5163" max="5163" width="4.42578125" style="17" customWidth="1"/>
    <col min="5164" max="5376" width="11.5703125" style="17"/>
    <col min="5377" max="5377" width="1.85546875" style="17" customWidth="1"/>
    <col min="5378" max="5378" width="32" style="17" customWidth="1"/>
    <col min="5379" max="5379" width="8" style="17" customWidth="1"/>
    <col min="5380" max="5380" width="8.42578125" style="17" customWidth="1"/>
    <col min="5381" max="5383" width="4.5703125" style="17" customWidth="1"/>
    <col min="5384" max="5384" width="7.140625" style="17" customWidth="1"/>
    <col min="5385" max="5385" width="7.42578125" style="17" customWidth="1"/>
    <col min="5386" max="5386" width="7.85546875" style="17" customWidth="1"/>
    <col min="5387" max="5387" width="8.42578125" style="17" customWidth="1"/>
    <col min="5388" max="5388" width="4.5703125" style="17" customWidth="1"/>
    <col min="5389" max="5389" width="7.85546875" style="17" customWidth="1"/>
    <col min="5390" max="5390" width="7.42578125" style="17" customWidth="1"/>
    <col min="5391" max="5391" width="8.140625" style="17" customWidth="1"/>
    <col min="5392" max="5392" width="7.85546875" style="17" customWidth="1"/>
    <col min="5393" max="5393" width="4.5703125" style="17" customWidth="1"/>
    <col min="5394" max="5394" width="5.5703125" style="17" customWidth="1"/>
    <col min="5395" max="5395" width="9.140625" style="17" customWidth="1"/>
    <col min="5396" max="5396" width="7" style="17" customWidth="1"/>
    <col min="5397" max="5397" width="8.42578125" style="17" customWidth="1"/>
    <col min="5398" max="5398" width="9" style="17" customWidth="1"/>
    <col min="5399" max="5401" width="4.5703125" style="17" customWidth="1"/>
    <col min="5402" max="5402" width="7.140625" style="17" customWidth="1"/>
    <col min="5403" max="5403" width="8.5703125" style="17" customWidth="1"/>
    <col min="5404" max="5407" width="4.5703125" style="17" customWidth="1"/>
    <col min="5408" max="5409" width="11.5703125" style="17"/>
    <col min="5410" max="5410" width="7.140625" style="17" customWidth="1"/>
    <col min="5411" max="5411" width="7.42578125" style="17" customWidth="1"/>
    <col min="5412" max="5412" width="6.5703125" style="17" customWidth="1"/>
    <col min="5413" max="5413" width="8.140625" style="17" customWidth="1"/>
    <col min="5414" max="5414" width="9.140625" style="17" customWidth="1"/>
    <col min="5415" max="5415" width="11.5703125" style="17"/>
    <col min="5416" max="5416" width="4.42578125" style="17" customWidth="1"/>
    <col min="5417" max="5417" width="4.85546875" style="17" customWidth="1"/>
    <col min="5418" max="5418" width="3.5703125" style="17" customWidth="1"/>
    <col min="5419" max="5419" width="4.42578125" style="17" customWidth="1"/>
    <col min="5420" max="5632" width="11.5703125" style="17"/>
    <col min="5633" max="5633" width="1.85546875" style="17" customWidth="1"/>
    <col min="5634" max="5634" width="32" style="17" customWidth="1"/>
    <col min="5635" max="5635" width="8" style="17" customWidth="1"/>
    <col min="5636" max="5636" width="8.42578125" style="17" customWidth="1"/>
    <col min="5637" max="5639" width="4.5703125" style="17" customWidth="1"/>
    <col min="5640" max="5640" width="7.140625" style="17" customWidth="1"/>
    <col min="5641" max="5641" width="7.42578125" style="17" customWidth="1"/>
    <col min="5642" max="5642" width="7.85546875" style="17" customWidth="1"/>
    <col min="5643" max="5643" width="8.42578125" style="17" customWidth="1"/>
    <col min="5644" max="5644" width="4.5703125" style="17" customWidth="1"/>
    <col min="5645" max="5645" width="7.85546875" style="17" customWidth="1"/>
    <col min="5646" max="5646" width="7.42578125" style="17" customWidth="1"/>
    <col min="5647" max="5647" width="8.140625" style="17" customWidth="1"/>
    <col min="5648" max="5648" width="7.85546875" style="17" customWidth="1"/>
    <col min="5649" max="5649" width="4.5703125" style="17" customWidth="1"/>
    <col min="5650" max="5650" width="5.5703125" style="17" customWidth="1"/>
    <col min="5651" max="5651" width="9.140625" style="17" customWidth="1"/>
    <col min="5652" max="5652" width="7" style="17" customWidth="1"/>
    <col min="5653" max="5653" width="8.42578125" style="17" customWidth="1"/>
    <col min="5654" max="5654" width="9" style="17" customWidth="1"/>
    <col min="5655" max="5657" width="4.5703125" style="17" customWidth="1"/>
    <col min="5658" max="5658" width="7.140625" style="17" customWidth="1"/>
    <col min="5659" max="5659" width="8.5703125" style="17" customWidth="1"/>
    <col min="5660" max="5663" width="4.5703125" style="17" customWidth="1"/>
    <col min="5664" max="5665" width="11.5703125" style="17"/>
    <col min="5666" max="5666" width="7.140625" style="17" customWidth="1"/>
    <col min="5667" max="5667" width="7.42578125" style="17" customWidth="1"/>
    <col min="5668" max="5668" width="6.5703125" style="17" customWidth="1"/>
    <col min="5669" max="5669" width="8.140625" style="17" customWidth="1"/>
    <col min="5670" max="5670" width="9.140625" style="17" customWidth="1"/>
    <col min="5671" max="5671" width="11.5703125" style="17"/>
    <col min="5672" max="5672" width="4.42578125" style="17" customWidth="1"/>
    <col min="5673" max="5673" width="4.85546875" style="17" customWidth="1"/>
    <col min="5674" max="5674" width="3.5703125" style="17" customWidth="1"/>
    <col min="5675" max="5675" width="4.42578125" style="17" customWidth="1"/>
    <col min="5676" max="5888" width="11.5703125" style="17"/>
    <col min="5889" max="5889" width="1.85546875" style="17" customWidth="1"/>
    <col min="5890" max="5890" width="32" style="17" customWidth="1"/>
    <col min="5891" max="5891" width="8" style="17" customWidth="1"/>
    <col min="5892" max="5892" width="8.42578125" style="17" customWidth="1"/>
    <col min="5893" max="5895" width="4.5703125" style="17" customWidth="1"/>
    <col min="5896" max="5896" width="7.140625" style="17" customWidth="1"/>
    <col min="5897" max="5897" width="7.42578125" style="17" customWidth="1"/>
    <col min="5898" max="5898" width="7.85546875" style="17" customWidth="1"/>
    <col min="5899" max="5899" width="8.42578125" style="17" customWidth="1"/>
    <col min="5900" max="5900" width="4.5703125" style="17" customWidth="1"/>
    <col min="5901" max="5901" width="7.85546875" style="17" customWidth="1"/>
    <col min="5902" max="5902" width="7.42578125" style="17" customWidth="1"/>
    <col min="5903" max="5903" width="8.140625" style="17" customWidth="1"/>
    <col min="5904" max="5904" width="7.85546875" style="17" customWidth="1"/>
    <col min="5905" max="5905" width="4.5703125" style="17" customWidth="1"/>
    <col min="5906" max="5906" width="5.5703125" style="17" customWidth="1"/>
    <col min="5907" max="5907" width="9.140625" style="17" customWidth="1"/>
    <col min="5908" max="5908" width="7" style="17" customWidth="1"/>
    <col min="5909" max="5909" width="8.42578125" style="17" customWidth="1"/>
    <col min="5910" max="5910" width="9" style="17" customWidth="1"/>
    <col min="5911" max="5913" width="4.5703125" style="17" customWidth="1"/>
    <col min="5914" max="5914" width="7.140625" style="17" customWidth="1"/>
    <col min="5915" max="5915" width="8.5703125" style="17" customWidth="1"/>
    <col min="5916" max="5919" width="4.5703125" style="17" customWidth="1"/>
    <col min="5920" max="5921" width="11.5703125" style="17"/>
    <col min="5922" max="5922" width="7.140625" style="17" customWidth="1"/>
    <col min="5923" max="5923" width="7.42578125" style="17" customWidth="1"/>
    <col min="5924" max="5924" width="6.5703125" style="17" customWidth="1"/>
    <col min="5925" max="5925" width="8.140625" style="17" customWidth="1"/>
    <col min="5926" max="5926" width="9.140625" style="17" customWidth="1"/>
    <col min="5927" max="5927" width="11.5703125" style="17"/>
    <col min="5928" max="5928" width="4.42578125" style="17" customWidth="1"/>
    <col min="5929" max="5929" width="4.85546875" style="17" customWidth="1"/>
    <col min="5930" max="5930" width="3.5703125" style="17" customWidth="1"/>
    <col min="5931" max="5931" width="4.42578125" style="17" customWidth="1"/>
    <col min="5932" max="6144" width="11.5703125" style="17"/>
    <col min="6145" max="6145" width="1.85546875" style="17" customWidth="1"/>
    <col min="6146" max="6146" width="32" style="17" customWidth="1"/>
    <col min="6147" max="6147" width="8" style="17" customWidth="1"/>
    <col min="6148" max="6148" width="8.42578125" style="17" customWidth="1"/>
    <col min="6149" max="6151" width="4.5703125" style="17" customWidth="1"/>
    <col min="6152" max="6152" width="7.140625" style="17" customWidth="1"/>
    <col min="6153" max="6153" width="7.42578125" style="17" customWidth="1"/>
    <col min="6154" max="6154" width="7.85546875" style="17" customWidth="1"/>
    <col min="6155" max="6155" width="8.42578125" style="17" customWidth="1"/>
    <col min="6156" max="6156" width="4.5703125" style="17" customWidth="1"/>
    <col min="6157" max="6157" width="7.85546875" style="17" customWidth="1"/>
    <col min="6158" max="6158" width="7.42578125" style="17" customWidth="1"/>
    <col min="6159" max="6159" width="8.140625" style="17" customWidth="1"/>
    <col min="6160" max="6160" width="7.85546875" style="17" customWidth="1"/>
    <col min="6161" max="6161" width="4.5703125" style="17" customWidth="1"/>
    <col min="6162" max="6162" width="5.5703125" style="17" customWidth="1"/>
    <col min="6163" max="6163" width="9.140625" style="17" customWidth="1"/>
    <col min="6164" max="6164" width="7" style="17" customWidth="1"/>
    <col min="6165" max="6165" width="8.42578125" style="17" customWidth="1"/>
    <col min="6166" max="6166" width="9" style="17" customWidth="1"/>
    <col min="6167" max="6169" width="4.5703125" style="17" customWidth="1"/>
    <col min="6170" max="6170" width="7.140625" style="17" customWidth="1"/>
    <col min="6171" max="6171" width="8.5703125" style="17" customWidth="1"/>
    <col min="6172" max="6175" width="4.5703125" style="17" customWidth="1"/>
    <col min="6176" max="6177" width="11.5703125" style="17"/>
    <col min="6178" max="6178" width="7.140625" style="17" customWidth="1"/>
    <col min="6179" max="6179" width="7.42578125" style="17" customWidth="1"/>
    <col min="6180" max="6180" width="6.5703125" style="17" customWidth="1"/>
    <col min="6181" max="6181" width="8.140625" style="17" customWidth="1"/>
    <col min="6182" max="6182" width="9.140625" style="17" customWidth="1"/>
    <col min="6183" max="6183" width="11.5703125" style="17"/>
    <col min="6184" max="6184" width="4.42578125" style="17" customWidth="1"/>
    <col min="6185" max="6185" width="4.85546875" style="17" customWidth="1"/>
    <col min="6186" max="6186" width="3.5703125" style="17" customWidth="1"/>
    <col min="6187" max="6187" width="4.42578125" style="17" customWidth="1"/>
    <col min="6188" max="6400" width="11.5703125" style="17"/>
    <col min="6401" max="6401" width="1.85546875" style="17" customWidth="1"/>
    <col min="6402" max="6402" width="32" style="17" customWidth="1"/>
    <col min="6403" max="6403" width="8" style="17" customWidth="1"/>
    <col min="6404" max="6404" width="8.42578125" style="17" customWidth="1"/>
    <col min="6405" max="6407" width="4.5703125" style="17" customWidth="1"/>
    <col min="6408" max="6408" width="7.140625" style="17" customWidth="1"/>
    <col min="6409" max="6409" width="7.42578125" style="17" customWidth="1"/>
    <col min="6410" max="6410" width="7.85546875" style="17" customWidth="1"/>
    <col min="6411" max="6411" width="8.42578125" style="17" customWidth="1"/>
    <col min="6412" max="6412" width="4.5703125" style="17" customWidth="1"/>
    <col min="6413" max="6413" width="7.85546875" style="17" customWidth="1"/>
    <col min="6414" max="6414" width="7.42578125" style="17" customWidth="1"/>
    <col min="6415" max="6415" width="8.140625" style="17" customWidth="1"/>
    <col min="6416" max="6416" width="7.85546875" style="17" customWidth="1"/>
    <col min="6417" max="6417" width="4.5703125" style="17" customWidth="1"/>
    <col min="6418" max="6418" width="5.5703125" style="17" customWidth="1"/>
    <col min="6419" max="6419" width="9.140625" style="17" customWidth="1"/>
    <col min="6420" max="6420" width="7" style="17" customWidth="1"/>
    <col min="6421" max="6421" width="8.42578125" style="17" customWidth="1"/>
    <col min="6422" max="6422" width="9" style="17" customWidth="1"/>
    <col min="6423" max="6425" width="4.5703125" style="17" customWidth="1"/>
    <col min="6426" max="6426" width="7.140625" style="17" customWidth="1"/>
    <col min="6427" max="6427" width="8.5703125" style="17" customWidth="1"/>
    <col min="6428" max="6431" width="4.5703125" style="17" customWidth="1"/>
    <col min="6432" max="6433" width="11.5703125" style="17"/>
    <col min="6434" max="6434" width="7.140625" style="17" customWidth="1"/>
    <col min="6435" max="6435" width="7.42578125" style="17" customWidth="1"/>
    <col min="6436" max="6436" width="6.5703125" style="17" customWidth="1"/>
    <col min="6437" max="6437" width="8.140625" style="17" customWidth="1"/>
    <col min="6438" max="6438" width="9.140625" style="17" customWidth="1"/>
    <col min="6439" max="6439" width="11.5703125" style="17"/>
    <col min="6440" max="6440" width="4.42578125" style="17" customWidth="1"/>
    <col min="6441" max="6441" width="4.85546875" style="17" customWidth="1"/>
    <col min="6442" max="6442" width="3.5703125" style="17" customWidth="1"/>
    <col min="6443" max="6443" width="4.42578125" style="17" customWidth="1"/>
    <col min="6444" max="6656" width="11.5703125" style="17"/>
    <col min="6657" max="6657" width="1.85546875" style="17" customWidth="1"/>
    <col min="6658" max="6658" width="32" style="17" customWidth="1"/>
    <col min="6659" max="6659" width="8" style="17" customWidth="1"/>
    <col min="6660" max="6660" width="8.42578125" style="17" customWidth="1"/>
    <col min="6661" max="6663" width="4.5703125" style="17" customWidth="1"/>
    <col min="6664" max="6664" width="7.140625" style="17" customWidth="1"/>
    <col min="6665" max="6665" width="7.42578125" style="17" customWidth="1"/>
    <col min="6666" max="6666" width="7.85546875" style="17" customWidth="1"/>
    <col min="6667" max="6667" width="8.42578125" style="17" customWidth="1"/>
    <col min="6668" max="6668" width="4.5703125" style="17" customWidth="1"/>
    <col min="6669" max="6669" width="7.85546875" style="17" customWidth="1"/>
    <col min="6670" max="6670" width="7.42578125" style="17" customWidth="1"/>
    <col min="6671" max="6671" width="8.140625" style="17" customWidth="1"/>
    <col min="6672" max="6672" width="7.85546875" style="17" customWidth="1"/>
    <col min="6673" max="6673" width="4.5703125" style="17" customWidth="1"/>
    <col min="6674" max="6674" width="5.5703125" style="17" customWidth="1"/>
    <col min="6675" max="6675" width="9.140625" style="17" customWidth="1"/>
    <col min="6676" max="6676" width="7" style="17" customWidth="1"/>
    <col min="6677" max="6677" width="8.42578125" style="17" customWidth="1"/>
    <col min="6678" max="6678" width="9" style="17" customWidth="1"/>
    <col min="6679" max="6681" width="4.5703125" style="17" customWidth="1"/>
    <col min="6682" max="6682" width="7.140625" style="17" customWidth="1"/>
    <col min="6683" max="6683" width="8.5703125" style="17" customWidth="1"/>
    <col min="6684" max="6687" width="4.5703125" style="17" customWidth="1"/>
    <col min="6688" max="6689" width="11.5703125" style="17"/>
    <col min="6690" max="6690" width="7.140625" style="17" customWidth="1"/>
    <col min="6691" max="6691" width="7.42578125" style="17" customWidth="1"/>
    <col min="6692" max="6692" width="6.5703125" style="17" customWidth="1"/>
    <col min="6693" max="6693" width="8.140625" style="17" customWidth="1"/>
    <col min="6694" max="6694" width="9.140625" style="17" customWidth="1"/>
    <col min="6695" max="6695" width="11.5703125" style="17"/>
    <col min="6696" max="6696" width="4.42578125" style="17" customWidth="1"/>
    <col min="6697" max="6697" width="4.85546875" style="17" customWidth="1"/>
    <col min="6698" max="6698" width="3.5703125" style="17" customWidth="1"/>
    <col min="6699" max="6699" width="4.42578125" style="17" customWidth="1"/>
    <col min="6700" max="6912" width="11.5703125" style="17"/>
    <col min="6913" max="6913" width="1.85546875" style="17" customWidth="1"/>
    <col min="6914" max="6914" width="32" style="17" customWidth="1"/>
    <col min="6915" max="6915" width="8" style="17" customWidth="1"/>
    <col min="6916" max="6916" width="8.42578125" style="17" customWidth="1"/>
    <col min="6917" max="6919" width="4.5703125" style="17" customWidth="1"/>
    <col min="6920" max="6920" width="7.140625" style="17" customWidth="1"/>
    <col min="6921" max="6921" width="7.42578125" style="17" customWidth="1"/>
    <col min="6922" max="6922" width="7.85546875" style="17" customWidth="1"/>
    <col min="6923" max="6923" width="8.42578125" style="17" customWidth="1"/>
    <col min="6924" max="6924" width="4.5703125" style="17" customWidth="1"/>
    <col min="6925" max="6925" width="7.85546875" style="17" customWidth="1"/>
    <col min="6926" max="6926" width="7.42578125" style="17" customWidth="1"/>
    <col min="6927" max="6927" width="8.140625" style="17" customWidth="1"/>
    <col min="6928" max="6928" width="7.85546875" style="17" customWidth="1"/>
    <col min="6929" max="6929" width="4.5703125" style="17" customWidth="1"/>
    <col min="6930" max="6930" width="5.5703125" style="17" customWidth="1"/>
    <col min="6931" max="6931" width="9.140625" style="17" customWidth="1"/>
    <col min="6932" max="6932" width="7" style="17" customWidth="1"/>
    <col min="6933" max="6933" width="8.42578125" style="17" customWidth="1"/>
    <col min="6934" max="6934" width="9" style="17" customWidth="1"/>
    <col min="6935" max="6937" width="4.5703125" style="17" customWidth="1"/>
    <col min="6938" max="6938" width="7.140625" style="17" customWidth="1"/>
    <col min="6939" max="6939" width="8.5703125" style="17" customWidth="1"/>
    <col min="6940" max="6943" width="4.5703125" style="17" customWidth="1"/>
    <col min="6944" max="6945" width="11.5703125" style="17"/>
    <col min="6946" max="6946" width="7.140625" style="17" customWidth="1"/>
    <col min="6947" max="6947" width="7.42578125" style="17" customWidth="1"/>
    <col min="6948" max="6948" width="6.5703125" style="17" customWidth="1"/>
    <col min="6949" max="6949" width="8.140625" style="17" customWidth="1"/>
    <col min="6950" max="6950" width="9.140625" style="17" customWidth="1"/>
    <col min="6951" max="6951" width="11.5703125" style="17"/>
    <col min="6952" max="6952" width="4.42578125" style="17" customWidth="1"/>
    <col min="6953" max="6953" width="4.85546875" style="17" customWidth="1"/>
    <col min="6954" max="6954" width="3.5703125" style="17" customWidth="1"/>
    <col min="6955" max="6955" width="4.42578125" style="17" customWidth="1"/>
    <col min="6956" max="7168" width="11.5703125" style="17"/>
    <col min="7169" max="7169" width="1.85546875" style="17" customWidth="1"/>
    <col min="7170" max="7170" width="32" style="17" customWidth="1"/>
    <col min="7171" max="7171" width="8" style="17" customWidth="1"/>
    <col min="7172" max="7172" width="8.42578125" style="17" customWidth="1"/>
    <col min="7173" max="7175" width="4.5703125" style="17" customWidth="1"/>
    <col min="7176" max="7176" width="7.140625" style="17" customWidth="1"/>
    <col min="7177" max="7177" width="7.42578125" style="17" customWidth="1"/>
    <col min="7178" max="7178" width="7.85546875" style="17" customWidth="1"/>
    <col min="7179" max="7179" width="8.42578125" style="17" customWidth="1"/>
    <col min="7180" max="7180" width="4.5703125" style="17" customWidth="1"/>
    <col min="7181" max="7181" width="7.85546875" style="17" customWidth="1"/>
    <col min="7182" max="7182" width="7.42578125" style="17" customWidth="1"/>
    <col min="7183" max="7183" width="8.140625" style="17" customWidth="1"/>
    <col min="7184" max="7184" width="7.85546875" style="17" customWidth="1"/>
    <col min="7185" max="7185" width="4.5703125" style="17" customWidth="1"/>
    <col min="7186" max="7186" width="5.5703125" style="17" customWidth="1"/>
    <col min="7187" max="7187" width="9.140625" style="17" customWidth="1"/>
    <col min="7188" max="7188" width="7" style="17" customWidth="1"/>
    <col min="7189" max="7189" width="8.42578125" style="17" customWidth="1"/>
    <col min="7190" max="7190" width="9" style="17" customWidth="1"/>
    <col min="7191" max="7193" width="4.5703125" style="17" customWidth="1"/>
    <col min="7194" max="7194" width="7.140625" style="17" customWidth="1"/>
    <col min="7195" max="7195" width="8.5703125" style="17" customWidth="1"/>
    <col min="7196" max="7199" width="4.5703125" style="17" customWidth="1"/>
    <col min="7200" max="7201" width="11.5703125" style="17"/>
    <col min="7202" max="7202" width="7.140625" style="17" customWidth="1"/>
    <col min="7203" max="7203" width="7.42578125" style="17" customWidth="1"/>
    <col min="7204" max="7204" width="6.5703125" style="17" customWidth="1"/>
    <col min="7205" max="7205" width="8.140625" style="17" customWidth="1"/>
    <col min="7206" max="7206" width="9.140625" style="17" customWidth="1"/>
    <col min="7207" max="7207" width="11.5703125" style="17"/>
    <col min="7208" max="7208" width="4.42578125" style="17" customWidth="1"/>
    <col min="7209" max="7209" width="4.85546875" style="17" customWidth="1"/>
    <col min="7210" max="7210" width="3.5703125" style="17" customWidth="1"/>
    <col min="7211" max="7211" width="4.42578125" style="17" customWidth="1"/>
    <col min="7212" max="7424" width="11.5703125" style="17"/>
    <col min="7425" max="7425" width="1.85546875" style="17" customWidth="1"/>
    <col min="7426" max="7426" width="32" style="17" customWidth="1"/>
    <col min="7427" max="7427" width="8" style="17" customWidth="1"/>
    <col min="7428" max="7428" width="8.42578125" style="17" customWidth="1"/>
    <col min="7429" max="7431" width="4.5703125" style="17" customWidth="1"/>
    <col min="7432" max="7432" width="7.140625" style="17" customWidth="1"/>
    <col min="7433" max="7433" width="7.42578125" style="17" customWidth="1"/>
    <col min="7434" max="7434" width="7.85546875" style="17" customWidth="1"/>
    <col min="7435" max="7435" width="8.42578125" style="17" customWidth="1"/>
    <col min="7436" max="7436" width="4.5703125" style="17" customWidth="1"/>
    <col min="7437" max="7437" width="7.85546875" style="17" customWidth="1"/>
    <col min="7438" max="7438" width="7.42578125" style="17" customWidth="1"/>
    <col min="7439" max="7439" width="8.140625" style="17" customWidth="1"/>
    <col min="7440" max="7440" width="7.85546875" style="17" customWidth="1"/>
    <col min="7441" max="7441" width="4.5703125" style="17" customWidth="1"/>
    <col min="7442" max="7442" width="5.5703125" style="17" customWidth="1"/>
    <col min="7443" max="7443" width="9.140625" style="17" customWidth="1"/>
    <col min="7444" max="7444" width="7" style="17" customWidth="1"/>
    <col min="7445" max="7445" width="8.42578125" style="17" customWidth="1"/>
    <col min="7446" max="7446" width="9" style="17" customWidth="1"/>
    <col min="7447" max="7449" width="4.5703125" style="17" customWidth="1"/>
    <col min="7450" max="7450" width="7.140625" style="17" customWidth="1"/>
    <col min="7451" max="7451" width="8.5703125" style="17" customWidth="1"/>
    <col min="7452" max="7455" width="4.5703125" style="17" customWidth="1"/>
    <col min="7456" max="7457" width="11.5703125" style="17"/>
    <col min="7458" max="7458" width="7.140625" style="17" customWidth="1"/>
    <col min="7459" max="7459" width="7.42578125" style="17" customWidth="1"/>
    <col min="7460" max="7460" width="6.5703125" style="17" customWidth="1"/>
    <col min="7461" max="7461" width="8.140625" style="17" customWidth="1"/>
    <col min="7462" max="7462" width="9.140625" style="17" customWidth="1"/>
    <col min="7463" max="7463" width="11.5703125" style="17"/>
    <col min="7464" max="7464" width="4.42578125" style="17" customWidth="1"/>
    <col min="7465" max="7465" width="4.85546875" style="17" customWidth="1"/>
    <col min="7466" max="7466" width="3.5703125" style="17" customWidth="1"/>
    <col min="7467" max="7467" width="4.42578125" style="17" customWidth="1"/>
    <col min="7468" max="7680" width="11.5703125" style="17"/>
    <col min="7681" max="7681" width="1.85546875" style="17" customWidth="1"/>
    <col min="7682" max="7682" width="32" style="17" customWidth="1"/>
    <col min="7683" max="7683" width="8" style="17" customWidth="1"/>
    <col min="7684" max="7684" width="8.42578125" style="17" customWidth="1"/>
    <col min="7685" max="7687" width="4.5703125" style="17" customWidth="1"/>
    <col min="7688" max="7688" width="7.140625" style="17" customWidth="1"/>
    <col min="7689" max="7689" width="7.42578125" style="17" customWidth="1"/>
    <col min="7690" max="7690" width="7.85546875" style="17" customWidth="1"/>
    <col min="7691" max="7691" width="8.42578125" style="17" customWidth="1"/>
    <col min="7692" max="7692" width="4.5703125" style="17" customWidth="1"/>
    <col min="7693" max="7693" width="7.85546875" style="17" customWidth="1"/>
    <col min="7694" max="7694" width="7.42578125" style="17" customWidth="1"/>
    <col min="7695" max="7695" width="8.140625" style="17" customWidth="1"/>
    <col min="7696" max="7696" width="7.85546875" style="17" customWidth="1"/>
    <col min="7697" max="7697" width="4.5703125" style="17" customWidth="1"/>
    <col min="7698" max="7698" width="5.5703125" style="17" customWidth="1"/>
    <col min="7699" max="7699" width="9.140625" style="17" customWidth="1"/>
    <col min="7700" max="7700" width="7" style="17" customWidth="1"/>
    <col min="7701" max="7701" width="8.42578125" style="17" customWidth="1"/>
    <col min="7702" max="7702" width="9" style="17" customWidth="1"/>
    <col min="7703" max="7705" width="4.5703125" style="17" customWidth="1"/>
    <col min="7706" max="7706" width="7.140625" style="17" customWidth="1"/>
    <col min="7707" max="7707" width="8.5703125" style="17" customWidth="1"/>
    <col min="7708" max="7711" width="4.5703125" style="17" customWidth="1"/>
    <col min="7712" max="7713" width="11.5703125" style="17"/>
    <col min="7714" max="7714" width="7.140625" style="17" customWidth="1"/>
    <col min="7715" max="7715" width="7.42578125" style="17" customWidth="1"/>
    <col min="7716" max="7716" width="6.5703125" style="17" customWidth="1"/>
    <col min="7717" max="7717" width="8.140625" style="17" customWidth="1"/>
    <col min="7718" max="7718" width="9.140625" style="17" customWidth="1"/>
    <col min="7719" max="7719" width="11.5703125" style="17"/>
    <col min="7720" max="7720" width="4.42578125" style="17" customWidth="1"/>
    <col min="7721" max="7721" width="4.85546875" style="17" customWidth="1"/>
    <col min="7722" max="7722" width="3.5703125" style="17" customWidth="1"/>
    <col min="7723" max="7723" width="4.42578125" style="17" customWidth="1"/>
    <col min="7724" max="7936" width="11.5703125" style="17"/>
    <col min="7937" max="7937" width="1.85546875" style="17" customWidth="1"/>
    <col min="7938" max="7938" width="32" style="17" customWidth="1"/>
    <col min="7939" max="7939" width="8" style="17" customWidth="1"/>
    <col min="7940" max="7940" width="8.42578125" style="17" customWidth="1"/>
    <col min="7941" max="7943" width="4.5703125" style="17" customWidth="1"/>
    <col min="7944" max="7944" width="7.140625" style="17" customWidth="1"/>
    <col min="7945" max="7945" width="7.42578125" style="17" customWidth="1"/>
    <col min="7946" max="7946" width="7.85546875" style="17" customWidth="1"/>
    <col min="7947" max="7947" width="8.42578125" style="17" customWidth="1"/>
    <col min="7948" max="7948" width="4.5703125" style="17" customWidth="1"/>
    <col min="7949" max="7949" width="7.85546875" style="17" customWidth="1"/>
    <col min="7950" max="7950" width="7.42578125" style="17" customWidth="1"/>
    <col min="7951" max="7951" width="8.140625" style="17" customWidth="1"/>
    <col min="7952" max="7952" width="7.85546875" style="17" customWidth="1"/>
    <col min="7953" max="7953" width="4.5703125" style="17" customWidth="1"/>
    <col min="7954" max="7954" width="5.5703125" style="17" customWidth="1"/>
    <col min="7955" max="7955" width="9.140625" style="17" customWidth="1"/>
    <col min="7956" max="7956" width="7" style="17" customWidth="1"/>
    <col min="7957" max="7957" width="8.42578125" style="17" customWidth="1"/>
    <col min="7958" max="7958" width="9" style="17" customWidth="1"/>
    <col min="7959" max="7961" width="4.5703125" style="17" customWidth="1"/>
    <col min="7962" max="7962" width="7.140625" style="17" customWidth="1"/>
    <col min="7963" max="7963" width="8.5703125" style="17" customWidth="1"/>
    <col min="7964" max="7967" width="4.5703125" style="17" customWidth="1"/>
    <col min="7968" max="7969" width="11.5703125" style="17"/>
    <col min="7970" max="7970" width="7.140625" style="17" customWidth="1"/>
    <col min="7971" max="7971" width="7.42578125" style="17" customWidth="1"/>
    <col min="7972" max="7972" width="6.5703125" style="17" customWidth="1"/>
    <col min="7973" max="7973" width="8.140625" style="17" customWidth="1"/>
    <col min="7974" max="7974" width="9.140625" style="17" customWidth="1"/>
    <col min="7975" max="7975" width="11.5703125" style="17"/>
    <col min="7976" max="7976" width="4.42578125" style="17" customWidth="1"/>
    <col min="7977" max="7977" width="4.85546875" style="17" customWidth="1"/>
    <col min="7978" max="7978" width="3.5703125" style="17" customWidth="1"/>
    <col min="7979" max="7979" width="4.42578125" style="17" customWidth="1"/>
    <col min="7980" max="8192" width="11.5703125" style="17"/>
    <col min="8193" max="8193" width="1.85546875" style="17" customWidth="1"/>
    <col min="8194" max="8194" width="32" style="17" customWidth="1"/>
    <col min="8195" max="8195" width="8" style="17" customWidth="1"/>
    <col min="8196" max="8196" width="8.42578125" style="17" customWidth="1"/>
    <col min="8197" max="8199" width="4.5703125" style="17" customWidth="1"/>
    <col min="8200" max="8200" width="7.140625" style="17" customWidth="1"/>
    <col min="8201" max="8201" width="7.42578125" style="17" customWidth="1"/>
    <col min="8202" max="8202" width="7.85546875" style="17" customWidth="1"/>
    <col min="8203" max="8203" width="8.42578125" style="17" customWidth="1"/>
    <col min="8204" max="8204" width="4.5703125" style="17" customWidth="1"/>
    <col min="8205" max="8205" width="7.85546875" style="17" customWidth="1"/>
    <col min="8206" max="8206" width="7.42578125" style="17" customWidth="1"/>
    <col min="8207" max="8207" width="8.140625" style="17" customWidth="1"/>
    <col min="8208" max="8208" width="7.85546875" style="17" customWidth="1"/>
    <col min="8209" max="8209" width="4.5703125" style="17" customWidth="1"/>
    <col min="8210" max="8210" width="5.5703125" style="17" customWidth="1"/>
    <col min="8211" max="8211" width="9.140625" style="17" customWidth="1"/>
    <col min="8212" max="8212" width="7" style="17" customWidth="1"/>
    <col min="8213" max="8213" width="8.42578125" style="17" customWidth="1"/>
    <col min="8214" max="8214" width="9" style="17" customWidth="1"/>
    <col min="8215" max="8217" width="4.5703125" style="17" customWidth="1"/>
    <col min="8218" max="8218" width="7.140625" style="17" customWidth="1"/>
    <col min="8219" max="8219" width="8.5703125" style="17" customWidth="1"/>
    <col min="8220" max="8223" width="4.5703125" style="17" customWidth="1"/>
    <col min="8224" max="8225" width="11.5703125" style="17"/>
    <col min="8226" max="8226" width="7.140625" style="17" customWidth="1"/>
    <col min="8227" max="8227" width="7.42578125" style="17" customWidth="1"/>
    <col min="8228" max="8228" width="6.5703125" style="17" customWidth="1"/>
    <col min="8229" max="8229" width="8.140625" style="17" customWidth="1"/>
    <col min="8230" max="8230" width="9.140625" style="17" customWidth="1"/>
    <col min="8231" max="8231" width="11.5703125" style="17"/>
    <col min="8232" max="8232" width="4.42578125" style="17" customWidth="1"/>
    <col min="8233" max="8233" width="4.85546875" style="17" customWidth="1"/>
    <col min="8234" max="8234" width="3.5703125" style="17" customWidth="1"/>
    <col min="8235" max="8235" width="4.42578125" style="17" customWidth="1"/>
    <col min="8236" max="8448" width="11.5703125" style="17"/>
    <col min="8449" max="8449" width="1.85546875" style="17" customWidth="1"/>
    <col min="8450" max="8450" width="32" style="17" customWidth="1"/>
    <col min="8451" max="8451" width="8" style="17" customWidth="1"/>
    <col min="8452" max="8452" width="8.42578125" style="17" customWidth="1"/>
    <col min="8453" max="8455" width="4.5703125" style="17" customWidth="1"/>
    <col min="8456" max="8456" width="7.140625" style="17" customWidth="1"/>
    <col min="8457" max="8457" width="7.42578125" style="17" customWidth="1"/>
    <col min="8458" max="8458" width="7.85546875" style="17" customWidth="1"/>
    <col min="8459" max="8459" width="8.42578125" style="17" customWidth="1"/>
    <col min="8460" max="8460" width="4.5703125" style="17" customWidth="1"/>
    <col min="8461" max="8461" width="7.85546875" style="17" customWidth="1"/>
    <col min="8462" max="8462" width="7.42578125" style="17" customWidth="1"/>
    <col min="8463" max="8463" width="8.140625" style="17" customWidth="1"/>
    <col min="8464" max="8464" width="7.85546875" style="17" customWidth="1"/>
    <col min="8465" max="8465" width="4.5703125" style="17" customWidth="1"/>
    <col min="8466" max="8466" width="5.5703125" style="17" customWidth="1"/>
    <col min="8467" max="8467" width="9.140625" style="17" customWidth="1"/>
    <col min="8468" max="8468" width="7" style="17" customWidth="1"/>
    <col min="8469" max="8469" width="8.42578125" style="17" customWidth="1"/>
    <col min="8470" max="8470" width="9" style="17" customWidth="1"/>
    <col min="8471" max="8473" width="4.5703125" style="17" customWidth="1"/>
    <col min="8474" max="8474" width="7.140625" style="17" customWidth="1"/>
    <col min="8475" max="8475" width="8.5703125" style="17" customWidth="1"/>
    <col min="8476" max="8479" width="4.5703125" style="17" customWidth="1"/>
    <col min="8480" max="8481" width="11.5703125" style="17"/>
    <col min="8482" max="8482" width="7.140625" style="17" customWidth="1"/>
    <col min="8483" max="8483" width="7.42578125" style="17" customWidth="1"/>
    <col min="8484" max="8484" width="6.5703125" style="17" customWidth="1"/>
    <col min="8485" max="8485" width="8.140625" style="17" customWidth="1"/>
    <col min="8486" max="8486" width="9.140625" style="17" customWidth="1"/>
    <col min="8487" max="8487" width="11.5703125" style="17"/>
    <col min="8488" max="8488" width="4.42578125" style="17" customWidth="1"/>
    <col min="8489" max="8489" width="4.85546875" style="17" customWidth="1"/>
    <col min="8490" max="8490" width="3.5703125" style="17" customWidth="1"/>
    <col min="8491" max="8491" width="4.42578125" style="17" customWidth="1"/>
    <col min="8492" max="8704" width="11.5703125" style="17"/>
    <col min="8705" max="8705" width="1.85546875" style="17" customWidth="1"/>
    <col min="8706" max="8706" width="32" style="17" customWidth="1"/>
    <col min="8707" max="8707" width="8" style="17" customWidth="1"/>
    <col min="8708" max="8708" width="8.42578125" style="17" customWidth="1"/>
    <col min="8709" max="8711" width="4.5703125" style="17" customWidth="1"/>
    <col min="8712" max="8712" width="7.140625" style="17" customWidth="1"/>
    <col min="8713" max="8713" width="7.42578125" style="17" customWidth="1"/>
    <col min="8714" max="8714" width="7.85546875" style="17" customWidth="1"/>
    <col min="8715" max="8715" width="8.42578125" style="17" customWidth="1"/>
    <col min="8716" max="8716" width="4.5703125" style="17" customWidth="1"/>
    <col min="8717" max="8717" width="7.85546875" style="17" customWidth="1"/>
    <col min="8718" max="8718" width="7.42578125" style="17" customWidth="1"/>
    <col min="8719" max="8719" width="8.140625" style="17" customWidth="1"/>
    <col min="8720" max="8720" width="7.85546875" style="17" customWidth="1"/>
    <col min="8721" max="8721" width="4.5703125" style="17" customWidth="1"/>
    <col min="8722" max="8722" width="5.5703125" style="17" customWidth="1"/>
    <col min="8723" max="8723" width="9.140625" style="17" customWidth="1"/>
    <col min="8724" max="8724" width="7" style="17" customWidth="1"/>
    <col min="8725" max="8725" width="8.42578125" style="17" customWidth="1"/>
    <col min="8726" max="8726" width="9" style="17" customWidth="1"/>
    <col min="8727" max="8729" width="4.5703125" style="17" customWidth="1"/>
    <col min="8730" max="8730" width="7.140625" style="17" customWidth="1"/>
    <col min="8731" max="8731" width="8.5703125" style="17" customWidth="1"/>
    <col min="8732" max="8735" width="4.5703125" style="17" customWidth="1"/>
    <col min="8736" max="8737" width="11.5703125" style="17"/>
    <col min="8738" max="8738" width="7.140625" style="17" customWidth="1"/>
    <col min="8739" max="8739" width="7.42578125" style="17" customWidth="1"/>
    <col min="8740" max="8740" width="6.5703125" style="17" customWidth="1"/>
    <col min="8741" max="8741" width="8.140625" style="17" customWidth="1"/>
    <col min="8742" max="8742" width="9.140625" style="17" customWidth="1"/>
    <col min="8743" max="8743" width="11.5703125" style="17"/>
    <col min="8744" max="8744" width="4.42578125" style="17" customWidth="1"/>
    <col min="8745" max="8745" width="4.85546875" style="17" customWidth="1"/>
    <col min="8746" max="8746" width="3.5703125" style="17" customWidth="1"/>
    <col min="8747" max="8747" width="4.42578125" style="17" customWidth="1"/>
    <col min="8748" max="8960" width="11.5703125" style="17"/>
    <col min="8961" max="8961" width="1.85546875" style="17" customWidth="1"/>
    <col min="8962" max="8962" width="32" style="17" customWidth="1"/>
    <col min="8963" max="8963" width="8" style="17" customWidth="1"/>
    <col min="8964" max="8964" width="8.42578125" style="17" customWidth="1"/>
    <col min="8965" max="8967" width="4.5703125" style="17" customWidth="1"/>
    <col min="8968" max="8968" width="7.140625" style="17" customWidth="1"/>
    <col min="8969" max="8969" width="7.42578125" style="17" customWidth="1"/>
    <col min="8970" max="8970" width="7.85546875" style="17" customWidth="1"/>
    <col min="8971" max="8971" width="8.42578125" style="17" customWidth="1"/>
    <col min="8972" max="8972" width="4.5703125" style="17" customWidth="1"/>
    <col min="8973" max="8973" width="7.85546875" style="17" customWidth="1"/>
    <col min="8974" max="8974" width="7.42578125" style="17" customWidth="1"/>
    <col min="8975" max="8975" width="8.140625" style="17" customWidth="1"/>
    <col min="8976" max="8976" width="7.85546875" style="17" customWidth="1"/>
    <col min="8977" max="8977" width="4.5703125" style="17" customWidth="1"/>
    <col min="8978" max="8978" width="5.5703125" style="17" customWidth="1"/>
    <col min="8979" max="8979" width="9.140625" style="17" customWidth="1"/>
    <col min="8980" max="8980" width="7" style="17" customWidth="1"/>
    <col min="8981" max="8981" width="8.42578125" style="17" customWidth="1"/>
    <col min="8982" max="8982" width="9" style="17" customWidth="1"/>
    <col min="8983" max="8985" width="4.5703125" style="17" customWidth="1"/>
    <col min="8986" max="8986" width="7.140625" style="17" customWidth="1"/>
    <col min="8987" max="8987" width="8.5703125" style="17" customWidth="1"/>
    <col min="8988" max="8991" width="4.5703125" style="17" customWidth="1"/>
    <col min="8992" max="8993" width="11.5703125" style="17"/>
    <col min="8994" max="8994" width="7.140625" style="17" customWidth="1"/>
    <col min="8995" max="8995" width="7.42578125" style="17" customWidth="1"/>
    <col min="8996" max="8996" width="6.5703125" style="17" customWidth="1"/>
    <col min="8997" max="8997" width="8.140625" style="17" customWidth="1"/>
    <col min="8998" max="8998" width="9.140625" style="17" customWidth="1"/>
    <col min="8999" max="8999" width="11.5703125" style="17"/>
    <col min="9000" max="9000" width="4.42578125" style="17" customWidth="1"/>
    <col min="9001" max="9001" width="4.85546875" style="17" customWidth="1"/>
    <col min="9002" max="9002" width="3.5703125" style="17" customWidth="1"/>
    <col min="9003" max="9003" width="4.42578125" style="17" customWidth="1"/>
    <col min="9004" max="9216" width="11.5703125" style="17"/>
    <col min="9217" max="9217" width="1.85546875" style="17" customWidth="1"/>
    <col min="9218" max="9218" width="32" style="17" customWidth="1"/>
    <col min="9219" max="9219" width="8" style="17" customWidth="1"/>
    <col min="9220" max="9220" width="8.42578125" style="17" customWidth="1"/>
    <col min="9221" max="9223" width="4.5703125" style="17" customWidth="1"/>
    <col min="9224" max="9224" width="7.140625" style="17" customWidth="1"/>
    <col min="9225" max="9225" width="7.42578125" style="17" customWidth="1"/>
    <col min="9226" max="9226" width="7.85546875" style="17" customWidth="1"/>
    <col min="9227" max="9227" width="8.42578125" style="17" customWidth="1"/>
    <col min="9228" max="9228" width="4.5703125" style="17" customWidth="1"/>
    <col min="9229" max="9229" width="7.85546875" style="17" customWidth="1"/>
    <col min="9230" max="9230" width="7.42578125" style="17" customWidth="1"/>
    <col min="9231" max="9231" width="8.140625" style="17" customWidth="1"/>
    <col min="9232" max="9232" width="7.85546875" style="17" customWidth="1"/>
    <col min="9233" max="9233" width="4.5703125" style="17" customWidth="1"/>
    <col min="9234" max="9234" width="5.5703125" style="17" customWidth="1"/>
    <col min="9235" max="9235" width="9.140625" style="17" customWidth="1"/>
    <col min="9236" max="9236" width="7" style="17" customWidth="1"/>
    <col min="9237" max="9237" width="8.42578125" style="17" customWidth="1"/>
    <col min="9238" max="9238" width="9" style="17" customWidth="1"/>
    <col min="9239" max="9241" width="4.5703125" style="17" customWidth="1"/>
    <col min="9242" max="9242" width="7.140625" style="17" customWidth="1"/>
    <col min="9243" max="9243" width="8.5703125" style="17" customWidth="1"/>
    <col min="9244" max="9247" width="4.5703125" style="17" customWidth="1"/>
    <col min="9248" max="9249" width="11.5703125" style="17"/>
    <col min="9250" max="9250" width="7.140625" style="17" customWidth="1"/>
    <col min="9251" max="9251" width="7.42578125" style="17" customWidth="1"/>
    <col min="9252" max="9252" width="6.5703125" style="17" customWidth="1"/>
    <col min="9253" max="9253" width="8.140625" style="17" customWidth="1"/>
    <col min="9254" max="9254" width="9.140625" style="17" customWidth="1"/>
    <col min="9255" max="9255" width="11.5703125" style="17"/>
    <col min="9256" max="9256" width="4.42578125" style="17" customWidth="1"/>
    <col min="9257" max="9257" width="4.85546875" style="17" customWidth="1"/>
    <col min="9258" max="9258" width="3.5703125" style="17" customWidth="1"/>
    <col min="9259" max="9259" width="4.42578125" style="17" customWidth="1"/>
    <col min="9260" max="9472" width="11.5703125" style="17"/>
    <col min="9473" max="9473" width="1.85546875" style="17" customWidth="1"/>
    <col min="9474" max="9474" width="32" style="17" customWidth="1"/>
    <col min="9475" max="9475" width="8" style="17" customWidth="1"/>
    <col min="9476" max="9476" width="8.42578125" style="17" customWidth="1"/>
    <col min="9477" max="9479" width="4.5703125" style="17" customWidth="1"/>
    <col min="9480" max="9480" width="7.140625" style="17" customWidth="1"/>
    <col min="9481" max="9481" width="7.42578125" style="17" customWidth="1"/>
    <col min="9482" max="9482" width="7.85546875" style="17" customWidth="1"/>
    <col min="9483" max="9483" width="8.42578125" style="17" customWidth="1"/>
    <col min="9484" max="9484" width="4.5703125" style="17" customWidth="1"/>
    <col min="9485" max="9485" width="7.85546875" style="17" customWidth="1"/>
    <col min="9486" max="9486" width="7.42578125" style="17" customWidth="1"/>
    <col min="9487" max="9487" width="8.140625" style="17" customWidth="1"/>
    <col min="9488" max="9488" width="7.85546875" style="17" customWidth="1"/>
    <col min="9489" max="9489" width="4.5703125" style="17" customWidth="1"/>
    <col min="9490" max="9490" width="5.5703125" style="17" customWidth="1"/>
    <col min="9491" max="9491" width="9.140625" style="17" customWidth="1"/>
    <col min="9492" max="9492" width="7" style="17" customWidth="1"/>
    <col min="9493" max="9493" width="8.42578125" style="17" customWidth="1"/>
    <col min="9494" max="9494" width="9" style="17" customWidth="1"/>
    <col min="9495" max="9497" width="4.5703125" style="17" customWidth="1"/>
    <col min="9498" max="9498" width="7.140625" style="17" customWidth="1"/>
    <col min="9499" max="9499" width="8.5703125" style="17" customWidth="1"/>
    <col min="9500" max="9503" width="4.5703125" style="17" customWidth="1"/>
    <col min="9504" max="9505" width="11.5703125" style="17"/>
    <col min="9506" max="9506" width="7.140625" style="17" customWidth="1"/>
    <col min="9507" max="9507" width="7.42578125" style="17" customWidth="1"/>
    <col min="9508" max="9508" width="6.5703125" style="17" customWidth="1"/>
    <col min="9509" max="9509" width="8.140625" style="17" customWidth="1"/>
    <col min="9510" max="9510" width="9.140625" style="17" customWidth="1"/>
    <col min="9511" max="9511" width="11.5703125" style="17"/>
    <col min="9512" max="9512" width="4.42578125" style="17" customWidth="1"/>
    <col min="9513" max="9513" width="4.85546875" style="17" customWidth="1"/>
    <col min="9514" max="9514" width="3.5703125" style="17" customWidth="1"/>
    <col min="9515" max="9515" width="4.42578125" style="17" customWidth="1"/>
    <col min="9516" max="9728" width="11.5703125" style="17"/>
    <col min="9729" max="9729" width="1.85546875" style="17" customWidth="1"/>
    <col min="9730" max="9730" width="32" style="17" customWidth="1"/>
    <col min="9731" max="9731" width="8" style="17" customWidth="1"/>
    <col min="9732" max="9732" width="8.42578125" style="17" customWidth="1"/>
    <col min="9733" max="9735" width="4.5703125" style="17" customWidth="1"/>
    <col min="9736" max="9736" width="7.140625" style="17" customWidth="1"/>
    <col min="9737" max="9737" width="7.42578125" style="17" customWidth="1"/>
    <col min="9738" max="9738" width="7.85546875" style="17" customWidth="1"/>
    <col min="9739" max="9739" width="8.42578125" style="17" customWidth="1"/>
    <col min="9740" max="9740" width="4.5703125" style="17" customWidth="1"/>
    <col min="9741" max="9741" width="7.85546875" style="17" customWidth="1"/>
    <col min="9742" max="9742" width="7.42578125" style="17" customWidth="1"/>
    <col min="9743" max="9743" width="8.140625" style="17" customWidth="1"/>
    <col min="9744" max="9744" width="7.85546875" style="17" customWidth="1"/>
    <col min="9745" max="9745" width="4.5703125" style="17" customWidth="1"/>
    <col min="9746" max="9746" width="5.5703125" style="17" customWidth="1"/>
    <col min="9747" max="9747" width="9.140625" style="17" customWidth="1"/>
    <col min="9748" max="9748" width="7" style="17" customWidth="1"/>
    <col min="9749" max="9749" width="8.42578125" style="17" customWidth="1"/>
    <col min="9750" max="9750" width="9" style="17" customWidth="1"/>
    <col min="9751" max="9753" width="4.5703125" style="17" customWidth="1"/>
    <col min="9754" max="9754" width="7.140625" style="17" customWidth="1"/>
    <col min="9755" max="9755" width="8.5703125" style="17" customWidth="1"/>
    <col min="9756" max="9759" width="4.5703125" style="17" customWidth="1"/>
    <col min="9760" max="9761" width="11.5703125" style="17"/>
    <col min="9762" max="9762" width="7.140625" style="17" customWidth="1"/>
    <col min="9763" max="9763" width="7.42578125" style="17" customWidth="1"/>
    <col min="9764" max="9764" width="6.5703125" style="17" customWidth="1"/>
    <col min="9765" max="9765" width="8.140625" style="17" customWidth="1"/>
    <col min="9766" max="9766" width="9.140625" style="17" customWidth="1"/>
    <col min="9767" max="9767" width="11.5703125" style="17"/>
    <col min="9768" max="9768" width="4.42578125" style="17" customWidth="1"/>
    <col min="9769" max="9769" width="4.85546875" style="17" customWidth="1"/>
    <col min="9770" max="9770" width="3.5703125" style="17" customWidth="1"/>
    <col min="9771" max="9771" width="4.42578125" style="17" customWidth="1"/>
    <col min="9772" max="9984" width="11.5703125" style="17"/>
    <col min="9985" max="9985" width="1.85546875" style="17" customWidth="1"/>
    <col min="9986" max="9986" width="32" style="17" customWidth="1"/>
    <col min="9987" max="9987" width="8" style="17" customWidth="1"/>
    <col min="9988" max="9988" width="8.42578125" style="17" customWidth="1"/>
    <col min="9989" max="9991" width="4.5703125" style="17" customWidth="1"/>
    <col min="9992" max="9992" width="7.140625" style="17" customWidth="1"/>
    <col min="9993" max="9993" width="7.42578125" style="17" customWidth="1"/>
    <col min="9994" max="9994" width="7.85546875" style="17" customWidth="1"/>
    <col min="9995" max="9995" width="8.42578125" style="17" customWidth="1"/>
    <col min="9996" max="9996" width="4.5703125" style="17" customWidth="1"/>
    <col min="9997" max="9997" width="7.85546875" style="17" customWidth="1"/>
    <col min="9998" max="9998" width="7.42578125" style="17" customWidth="1"/>
    <col min="9999" max="9999" width="8.140625" style="17" customWidth="1"/>
    <col min="10000" max="10000" width="7.85546875" style="17" customWidth="1"/>
    <col min="10001" max="10001" width="4.5703125" style="17" customWidth="1"/>
    <col min="10002" max="10002" width="5.5703125" style="17" customWidth="1"/>
    <col min="10003" max="10003" width="9.140625" style="17" customWidth="1"/>
    <col min="10004" max="10004" width="7" style="17" customWidth="1"/>
    <col min="10005" max="10005" width="8.42578125" style="17" customWidth="1"/>
    <col min="10006" max="10006" width="9" style="17" customWidth="1"/>
    <col min="10007" max="10009" width="4.5703125" style="17" customWidth="1"/>
    <col min="10010" max="10010" width="7.140625" style="17" customWidth="1"/>
    <col min="10011" max="10011" width="8.5703125" style="17" customWidth="1"/>
    <col min="10012" max="10015" width="4.5703125" style="17" customWidth="1"/>
    <col min="10016" max="10017" width="11.5703125" style="17"/>
    <col min="10018" max="10018" width="7.140625" style="17" customWidth="1"/>
    <col min="10019" max="10019" width="7.42578125" style="17" customWidth="1"/>
    <col min="10020" max="10020" width="6.5703125" style="17" customWidth="1"/>
    <col min="10021" max="10021" width="8.140625" style="17" customWidth="1"/>
    <col min="10022" max="10022" width="9.140625" style="17" customWidth="1"/>
    <col min="10023" max="10023" width="11.5703125" style="17"/>
    <col min="10024" max="10024" width="4.42578125" style="17" customWidth="1"/>
    <col min="10025" max="10025" width="4.85546875" style="17" customWidth="1"/>
    <col min="10026" max="10026" width="3.5703125" style="17" customWidth="1"/>
    <col min="10027" max="10027" width="4.42578125" style="17" customWidth="1"/>
    <col min="10028" max="10240" width="11.5703125" style="17"/>
    <col min="10241" max="10241" width="1.85546875" style="17" customWidth="1"/>
    <col min="10242" max="10242" width="32" style="17" customWidth="1"/>
    <col min="10243" max="10243" width="8" style="17" customWidth="1"/>
    <col min="10244" max="10244" width="8.42578125" style="17" customWidth="1"/>
    <col min="10245" max="10247" width="4.5703125" style="17" customWidth="1"/>
    <col min="10248" max="10248" width="7.140625" style="17" customWidth="1"/>
    <col min="10249" max="10249" width="7.42578125" style="17" customWidth="1"/>
    <col min="10250" max="10250" width="7.85546875" style="17" customWidth="1"/>
    <col min="10251" max="10251" width="8.42578125" style="17" customWidth="1"/>
    <col min="10252" max="10252" width="4.5703125" style="17" customWidth="1"/>
    <col min="10253" max="10253" width="7.85546875" style="17" customWidth="1"/>
    <col min="10254" max="10254" width="7.42578125" style="17" customWidth="1"/>
    <col min="10255" max="10255" width="8.140625" style="17" customWidth="1"/>
    <col min="10256" max="10256" width="7.85546875" style="17" customWidth="1"/>
    <col min="10257" max="10257" width="4.5703125" style="17" customWidth="1"/>
    <col min="10258" max="10258" width="5.5703125" style="17" customWidth="1"/>
    <col min="10259" max="10259" width="9.140625" style="17" customWidth="1"/>
    <col min="10260" max="10260" width="7" style="17" customWidth="1"/>
    <col min="10261" max="10261" width="8.42578125" style="17" customWidth="1"/>
    <col min="10262" max="10262" width="9" style="17" customWidth="1"/>
    <col min="10263" max="10265" width="4.5703125" style="17" customWidth="1"/>
    <col min="10266" max="10266" width="7.140625" style="17" customWidth="1"/>
    <col min="10267" max="10267" width="8.5703125" style="17" customWidth="1"/>
    <col min="10268" max="10271" width="4.5703125" style="17" customWidth="1"/>
    <col min="10272" max="10273" width="11.5703125" style="17"/>
    <col min="10274" max="10274" width="7.140625" style="17" customWidth="1"/>
    <col min="10275" max="10275" width="7.42578125" style="17" customWidth="1"/>
    <col min="10276" max="10276" width="6.5703125" style="17" customWidth="1"/>
    <col min="10277" max="10277" width="8.140625" style="17" customWidth="1"/>
    <col min="10278" max="10278" width="9.140625" style="17" customWidth="1"/>
    <col min="10279" max="10279" width="11.5703125" style="17"/>
    <col min="10280" max="10280" width="4.42578125" style="17" customWidth="1"/>
    <col min="10281" max="10281" width="4.85546875" style="17" customWidth="1"/>
    <col min="10282" max="10282" width="3.5703125" style="17" customWidth="1"/>
    <col min="10283" max="10283" width="4.42578125" style="17" customWidth="1"/>
    <col min="10284" max="10496" width="11.5703125" style="17"/>
    <col min="10497" max="10497" width="1.85546875" style="17" customWidth="1"/>
    <col min="10498" max="10498" width="32" style="17" customWidth="1"/>
    <col min="10499" max="10499" width="8" style="17" customWidth="1"/>
    <col min="10500" max="10500" width="8.42578125" style="17" customWidth="1"/>
    <col min="10501" max="10503" width="4.5703125" style="17" customWidth="1"/>
    <col min="10504" max="10504" width="7.140625" style="17" customWidth="1"/>
    <col min="10505" max="10505" width="7.42578125" style="17" customWidth="1"/>
    <col min="10506" max="10506" width="7.85546875" style="17" customWidth="1"/>
    <col min="10507" max="10507" width="8.42578125" style="17" customWidth="1"/>
    <col min="10508" max="10508" width="4.5703125" style="17" customWidth="1"/>
    <col min="10509" max="10509" width="7.85546875" style="17" customWidth="1"/>
    <col min="10510" max="10510" width="7.42578125" style="17" customWidth="1"/>
    <col min="10511" max="10511" width="8.140625" style="17" customWidth="1"/>
    <col min="10512" max="10512" width="7.85546875" style="17" customWidth="1"/>
    <col min="10513" max="10513" width="4.5703125" style="17" customWidth="1"/>
    <col min="10514" max="10514" width="5.5703125" style="17" customWidth="1"/>
    <col min="10515" max="10515" width="9.140625" style="17" customWidth="1"/>
    <col min="10516" max="10516" width="7" style="17" customWidth="1"/>
    <col min="10517" max="10517" width="8.42578125" style="17" customWidth="1"/>
    <col min="10518" max="10518" width="9" style="17" customWidth="1"/>
    <col min="10519" max="10521" width="4.5703125" style="17" customWidth="1"/>
    <col min="10522" max="10522" width="7.140625" style="17" customWidth="1"/>
    <col min="10523" max="10523" width="8.5703125" style="17" customWidth="1"/>
    <col min="10524" max="10527" width="4.5703125" style="17" customWidth="1"/>
    <col min="10528" max="10529" width="11.5703125" style="17"/>
    <col min="10530" max="10530" width="7.140625" style="17" customWidth="1"/>
    <col min="10531" max="10531" width="7.42578125" style="17" customWidth="1"/>
    <col min="10532" max="10532" width="6.5703125" style="17" customWidth="1"/>
    <col min="10533" max="10533" width="8.140625" style="17" customWidth="1"/>
    <col min="10534" max="10534" width="9.140625" style="17" customWidth="1"/>
    <col min="10535" max="10535" width="11.5703125" style="17"/>
    <col min="10536" max="10536" width="4.42578125" style="17" customWidth="1"/>
    <col min="10537" max="10537" width="4.85546875" style="17" customWidth="1"/>
    <col min="10538" max="10538" width="3.5703125" style="17" customWidth="1"/>
    <col min="10539" max="10539" width="4.42578125" style="17" customWidth="1"/>
    <col min="10540" max="10752" width="11.5703125" style="17"/>
    <col min="10753" max="10753" width="1.85546875" style="17" customWidth="1"/>
    <col min="10754" max="10754" width="32" style="17" customWidth="1"/>
    <col min="10755" max="10755" width="8" style="17" customWidth="1"/>
    <col min="10756" max="10756" width="8.42578125" style="17" customWidth="1"/>
    <col min="10757" max="10759" width="4.5703125" style="17" customWidth="1"/>
    <col min="10760" max="10760" width="7.140625" style="17" customWidth="1"/>
    <col min="10761" max="10761" width="7.42578125" style="17" customWidth="1"/>
    <col min="10762" max="10762" width="7.85546875" style="17" customWidth="1"/>
    <col min="10763" max="10763" width="8.42578125" style="17" customWidth="1"/>
    <col min="10764" max="10764" width="4.5703125" style="17" customWidth="1"/>
    <col min="10765" max="10765" width="7.85546875" style="17" customWidth="1"/>
    <col min="10766" max="10766" width="7.42578125" style="17" customWidth="1"/>
    <col min="10767" max="10767" width="8.140625" style="17" customWidth="1"/>
    <col min="10768" max="10768" width="7.85546875" style="17" customWidth="1"/>
    <col min="10769" max="10769" width="4.5703125" style="17" customWidth="1"/>
    <col min="10770" max="10770" width="5.5703125" style="17" customWidth="1"/>
    <col min="10771" max="10771" width="9.140625" style="17" customWidth="1"/>
    <col min="10772" max="10772" width="7" style="17" customWidth="1"/>
    <col min="10773" max="10773" width="8.42578125" style="17" customWidth="1"/>
    <col min="10774" max="10774" width="9" style="17" customWidth="1"/>
    <col min="10775" max="10777" width="4.5703125" style="17" customWidth="1"/>
    <col min="10778" max="10778" width="7.140625" style="17" customWidth="1"/>
    <col min="10779" max="10779" width="8.5703125" style="17" customWidth="1"/>
    <col min="10780" max="10783" width="4.5703125" style="17" customWidth="1"/>
    <col min="10784" max="10785" width="11.5703125" style="17"/>
    <col min="10786" max="10786" width="7.140625" style="17" customWidth="1"/>
    <col min="10787" max="10787" width="7.42578125" style="17" customWidth="1"/>
    <col min="10788" max="10788" width="6.5703125" style="17" customWidth="1"/>
    <col min="10789" max="10789" width="8.140625" style="17" customWidth="1"/>
    <col min="10790" max="10790" width="9.140625" style="17" customWidth="1"/>
    <col min="10791" max="10791" width="11.5703125" style="17"/>
    <col min="10792" max="10792" width="4.42578125" style="17" customWidth="1"/>
    <col min="10793" max="10793" width="4.85546875" style="17" customWidth="1"/>
    <col min="10794" max="10794" width="3.5703125" style="17" customWidth="1"/>
    <col min="10795" max="10795" width="4.42578125" style="17" customWidth="1"/>
    <col min="10796" max="11008" width="11.5703125" style="17"/>
    <col min="11009" max="11009" width="1.85546875" style="17" customWidth="1"/>
    <col min="11010" max="11010" width="32" style="17" customWidth="1"/>
    <col min="11011" max="11011" width="8" style="17" customWidth="1"/>
    <col min="11012" max="11012" width="8.42578125" style="17" customWidth="1"/>
    <col min="11013" max="11015" width="4.5703125" style="17" customWidth="1"/>
    <col min="11016" max="11016" width="7.140625" style="17" customWidth="1"/>
    <col min="11017" max="11017" width="7.42578125" style="17" customWidth="1"/>
    <col min="11018" max="11018" width="7.85546875" style="17" customWidth="1"/>
    <col min="11019" max="11019" width="8.42578125" style="17" customWidth="1"/>
    <col min="11020" max="11020" width="4.5703125" style="17" customWidth="1"/>
    <col min="11021" max="11021" width="7.85546875" style="17" customWidth="1"/>
    <col min="11022" max="11022" width="7.42578125" style="17" customWidth="1"/>
    <col min="11023" max="11023" width="8.140625" style="17" customWidth="1"/>
    <col min="11024" max="11024" width="7.85546875" style="17" customWidth="1"/>
    <col min="11025" max="11025" width="4.5703125" style="17" customWidth="1"/>
    <col min="11026" max="11026" width="5.5703125" style="17" customWidth="1"/>
    <col min="11027" max="11027" width="9.140625" style="17" customWidth="1"/>
    <col min="11028" max="11028" width="7" style="17" customWidth="1"/>
    <col min="11029" max="11029" width="8.42578125" style="17" customWidth="1"/>
    <col min="11030" max="11030" width="9" style="17" customWidth="1"/>
    <col min="11031" max="11033" width="4.5703125" style="17" customWidth="1"/>
    <col min="11034" max="11034" width="7.140625" style="17" customWidth="1"/>
    <col min="11035" max="11035" width="8.5703125" style="17" customWidth="1"/>
    <col min="11036" max="11039" width="4.5703125" style="17" customWidth="1"/>
    <col min="11040" max="11041" width="11.5703125" style="17"/>
    <col min="11042" max="11042" width="7.140625" style="17" customWidth="1"/>
    <col min="11043" max="11043" width="7.42578125" style="17" customWidth="1"/>
    <col min="11044" max="11044" width="6.5703125" style="17" customWidth="1"/>
    <col min="11045" max="11045" width="8.140625" style="17" customWidth="1"/>
    <col min="11046" max="11046" width="9.140625" style="17" customWidth="1"/>
    <col min="11047" max="11047" width="11.5703125" style="17"/>
    <col min="11048" max="11048" width="4.42578125" style="17" customWidth="1"/>
    <col min="11049" max="11049" width="4.85546875" style="17" customWidth="1"/>
    <col min="11050" max="11050" width="3.5703125" style="17" customWidth="1"/>
    <col min="11051" max="11051" width="4.42578125" style="17" customWidth="1"/>
    <col min="11052" max="11264" width="11.5703125" style="17"/>
    <col min="11265" max="11265" width="1.85546875" style="17" customWidth="1"/>
    <col min="11266" max="11266" width="32" style="17" customWidth="1"/>
    <col min="11267" max="11267" width="8" style="17" customWidth="1"/>
    <col min="11268" max="11268" width="8.42578125" style="17" customWidth="1"/>
    <col min="11269" max="11271" width="4.5703125" style="17" customWidth="1"/>
    <col min="11272" max="11272" width="7.140625" style="17" customWidth="1"/>
    <col min="11273" max="11273" width="7.42578125" style="17" customWidth="1"/>
    <col min="11274" max="11274" width="7.85546875" style="17" customWidth="1"/>
    <col min="11275" max="11275" width="8.42578125" style="17" customWidth="1"/>
    <col min="11276" max="11276" width="4.5703125" style="17" customWidth="1"/>
    <col min="11277" max="11277" width="7.85546875" style="17" customWidth="1"/>
    <col min="11278" max="11278" width="7.42578125" style="17" customWidth="1"/>
    <col min="11279" max="11279" width="8.140625" style="17" customWidth="1"/>
    <col min="11280" max="11280" width="7.85546875" style="17" customWidth="1"/>
    <col min="11281" max="11281" width="4.5703125" style="17" customWidth="1"/>
    <col min="11282" max="11282" width="5.5703125" style="17" customWidth="1"/>
    <col min="11283" max="11283" width="9.140625" style="17" customWidth="1"/>
    <col min="11284" max="11284" width="7" style="17" customWidth="1"/>
    <col min="11285" max="11285" width="8.42578125" style="17" customWidth="1"/>
    <col min="11286" max="11286" width="9" style="17" customWidth="1"/>
    <col min="11287" max="11289" width="4.5703125" style="17" customWidth="1"/>
    <col min="11290" max="11290" width="7.140625" style="17" customWidth="1"/>
    <col min="11291" max="11291" width="8.5703125" style="17" customWidth="1"/>
    <col min="11292" max="11295" width="4.5703125" style="17" customWidth="1"/>
    <col min="11296" max="11297" width="11.5703125" style="17"/>
    <col min="11298" max="11298" width="7.140625" style="17" customWidth="1"/>
    <col min="11299" max="11299" width="7.42578125" style="17" customWidth="1"/>
    <col min="11300" max="11300" width="6.5703125" style="17" customWidth="1"/>
    <col min="11301" max="11301" width="8.140625" style="17" customWidth="1"/>
    <col min="11302" max="11302" width="9.140625" style="17" customWidth="1"/>
    <col min="11303" max="11303" width="11.5703125" style="17"/>
    <col min="11304" max="11304" width="4.42578125" style="17" customWidth="1"/>
    <col min="11305" max="11305" width="4.85546875" style="17" customWidth="1"/>
    <col min="11306" max="11306" width="3.5703125" style="17" customWidth="1"/>
    <col min="11307" max="11307" width="4.42578125" style="17" customWidth="1"/>
    <col min="11308" max="11520" width="11.5703125" style="17"/>
    <col min="11521" max="11521" width="1.85546875" style="17" customWidth="1"/>
    <col min="11522" max="11522" width="32" style="17" customWidth="1"/>
    <col min="11523" max="11523" width="8" style="17" customWidth="1"/>
    <col min="11524" max="11524" width="8.42578125" style="17" customWidth="1"/>
    <col min="11525" max="11527" width="4.5703125" style="17" customWidth="1"/>
    <col min="11528" max="11528" width="7.140625" style="17" customWidth="1"/>
    <col min="11529" max="11529" width="7.42578125" style="17" customWidth="1"/>
    <col min="11530" max="11530" width="7.85546875" style="17" customWidth="1"/>
    <col min="11531" max="11531" width="8.42578125" style="17" customWidth="1"/>
    <col min="11532" max="11532" width="4.5703125" style="17" customWidth="1"/>
    <col min="11533" max="11533" width="7.85546875" style="17" customWidth="1"/>
    <col min="11534" max="11534" width="7.42578125" style="17" customWidth="1"/>
    <col min="11535" max="11535" width="8.140625" style="17" customWidth="1"/>
    <col min="11536" max="11536" width="7.85546875" style="17" customWidth="1"/>
    <col min="11537" max="11537" width="4.5703125" style="17" customWidth="1"/>
    <col min="11538" max="11538" width="5.5703125" style="17" customWidth="1"/>
    <col min="11539" max="11539" width="9.140625" style="17" customWidth="1"/>
    <col min="11540" max="11540" width="7" style="17" customWidth="1"/>
    <col min="11541" max="11541" width="8.42578125" style="17" customWidth="1"/>
    <col min="11542" max="11542" width="9" style="17" customWidth="1"/>
    <col min="11543" max="11545" width="4.5703125" style="17" customWidth="1"/>
    <col min="11546" max="11546" width="7.140625" style="17" customWidth="1"/>
    <col min="11547" max="11547" width="8.5703125" style="17" customWidth="1"/>
    <col min="11548" max="11551" width="4.5703125" style="17" customWidth="1"/>
    <col min="11552" max="11553" width="11.5703125" style="17"/>
    <col min="11554" max="11554" width="7.140625" style="17" customWidth="1"/>
    <col min="11555" max="11555" width="7.42578125" style="17" customWidth="1"/>
    <col min="11556" max="11556" width="6.5703125" style="17" customWidth="1"/>
    <col min="11557" max="11557" width="8.140625" style="17" customWidth="1"/>
    <col min="11558" max="11558" width="9.140625" style="17" customWidth="1"/>
    <col min="11559" max="11559" width="11.5703125" style="17"/>
    <col min="11560" max="11560" width="4.42578125" style="17" customWidth="1"/>
    <col min="11561" max="11561" width="4.85546875" style="17" customWidth="1"/>
    <col min="11562" max="11562" width="3.5703125" style="17" customWidth="1"/>
    <col min="11563" max="11563" width="4.42578125" style="17" customWidth="1"/>
    <col min="11564" max="11776" width="11.5703125" style="17"/>
    <col min="11777" max="11777" width="1.85546875" style="17" customWidth="1"/>
    <col min="11778" max="11778" width="32" style="17" customWidth="1"/>
    <col min="11779" max="11779" width="8" style="17" customWidth="1"/>
    <col min="11780" max="11780" width="8.42578125" style="17" customWidth="1"/>
    <col min="11781" max="11783" width="4.5703125" style="17" customWidth="1"/>
    <col min="11784" max="11784" width="7.140625" style="17" customWidth="1"/>
    <col min="11785" max="11785" width="7.42578125" style="17" customWidth="1"/>
    <col min="11786" max="11786" width="7.85546875" style="17" customWidth="1"/>
    <col min="11787" max="11787" width="8.42578125" style="17" customWidth="1"/>
    <col min="11788" max="11788" width="4.5703125" style="17" customWidth="1"/>
    <col min="11789" max="11789" width="7.85546875" style="17" customWidth="1"/>
    <col min="11790" max="11790" width="7.42578125" style="17" customWidth="1"/>
    <col min="11791" max="11791" width="8.140625" style="17" customWidth="1"/>
    <col min="11792" max="11792" width="7.85546875" style="17" customWidth="1"/>
    <col min="11793" max="11793" width="4.5703125" style="17" customWidth="1"/>
    <col min="11794" max="11794" width="5.5703125" style="17" customWidth="1"/>
    <col min="11795" max="11795" width="9.140625" style="17" customWidth="1"/>
    <col min="11796" max="11796" width="7" style="17" customWidth="1"/>
    <col min="11797" max="11797" width="8.42578125" style="17" customWidth="1"/>
    <col min="11798" max="11798" width="9" style="17" customWidth="1"/>
    <col min="11799" max="11801" width="4.5703125" style="17" customWidth="1"/>
    <col min="11802" max="11802" width="7.140625" style="17" customWidth="1"/>
    <col min="11803" max="11803" width="8.5703125" style="17" customWidth="1"/>
    <col min="11804" max="11807" width="4.5703125" style="17" customWidth="1"/>
    <col min="11808" max="11809" width="11.5703125" style="17"/>
    <col min="11810" max="11810" width="7.140625" style="17" customWidth="1"/>
    <col min="11811" max="11811" width="7.42578125" style="17" customWidth="1"/>
    <col min="11812" max="11812" width="6.5703125" style="17" customWidth="1"/>
    <col min="11813" max="11813" width="8.140625" style="17" customWidth="1"/>
    <col min="11814" max="11814" width="9.140625" style="17" customWidth="1"/>
    <col min="11815" max="11815" width="11.5703125" style="17"/>
    <col min="11816" max="11816" width="4.42578125" style="17" customWidth="1"/>
    <col min="11817" max="11817" width="4.85546875" style="17" customWidth="1"/>
    <col min="11818" max="11818" width="3.5703125" style="17" customWidth="1"/>
    <col min="11819" max="11819" width="4.42578125" style="17" customWidth="1"/>
    <col min="11820" max="12032" width="11.5703125" style="17"/>
    <col min="12033" max="12033" width="1.85546875" style="17" customWidth="1"/>
    <col min="12034" max="12034" width="32" style="17" customWidth="1"/>
    <col min="12035" max="12035" width="8" style="17" customWidth="1"/>
    <col min="12036" max="12036" width="8.42578125" style="17" customWidth="1"/>
    <col min="12037" max="12039" width="4.5703125" style="17" customWidth="1"/>
    <col min="12040" max="12040" width="7.140625" style="17" customWidth="1"/>
    <col min="12041" max="12041" width="7.42578125" style="17" customWidth="1"/>
    <col min="12042" max="12042" width="7.85546875" style="17" customWidth="1"/>
    <col min="12043" max="12043" width="8.42578125" style="17" customWidth="1"/>
    <col min="12044" max="12044" width="4.5703125" style="17" customWidth="1"/>
    <col min="12045" max="12045" width="7.85546875" style="17" customWidth="1"/>
    <col min="12046" max="12046" width="7.42578125" style="17" customWidth="1"/>
    <col min="12047" max="12047" width="8.140625" style="17" customWidth="1"/>
    <col min="12048" max="12048" width="7.85546875" style="17" customWidth="1"/>
    <col min="12049" max="12049" width="4.5703125" style="17" customWidth="1"/>
    <col min="12050" max="12050" width="5.5703125" style="17" customWidth="1"/>
    <col min="12051" max="12051" width="9.140625" style="17" customWidth="1"/>
    <col min="12052" max="12052" width="7" style="17" customWidth="1"/>
    <col min="12053" max="12053" width="8.42578125" style="17" customWidth="1"/>
    <col min="12054" max="12054" width="9" style="17" customWidth="1"/>
    <col min="12055" max="12057" width="4.5703125" style="17" customWidth="1"/>
    <col min="12058" max="12058" width="7.140625" style="17" customWidth="1"/>
    <col min="12059" max="12059" width="8.5703125" style="17" customWidth="1"/>
    <col min="12060" max="12063" width="4.5703125" style="17" customWidth="1"/>
    <col min="12064" max="12065" width="11.5703125" style="17"/>
    <col min="12066" max="12066" width="7.140625" style="17" customWidth="1"/>
    <col min="12067" max="12067" width="7.42578125" style="17" customWidth="1"/>
    <col min="12068" max="12068" width="6.5703125" style="17" customWidth="1"/>
    <col min="12069" max="12069" width="8.140625" style="17" customWidth="1"/>
    <col min="12070" max="12070" width="9.140625" style="17" customWidth="1"/>
    <col min="12071" max="12071" width="11.5703125" style="17"/>
    <col min="12072" max="12072" width="4.42578125" style="17" customWidth="1"/>
    <col min="12073" max="12073" width="4.85546875" style="17" customWidth="1"/>
    <col min="12074" max="12074" width="3.5703125" style="17" customWidth="1"/>
    <col min="12075" max="12075" width="4.42578125" style="17" customWidth="1"/>
    <col min="12076" max="12288" width="11.5703125" style="17"/>
    <col min="12289" max="12289" width="1.85546875" style="17" customWidth="1"/>
    <col min="12290" max="12290" width="32" style="17" customWidth="1"/>
    <col min="12291" max="12291" width="8" style="17" customWidth="1"/>
    <col min="12292" max="12292" width="8.42578125" style="17" customWidth="1"/>
    <col min="12293" max="12295" width="4.5703125" style="17" customWidth="1"/>
    <col min="12296" max="12296" width="7.140625" style="17" customWidth="1"/>
    <col min="12297" max="12297" width="7.42578125" style="17" customWidth="1"/>
    <col min="12298" max="12298" width="7.85546875" style="17" customWidth="1"/>
    <col min="12299" max="12299" width="8.42578125" style="17" customWidth="1"/>
    <col min="12300" max="12300" width="4.5703125" style="17" customWidth="1"/>
    <col min="12301" max="12301" width="7.85546875" style="17" customWidth="1"/>
    <col min="12302" max="12302" width="7.42578125" style="17" customWidth="1"/>
    <col min="12303" max="12303" width="8.140625" style="17" customWidth="1"/>
    <col min="12304" max="12304" width="7.85546875" style="17" customWidth="1"/>
    <col min="12305" max="12305" width="4.5703125" style="17" customWidth="1"/>
    <col min="12306" max="12306" width="5.5703125" style="17" customWidth="1"/>
    <col min="12307" max="12307" width="9.140625" style="17" customWidth="1"/>
    <col min="12308" max="12308" width="7" style="17" customWidth="1"/>
    <col min="12309" max="12309" width="8.42578125" style="17" customWidth="1"/>
    <col min="12310" max="12310" width="9" style="17" customWidth="1"/>
    <col min="12311" max="12313" width="4.5703125" style="17" customWidth="1"/>
    <col min="12314" max="12314" width="7.140625" style="17" customWidth="1"/>
    <col min="12315" max="12315" width="8.5703125" style="17" customWidth="1"/>
    <col min="12316" max="12319" width="4.5703125" style="17" customWidth="1"/>
    <col min="12320" max="12321" width="11.5703125" style="17"/>
    <col min="12322" max="12322" width="7.140625" style="17" customWidth="1"/>
    <col min="12323" max="12323" width="7.42578125" style="17" customWidth="1"/>
    <col min="12324" max="12324" width="6.5703125" style="17" customWidth="1"/>
    <col min="12325" max="12325" width="8.140625" style="17" customWidth="1"/>
    <col min="12326" max="12326" width="9.140625" style="17" customWidth="1"/>
    <col min="12327" max="12327" width="11.5703125" style="17"/>
    <col min="12328" max="12328" width="4.42578125" style="17" customWidth="1"/>
    <col min="12329" max="12329" width="4.85546875" style="17" customWidth="1"/>
    <col min="12330" max="12330" width="3.5703125" style="17" customWidth="1"/>
    <col min="12331" max="12331" width="4.42578125" style="17" customWidth="1"/>
    <col min="12332" max="12544" width="11.5703125" style="17"/>
    <col min="12545" max="12545" width="1.85546875" style="17" customWidth="1"/>
    <col min="12546" max="12546" width="32" style="17" customWidth="1"/>
    <col min="12547" max="12547" width="8" style="17" customWidth="1"/>
    <col min="12548" max="12548" width="8.42578125" style="17" customWidth="1"/>
    <col min="12549" max="12551" width="4.5703125" style="17" customWidth="1"/>
    <col min="12552" max="12552" width="7.140625" style="17" customWidth="1"/>
    <col min="12553" max="12553" width="7.42578125" style="17" customWidth="1"/>
    <col min="12554" max="12554" width="7.85546875" style="17" customWidth="1"/>
    <col min="12555" max="12555" width="8.42578125" style="17" customWidth="1"/>
    <col min="12556" max="12556" width="4.5703125" style="17" customWidth="1"/>
    <col min="12557" max="12557" width="7.85546875" style="17" customWidth="1"/>
    <col min="12558" max="12558" width="7.42578125" style="17" customWidth="1"/>
    <col min="12559" max="12559" width="8.140625" style="17" customWidth="1"/>
    <col min="12560" max="12560" width="7.85546875" style="17" customWidth="1"/>
    <col min="12561" max="12561" width="4.5703125" style="17" customWidth="1"/>
    <col min="12562" max="12562" width="5.5703125" style="17" customWidth="1"/>
    <col min="12563" max="12563" width="9.140625" style="17" customWidth="1"/>
    <col min="12564" max="12564" width="7" style="17" customWidth="1"/>
    <col min="12565" max="12565" width="8.42578125" style="17" customWidth="1"/>
    <col min="12566" max="12566" width="9" style="17" customWidth="1"/>
    <col min="12567" max="12569" width="4.5703125" style="17" customWidth="1"/>
    <col min="12570" max="12570" width="7.140625" style="17" customWidth="1"/>
    <col min="12571" max="12571" width="8.5703125" style="17" customWidth="1"/>
    <col min="12572" max="12575" width="4.5703125" style="17" customWidth="1"/>
    <col min="12576" max="12577" width="11.5703125" style="17"/>
    <col min="12578" max="12578" width="7.140625" style="17" customWidth="1"/>
    <col min="12579" max="12579" width="7.42578125" style="17" customWidth="1"/>
    <col min="12580" max="12580" width="6.5703125" style="17" customWidth="1"/>
    <col min="12581" max="12581" width="8.140625" style="17" customWidth="1"/>
    <col min="12582" max="12582" width="9.140625" style="17" customWidth="1"/>
    <col min="12583" max="12583" width="11.5703125" style="17"/>
    <col min="12584" max="12584" width="4.42578125" style="17" customWidth="1"/>
    <col min="12585" max="12585" width="4.85546875" style="17" customWidth="1"/>
    <col min="12586" max="12586" width="3.5703125" style="17" customWidth="1"/>
    <col min="12587" max="12587" width="4.42578125" style="17" customWidth="1"/>
    <col min="12588" max="12800" width="11.5703125" style="17"/>
    <col min="12801" max="12801" width="1.85546875" style="17" customWidth="1"/>
    <col min="12802" max="12802" width="32" style="17" customWidth="1"/>
    <col min="12803" max="12803" width="8" style="17" customWidth="1"/>
    <col min="12804" max="12804" width="8.42578125" style="17" customWidth="1"/>
    <col min="12805" max="12807" width="4.5703125" style="17" customWidth="1"/>
    <col min="12808" max="12808" width="7.140625" style="17" customWidth="1"/>
    <col min="12809" max="12809" width="7.42578125" style="17" customWidth="1"/>
    <col min="12810" max="12810" width="7.85546875" style="17" customWidth="1"/>
    <col min="12811" max="12811" width="8.42578125" style="17" customWidth="1"/>
    <col min="12812" max="12812" width="4.5703125" style="17" customWidth="1"/>
    <col min="12813" max="12813" width="7.85546875" style="17" customWidth="1"/>
    <col min="12814" max="12814" width="7.42578125" style="17" customWidth="1"/>
    <col min="12815" max="12815" width="8.140625" style="17" customWidth="1"/>
    <col min="12816" max="12816" width="7.85546875" style="17" customWidth="1"/>
    <col min="12817" max="12817" width="4.5703125" style="17" customWidth="1"/>
    <col min="12818" max="12818" width="5.5703125" style="17" customWidth="1"/>
    <col min="12819" max="12819" width="9.140625" style="17" customWidth="1"/>
    <col min="12820" max="12820" width="7" style="17" customWidth="1"/>
    <col min="12821" max="12821" width="8.42578125" style="17" customWidth="1"/>
    <col min="12822" max="12822" width="9" style="17" customWidth="1"/>
    <col min="12823" max="12825" width="4.5703125" style="17" customWidth="1"/>
    <col min="12826" max="12826" width="7.140625" style="17" customWidth="1"/>
    <col min="12827" max="12827" width="8.5703125" style="17" customWidth="1"/>
    <col min="12828" max="12831" width="4.5703125" style="17" customWidth="1"/>
    <col min="12832" max="12833" width="11.5703125" style="17"/>
    <col min="12834" max="12834" width="7.140625" style="17" customWidth="1"/>
    <col min="12835" max="12835" width="7.42578125" style="17" customWidth="1"/>
    <col min="12836" max="12836" width="6.5703125" style="17" customWidth="1"/>
    <col min="12837" max="12837" width="8.140625" style="17" customWidth="1"/>
    <col min="12838" max="12838" width="9.140625" style="17" customWidth="1"/>
    <col min="12839" max="12839" width="11.5703125" style="17"/>
    <col min="12840" max="12840" width="4.42578125" style="17" customWidth="1"/>
    <col min="12841" max="12841" width="4.85546875" style="17" customWidth="1"/>
    <col min="12842" max="12842" width="3.5703125" style="17" customWidth="1"/>
    <col min="12843" max="12843" width="4.42578125" style="17" customWidth="1"/>
    <col min="12844" max="13056" width="11.5703125" style="17"/>
    <col min="13057" max="13057" width="1.85546875" style="17" customWidth="1"/>
    <col min="13058" max="13058" width="32" style="17" customWidth="1"/>
    <col min="13059" max="13059" width="8" style="17" customWidth="1"/>
    <col min="13060" max="13060" width="8.42578125" style="17" customWidth="1"/>
    <col min="13061" max="13063" width="4.5703125" style="17" customWidth="1"/>
    <col min="13064" max="13064" width="7.140625" style="17" customWidth="1"/>
    <col min="13065" max="13065" width="7.42578125" style="17" customWidth="1"/>
    <col min="13066" max="13066" width="7.85546875" style="17" customWidth="1"/>
    <col min="13067" max="13067" width="8.42578125" style="17" customWidth="1"/>
    <col min="13068" max="13068" width="4.5703125" style="17" customWidth="1"/>
    <col min="13069" max="13069" width="7.85546875" style="17" customWidth="1"/>
    <col min="13070" max="13070" width="7.42578125" style="17" customWidth="1"/>
    <col min="13071" max="13071" width="8.140625" style="17" customWidth="1"/>
    <col min="13072" max="13072" width="7.85546875" style="17" customWidth="1"/>
    <col min="13073" max="13073" width="4.5703125" style="17" customWidth="1"/>
    <col min="13074" max="13074" width="5.5703125" style="17" customWidth="1"/>
    <col min="13075" max="13075" width="9.140625" style="17" customWidth="1"/>
    <col min="13076" max="13076" width="7" style="17" customWidth="1"/>
    <col min="13077" max="13077" width="8.42578125" style="17" customWidth="1"/>
    <col min="13078" max="13078" width="9" style="17" customWidth="1"/>
    <col min="13079" max="13081" width="4.5703125" style="17" customWidth="1"/>
    <col min="13082" max="13082" width="7.140625" style="17" customWidth="1"/>
    <col min="13083" max="13083" width="8.5703125" style="17" customWidth="1"/>
    <col min="13084" max="13087" width="4.5703125" style="17" customWidth="1"/>
    <col min="13088" max="13089" width="11.5703125" style="17"/>
    <col min="13090" max="13090" width="7.140625" style="17" customWidth="1"/>
    <col min="13091" max="13091" width="7.42578125" style="17" customWidth="1"/>
    <col min="13092" max="13092" width="6.5703125" style="17" customWidth="1"/>
    <col min="13093" max="13093" width="8.140625" style="17" customWidth="1"/>
    <col min="13094" max="13094" width="9.140625" style="17" customWidth="1"/>
    <col min="13095" max="13095" width="11.5703125" style="17"/>
    <col min="13096" max="13096" width="4.42578125" style="17" customWidth="1"/>
    <col min="13097" max="13097" width="4.85546875" style="17" customWidth="1"/>
    <col min="13098" max="13098" width="3.5703125" style="17" customWidth="1"/>
    <col min="13099" max="13099" width="4.42578125" style="17" customWidth="1"/>
    <col min="13100" max="13312" width="11.5703125" style="17"/>
    <col min="13313" max="13313" width="1.85546875" style="17" customWidth="1"/>
    <col min="13314" max="13314" width="32" style="17" customWidth="1"/>
    <col min="13315" max="13315" width="8" style="17" customWidth="1"/>
    <col min="13316" max="13316" width="8.42578125" style="17" customWidth="1"/>
    <col min="13317" max="13319" width="4.5703125" style="17" customWidth="1"/>
    <col min="13320" max="13320" width="7.140625" style="17" customWidth="1"/>
    <col min="13321" max="13321" width="7.42578125" style="17" customWidth="1"/>
    <col min="13322" max="13322" width="7.85546875" style="17" customWidth="1"/>
    <col min="13323" max="13323" width="8.42578125" style="17" customWidth="1"/>
    <col min="13324" max="13324" width="4.5703125" style="17" customWidth="1"/>
    <col min="13325" max="13325" width="7.85546875" style="17" customWidth="1"/>
    <col min="13326" max="13326" width="7.42578125" style="17" customWidth="1"/>
    <col min="13327" max="13327" width="8.140625" style="17" customWidth="1"/>
    <col min="13328" max="13328" width="7.85546875" style="17" customWidth="1"/>
    <col min="13329" max="13329" width="4.5703125" style="17" customWidth="1"/>
    <col min="13330" max="13330" width="5.5703125" style="17" customWidth="1"/>
    <col min="13331" max="13331" width="9.140625" style="17" customWidth="1"/>
    <col min="13332" max="13332" width="7" style="17" customWidth="1"/>
    <col min="13333" max="13333" width="8.42578125" style="17" customWidth="1"/>
    <col min="13334" max="13334" width="9" style="17" customWidth="1"/>
    <col min="13335" max="13337" width="4.5703125" style="17" customWidth="1"/>
    <col min="13338" max="13338" width="7.140625" style="17" customWidth="1"/>
    <col min="13339" max="13339" width="8.5703125" style="17" customWidth="1"/>
    <col min="13340" max="13343" width="4.5703125" style="17" customWidth="1"/>
    <col min="13344" max="13345" width="11.5703125" style="17"/>
    <col min="13346" max="13346" width="7.140625" style="17" customWidth="1"/>
    <col min="13347" max="13347" width="7.42578125" style="17" customWidth="1"/>
    <col min="13348" max="13348" width="6.5703125" style="17" customWidth="1"/>
    <col min="13349" max="13349" width="8.140625" style="17" customWidth="1"/>
    <col min="13350" max="13350" width="9.140625" style="17" customWidth="1"/>
    <col min="13351" max="13351" width="11.5703125" style="17"/>
    <col min="13352" max="13352" width="4.42578125" style="17" customWidth="1"/>
    <col min="13353" max="13353" width="4.85546875" style="17" customWidth="1"/>
    <col min="13354" max="13354" width="3.5703125" style="17" customWidth="1"/>
    <col min="13355" max="13355" width="4.42578125" style="17" customWidth="1"/>
    <col min="13356" max="13568" width="11.5703125" style="17"/>
    <col min="13569" max="13569" width="1.85546875" style="17" customWidth="1"/>
    <col min="13570" max="13570" width="32" style="17" customWidth="1"/>
    <col min="13571" max="13571" width="8" style="17" customWidth="1"/>
    <col min="13572" max="13572" width="8.42578125" style="17" customWidth="1"/>
    <col min="13573" max="13575" width="4.5703125" style="17" customWidth="1"/>
    <col min="13576" max="13576" width="7.140625" style="17" customWidth="1"/>
    <col min="13577" max="13577" width="7.42578125" style="17" customWidth="1"/>
    <col min="13578" max="13578" width="7.85546875" style="17" customWidth="1"/>
    <col min="13579" max="13579" width="8.42578125" style="17" customWidth="1"/>
    <col min="13580" max="13580" width="4.5703125" style="17" customWidth="1"/>
    <col min="13581" max="13581" width="7.85546875" style="17" customWidth="1"/>
    <col min="13582" max="13582" width="7.42578125" style="17" customWidth="1"/>
    <col min="13583" max="13583" width="8.140625" style="17" customWidth="1"/>
    <col min="13584" max="13584" width="7.85546875" style="17" customWidth="1"/>
    <col min="13585" max="13585" width="4.5703125" style="17" customWidth="1"/>
    <col min="13586" max="13586" width="5.5703125" style="17" customWidth="1"/>
    <col min="13587" max="13587" width="9.140625" style="17" customWidth="1"/>
    <col min="13588" max="13588" width="7" style="17" customWidth="1"/>
    <col min="13589" max="13589" width="8.42578125" style="17" customWidth="1"/>
    <col min="13590" max="13590" width="9" style="17" customWidth="1"/>
    <col min="13591" max="13593" width="4.5703125" style="17" customWidth="1"/>
    <col min="13594" max="13594" width="7.140625" style="17" customWidth="1"/>
    <col min="13595" max="13595" width="8.5703125" style="17" customWidth="1"/>
    <col min="13596" max="13599" width="4.5703125" style="17" customWidth="1"/>
    <col min="13600" max="13601" width="11.5703125" style="17"/>
    <col min="13602" max="13602" width="7.140625" style="17" customWidth="1"/>
    <col min="13603" max="13603" width="7.42578125" style="17" customWidth="1"/>
    <col min="13604" max="13604" width="6.5703125" style="17" customWidth="1"/>
    <col min="13605" max="13605" width="8.140625" style="17" customWidth="1"/>
    <col min="13606" max="13606" width="9.140625" style="17" customWidth="1"/>
    <col min="13607" max="13607" width="11.5703125" style="17"/>
    <col min="13608" max="13608" width="4.42578125" style="17" customWidth="1"/>
    <col min="13609" max="13609" width="4.85546875" style="17" customWidth="1"/>
    <col min="13610" max="13610" width="3.5703125" style="17" customWidth="1"/>
    <col min="13611" max="13611" width="4.42578125" style="17" customWidth="1"/>
    <col min="13612" max="13824" width="11.5703125" style="17"/>
    <col min="13825" max="13825" width="1.85546875" style="17" customWidth="1"/>
    <col min="13826" max="13826" width="32" style="17" customWidth="1"/>
    <col min="13827" max="13827" width="8" style="17" customWidth="1"/>
    <col min="13828" max="13828" width="8.42578125" style="17" customWidth="1"/>
    <col min="13829" max="13831" width="4.5703125" style="17" customWidth="1"/>
    <col min="13832" max="13832" width="7.140625" style="17" customWidth="1"/>
    <col min="13833" max="13833" width="7.42578125" style="17" customWidth="1"/>
    <col min="13834" max="13834" width="7.85546875" style="17" customWidth="1"/>
    <col min="13835" max="13835" width="8.42578125" style="17" customWidth="1"/>
    <col min="13836" max="13836" width="4.5703125" style="17" customWidth="1"/>
    <col min="13837" max="13837" width="7.85546875" style="17" customWidth="1"/>
    <col min="13838" max="13838" width="7.42578125" style="17" customWidth="1"/>
    <col min="13839" max="13839" width="8.140625" style="17" customWidth="1"/>
    <col min="13840" max="13840" width="7.85546875" style="17" customWidth="1"/>
    <col min="13841" max="13841" width="4.5703125" style="17" customWidth="1"/>
    <col min="13842" max="13842" width="5.5703125" style="17" customWidth="1"/>
    <col min="13843" max="13843" width="9.140625" style="17" customWidth="1"/>
    <col min="13844" max="13844" width="7" style="17" customWidth="1"/>
    <col min="13845" max="13845" width="8.42578125" style="17" customWidth="1"/>
    <col min="13846" max="13846" width="9" style="17" customWidth="1"/>
    <col min="13847" max="13849" width="4.5703125" style="17" customWidth="1"/>
    <col min="13850" max="13850" width="7.140625" style="17" customWidth="1"/>
    <col min="13851" max="13851" width="8.5703125" style="17" customWidth="1"/>
    <col min="13852" max="13855" width="4.5703125" style="17" customWidth="1"/>
    <col min="13856" max="13857" width="11.5703125" style="17"/>
    <col min="13858" max="13858" width="7.140625" style="17" customWidth="1"/>
    <col min="13859" max="13859" width="7.42578125" style="17" customWidth="1"/>
    <col min="13860" max="13860" width="6.5703125" style="17" customWidth="1"/>
    <col min="13861" max="13861" width="8.140625" style="17" customWidth="1"/>
    <col min="13862" max="13862" width="9.140625" style="17" customWidth="1"/>
    <col min="13863" max="13863" width="11.5703125" style="17"/>
    <col min="13864" max="13864" width="4.42578125" style="17" customWidth="1"/>
    <col min="13865" max="13865" width="4.85546875" style="17" customWidth="1"/>
    <col min="13866" max="13866" width="3.5703125" style="17" customWidth="1"/>
    <col min="13867" max="13867" width="4.42578125" style="17" customWidth="1"/>
    <col min="13868" max="14080" width="11.5703125" style="17"/>
    <col min="14081" max="14081" width="1.85546875" style="17" customWidth="1"/>
    <col min="14082" max="14082" width="32" style="17" customWidth="1"/>
    <col min="14083" max="14083" width="8" style="17" customWidth="1"/>
    <col min="14084" max="14084" width="8.42578125" style="17" customWidth="1"/>
    <col min="14085" max="14087" width="4.5703125" style="17" customWidth="1"/>
    <col min="14088" max="14088" width="7.140625" style="17" customWidth="1"/>
    <col min="14089" max="14089" width="7.42578125" style="17" customWidth="1"/>
    <col min="14090" max="14090" width="7.85546875" style="17" customWidth="1"/>
    <col min="14091" max="14091" width="8.42578125" style="17" customWidth="1"/>
    <col min="14092" max="14092" width="4.5703125" style="17" customWidth="1"/>
    <col min="14093" max="14093" width="7.85546875" style="17" customWidth="1"/>
    <col min="14094" max="14094" width="7.42578125" style="17" customWidth="1"/>
    <col min="14095" max="14095" width="8.140625" style="17" customWidth="1"/>
    <col min="14096" max="14096" width="7.85546875" style="17" customWidth="1"/>
    <col min="14097" max="14097" width="4.5703125" style="17" customWidth="1"/>
    <col min="14098" max="14098" width="5.5703125" style="17" customWidth="1"/>
    <col min="14099" max="14099" width="9.140625" style="17" customWidth="1"/>
    <col min="14100" max="14100" width="7" style="17" customWidth="1"/>
    <col min="14101" max="14101" width="8.42578125" style="17" customWidth="1"/>
    <col min="14102" max="14102" width="9" style="17" customWidth="1"/>
    <col min="14103" max="14105" width="4.5703125" style="17" customWidth="1"/>
    <col min="14106" max="14106" width="7.140625" style="17" customWidth="1"/>
    <col min="14107" max="14107" width="8.5703125" style="17" customWidth="1"/>
    <col min="14108" max="14111" width="4.5703125" style="17" customWidth="1"/>
    <col min="14112" max="14113" width="11.5703125" style="17"/>
    <col min="14114" max="14114" width="7.140625" style="17" customWidth="1"/>
    <col min="14115" max="14115" width="7.42578125" style="17" customWidth="1"/>
    <col min="14116" max="14116" width="6.5703125" style="17" customWidth="1"/>
    <col min="14117" max="14117" width="8.140625" style="17" customWidth="1"/>
    <col min="14118" max="14118" width="9.140625" style="17" customWidth="1"/>
    <col min="14119" max="14119" width="11.5703125" style="17"/>
    <col min="14120" max="14120" width="4.42578125" style="17" customWidth="1"/>
    <col min="14121" max="14121" width="4.85546875" style="17" customWidth="1"/>
    <col min="14122" max="14122" width="3.5703125" style="17" customWidth="1"/>
    <col min="14123" max="14123" width="4.42578125" style="17" customWidth="1"/>
    <col min="14124" max="14336" width="11.5703125" style="17"/>
    <col min="14337" max="14337" width="1.85546875" style="17" customWidth="1"/>
    <col min="14338" max="14338" width="32" style="17" customWidth="1"/>
    <col min="14339" max="14339" width="8" style="17" customWidth="1"/>
    <col min="14340" max="14340" width="8.42578125" style="17" customWidth="1"/>
    <col min="14341" max="14343" width="4.5703125" style="17" customWidth="1"/>
    <col min="14344" max="14344" width="7.140625" style="17" customWidth="1"/>
    <col min="14345" max="14345" width="7.42578125" style="17" customWidth="1"/>
    <col min="14346" max="14346" width="7.85546875" style="17" customWidth="1"/>
    <col min="14347" max="14347" width="8.42578125" style="17" customWidth="1"/>
    <col min="14348" max="14348" width="4.5703125" style="17" customWidth="1"/>
    <col min="14349" max="14349" width="7.85546875" style="17" customWidth="1"/>
    <col min="14350" max="14350" width="7.42578125" style="17" customWidth="1"/>
    <col min="14351" max="14351" width="8.140625" style="17" customWidth="1"/>
    <col min="14352" max="14352" width="7.85546875" style="17" customWidth="1"/>
    <col min="14353" max="14353" width="4.5703125" style="17" customWidth="1"/>
    <col min="14354" max="14354" width="5.5703125" style="17" customWidth="1"/>
    <col min="14355" max="14355" width="9.140625" style="17" customWidth="1"/>
    <col min="14356" max="14356" width="7" style="17" customWidth="1"/>
    <col min="14357" max="14357" width="8.42578125" style="17" customWidth="1"/>
    <col min="14358" max="14358" width="9" style="17" customWidth="1"/>
    <col min="14359" max="14361" width="4.5703125" style="17" customWidth="1"/>
    <col min="14362" max="14362" width="7.140625" style="17" customWidth="1"/>
    <col min="14363" max="14363" width="8.5703125" style="17" customWidth="1"/>
    <col min="14364" max="14367" width="4.5703125" style="17" customWidth="1"/>
    <col min="14368" max="14369" width="11.5703125" style="17"/>
    <col min="14370" max="14370" width="7.140625" style="17" customWidth="1"/>
    <col min="14371" max="14371" width="7.42578125" style="17" customWidth="1"/>
    <col min="14372" max="14372" width="6.5703125" style="17" customWidth="1"/>
    <col min="14373" max="14373" width="8.140625" style="17" customWidth="1"/>
    <col min="14374" max="14374" width="9.140625" style="17" customWidth="1"/>
    <col min="14375" max="14375" width="11.5703125" style="17"/>
    <col min="14376" max="14376" width="4.42578125" style="17" customWidth="1"/>
    <col min="14377" max="14377" width="4.85546875" style="17" customWidth="1"/>
    <col min="14378" max="14378" width="3.5703125" style="17" customWidth="1"/>
    <col min="14379" max="14379" width="4.42578125" style="17" customWidth="1"/>
    <col min="14380" max="14592" width="11.5703125" style="17"/>
    <col min="14593" max="14593" width="1.85546875" style="17" customWidth="1"/>
    <col min="14594" max="14594" width="32" style="17" customWidth="1"/>
    <col min="14595" max="14595" width="8" style="17" customWidth="1"/>
    <col min="14596" max="14596" width="8.42578125" style="17" customWidth="1"/>
    <col min="14597" max="14599" width="4.5703125" style="17" customWidth="1"/>
    <col min="14600" max="14600" width="7.140625" style="17" customWidth="1"/>
    <col min="14601" max="14601" width="7.42578125" style="17" customWidth="1"/>
    <col min="14602" max="14602" width="7.85546875" style="17" customWidth="1"/>
    <col min="14603" max="14603" width="8.42578125" style="17" customWidth="1"/>
    <col min="14604" max="14604" width="4.5703125" style="17" customWidth="1"/>
    <col min="14605" max="14605" width="7.85546875" style="17" customWidth="1"/>
    <col min="14606" max="14606" width="7.42578125" style="17" customWidth="1"/>
    <col min="14607" max="14607" width="8.140625" style="17" customWidth="1"/>
    <col min="14608" max="14608" width="7.85546875" style="17" customWidth="1"/>
    <col min="14609" max="14609" width="4.5703125" style="17" customWidth="1"/>
    <col min="14610" max="14610" width="5.5703125" style="17" customWidth="1"/>
    <col min="14611" max="14611" width="9.140625" style="17" customWidth="1"/>
    <col min="14612" max="14612" width="7" style="17" customWidth="1"/>
    <col min="14613" max="14613" width="8.42578125" style="17" customWidth="1"/>
    <col min="14614" max="14614" width="9" style="17" customWidth="1"/>
    <col min="14615" max="14617" width="4.5703125" style="17" customWidth="1"/>
    <col min="14618" max="14618" width="7.140625" style="17" customWidth="1"/>
    <col min="14619" max="14619" width="8.5703125" style="17" customWidth="1"/>
    <col min="14620" max="14623" width="4.5703125" style="17" customWidth="1"/>
    <col min="14624" max="14625" width="11.5703125" style="17"/>
    <col min="14626" max="14626" width="7.140625" style="17" customWidth="1"/>
    <col min="14627" max="14627" width="7.42578125" style="17" customWidth="1"/>
    <col min="14628" max="14628" width="6.5703125" style="17" customWidth="1"/>
    <col min="14629" max="14629" width="8.140625" style="17" customWidth="1"/>
    <col min="14630" max="14630" width="9.140625" style="17" customWidth="1"/>
    <col min="14631" max="14631" width="11.5703125" style="17"/>
    <col min="14632" max="14632" width="4.42578125" style="17" customWidth="1"/>
    <col min="14633" max="14633" width="4.85546875" style="17" customWidth="1"/>
    <col min="14634" max="14634" width="3.5703125" style="17" customWidth="1"/>
    <col min="14635" max="14635" width="4.42578125" style="17" customWidth="1"/>
    <col min="14636" max="14848" width="11.5703125" style="17"/>
    <col min="14849" max="14849" width="1.85546875" style="17" customWidth="1"/>
    <col min="14850" max="14850" width="32" style="17" customWidth="1"/>
    <col min="14851" max="14851" width="8" style="17" customWidth="1"/>
    <col min="14852" max="14852" width="8.42578125" style="17" customWidth="1"/>
    <col min="14853" max="14855" width="4.5703125" style="17" customWidth="1"/>
    <col min="14856" max="14856" width="7.140625" style="17" customWidth="1"/>
    <col min="14857" max="14857" width="7.42578125" style="17" customWidth="1"/>
    <col min="14858" max="14858" width="7.85546875" style="17" customWidth="1"/>
    <col min="14859" max="14859" width="8.42578125" style="17" customWidth="1"/>
    <col min="14860" max="14860" width="4.5703125" style="17" customWidth="1"/>
    <col min="14861" max="14861" width="7.85546875" style="17" customWidth="1"/>
    <col min="14862" max="14862" width="7.42578125" style="17" customWidth="1"/>
    <col min="14863" max="14863" width="8.140625" style="17" customWidth="1"/>
    <col min="14864" max="14864" width="7.85546875" style="17" customWidth="1"/>
    <col min="14865" max="14865" width="4.5703125" style="17" customWidth="1"/>
    <col min="14866" max="14866" width="5.5703125" style="17" customWidth="1"/>
    <col min="14867" max="14867" width="9.140625" style="17" customWidth="1"/>
    <col min="14868" max="14868" width="7" style="17" customWidth="1"/>
    <col min="14869" max="14869" width="8.42578125" style="17" customWidth="1"/>
    <col min="14870" max="14870" width="9" style="17" customWidth="1"/>
    <col min="14871" max="14873" width="4.5703125" style="17" customWidth="1"/>
    <col min="14874" max="14874" width="7.140625" style="17" customWidth="1"/>
    <col min="14875" max="14875" width="8.5703125" style="17" customWidth="1"/>
    <col min="14876" max="14879" width="4.5703125" style="17" customWidth="1"/>
    <col min="14880" max="14881" width="11.5703125" style="17"/>
    <col min="14882" max="14882" width="7.140625" style="17" customWidth="1"/>
    <col min="14883" max="14883" width="7.42578125" style="17" customWidth="1"/>
    <col min="14884" max="14884" width="6.5703125" style="17" customWidth="1"/>
    <col min="14885" max="14885" width="8.140625" style="17" customWidth="1"/>
    <col min="14886" max="14886" width="9.140625" style="17" customWidth="1"/>
    <col min="14887" max="14887" width="11.5703125" style="17"/>
    <col min="14888" max="14888" width="4.42578125" style="17" customWidth="1"/>
    <col min="14889" max="14889" width="4.85546875" style="17" customWidth="1"/>
    <col min="14890" max="14890" width="3.5703125" style="17" customWidth="1"/>
    <col min="14891" max="14891" width="4.42578125" style="17" customWidth="1"/>
    <col min="14892" max="15104" width="11.5703125" style="17"/>
    <col min="15105" max="15105" width="1.85546875" style="17" customWidth="1"/>
    <col min="15106" max="15106" width="32" style="17" customWidth="1"/>
    <col min="15107" max="15107" width="8" style="17" customWidth="1"/>
    <col min="15108" max="15108" width="8.42578125" style="17" customWidth="1"/>
    <col min="15109" max="15111" width="4.5703125" style="17" customWidth="1"/>
    <col min="15112" max="15112" width="7.140625" style="17" customWidth="1"/>
    <col min="15113" max="15113" width="7.42578125" style="17" customWidth="1"/>
    <col min="15114" max="15114" width="7.85546875" style="17" customWidth="1"/>
    <col min="15115" max="15115" width="8.42578125" style="17" customWidth="1"/>
    <col min="15116" max="15116" width="4.5703125" style="17" customWidth="1"/>
    <col min="15117" max="15117" width="7.85546875" style="17" customWidth="1"/>
    <col min="15118" max="15118" width="7.42578125" style="17" customWidth="1"/>
    <col min="15119" max="15119" width="8.140625" style="17" customWidth="1"/>
    <col min="15120" max="15120" width="7.85546875" style="17" customWidth="1"/>
    <col min="15121" max="15121" width="4.5703125" style="17" customWidth="1"/>
    <col min="15122" max="15122" width="5.5703125" style="17" customWidth="1"/>
    <col min="15123" max="15123" width="9.140625" style="17" customWidth="1"/>
    <col min="15124" max="15124" width="7" style="17" customWidth="1"/>
    <col min="15125" max="15125" width="8.42578125" style="17" customWidth="1"/>
    <col min="15126" max="15126" width="9" style="17" customWidth="1"/>
    <col min="15127" max="15129" width="4.5703125" style="17" customWidth="1"/>
    <col min="15130" max="15130" width="7.140625" style="17" customWidth="1"/>
    <col min="15131" max="15131" width="8.5703125" style="17" customWidth="1"/>
    <col min="15132" max="15135" width="4.5703125" style="17" customWidth="1"/>
    <col min="15136" max="15137" width="11.5703125" style="17"/>
    <col min="15138" max="15138" width="7.140625" style="17" customWidth="1"/>
    <col min="15139" max="15139" width="7.42578125" style="17" customWidth="1"/>
    <col min="15140" max="15140" width="6.5703125" style="17" customWidth="1"/>
    <col min="15141" max="15141" width="8.140625" style="17" customWidth="1"/>
    <col min="15142" max="15142" width="9.140625" style="17" customWidth="1"/>
    <col min="15143" max="15143" width="11.5703125" style="17"/>
    <col min="15144" max="15144" width="4.42578125" style="17" customWidth="1"/>
    <col min="15145" max="15145" width="4.85546875" style="17" customWidth="1"/>
    <col min="15146" max="15146" width="3.5703125" style="17" customWidth="1"/>
    <col min="15147" max="15147" width="4.42578125" style="17" customWidth="1"/>
    <col min="15148" max="15360" width="11.5703125" style="17"/>
    <col min="15361" max="15361" width="1.85546875" style="17" customWidth="1"/>
    <col min="15362" max="15362" width="32" style="17" customWidth="1"/>
    <col min="15363" max="15363" width="8" style="17" customWidth="1"/>
    <col min="15364" max="15364" width="8.42578125" style="17" customWidth="1"/>
    <col min="15365" max="15367" width="4.5703125" style="17" customWidth="1"/>
    <col min="15368" max="15368" width="7.140625" style="17" customWidth="1"/>
    <col min="15369" max="15369" width="7.42578125" style="17" customWidth="1"/>
    <col min="15370" max="15370" width="7.85546875" style="17" customWidth="1"/>
    <col min="15371" max="15371" width="8.42578125" style="17" customWidth="1"/>
    <col min="15372" max="15372" width="4.5703125" style="17" customWidth="1"/>
    <col min="15373" max="15373" width="7.85546875" style="17" customWidth="1"/>
    <col min="15374" max="15374" width="7.42578125" style="17" customWidth="1"/>
    <col min="15375" max="15375" width="8.140625" style="17" customWidth="1"/>
    <col min="15376" max="15376" width="7.85546875" style="17" customWidth="1"/>
    <col min="15377" max="15377" width="4.5703125" style="17" customWidth="1"/>
    <col min="15378" max="15378" width="5.5703125" style="17" customWidth="1"/>
    <col min="15379" max="15379" width="9.140625" style="17" customWidth="1"/>
    <col min="15380" max="15380" width="7" style="17" customWidth="1"/>
    <col min="15381" max="15381" width="8.42578125" style="17" customWidth="1"/>
    <col min="15382" max="15382" width="9" style="17" customWidth="1"/>
    <col min="15383" max="15385" width="4.5703125" style="17" customWidth="1"/>
    <col min="15386" max="15386" width="7.140625" style="17" customWidth="1"/>
    <col min="15387" max="15387" width="8.5703125" style="17" customWidth="1"/>
    <col min="15388" max="15391" width="4.5703125" style="17" customWidth="1"/>
    <col min="15392" max="15393" width="11.5703125" style="17"/>
    <col min="15394" max="15394" width="7.140625" style="17" customWidth="1"/>
    <col min="15395" max="15395" width="7.42578125" style="17" customWidth="1"/>
    <col min="15396" max="15396" width="6.5703125" style="17" customWidth="1"/>
    <col min="15397" max="15397" width="8.140625" style="17" customWidth="1"/>
    <col min="15398" max="15398" width="9.140625" style="17" customWidth="1"/>
    <col min="15399" max="15399" width="11.5703125" style="17"/>
    <col min="15400" max="15400" width="4.42578125" style="17" customWidth="1"/>
    <col min="15401" max="15401" width="4.85546875" style="17" customWidth="1"/>
    <col min="15402" max="15402" width="3.5703125" style="17" customWidth="1"/>
    <col min="15403" max="15403" width="4.42578125" style="17" customWidth="1"/>
    <col min="15404" max="15616" width="11.5703125" style="17"/>
    <col min="15617" max="15617" width="1.85546875" style="17" customWidth="1"/>
    <col min="15618" max="15618" width="32" style="17" customWidth="1"/>
    <col min="15619" max="15619" width="8" style="17" customWidth="1"/>
    <col min="15620" max="15620" width="8.42578125" style="17" customWidth="1"/>
    <col min="15621" max="15623" width="4.5703125" style="17" customWidth="1"/>
    <col min="15624" max="15624" width="7.140625" style="17" customWidth="1"/>
    <col min="15625" max="15625" width="7.42578125" style="17" customWidth="1"/>
    <col min="15626" max="15626" width="7.85546875" style="17" customWidth="1"/>
    <col min="15627" max="15627" width="8.42578125" style="17" customWidth="1"/>
    <col min="15628" max="15628" width="4.5703125" style="17" customWidth="1"/>
    <col min="15629" max="15629" width="7.85546875" style="17" customWidth="1"/>
    <col min="15630" max="15630" width="7.42578125" style="17" customWidth="1"/>
    <col min="15631" max="15631" width="8.140625" style="17" customWidth="1"/>
    <col min="15632" max="15632" width="7.85546875" style="17" customWidth="1"/>
    <col min="15633" max="15633" width="4.5703125" style="17" customWidth="1"/>
    <col min="15634" max="15634" width="5.5703125" style="17" customWidth="1"/>
    <col min="15635" max="15635" width="9.140625" style="17" customWidth="1"/>
    <col min="15636" max="15636" width="7" style="17" customWidth="1"/>
    <col min="15637" max="15637" width="8.42578125" style="17" customWidth="1"/>
    <col min="15638" max="15638" width="9" style="17" customWidth="1"/>
    <col min="15639" max="15641" width="4.5703125" style="17" customWidth="1"/>
    <col min="15642" max="15642" width="7.140625" style="17" customWidth="1"/>
    <col min="15643" max="15643" width="8.5703125" style="17" customWidth="1"/>
    <col min="15644" max="15647" width="4.5703125" style="17" customWidth="1"/>
    <col min="15648" max="15649" width="11.5703125" style="17"/>
    <col min="15650" max="15650" width="7.140625" style="17" customWidth="1"/>
    <col min="15651" max="15651" width="7.42578125" style="17" customWidth="1"/>
    <col min="15652" max="15652" width="6.5703125" style="17" customWidth="1"/>
    <col min="15653" max="15653" width="8.140625" style="17" customWidth="1"/>
    <col min="15654" max="15654" width="9.140625" style="17" customWidth="1"/>
    <col min="15655" max="15655" width="11.5703125" style="17"/>
    <col min="15656" max="15656" width="4.42578125" style="17" customWidth="1"/>
    <col min="15657" max="15657" width="4.85546875" style="17" customWidth="1"/>
    <col min="15658" max="15658" width="3.5703125" style="17" customWidth="1"/>
    <col min="15659" max="15659" width="4.42578125" style="17" customWidth="1"/>
    <col min="15660" max="15872" width="11.5703125" style="17"/>
    <col min="15873" max="15873" width="1.85546875" style="17" customWidth="1"/>
    <col min="15874" max="15874" width="32" style="17" customWidth="1"/>
    <col min="15875" max="15875" width="8" style="17" customWidth="1"/>
    <col min="15876" max="15876" width="8.42578125" style="17" customWidth="1"/>
    <col min="15877" max="15879" width="4.5703125" style="17" customWidth="1"/>
    <col min="15880" max="15880" width="7.140625" style="17" customWidth="1"/>
    <col min="15881" max="15881" width="7.42578125" style="17" customWidth="1"/>
    <col min="15882" max="15882" width="7.85546875" style="17" customWidth="1"/>
    <col min="15883" max="15883" width="8.42578125" style="17" customWidth="1"/>
    <col min="15884" max="15884" width="4.5703125" style="17" customWidth="1"/>
    <col min="15885" max="15885" width="7.85546875" style="17" customWidth="1"/>
    <col min="15886" max="15886" width="7.42578125" style="17" customWidth="1"/>
    <col min="15887" max="15887" width="8.140625" style="17" customWidth="1"/>
    <col min="15888" max="15888" width="7.85546875" style="17" customWidth="1"/>
    <col min="15889" max="15889" width="4.5703125" style="17" customWidth="1"/>
    <col min="15890" max="15890" width="5.5703125" style="17" customWidth="1"/>
    <col min="15891" max="15891" width="9.140625" style="17" customWidth="1"/>
    <col min="15892" max="15892" width="7" style="17" customWidth="1"/>
    <col min="15893" max="15893" width="8.42578125" style="17" customWidth="1"/>
    <col min="15894" max="15894" width="9" style="17" customWidth="1"/>
    <col min="15895" max="15897" width="4.5703125" style="17" customWidth="1"/>
    <col min="15898" max="15898" width="7.140625" style="17" customWidth="1"/>
    <col min="15899" max="15899" width="8.5703125" style="17" customWidth="1"/>
    <col min="15900" max="15903" width="4.5703125" style="17" customWidth="1"/>
    <col min="15904" max="15905" width="11.5703125" style="17"/>
    <col min="15906" max="15906" width="7.140625" style="17" customWidth="1"/>
    <col min="15907" max="15907" width="7.42578125" style="17" customWidth="1"/>
    <col min="15908" max="15908" width="6.5703125" style="17" customWidth="1"/>
    <col min="15909" max="15909" width="8.140625" style="17" customWidth="1"/>
    <col min="15910" max="15910" width="9.140625" style="17" customWidth="1"/>
    <col min="15911" max="15911" width="11.5703125" style="17"/>
    <col min="15912" max="15912" width="4.42578125" style="17" customWidth="1"/>
    <col min="15913" max="15913" width="4.85546875" style="17" customWidth="1"/>
    <col min="15914" max="15914" width="3.5703125" style="17" customWidth="1"/>
    <col min="15915" max="15915" width="4.42578125" style="17" customWidth="1"/>
    <col min="15916" max="16128" width="11.5703125" style="17"/>
    <col min="16129" max="16129" width="1.85546875" style="17" customWidth="1"/>
    <col min="16130" max="16130" width="32" style="17" customWidth="1"/>
    <col min="16131" max="16131" width="8" style="17" customWidth="1"/>
    <col min="16132" max="16132" width="8.42578125" style="17" customWidth="1"/>
    <col min="16133" max="16135" width="4.5703125" style="17" customWidth="1"/>
    <col min="16136" max="16136" width="7.140625" style="17" customWidth="1"/>
    <col min="16137" max="16137" width="7.42578125" style="17" customWidth="1"/>
    <col min="16138" max="16138" width="7.85546875" style="17" customWidth="1"/>
    <col min="16139" max="16139" width="8.42578125" style="17" customWidth="1"/>
    <col min="16140" max="16140" width="4.5703125" style="17" customWidth="1"/>
    <col min="16141" max="16141" width="7.85546875" style="17" customWidth="1"/>
    <col min="16142" max="16142" width="7.42578125" style="17" customWidth="1"/>
    <col min="16143" max="16143" width="8.140625" style="17" customWidth="1"/>
    <col min="16144" max="16144" width="7.85546875" style="17" customWidth="1"/>
    <col min="16145" max="16145" width="4.5703125" style="17" customWidth="1"/>
    <col min="16146" max="16146" width="5.5703125" style="17" customWidth="1"/>
    <col min="16147" max="16147" width="9.140625" style="17" customWidth="1"/>
    <col min="16148" max="16148" width="7" style="17" customWidth="1"/>
    <col min="16149" max="16149" width="8.42578125" style="17" customWidth="1"/>
    <col min="16150" max="16150" width="9" style="17" customWidth="1"/>
    <col min="16151" max="16153" width="4.5703125" style="17" customWidth="1"/>
    <col min="16154" max="16154" width="7.140625" style="17" customWidth="1"/>
    <col min="16155" max="16155" width="8.5703125" style="17" customWidth="1"/>
    <col min="16156" max="16159" width="4.5703125" style="17" customWidth="1"/>
    <col min="16160" max="16161" width="11.5703125" style="17"/>
    <col min="16162" max="16162" width="7.140625" style="17" customWidth="1"/>
    <col min="16163" max="16163" width="7.42578125" style="17" customWidth="1"/>
    <col min="16164" max="16164" width="6.5703125" style="17" customWidth="1"/>
    <col min="16165" max="16165" width="8.140625" style="17" customWidth="1"/>
    <col min="16166" max="16166" width="9.140625" style="17" customWidth="1"/>
    <col min="16167" max="16167" width="11.5703125" style="17"/>
    <col min="16168" max="16168" width="4.42578125" style="17" customWidth="1"/>
    <col min="16169" max="16169" width="4.85546875" style="17" customWidth="1"/>
    <col min="16170" max="16170" width="3.5703125" style="17" customWidth="1"/>
    <col min="16171" max="16171" width="4.42578125" style="17" customWidth="1"/>
    <col min="16172" max="16384" width="11.5703125" style="17"/>
  </cols>
  <sheetData>
    <row r="1" spans="3:22" ht="15.75" thickBot="1"/>
    <row r="2" spans="3:22" s="180" customFormat="1" ht="18.75">
      <c r="C2" s="753" t="s">
        <v>479</v>
      </c>
      <c r="D2" s="754"/>
      <c r="E2" s="754"/>
      <c r="F2" s="754"/>
      <c r="G2" s="754"/>
      <c r="H2" s="754"/>
      <c r="I2" s="754"/>
      <c r="J2" s="754"/>
      <c r="K2" s="754"/>
      <c r="L2" s="754"/>
      <c r="M2" s="754"/>
      <c r="N2" s="754"/>
      <c r="O2" s="754"/>
      <c r="P2" s="754"/>
      <c r="Q2" s="755"/>
      <c r="S2" s="35"/>
    </row>
    <row r="3" spans="3:22" s="180" customFormat="1" ht="23.45" customHeight="1" thickBot="1">
      <c r="C3" s="756"/>
      <c r="D3" s="757"/>
      <c r="E3" s="757"/>
      <c r="F3" s="757"/>
      <c r="G3" s="757"/>
      <c r="H3" s="757"/>
      <c r="I3" s="757"/>
      <c r="J3" s="757"/>
      <c r="K3" s="757"/>
      <c r="L3" s="757"/>
      <c r="M3" s="757"/>
      <c r="N3" s="757"/>
      <c r="O3" s="757"/>
      <c r="P3" s="757"/>
      <c r="Q3" s="758"/>
      <c r="S3" s="35"/>
    </row>
    <row r="4" spans="3:22" ht="27" customHeight="1" thickBot="1">
      <c r="C4" s="181"/>
      <c r="D4" s="182"/>
      <c r="E4" s="182"/>
      <c r="F4" s="182"/>
      <c r="G4" s="182"/>
      <c r="H4" s="182"/>
      <c r="I4" s="182"/>
      <c r="J4" s="182"/>
      <c r="K4" s="183"/>
      <c r="L4" s="759" t="s">
        <v>480</v>
      </c>
      <c r="M4" s="760"/>
      <c r="N4" s="760"/>
      <c r="O4" s="760"/>
      <c r="P4" s="761"/>
      <c r="Q4" s="184"/>
    </row>
    <row r="5" spans="3:22" ht="27" customHeight="1">
      <c r="C5" s="762" t="s">
        <v>481</v>
      </c>
      <c r="D5" s="763"/>
      <c r="E5" s="763"/>
      <c r="F5" s="763"/>
      <c r="G5" s="763"/>
      <c r="H5" s="763"/>
      <c r="I5" s="763"/>
      <c r="J5" s="763"/>
      <c r="K5" s="40">
        <v>1400</v>
      </c>
      <c r="L5" s="764">
        <v>54687158</v>
      </c>
      <c r="M5" s="765"/>
      <c r="N5" s="765"/>
      <c r="O5" s="765"/>
      <c r="P5" s="766"/>
      <c r="Q5" s="18" t="s">
        <v>9</v>
      </c>
    </row>
    <row r="6" spans="3:22" ht="27" customHeight="1">
      <c r="C6" s="748" t="s">
        <v>482</v>
      </c>
      <c r="D6" s="749"/>
      <c r="E6" s="749"/>
      <c r="F6" s="749"/>
      <c r="G6" s="749"/>
      <c r="H6" s="749"/>
      <c r="I6" s="749"/>
      <c r="J6" s="749"/>
      <c r="K6" s="43">
        <v>1401</v>
      </c>
      <c r="L6" s="750"/>
      <c r="M6" s="751"/>
      <c r="N6" s="751"/>
      <c r="O6" s="751"/>
      <c r="P6" s="752"/>
      <c r="Q6" s="20" t="s">
        <v>9</v>
      </c>
    </row>
    <row r="7" spans="3:22" ht="27" customHeight="1">
      <c r="C7" s="185" t="s">
        <v>483</v>
      </c>
      <c r="D7" s="26"/>
      <c r="E7" s="26"/>
      <c r="F7" s="26"/>
      <c r="G7" s="26"/>
      <c r="H7" s="26"/>
      <c r="I7" s="26"/>
      <c r="J7" s="26"/>
      <c r="K7" s="43">
        <v>1402</v>
      </c>
      <c r="L7" s="750"/>
      <c r="M7" s="751"/>
      <c r="N7" s="751"/>
      <c r="O7" s="751"/>
      <c r="P7" s="752"/>
      <c r="Q7" s="20" t="s">
        <v>9</v>
      </c>
    </row>
    <row r="8" spans="3:22" ht="27" customHeight="1">
      <c r="C8" s="767" t="s">
        <v>484</v>
      </c>
      <c r="D8" s="768"/>
      <c r="E8" s="768"/>
      <c r="F8" s="768"/>
      <c r="G8" s="768"/>
      <c r="H8" s="768"/>
      <c r="I8" s="768"/>
      <c r="J8" s="768"/>
      <c r="K8" s="43">
        <v>1403</v>
      </c>
      <c r="L8" s="750"/>
      <c r="M8" s="751"/>
      <c r="N8" s="751"/>
      <c r="O8" s="751"/>
      <c r="P8" s="752"/>
      <c r="Q8" s="20" t="s">
        <v>9</v>
      </c>
    </row>
    <row r="9" spans="3:22" ht="27" customHeight="1">
      <c r="C9" s="767" t="s">
        <v>485</v>
      </c>
      <c r="D9" s="768"/>
      <c r="E9" s="768"/>
      <c r="F9" s="768"/>
      <c r="G9" s="768"/>
      <c r="H9" s="768"/>
      <c r="I9" s="768"/>
      <c r="J9" s="768"/>
      <c r="K9" s="43">
        <v>1587</v>
      </c>
      <c r="L9" s="750"/>
      <c r="M9" s="751"/>
      <c r="N9" s="751"/>
      <c r="O9" s="751"/>
      <c r="P9" s="752"/>
      <c r="Q9" s="20" t="s">
        <v>9</v>
      </c>
    </row>
    <row r="10" spans="3:22" ht="27" customHeight="1">
      <c r="C10" s="748" t="s">
        <v>277</v>
      </c>
      <c r="D10" s="749"/>
      <c r="E10" s="749"/>
      <c r="F10" s="749"/>
      <c r="G10" s="749"/>
      <c r="H10" s="749"/>
      <c r="I10" s="749"/>
      <c r="J10" s="749"/>
      <c r="K10" s="43">
        <v>1588</v>
      </c>
      <c r="L10" s="750">
        <f>18063+1200000</f>
        <v>1218063</v>
      </c>
      <c r="M10" s="751"/>
      <c r="N10" s="751"/>
      <c r="O10" s="751"/>
      <c r="P10" s="752"/>
      <c r="Q10" s="20" t="s">
        <v>9</v>
      </c>
    </row>
    <row r="11" spans="3:22" ht="54.6" customHeight="1">
      <c r="C11" s="767" t="s">
        <v>486</v>
      </c>
      <c r="D11" s="768"/>
      <c r="E11" s="768"/>
      <c r="F11" s="768"/>
      <c r="G11" s="768"/>
      <c r="H11" s="768"/>
      <c r="I11" s="768"/>
      <c r="J11" s="768"/>
      <c r="K11" s="43">
        <v>1404</v>
      </c>
      <c r="L11" s="750"/>
      <c r="M11" s="751"/>
      <c r="N11" s="751"/>
      <c r="O11" s="751"/>
      <c r="P11" s="752"/>
      <c r="Q11" s="20" t="s">
        <v>9</v>
      </c>
    </row>
    <row r="12" spans="3:22" ht="27" customHeight="1" thickBot="1">
      <c r="C12" s="769" t="s">
        <v>487</v>
      </c>
      <c r="D12" s="770"/>
      <c r="E12" s="770"/>
      <c r="F12" s="770"/>
      <c r="G12" s="770"/>
      <c r="H12" s="770"/>
      <c r="I12" s="770"/>
      <c r="J12" s="770"/>
      <c r="K12" s="41">
        <v>1405</v>
      </c>
      <c r="L12" s="771"/>
      <c r="M12" s="772"/>
      <c r="N12" s="772"/>
      <c r="O12" s="772"/>
      <c r="P12" s="773"/>
      <c r="Q12" s="186" t="s">
        <v>9</v>
      </c>
    </row>
    <row r="13" spans="3:22" ht="27" customHeight="1" thickBot="1">
      <c r="C13" s="774" t="s">
        <v>488</v>
      </c>
      <c r="D13" s="775"/>
      <c r="E13" s="775"/>
      <c r="F13" s="775"/>
      <c r="G13" s="775"/>
      <c r="H13" s="775"/>
      <c r="I13" s="775"/>
      <c r="J13" s="776"/>
      <c r="K13" s="30">
        <v>1410</v>
      </c>
      <c r="L13" s="777">
        <f>SUM(L5:P12)</f>
        <v>55905221</v>
      </c>
      <c r="M13" s="777"/>
      <c r="N13" s="777"/>
      <c r="O13" s="777"/>
      <c r="P13" s="777"/>
      <c r="Q13" s="39" t="s">
        <v>27</v>
      </c>
    </row>
    <row r="14" spans="3:22" ht="27" customHeight="1" thickBot="1">
      <c r="C14" s="778" t="s">
        <v>489</v>
      </c>
      <c r="D14" s="779"/>
      <c r="E14" s="779"/>
      <c r="F14" s="779"/>
      <c r="G14" s="779"/>
      <c r="H14" s="779"/>
      <c r="I14" s="779"/>
      <c r="J14" s="780"/>
      <c r="K14" s="272">
        <v>1406</v>
      </c>
      <c r="L14" s="765"/>
      <c r="M14" s="765"/>
      <c r="N14" s="765"/>
      <c r="O14" s="765"/>
      <c r="P14" s="765"/>
      <c r="Q14" s="187" t="s">
        <v>366</v>
      </c>
      <c r="S14" s="31" t="s">
        <v>490</v>
      </c>
      <c r="T14" s="31"/>
      <c r="U14" s="31"/>
      <c r="V14" s="31"/>
    </row>
    <row r="15" spans="3:22" ht="27" customHeight="1" thickBot="1">
      <c r="C15" s="767" t="s">
        <v>491</v>
      </c>
      <c r="D15" s="768"/>
      <c r="E15" s="768"/>
      <c r="F15" s="768"/>
      <c r="G15" s="768"/>
      <c r="H15" s="768"/>
      <c r="I15" s="768"/>
      <c r="J15" s="781"/>
      <c r="K15" s="19">
        <v>1407</v>
      </c>
      <c r="L15" s="765"/>
      <c r="M15" s="765"/>
      <c r="N15" s="765"/>
      <c r="O15" s="765"/>
      <c r="P15" s="765"/>
      <c r="Q15" s="21" t="s">
        <v>366</v>
      </c>
      <c r="S15" s="31" t="s">
        <v>490</v>
      </c>
    </row>
    <row r="16" spans="3:22" ht="27" customHeight="1" thickBot="1">
      <c r="C16" s="767" t="s">
        <v>492</v>
      </c>
      <c r="D16" s="768"/>
      <c r="E16" s="768"/>
      <c r="F16" s="768"/>
      <c r="G16" s="768"/>
      <c r="H16" s="768"/>
      <c r="I16" s="768"/>
      <c r="J16" s="781"/>
      <c r="K16" s="19">
        <v>1408</v>
      </c>
      <c r="L16" s="765"/>
      <c r="M16" s="765"/>
      <c r="N16" s="765"/>
      <c r="O16" s="765"/>
      <c r="P16" s="765"/>
      <c r="Q16" s="21" t="s">
        <v>366</v>
      </c>
      <c r="S16" s="31" t="s">
        <v>490</v>
      </c>
    </row>
    <row r="17" spans="3:17" ht="27" customHeight="1" thickBot="1">
      <c r="C17" s="767" t="s">
        <v>493</v>
      </c>
      <c r="D17" s="768"/>
      <c r="E17" s="768"/>
      <c r="F17" s="768"/>
      <c r="G17" s="768"/>
      <c r="H17" s="768"/>
      <c r="I17" s="768"/>
      <c r="J17" s="781"/>
      <c r="K17" s="19">
        <v>1409</v>
      </c>
      <c r="L17" s="765"/>
      <c r="M17" s="765"/>
      <c r="N17" s="765"/>
      <c r="O17" s="765"/>
      <c r="P17" s="765"/>
      <c r="Q17" s="21" t="s">
        <v>366</v>
      </c>
    </row>
    <row r="18" spans="3:17" ht="27" customHeight="1" thickBot="1">
      <c r="C18" s="767" t="s">
        <v>494</v>
      </c>
      <c r="D18" s="768"/>
      <c r="E18" s="768"/>
      <c r="F18" s="768"/>
      <c r="G18" s="768"/>
      <c r="H18" s="768"/>
      <c r="I18" s="768"/>
      <c r="J18" s="781"/>
      <c r="K18" s="19">
        <v>1429</v>
      </c>
      <c r="L18" s="765"/>
      <c r="M18" s="765"/>
      <c r="N18" s="765"/>
      <c r="O18" s="765"/>
      <c r="P18" s="765"/>
      <c r="Q18" s="21" t="s">
        <v>366</v>
      </c>
    </row>
    <row r="19" spans="3:17" ht="27" customHeight="1" thickBot="1">
      <c r="C19" s="767" t="s">
        <v>495</v>
      </c>
      <c r="D19" s="768"/>
      <c r="E19" s="768"/>
      <c r="F19" s="768"/>
      <c r="G19" s="768"/>
      <c r="H19" s="768"/>
      <c r="I19" s="768"/>
      <c r="J19" s="781"/>
      <c r="K19" s="19">
        <v>1411</v>
      </c>
      <c r="L19" s="765">
        <v>1294883</v>
      </c>
      <c r="M19" s="765"/>
      <c r="N19" s="765"/>
      <c r="O19" s="765"/>
      <c r="P19" s="765"/>
      <c r="Q19" s="21" t="s">
        <v>366</v>
      </c>
    </row>
    <row r="20" spans="3:17" ht="27" customHeight="1" thickBot="1">
      <c r="C20" s="767" t="s">
        <v>496</v>
      </c>
      <c r="D20" s="768"/>
      <c r="E20" s="768"/>
      <c r="F20" s="768"/>
      <c r="G20" s="768"/>
      <c r="H20" s="768"/>
      <c r="I20" s="768"/>
      <c r="J20" s="781"/>
      <c r="K20" s="19">
        <v>1412</v>
      </c>
      <c r="L20" s="765">
        <v>581895</v>
      </c>
      <c r="M20" s="765"/>
      <c r="N20" s="765"/>
      <c r="O20" s="765"/>
      <c r="P20" s="765"/>
      <c r="Q20" s="21" t="s">
        <v>366</v>
      </c>
    </row>
    <row r="21" spans="3:17" ht="27" customHeight="1" thickBot="1">
      <c r="C21" s="767" t="s">
        <v>497</v>
      </c>
      <c r="D21" s="768"/>
      <c r="E21" s="768"/>
      <c r="F21" s="768"/>
      <c r="G21" s="768"/>
      <c r="H21" s="768"/>
      <c r="I21" s="768"/>
      <c r="J21" s="781"/>
      <c r="K21" s="19">
        <v>1413</v>
      </c>
      <c r="L21" s="765"/>
      <c r="M21" s="765"/>
      <c r="N21" s="765"/>
      <c r="O21" s="765"/>
      <c r="P21" s="765"/>
      <c r="Q21" s="21" t="s">
        <v>366</v>
      </c>
    </row>
    <row r="22" spans="3:17" ht="27" customHeight="1" thickBot="1">
      <c r="C22" s="767" t="s">
        <v>498</v>
      </c>
      <c r="D22" s="768"/>
      <c r="E22" s="768"/>
      <c r="F22" s="768"/>
      <c r="G22" s="768"/>
      <c r="H22" s="768"/>
      <c r="I22" s="768"/>
      <c r="J22" s="781"/>
      <c r="K22" s="19">
        <v>1414</v>
      </c>
      <c r="L22" s="765"/>
      <c r="M22" s="765"/>
      <c r="N22" s="765"/>
      <c r="O22" s="765"/>
      <c r="P22" s="765"/>
      <c r="Q22" s="21" t="s">
        <v>366</v>
      </c>
    </row>
    <row r="23" spans="3:17" ht="27" customHeight="1" thickBot="1">
      <c r="C23" s="767" t="s">
        <v>499</v>
      </c>
      <c r="D23" s="768"/>
      <c r="E23" s="768"/>
      <c r="F23" s="768"/>
      <c r="G23" s="768"/>
      <c r="H23" s="768"/>
      <c r="I23" s="768"/>
      <c r="J23" s="781"/>
      <c r="K23" s="19">
        <v>1415</v>
      </c>
      <c r="L23" s="765">
        <v>1282968</v>
      </c>
      <c r="M23" s="765"/>
      <c r="N23" s="765"/>
      <c r="O23" s="765"/>
      <c r="P23" s="765"/>
      <c r="Q23" s="21" t="s">
        <v>366</v>
      </c>
    </row>
    <row r="24" spans="3:17" ht="27" customHeight="1" thickBot="1">
      <c r="C24" s="782" t="s">
        <v>500</v>
      </c>
      <c r="D24" s="783"/>
      <c r="E24" s="783"/>
      <c r="F24" s="783"/>
      <c r="G24" s="783"/>
      <c r="H24" s="783"/>
      <c r="I24" s="783"/>
      <c r="J24" s="784"/>
      <c r="K24" s="19">
        <v>1416</v>
      </c>
      <c r="L24" s="765"/>
      <c r="M24" s="765"/>
      <c r="N24" s="765"/>
      <c r="O24" s="765"/>
      <c r="P24" s="765"/>
      <c r="Q24" s="21" t="s">
        <v>366</v>
      </c>
    </row>
    <row r="25" spans="3:17" ht="27" customHeight="1" thickBot="1">
      <c r="C25" s="782" t="s">
        <v>501</v>
      </c>
      <c r="D25" s="783"/>
      <c r="E25" s="783"/>
      <c r="F25" s="783"/>
      <c r="G25" s="783"/>
      <c r="H25" s="783"/>
      <c r="I25" s="783"/>
      <c r="J25" s="784"/>
      <c r="K25" s="19">
        <v>1417</v>
      </c>
      <c r="L25" s="765"/>
      <c r="M25" s="765"/>
      <c r="N25" s="765"/>
      <c r="O25" s="765"/>
      <c r="P25" s="765"/>
      <c r="Q25" s="21" t="s">
        <v>366</v>
      </c>
    </row>
    <row r="26" spans="3:17" ht="27" customHeight="1" thickBot="1">
      <c r="C26" s="782" t="s">
        <v>502</v>
      </c>
      <c r="D26" s="783"/>
      <c r="E26" s="783"/>
      <c r="F26" s="783"/>
      <c r="G26" s="783"/>
      <c r="H26" s="783"/>
      <c r="I26" s="783"/>
      <c r="J26" s="784"/>
      <c r="K26" s="19">
        <v>1418</v>
      </c>
      <c r="L26" s="765"/>
      <c r="M26" s="765"/>
      <c r="N26" s="765"/>
      <c r="O26" s="765"/>
      <c r="P26" s="765"/>
      <c r="Q26" s="21" t="s">
        <v>366</v>
      </c>
    </row>
    <row r="27" spans="3:17" ht="27" customHeight="1" thickBot="1">
      <c r="C27" s="782" t="s">
        <v>503</v>
      </c>
      <c r="D27" s="783"/>
      <c r="E27" s="783"/>
      <c r="F27" s="783"/>
      <c r="G27" s="783"/>
      <c r="H27" s="783"/>
      <c r="I27" s="783"/>
      <c r="J27" s="784"/>
      <c r="K27" s="19">
        <v>1419</v>
      </c>
      <c r="L27" s="765">
        <v>41879</v>
      </c>
      <c r="M27" s="765"/>
      <c r="N27" s="765"/>
      <c r="O27" s="765"/>
      <c r="P27" s="765"/>
      <c r="Q27" s="21" t="s">
        <v>366</v>
      </c>
    </row>
    <row r="28" spans="3:17" ht="27" customHeight="1" thickBot="1">
      <c r="C28" s="782" t="s">
        <v>504</v>
      </c>
      <c r="D28" s="783"/>
      <c r="E28" s="783"/>
      <c r="F28" s="783"/>
      <c r="G28" s="783"/>
      <c r="H28" s="783"/>
      <c r="I28" s="783"/>
      <c r="J28" s="784"/>
      <c r="K28" s="19">
        <v>1420</v>
      </c>
      <c r="L28" s="765"/>
      <c r="M28" s="765"/>
      <c r="N28" s="765"/>
      <c r="O28" s="765"/>
      <c r="P28" s="765"/>
      <c r="Q28" s="21" t="s">
        <v>366</v>
      </c>
    </row>
    <row r="29" spans="3:17" ht="27" customHeight="1" thickBot="1">
      <c r="C29" s="782" t="s">
        <v>505</v>
      </c>
      <c r="D29" s="783"/>
      <c r="E29" s="783"/>
      <c r="F29" s="783"/>
      <c r="G29" s="783"/>
      <c r="H29" s="783"/>
      <c r="I29" s="783"/>
      <c r="J29" s="784"/>
      <c r="K29" s="19">
        <v>1421</v>
      </c>
      <c r="L29" s="765"/>
      <c r="M29" s="765"/>
      <c r="N29" s="765"/>
      <c r="O29" s="765"/>
      <c r="P29" s="765"/>
      <c r="Q29" s="21" t="s">
        <v>366</v>
      </c>
    </row>
    <row r="30" spans="3:17" ht="27" customHeight="1" thickBot="1">
      <c r="C30" s="782" t="s">
        <v>506</v>
      </c>
      <c r="D30" s="783"/>
      <c r="E30" s="783"/>
      <c r="F30" s="783"/>
      <c r="G30" s="783"/>
      <c r="H30" s="783"/>
      <c r="I30" s="783"/>
      <c r="J30" s="784"/>
      <c r="K30" s="19">
        <v>1422</v>
      </c>
      <c r="L30" s="765"/>
      <c r="M30" s="765"/>
      <c r="N30" s="765"/>
      <c r="O30" s="765"/>
      <c r="P30" s="765"/>
      <c r="Q30" s="21" t="s">
        <v>366</v>
      </c>
    </row>
    <row r="31" spans="3:17" ht="27" customHeight="1" thickBot="1">
      <c r="C31" s="782" t="s">
        <v>507</v>
      </c>
      <c r="D31" s="783"/>
      <c r="E31" s="783"/>
      <c r="F31" s="783"/>
      <c r="G31" s="783"/>
      <c r="H31" s="783"/>
      <c r="I31" s="783"/>
      <c r="J31" s="784"/>
      <c r="K31" s="19">
        <v>1423</v>
      </c>
      <c r="L31" s="765"/>
      <c r="M31" s="765"/>
      <c r="N31" s="765"/>
      <c r="O31" s="765"/>
      <c r="P31" s="765"/>
      <c r="Q31" s="21" t="s">
        <v>366</v>
      </c>
    </row>
    <row r="32" spans="3:17" ht="27" customHeight="1" thickBot="1">
      <c r="C32" s="782" t="s">
        <v>508</v>
      </c>
      <c r="D32" s="783"/>
      <c r="E32" s="783"/>
      <c r="F32" s="783"/>
      <c r="G32" s="783"/>
      <c r="H32" s="783"/>
      <c r="I32" s="783"/>
      <c r="J32" s="784"/>
      <c r="K32" s="19">
        <v>1424</v>
      </c>
      <c r="L32" s="765">
        <v>24761990</v>
      </c>
      <c r="M32" s="765"/>
      <c r="N32" s="765"/>
      <c r="O32" s="765"/>
      <c r="P32" s="765"/>
      <c r="Q32" s="21" t="s">
        <v>366</v>
      </c>
    </row>
    <row r="33" spans="3:34" ht="35.450000000000003" customHeight="1" thickBot="1">
      <c r="C33" s="785" t="s">
        <v>509</v>
      </c>
      <c r="D33" s="786"/>
      <c r="E33" s="786"/>
      <c r="F33" s="786"/>
      <c r="G33" s="786"/>
      <c r="H33" s="786"/>
      <c r="I33" s="786"/>
      <c r="J33" s="786"/>
      <c r="K33" s="22">
        <v>1425</v>
      </c>
      <c r="L33" s="765"/>
      <c r="M33" s="765"/>
      <c r="N33" s="765"/>
      <c r="O33" s="765"/>
      <c r="P33" s="765"/>
      <c r="Q33" s="23" t="s">
        <v>366</v>
      </c>
    </row>
    <row r="34" spans="3:34" ht="27" customHeight="1">
      <c r="C34" s="785" t="s">
        <v>510</v>
      </c>
      <c r="D34" s="786"/>
      <c r="E34" s="786"/>
      <c r="F34" s="786"/>
      <c r="G34" s="786"/>
      <c r="H34" s="786"/>
      <c r="I34" s="786"/>
      <c r="J34" s="786"/>
      <c r="K34" s="22">
        <v>1426</v>
      </c>
      <c r="L34" s="787"/>
      <c r="M34" s="787"/>
      <c r="N34" s="787"/>
      <c r="O34" s="787"/>
      <c r="P34" s="787"/>
      <c r="Q34" s="23" t="s">
        <v>366</v>
      </c>
      <c r="S34" s="31" t="s">
        <v>511</v>
      </c>
      <c r="W34" s="420"/>
      <c r="X34" s="420"/>
    </row>
    <row r="35" spans="3:34" ht="27" customHeight="1">
      <c r="C35" s="788" t="s">
        <v>512</v>
      </c>
      <c r="D35" s="789"/>
      <c r="E35" s="789"/>
      <c r="F35" s="789"/>
      <c r="G35" s="789"/>
      <c r="H35" s="789"/>
      <c r="I35" s="789"/>
      <c r="J35" s="789"/>
      <c r="K35" s="22">
        <v>1427</v>
      </c>
      <c r="L35" s="790"/>
      <c r="M35" s="790"/>
      <c r="N35" s="790"/>
      <c r="O35" s="790"/>
      <c r="P35" s="790"/>
      <c r="Q35" s="23" t="s">
        <v>366</v>
      </c>
    </row>
    <row r="36" spans="3:34" ht="27" customHeight="1" thickBot="1">
      <c r="C36" s="769" t="s">
        <v>278</v>
      </c>
      <c r="D36" s="770"/>
      <c r="E36" s="770"/>
      <c r="F36" s="770"/>
      <c r="G36" s="770"/>
      <c r="H36" s="770"/>
      <c r="I36" s="770"/>
      <c r="J36" s="770"/>
      <c r="K36" s="36">
        <v>1428</v>
      </c>
      <c r="L36" s="772"/>
      <c r="M36" s="772"/>
      <c r="N36" s="772"/>
      <c r="O36" s="772"/>
      <c r="P36" s="772"/>
      <c r="Q36" s="188" t="s">
        <v>366</v>
      </c>
    </row>
    <row r="37" spans="3:34" ht="27" customHeight="1" thickBot="1">
      <c r="C37" s="774" t="s">
        <v>513</v>
      </c>
      <c r="D37" s="775"/>
      <c r="E37" s="775"/>
      <c r="F37" s="775"/>
      <c r="G37" s="775"/>
      <c r="H37" s="775"/>
      <c r="I37" s="775"/>
      <c r="J37" s="776"/>
      <c r="K37" s="30">
        <v>1430</v>
      </c>
      <c r="L37" s="791">
        <f>SUM(L14:P33)+L35+L36+L34</f>
        <v>27963615</v>
      </c>
      <c r="M37" s="791"/>
      <c r="N37" s="791"/>
      <c r="O37" s="791"/>
      <c r="P37" s="791"/>
      <c r="Q37" s="39" t="s">
        <v>27</v>
      </c>
      <c r="U37" s="17">
        <f>55817826-L37</f>
        <v>27854211</v>
      </c>
    </row>
    <row r="38" spans="3:34" ht="40.700000000000003" customHeight="1" thickBot="1">
      <c r="C38" s="792" t="s">
        <v>514</v>
      </c>
      <c r="D38" s="793"/>
      <c r="E38" s="793"/>
      <c r="F38" s="793"/>
      <c r="G38" s="793"/>
      <c r="H38" s="793"/>
      <c r="I38" s="793"/>
      <c r="J38" s="793"/>
      <c r="K38" s="189">
        <v>1431</v>
      </c>
      <c r="L38" s="794"/>
      <c r="M38" s="794"/>
      <c r="N38" s="794"/>
      <c r="O38" s="794"/>
      <c r="P38" s="794"/>
      <c r="Q38" s="190" t="s">
        <v>9</v>
      </c>
    </row>
    <row r="39" spans="3:34" ht="56.45" customHeight="1" thickBot="1">
      <c r="C39" s="795" t="s">
        <v>515</v>
      </c>
      <c r="D39" s="796"/>
      <c r="E39" s="796"/>
      <c r="F39" s="796"/>
      <c r="G39" s="796"/>
      <c r="H39" s="796"/>
      <c r="I39" s="796"/>
      <c r="J39" s="797"/>
      <c r="K39" s="30">
        <v>1729</v>
      </c>
      <c r="L39" s="798">
        <f>+L13-L37+L38</f>
        <v>27941606</v>
      </c>
      <c r="M39" s="799"/>
      <c r="N39" s="799"/>
      <c r="O39" s="799"/>
      <c r="P39" s="800"/>
      <c r="Q39" s="39" t="s">
        <v>27</v>
      </c>
    </row>
    <row r="40" spans="3:34" ht="27" customHeight="1">
      <c r="C40" s="788" t="s">
        <v>294</v>
      </c>
      <c r="D40" s="789"/>
      <c r="E40" s="789"/>
      <c r="F40" s="789"/>
      <c r="G40" s="789"/>
      <c r="H40" s="789"/>
      <c r="I40" s="789"/>
      <c r="J40" s="801"/>
      <c r="K40" s="22">
        <v>1432</v>
      </c>
      <c r="L40" s="790">
        <f>+AG55</f>
        <v>8970803</v>
      </c>
      <c r="M40" s="790"/>
      <c r="N40" s="790"/>
      <c r="O40" s="790"/>
      <c r="P40" s="790"/>
      <c r="Q40" s="23" t="s">
        <v>366</v>
      </c>
    </row>
    <row r="41" spans="3:34" ht="27" customHeight="1" thickBot="1">
      <c r="C41" s="769" t="s">
        <v>279</v>
      </c>
      <c r="D41" s="770"/>
      <c r="E41" s="770"/>
      <c r="F41" s="770"/>
      <c r="G41" s="770"/>
      <c r="H41" s="770"/>
      <c r="I41" s="770"/>
      <c r="J41" s="802"/>
      <c r="K41" s="36">
        <v>1433</v>
      </c>
      <c r="L41" s="790"/>
      <c r="M41" s="790"/>
      <c r="N41" s="790"/>
      <c r="O41" s="790"/>
      <c r="P41" s="790"/>
      <c r="Q41" s="188" t="s">
        <v>366</v>
      </c>
    </row>
    <row r="42" spans="3:34" ht="41.45" customHeight="1" thickBot="1">
      <c r="C42" s="795" t="s">
        <v>516</v>
      </c>
      <c r="D42" s="796"/>
      <c r="E42" s="796"/>
      <c r="F42" s="796"/>
      <c r="G42" s="796"/>
      <c r="H42" s="796"/>
      <c r="I42" s="796"/>
      <c r="J42" s="796"/>
      <c r="K42" s="30">
        <v>1440</v>
      </c>
      <c r="L42" s="777">
        <f>+L39-L40-L41</f>
        <v>18970803</v>
      </c>
      <c r="M42" s="777"/>
      <c r="N42" s="777"/>
      <c r="O42" s="777"/>
      <c r="P42" s="777"/>
      <c r="Q42" s="39" t="s">
        <v>27</v>
      </c>
      <c r="S42" s="420" t="s">
        <v>869</v>
      </c>
      <c r="V42" s="419">
        <f>+L42</f>
        <v>18970803</v>
      </c>
      <c r="AF42" s="17" t="s">
        <v>870</v>
      </c>
    </row>
    <row r="43" spans="3:34" ht="27" customHeight="1" thickBot="1">
      <c r="C43" s="803" t="s">
        <v>280</v>
      </c>
      <c r="D43" s="804"/>
      <c r="E43" s="804"/>
      <c r="F43" s="804"/>
      <c r="G43" s="804"/>
      <c r="H43" s="804"/>
      <c r="I43" s="804"/>
      <c r="J43" s="804"/>
      <c r="K43" s="804"/>
      <c r="L43" s="804"/>
      <c r="M43" s="804"/>
      <c r="N43" s="804"/>
      <c r="O43" s="804"/>
      <c r="P43" s="804"/>
      <c r="Q43" s="805"/>
      <c r="AF43" s="17">
        <v>2021</v>
      </c>
      <c r="AH43" s="17">
        <v>54687158</v>
      </c>
    </row>
    <row r="44" spans="3:34" ht="27" customHeight="1">
      <c r="C44" s="778" t="s">
        <v>281</v>
      </c>
      <c r="D44" s="779"/>
      <c r="E44" s="779"/>
      <c r="F44" s="779"/>
      <c r="G44" s="779"/>
      <c r="H44" s="779"/>
      <c r="I44" s="779"/>
      <c r="J44" s="780"/>
      <c r="K44" s="272">
        <v>1434</v>
      </c>
      <c r="L44" s="765"/>
      <c r="M44" s="765"/>
      <c r="N44" s="765"/>
      <c r="O44" s="765"/>
      <c r="P44" s="765"/>
      <c r="Q44" s="18" t="s">
        <v>9</v>
      </c>
      <c r="AF44" s="17">
        <v>2020</v>
      </c>
      <c r="AH44" s="17">
        <v>26567342</v>
      </c>
    </row>
    <row r="45" spans="3:34" ht="40.700000000000003" customHeight="1" thickBot="1">
      <c r="C45" s="769" t="s">
        <v>282</v>
      </c>
      <c r="D45" s="770"/>
      <c r="E45" s="770"/>
      <c r="F45" s="770"/>
      <c r="G45" s="770"/>
      <c r="H45" s="770"/>
      <c r="I45" s="770"/>
      <c r="J45" s="770"/>
      <c r="K45" s="36">
        <v>1435</v>
      </c>
      <c r="L45" s="772"/>
      <c r="M45" s="772"/>
      <c r="N45" s="772"/>
      <c r="O45" s="772"/>
      <c r="P45" s="772"/>
      <c r="Q45" s="186" t="s">
        <v>9</v>
      </c>
      <c r="AF45" s="17">
        <v>2019</v>
      </c>
      <c r="AH45" s="17">
        <v>42767795</v>
      </c>
    </row>
    <row r="46" spans="3:34" ht="27" customHeight="1" thickBot="1">
      <c r="C46" s="795" t="s">
        <v>283</v>
      </c>
      <c r="D46" s="796"/>
      <c r="E46" s="796"/>
      <c r="F46" s="796"/>
      <c r="G46" s="796"/>
      <c r="H46" s="796"/>
      <c r="I46" s="796"/>
      <c r="J46" s="797"/>
      <c r="K46" s="30">
        <v>1450</v>
      </c>
      <c r="L46" s="777"/>
      <c r="M46" s="777"/>
      <c r="N46" s="777"/>
      <c r="O46" s="777"/>
      <c r="P46" s="777"/>
      <c r="Q46" s="39" t="s">
        <v>27</v>
      </c>
      <c r="AH46" s="17">
        <f>SUM(AH43:AH45)</f>
        <v>124022295</v>
      </c>
    </row>
    <row r="47" spans="3:34">
      <c r="AH47" s="17">
        <f>+AH46/3</f>
        <v>41340765</v>
      </c>
    </row>
    <row r="50" spans="26:33">
      <c r="Z50" s="17" t="s">
        <v>872</v>
      </c>
    </row>
    <row r="52" spans="26:33">
      <c r="Z52" s="17" t="s">
        <v>873</v>
      </c>
      <c r="AG52" s="17">
        <f>+L39</f>
        <v>27941606</v>
      </c>
    </row>
    <row r="53" spans="26:33">
      <c r="Z53" s="17" t="s">
        <v>874</v>
      </c>
      <c r="AG53" s="17">
        <v>-10000000</v>
      </c>
    </row>
    <row r="54" spans="26:33">
      <c r="Z54" s="17" t="s">
        <v>875</v>
      </c>
      <c r="AG54" s="17">
        <f>+AG52+AG53</f>
        <v>17941606</v>
      </c>
    </row>
    <row r="55" spans="26:33">
      <c r="Z55" s="17" t="s">
        <v>876</v>
      </c>
      <c r="AG55" s="17">
        <f>+AG54/2</f>
        <v>8970803</v>
      </c>
    </row>
  </sheetData>
  <mergeCells count="84">
    <mergeCell ref="C45:J45"/>
    <mergeCell ref="L45:P45"/>
    <mergeCell ref="C46:J46"/>
    <mergeCell ref="L46:P46"/>
    <mergeCell ref="C41:J41"/>
    <mergeCell ref="L41:P41"/>
    <mergeCell ref="C42:J42"/>
    <mergeCell ref="L42:P42"/>
    <mergeCell ref="C43:Q43"/>
    <mergeCell ref="C44:J44"/>
    <mergeCell ref="L44:P44"/>
    <mergeCell ref="C38:J38"/>
    <mergeCell ref="L38:P38"/>
    <mergeCell ref="C39:J39"/>
    <mergeCell ref="L39:P39"/>
    <mergeCell ref="C40:J40"/>
    <mergeCell ref="L40:P40"/>
    <mergeCell ref="C35:J35"/>
    <mergeCell ref="L35:P35"/>
    <mergeCell ref="C36:J36"/>
    <mergeCell ref="L36:P36"/>
    <mergeCell ref="C37:J37"/>
    <mergeCell ref="L37:P37"/>
    <mergeCell ref="C32:J32"/>
    <mergeCell ref="L32:P32"/>
    <mergeCell ref="C33:J33"/>
    <mergeCell ref="L33:P33"/>
    <mergeCell ref="C34:J34"/>
    <mergeCell ref="L34:P34"/>
    <mergeCell ref="C29:J29"/>
    <mergeCell ref="L29:P29"/>
    <mergeCell ref="C30:J30"/>
    <mergeCell ref="L30:P30"/>
    <mergeCell ref="C31:J31"/>
    <mergeCell ref="L31:P31"/>
    <mergeCell ref="C26:J26"/>
    <mergeCell ref="L26:P26"/>
    <mergeCell ref="C27:J27"/>
    <mergeCell ref="L27:P27"/>
    <mergeCell ref="C28:J28"/>
    <mergeCell ref="L28:P28"/>
    <mergeCell ref="C23:J23"/>
    <mergeCell ref="L23:P23"/>
    <mergeCell ref="C24:J24"/>
    <mergeCell ref="L24:P24"/>
    <mergeCell ref="C25:J25"/>
    <mergeCell ref="L25:P25"/>
    <mergeCell ref="C20:J20"/>
    <mergeCell ref="L20:P20"/>
    <mergeCell ref="C21:J21"/>
    <mergeCell ref="L21:P21"/>
    <mergeCell ref="C22:J22"/>
    <mergeCell ref="L22:P22"/>
    <mergeCell ref="C17:J17"/>
    <mergeCell ref="L17:P17"/>
    <mergeCell ref="C18:J18"/>
    <mergeCell ref="L18:P18"/>
    <mergeCell ref="C19:J19"/>
    <mergeCell ref="L19:P19"/>
    <mergeCell ref="C14:J14"/>
    <mergeCell ref="L14:P14"/>
    <mergeCell ref="C15:J15"/>
    <mergeCell ref="L15:P15"/>
    <mergeCell ref="C16:J16"/>
    <mergeCell ref="L16:P16"/>
    <mergeCell ref="C11:J11"/>
    <mergeCell ref="L11:P11"/>
    <mergeCell ref="C12:J12"/>
    <mergeCell ref="L12:P12"/>
    <mergeCell ref="C13:J13"/>
    <mergeCell ref="L13:P13"/>
    <mergeCell ref="C10:J10"/>
    <mergeCell ref="L10:P10"/>
    <mergeCell ref="C2:Q3"/>
    <mergeCell ref="L4:P4"/>
    <mergeCell ref="C5:J5"/>
    <mergeCell ref="L5:P5"/>
    <mergeCell ref="C6:J6"/>
    <mergeCell ref="L6:P6"/>
    <mergeCell ref="L7:P7"/>
    <mergeCell ref="C8:J8"/>
    <mergeCell ref="L8:P8"/>
    <mergeCell ref="C9:J9"/>
    <mergeCell ref="L9:P9"/>
  </mergeCells>
  <hyperlinks>
    <hyperlink ref="C2:Q3" location="'Indice F22'!A1" display="Recuadro N° 17: BASE IMPONIBLE RÉGIMEN PRO PYME (art. 14 letra D) N° 3 LIR)"/>
  </hyperlinks>
  <pageMargins left="1.8503937007874016" right="0.23622047244094491" top="0.37" bottom="0.46" header="0.31496062992125984" footer="0.31496062992125984"/>
  <pageSetup scale="5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C1:W25"/>
  <sheetViews>
    <sheetView showGridLines="0" topLeftCell="A7" zoomScaleNormal="100" workbookViewId="0">
      <selection activeCell="L20" sqref="L20:P20"/>
    </sheetView>
  </sheetViews>
  <sheetFormatPr baseColWidth="10" defaultColWidth="11.5703125" defaultRowHeight="15"/>
  <cols>
    <col min="1" max="1" width="1.85546875" style="17" customWidth="1"/>
    <col min="2" max="2" width="4.5703125" style="17" customWidth="1"/>
    <col min="3" max="3" width="8" style="17" customWidth="1"/>
    <col min="4" max="4" width="8.42578125" style="17" customWidth="1"/>
    <col min="5" max="7" width="4.5703125" style="17" customWidth="1"/>
    <col min="8" max="8" width="7.140625" style="17" customWidth="1"/>
    <col min="9" max="9" width="7.42578125" style="17" customWidth="1"/>
    <col min="10" max="10" width="7.85546875" style="17" customWidth="1"/>
    <col min="11" max="11" width="8.42578125" style="17" customWidth="1"/>
    <col min="12" max="12" width="4.5703125" style="17" customWidth="1"/>
    <col min="13" max="13" width="7.85546875" style="17" customWidth="1"/>
    <col min="14" max="14" width="7.42578125" style="17" customWidth="1"/>
    <col min="15" max="15" width="8.140625" style="17" customWidth="1"/>
    <col min="16" max="16" width="7.85546875" style="17" customWidth="1"/>
    <col min="17" max="17" width="4.5703125" style="191" customWidth="1"/>
    <col min="18" max="18" width="6" style="17" customWidth="1"/>
    <col min="19" max="19" width="9.140625" style="31" customWidth="1"/>
    <col min="20" max="20" width="7" style="17" customWidth="1"/>
    <col min="21" max="21" width="8.42578125" style="17" customWidth="1"/>
    <col min="22" max="22" width="17.140625" style="17" customWidth="1"/>
    <col min="23" max="25" width="4.5703125" style="17" customWidth="1"/>
    <col min="26" max="26" width="7.140625" style="17" customWidth="1"/>
    <col min="27" max="27" width="8.5703125" style="17" customWidth="1"/>
    <col min="28" max="31" width="4.5703125" style="17" customWidth="1"/>
    <col min="32" max="33" width="11.5703125" style="17"/>
    <col min="34" max="34" width="7.140625" style="17" customWidth="1"/>
    <col min="35" max="35" width="7.42578125" style="17" customWidth="1"/>
    <col min="36" max="36" width="6.5703125" style="17" customWidth="1"/>
    <col min="37" max="37" width="8.140625" style="17" customWidth="1"/>
    <col min="38" max="38" width="9.140625" style="17" customWidth="1"/>
    <col min="39" max="39" width="11.5703125" style="17"/>
    <col min="40" max="40" width="4.42578125" style="17" customWidth="1"/>
    <col min="41" max="41" width="4.85546875" style="17" customWidth="1"/>
    <col min="42" max="42" width="3.5703125" style="17" customWidth="1"/>
    <col min="43" max="43" width="4.42578125" style="17" customWidth="1"/>
    <col min="44" max="256" width="11.5703125" style="17"/>
    <col min="257" max="257" width="1.85546875" style="17" customWidth="1"/>
    <col min="258" max="258" width="4.5703125" style="17" customWidth="1"/>
    <col min="259" max="259" width="8" style="17" customWidth="1"/>
    <col min="260" max="260" width="8.42578125" style="17" customWidth="1"/>
    <col min="261" max="263" width="4.5703125" style="17" customWidth="1"/>
    <col min="264" max="264" width="7.140625" style="17" customWidth="1"/>
    <col min="265" max="265" width="7.42578125" style="17" customWidth="1"/>
    <col min="266" max="266" width="7.85546875" style="17" customWidth="1"/>
    <col min="267" max="267" width="8.42578125" style="17" customWidth="1"/>
    <col min="268" max="268" width="4.5703125" style="17" customWidth="1"/>
    <col min="269" max="269" width="7.85546875" style="17" customWidth="1"/>
    <col min="270" max="270" width="7.42578125" style="17" customWidth="1"/>
    <col min="271" max="271" width="8.140625" style="17" customWidth="1"/>
    <col min="272" max="272" width="7.85546875" style="17" customWidth="1"/>
    <col min="273" max="273" width="4.5703125" style="17" customWidth="1"/>
    <col min="274" max="274" width="6" style="17" customWidth="1"/>
    <col min="275" max="275" width="9.140625" style="17" customWidth="1"/>
    <col min="276" max="276" width="7" style="17" customWidth="1"/>
    <col min="277" max="277" width="8.42578125" style="17" customWidth="1"/>
    <col min="278" max="278" width="9" style="17" customWidth="1"/>
    <col min="279" max="281" width="4.5703125" style="17" customWidth="1"/>
    <col min="282" max="282" width="7.140625" style="17" customWidth="1"/>
    <col min="283" max="283" width="8.5703125" style="17" customWidth="1"/>
    <col min="284" max="287" width="4.5703125" style="17" customWidth="1"/>
    <col min="288" max="289" width="11.5703125" style="17"/>
    <col min="290" max="290" width="7.140625" style="17" customWidth="1"/>
    <col min="291" max="291" width="7.42578125" style="17" customWidth="1"/>
    <col min="292" max="292" width="6.5703125" style="17" customWidth="1"/>
    <col min="293" max="293" width="8.140625" style="17" customWidth="1"/>
    <col min="294" max="294" width="9.140625" style="17" customWidth="1"/>
    <col min="295" max="295" width="11.5703125" style="17"/>
    <col min="296" max="296" width="4.42578125" style="17" customWidth="1"/>
    <col min="297" max="297" width="4.85546875" style="17" customWidth="1"/>
    <col min="298" max="298" width="3.5703125" style="17" customWidth="1"/>
    <col min="299" max="299" width="4.42578125" style="17" customWidth="1"/>
    <col min="300" max="512" width="11.5703125" style="17"/>
    <col min="513" max="513" width="1.85546875" style="17" customWidth="1"/>
    <col min="514" max="514" width="4.5703125" style="17" customWidth="1"/>
    <col min="515" max="515" width="8" style="17" customWidth="1"/>
    <col min="516" max="516" width="8.42578125" style="17" customWidth="1"/>
    <col min="517" max="519" width="4.5703125" style="17" customWidth="1"/>
    <col min="520" max="520" width="7.140625" style="17" customWidth="1"/>
    <col min="521" max="521" width="7.42578125" style="17" customWidth="1"/>
    <col min="522" max="522" width="7.85546875" style="17" customWidth="1"/>
    <col min="523" max="523" width="8.42578125" style="17" customWidth="1"/>
    <col min="524" max="524" width="4.5703125" style="17" customWidth="1"/>
    <col min="525" max="525" width="7.85546875" style="17" customWidth="1"/>
    <col min="526" max="526" width="7.42578125" style="17" customWidth="1"/>
    <col min="527" max="527" width="8.140625" style="17" customWidth="1"/>
    <col min="528" max="528" width="7.85546875" style="17" customWidth="1"/>
    <col min="529" max="529" width="4.5703125" style="17" customWidth="1"/>
    <col min="530" max="530" width="6" style="17" customWidth="1"/>
    <col min="531" max="531" width="9.140625" style="17" customWidth="1"/>
    <col min="532" max="532" width="7" style="17" customWidth="1"/>
    <col min="533" max="533" width="8.42578125" style="17" customWidth="1"/>
    <col min="534" max="534" width="9" style="17" customWidth="1"/>
    <col min="535" max="537" width="4.5703125" style="17" customWidth="1"/>
    <col min="538" max="538" width="7.140625" style="17" customWidth="1"/>
    <col min="539" max="539" width="8.5703125" style="17" customWidth="1"/>
    <col min="540" max="543" width="4.5703125" style="17" customWidth="1"/>
    <col min="544" max="545" width="11.5703125" style="17"/>
    <col min="546" max="546" width="7.140625" style="17" customWidth="1"/>
    <col min="547" max="547" width="7.42578125" style="17" customWidth="1"/>
    <col min="548" max="548" width="6.5703125" style="17" customWidth="1"/>
    <col min="549" max="549" width="8.140625" style="17" customWidth="1"/>
    <col min="550" max="550" width="9.140625" style="17" customWidth="1"/>
    <col min="551" max="551" width="11.5703125" style="17"/>
    <col min="552" max="552" width="4.42578125" style="17" customWidth="1"/>
    <col min="553" max="553" width="4.85546875" style="17" customWidth="1"/>
    <col min="554" max="554" width="3.5703125" style="17" customWidth="1"/>
    <col min="555" max="555" width="4.42578125" style="17" customWidth="1"/>
    <col min="556" max="768" width="11.5703125" style="17"/>
    <col min="769" max="769" width="1.85546875" style="17" customWidth="1"/>
    <col min="770" max="770" width="4.5703125" style="17" customWidth="1"/>
    <col min="771" max="771" width="8" style="17" customWidth="1"/>
    <col min="772" max="772" width="8.42578125" style="17" customWidth="1"/>
    <col min="773" max="775" width="4.5703125" style="17" customWidth="1"/>
    <col min="776" max="776" width="7.140625" style="17" customWidth="1"/>
    <col min="777" max="777" width="7.42578125" style="17" customWidth="1"/>
    <col min="778" max="778" width="7.85546875" style="17" customWidth="1"/>
    <col min="779" max="779" width="8.42578125" style="17" customWidth="1"/>
    <col min="780" max="780" width="4.5703125" style="17" customWidth="1"/>
    <col min="781" max="781" width="7.85546875" style="17" customWidth="1"/>
    <col min="782" max="782" width="7.42578125" style="17" customWidth="1"/>
    <col min="783" max="783" width="8.140625" style="17" customWidth="1"/>
    <col min="784" max="784" width="7.85546875" style="17" customWidth="1"/>
    <col min="785" max="785" width="4.5703125" style="17" customWidth="1"/>
    <col min="786" max="786" width="6" style="17" customWidth="1"/>
    <col min="787" max="787" width="9.140625" style="17" customWidth="1"/>
    <col min="788" max="788" width="7" style="17" customWidth="1"/>
    <col min="789" max="789" width="8.42578125" style="17" customWidth="1"/>
    <col min="790" max="790" width="9" style="17" customWidth="1"/>
    <col min="791" max="793" width="4.5703125" style="17" customWidth="1"/>
    <col min="794" max="794" width="7.140625" style="17" customWidth="1"/>
    <col min="795" max="795" width="8.5703125" style="17" customWidth="1"/>
    <col min="796" max="799" width="4.5703125" style="17" customWidth="1"/>
    <col min="800" max="801" width="11.5703125" style="17"/>
    <col min="802" max="802" width="7.140625" style="17" customWidth="1"/>
    <col min="803" max="803" width="7.42578125" style="17" customWidth="1"/>
    <col min="804" max="804" width="6.5703125" style="17" customWidth="1"/>
    <col min="805" max="805" width="8.140625" style="17" customWidth="1"/>
    <col min="806" max="806" width="9.140625" style="17" customWidth="1"/>
    <col min="807" max="807" width="11.5703125" style="17"/>
    <col min="808" max="808" width="4.42578125" style="17" customWidth="1"/>
    <col min="809" max="809" width="4.85546875" style="17" customWidth="1"/>
    <col min="810" max="810" width="3.5703125" style="17" customWidth="1"/>
    <col min="811" max="811" width="4.42578125" style="17" customWidth="1"/>
    <col min="812" max="1024" width="11.5703125" style="17"/>
    <col min="1025" max="1025" width="1.85546875" style="17" customWidth="1"/>
    <col min="1026" max="1026" width="4.5703125" style="17" customWidth="1"/>
    <col min="1027" max="1027" width="8" style="17" customWidth="1"/>
    <col min="1028" max="1028" width="8.42578125" style="17" customWidth="1"/>
    <col min="1029" max="1031" width="4.5703125" style="17" customWidth="1"/>
    <col min="1032" max="1032" width="7.140625" style="17" customWidth="1"/>
    <col min="1033" max="1033" width="7.42578125" style="17" customWidth="1"/>
    <col min="1034" max="1034" width="7.85546875" style="17" customWidth="1"/>
    <col min="1035" max="1035" width="8.42578125" style="17" customWidth="1"/>
    <col min="1036" max="1036" width="4.5703125" style="17" customWidth="1"/>
    <col min="1037" max="1037" width="7.85546875" style="17" customWidth="1"/>
    <col min="1038" max="1038" width="7.42578125" style="17" customWidth="1"/>
    <col min="1039" max="1039" width="8.140625" style="17" customWidth="1"/>
    <col min="1040" max="1040" width="7.85546875" style="17" customWidth="1"/>
    <col min="1041" max="1041" width="4.5703125" style="17" customWidth="1"/>
    <col min="1042" max="1042" width="6" style="17" customWidth="1"/>
    <col min="1043" max="1043" width="9.140625" style="17" customWidth="1"/>
    <col min="1044" max="1044" width="7" style="17" customWidth="1"/>
    <col min="1045" max="1045" width="8.42578125" style="17" customWidth="1"/>
    <col min="1046" max="1046" width="9" style="17" customWidth="1"/>
    <col min="1047" max="1049" width="4.5703125" style="17" customWidth="1"/>
    <col min="1050" max="1050" width="7.140625" style="17" customWidth="1"/>
    <col min="1051" max="1051" width="8.5703125" style="17" customWidth="1"/>
    <col min="1052" max="1055" width="4.5703125" style="17" customWidth="1"/>
    <col min="1056" max="1057" width="11.5703125" style="17"/>
    <col min="1058" max="1058" width="7.140625" style="17" customWidth="1"/>
    <col min="1059" max="1059" width="7.42578125" style="17" customWidth="1"/>
    <col min="1060" max="1060" width="6.5703125" style="17" customWidth="1"/>
    <col min="1061" max="1061" width="8.140625" style="17" customWidth="1"/>
    <col min="1062" max="1062" width="9.140625" style="17" customWidth="1"/>
    <col min="1063" max="1063" width="11.5703125" style="17"/>
    <col min="1064" max="1064" width="4.42578125" style="17" customWidth="1"/>
    <col min="1065" max="1065" width="4.85546875" style="17" customWidth="1"/>
    <col min="1066" max="1066" width="3.5703125" style="17" customWidth="1"/>
    <col min="1067" max="1067" width="4.42578125" style="17" customWidth="1"/>
    <col min="1068" max="1280" width="11.5703125" style="17"/>
    <col min="1281" max="1281" width="1.85546875" style="17" customWidth="1"/>
    <col min="1282" max="1282" width="4.5703125" style="17" customWidth="1"/>
    <col min="1283" max="1283" width="8" style="17" customWidth="1"/>
    <col min="1284" max="1284" width="8.42578125" style="17" customWidth="1"/>
    <col min="1285" max="1287" width="4.5703125" style="17" customWidth="1"/>
    <col min="1288" max="1288" width="7.140625" style="17" customWidth="1"/>
    <col min="1289" max="1289" width="7.42578125" style="17" customWidth="1"/>
    <col min="1290" max="1290" width="7.85546875" style="17" customWidth="1"/>
    <col min="1291" max="1291" width="8.42578125" style="17" customWidth="1"/>
    <col min="1292" max="1292" width="4.5703125" style="17" customWidth="1"/>
    <col min="1293" max="1293" width="7.85546875" style="17" customWidth="1"/>
    <col min="1294" max="1294" width="7.42578125" style="17" customWidth="1"/>
    <col min="1295" max="1295" width="8.140625" style="17" customWidth="1"/>
    <col min="1296" max="1296" width="7.85546875" style="17" customWidth="1"/>
    <col min="1297" max="1297" width="4.5703125" style="17" customWidth="1"/>
    <col min="1298" max="1298" width="6" style="17" customWidth="1"/>
    <col min="1299" max="1299" width="9.140625" style="17" customWidth="1"/>
    <col min="1300" max="1300" width="7" style="17" customWidth="1"/>
    <col min="1301" max="1301" width="8.42578125" style="17" customWidth="1"/>
    <col min="1302" max="1302" width="9" style="17" customWidth="1"/>
    <col min="1303" max="1305" width="4.5703125" style="17" customWidth="1"/>
    <col min="1306" max="1306" width="7.140625" style="17" customWidth="1"/>
    <col min="1307" max="1307" width="8.5703125" style="17" customWidth="1"/>
    <col min="1308" max="1311" width="4.5703125" style="17" customWidth="1"/>
    <col min="1312" max="1313" width="11.5703125" style="17"/>
    <col min="1314" max="1314" width="7.140625" style="17" customWidth="1"/>
    <col min="1315" max="1315" width="7.42578125" style="17" customWidth="1"/>
    <col min="1316" max="1316" width="6.5703125" style="17" customWidth="1"/>
    <col min="1317" max="1317" width="8.140625" style="17" customWidth="1"/>
    <col min="1318" max="1318" width="9.140625" style="17" customWidth="1"/>
    <col min="1319" max="1319" width="11.5703125" style="17"/>
    <col min="1320" max="1320" width="4.42578125" style="17" customWidth="1"/>
    <col min="1321" max="1321" width="4.85546875" style="17" customWidth="1"/>
    <col min="1322" max="1322" width="3.5703125" style="17" customWidth="1"/>
    <col min="1323" max="1323" width="4.42578125" style="17" customWidth="1"/>
    <col min="1324" max="1536" width="11.5703125" style="17"/>
    <col min="1537" max="1537" width="1.85546875" style="17" customWidth="1"/>
    <col min="1538" max="1538" width="4.5703125" style="17" customWidth="1"/>
    <col min="1539" max="1539" width="8" style="17" customWidth="1"/>
    <col min="1540" max="1540" width="8.42578125" style="17" customWidth="1"/>
    <col min="1541" max="1543" width="4.5703125" style="17" customWidth="1"/>
    <col min="1544" max="1544" width="7.140625" style="17" customWidth="1"/>
    <col min="1545" max="1545" width="7.42578125" style="17" customWidth="1"/>
    <col min="1546" max="1546" width="7.85546875" style="17" customWidth="1"/>
    <col min="1547" max="1547" width="8.42578125" style="17" customWidth="1"/>
    <col min="1548" max="1548" width="4.5703125" style="17" customWidth="1"/>
    <col min="1549" max="1549" width="7.85546875" style="17" customWidth="1"/>
    <col min="1550" max="1550" width="7.42578125" style="17" customWidth="1"/>
    <col min="1551" max="1551" width="8.140625" style="17" customWidth="1"/>
    <col min="1552" max="1552" width="7.85546875" style="17" customWidth="1"/>
    <col min="1553" max="1553" width="4.5703125" style="17" customWidth="1"/>
    <col min="1554" max="1554" width="6" style="17" customWidth="1"/>
    <col min="1555" max="1555" width="9.140625" style="17" customWidth="1"/>
    <col min="1556" max="1556" width="7" style="17" customWidth="1"/>
    <col min="1557" max="1557" width="8.42578125" style="17" customWidth="1"/>
    <col min="1558" max="1558" width="9" style="17" customWidth="1"/>
    <col min="1559" max="1561" width="4.5703125" style="17" customWidth="1"/>
    <col min="1562" max="1562" width="7.140625" style="17" customWidth="1"/>
    <col min="1563" max="1563" width="8.5703125" style="17" customWidth="1"/>
    <col min="1564" max="1567" width="4.5703125" style="17" customWidth="1"/>
    <col min="1568" max="1569" width="11.5703125" style="17"/>
    <col min="1570" max="1570" width="7.140625" style="17" customWidth="1"/>
    <col min="1571" max="1571" width="7.42578125" style="17" customWidth="1"/>
    <col min="1572" max="1572" width="6.5703125" style="17" customWidth="1"/>
    <col min="1573" max="1573" width="8.140625" style="17" customWidth="1"/>
    <col min="1574" max="1574" width="9.140625" style="17" customWidth="1"/>
    <col min="1575" max="1575" width="11.5703125" style="17"/>
    <col min="1576" max="1576" width="4.42578125" style="17" customWidth="1"/>
    <col min="1577" max="1577" width="4.85546875" style="17" customWidth="1"/>
    <col min="1578" max="1578" width="3.5703125" style="17" customWidth="1"/>
    <col min="1579" max="1579" width="4.42578125" style="17" customWidth="1"/>
    <col min="1580" max="1792" width="11.5703125" style="17"/>
    <col min="1793" max="1793" width="1.85546875" style="17" customWidth="1"/>
    <col min="1794" max="1794" width="4.5703125" style="17" customWidth="1"/>
    <col min="1795" max="1795" width="8" style="17" customWidth="1"/>
    <col min="1796" max="1796" width="8.42578125" style="17" customWidth="1"/>
    <col min="1797" max="1799" width="4.5703125" style="17" customWidth="1"/>
    <col min="1800" max="1800" width="7.140625" style="17" customWidth="1"/>
    <col min="1801" max="1801" width="7.42578125" style="17" customWidth="1"/>
    <col min="1802" max="1802" width="7.85546875" style="17" customWidth="1"/>
    <col min="1803" max="1803" width="8.42578125" style="17" customWidth="1"/>
    <col min="1804" max="1804" width="4.5703125" style="17" customWidth="1"/>
    <col min="1805" max="1805" width="7.85546875" style="17" customWidth="1"/>
    <col min="1806" max="1806" width="7.42578125" style="17" customWidth="1"/>
    <col min="1807" max="1807" width="8.140625" style="17" customWidth="1"/>
    <col min="1808" max="1808" width="7.85546875" style="17" customWidth="1"/>
    <col min="1809" max="1809" width="4.5703125" style="17" customWidth="1"/>
    <col min="1810" max="1810" width="6" style="17" customWidth="1"/>
    <col min="1811" max="1811" width="9.140625" style="17" customWidth="1"/>
    <col min="1812" max="1812" width="7" style="17" customWidth="1"/>
    <col min="1813" max="1813" width="8.42578125" style="17" customWidth="1"/>
    <col min="1814" max="1814" width="9" style="17" customWidth="1"/>
    <col min="1815" max="1817" width="4.5703125" style="17" customWidth="1"/>
    <col min="1818" max="1818" width="7.140625" style="17" customWidth="1"/>
    <col min="1819" max="1819" width="8.5703125" style="17" customWidth="1"/>
    <col min="1820" max="1823" width="4.5703125" style="17" customWidth="1"/>
    <col min="1824" max="1825" width="11.5703125" style="17"/>
    <col min="1826" max="1826" width="7.140625" style="17" customWidth="1"/>
    <col min="1827" max="1827" width="7.42578125" style="17" customWidth="1"/>
    <col min="1828" max="1828" width="6.5703125" style="17" customWidth="1"/>
    <col min="1829" max="1829" width="8.140625" style="17" customWidth="1"/>
    <col min="1830" max="1830" width="9.140625" style="17" customWidth="1"/>
    <col min="1831" max="1831" width="11.5703125" style="17"/>
    <col min="1832" max="1832" width="4.42578125" style="17" customWidth="1"/>
    <col min="1833" max="1833" width="4.85546875" style="17" customWidth="1"/>
    <col min="1834" max="1834" width="3.5703125" style="17" customWidth="1"/>
    <col min="1835" max="1835" width="4.42578125" style="17" customWidth="1"/>
    <col min="1836" max="2048" width="11.5703125" style="17"/>
    <col min="2049" max="2049" width="1.85546875" style="17" customWidth="1"/>
    <col min="2050" max="2050" width="4.5703125" style="17" customWidth="1"/>
    <col min="2051" max="2051" width="8" style="17" customWidth="1"/>
    <col min="2052" max="2052" width="8.42578125" style="17" customWidth="1"/>
    <col min="2053" max="2055" width="4.5703125" style="17" customWidth="1"/>
    <col min="2056" max="2056" width="7.140625" style="17" customWidth="1"/>
    <col min="2057" max="2057" width="7.42578125" style="17" customWidth="1"/>
    <col min="2058" max="2058" width="7.85546875" style="17" customWidth="1"/>
    <col min="2059" max="2059" width="8.42578125" style="17" customWidth="1"/>
    <col min="2060" max="2060" width="4.5703125" style="17" customWidth="1"/>
    <col min="2061" max="2061" width="7.85546875" style="17" customWidth="1"/>
    <col min="2062" max="2062" width="7.42578125" style="17" customWidth="1"/>
    <col min="2063" max="2063" width="8.140625" style="17" customWidth="1"/>
    <col min="2064" max="2064" width="7.85546875" style="17" customWidth="1"/>
    <col min="2065" max="2065" width="4.5703125" style="17" customWidth="1"/>
    <col min="2066" max="2066" width="6" style="17" customWidth="1"/>
    <col min="2067" max="2067" width="9.140625" style="17" customWidth="1"/>
    <col min="2068" max="2068" width="7" style="17" customWidth="1"/>
    <col min="2069" max="2069" width="8.42578125" style="17" customWidth="1"/>
    <col min="2070" max="2070" width="9" style="17" customWidth="1"/>
    <col min="2071" max="2073" width="4.5703125" style="17" customWidth="1"/>
    <col min="2074" max="2074" width="7.140625" style="17" customWidth="1"/>
    <col min="2075" max="2075" width="8.5703125" style="17" customWidth="1"/>
    <col min="2076" max="2079" width="4.5703125" style="17" customWidth="1"/>
    <col min="2080" max="2081" width="11.5703125" style="17"/>
    <col min="2082" max="2082" width="7.140625" style="17" customWidth="1"/>
    <col min="2083" max="2083" width="7.42578125" style="17" customWidth="1"/>
    <col min="2084" max="2084" width="6.5703125" style="17" customWidth="1"/>
    <col min="2085" max="2085" width="8.140625" style="17" customWidth="1"/>
    <col min="2086" max="2086" width="9.140625" style="17" customWidth="1"/>
    <col min="2087" max="2087" width="11.5703125" style="17"/>
    <col min="2088" max="2088" width="4.42578125" style="17" customWidth="1"/>
    <col min="2089" max="2089" width="4.85546875" style="17" customWidth="1"/>
    <col min="2090" max="2090" width="3.5703125" style="17" customWidth="1"/>
    <col min="2091" max="2091" width="4.42578125" style="17" customWidth="1"/>
    <col min="2092" max="2304" width="11.5703125" style="17"/>
    <col min="2305" max="2305" width="1.85546875" style="17" customWidth="1"/>
    <col min="2306" max="2306" width="4.5703125" style="17" customWidth="1"/>
    <col min="2307" max="2307" width="8" style="17" customWidth="1"/>
    <col min="2308" max="2308" width="8.42578125" style="17" customWidth="1"/>
    <col min="2309" max="2311" width="4.5703125" style="17" customWidth="1"/>
    <col min="2312" max="2312" width="7.140625" style="17" customWidth="1"/>
    <col min="2313" max="2313" width="7.42578125" style="17" customWidth="1"/>
    <col min="2314" max="2314" width="7.85546875" style="17" customWidth="1"/>
    <col min="2315" max="2315" width="8.42578125" style="17" customWidth="1"/>
    <col min="2316" max="2316" width="4.5703125" style="17" customWidth="1"/>
    <col min="2317" max="2317" width="7.85546875" style="17" customWidth="1"/>
    <col min="2318" max="2318" width="7.42578125" style="17" customWidth="1"/>
    <col min="2319" max="2319" width="8.140625" style="17" customWidth="1"/>
    <col min="2320" max="2320" width="7.85546875" style="17" customWidth="1"/>
    <col min="2321" max="2321" width="4.5703125" style="17" customWidth="1"/>
    <col min="2322" max="2322" width="6" style="17" customWidth="1"/>
    <col min="2323" max="2323" width="9.140625" style="17" customWidth="1"/>
    <col min="2324" max="2324" width="7" style="17" customWidth="1"/>
    <col min="2325" max="2325" width="8.42578125" style="17" customWidth="1"/>
    <col min="2326" max="2326" width="9" style="17" customWidth="1"/>
    <col min="2327" max="2329" width="4.5703125" style="17" customWidth="1"/>
    <col min="2330" max="2330" width="7.140625" style="17" customWidth="1"/>
    <col min="2331" max="2331" width="8.5703125" style="17" customWidth="1"/>
    <col min="2332" max="2335" width="4.5703125" style="17" customWidth="1"/>
    <col min="2336" max="2337" width="11.5703125" style="17"/>
    <col min="2338" max="2338" width="7.140625" style="17" customWidth="1"/>
    <col min="2339" max="2339" width="7.42578125" style="17" customWidth="1"/>
    <col min="2340" max="2340" width="6.5703125" style="17" customWidth="1"/>
    <col min="2341" max="2341" width="8.140625" style="17" customWidth="1"/>
    <col min="2342" max="2342" width="9.140625" style="17" customWidth="1"/>
    <col min="2343" max="2343" width="11.5703125" style="17"/>
    <col min="2344" max="2344" width="4.42578125" style="17" customWidth="1"/>
    <col min="2345" max="2345" width="4.85546875" style="17" customWidth="1"/>
    <col min="2346" max="2346" width="3.5703125" style="17" customWidth="1"/>
    <col min="2347" max="2347" width="4.42578125" style="17" customWidth="1"/>
    <col min="2348" max="2560" width="11.5703125" style="17"/>
    <col min="2561" max="2561" width="1.85546875" style="17" customWidth="1"/>
    <col min="2562" max="2562" width="4.5703125" style="17" customWidth="1"/>
    <col min="2563" max="2563" width="8" style="17" customWidth="1"/>
    <col min="2564" max="2564" width="8.42578125" style="17" customWidth="1"/>
    <col min="2565" max="2567" width="4.5703125" style="17" customWidth="1"/>
    <col min="2568" max="2568" width="7.140625" style="17" customWidth="1"/>
    <col min="2569" max="2569" width="7.42578125" style="17" customWidth="1"/>
    <col min="2570" max="2570" width="7.85546875" style="17" customWidth="1"/>
    <col min="2571" max="2571" width="8.42578125" style="17" customWidth="1"/>
    <col min="2572" max="2572" width="4.5703125" style="17" customWidth="1"/>
    <col min="2573" max="2573" width="7.85546875" style="17" customWidth="1"/>
    <col min="2574" max="2574" width="7.42578125" style="17" customWidth="1"/>
    <col min="2575" max="2575" width="8.140625" style="17" customWidth="1"/>
    <col min="2576" max="2576" width="7.85546875" style="17" customWidth="1"/>
    <col min="2577" max="2577" width="4.5703125" style="17" customWidth="1"/>
    <col min="2578" max="2578" width="6" style="17" customWidth="1"/>
    <col min="2579" max="2579" width="9.140625" style="17" customWidth="1"/>
    <col min="2580" max="2580" width="7" style="17" customWidth="1"/>
    <col min="2581" max="2581" width="8.42578125" style="17" customWidth="1"/>
    <col min="2582" max="2582" width="9" style="17" customWidth="1"/>
    <col min="2583" max="2585" width="4.5703125" style="17" customWidth="1"/>
    <col min="2586" max="2586" width="7.140625" style="17" customWidth="1"/>
    <col min="2587" max="2587" width="8.5703125" style="17" customWidth="1"/>
    <col min="2588" max="2591" width="4.5703125" style="17" customWidth="1"/>
    <col min="2592" max="2593" width="11.5703125" style="17"/>
    <col min="2594" max="2594" width="7.140625" style="17" customWidth="1"/>
    <col min="2595" max="2595" width="7.42578125" style="17" customWidth="1"/>
    <col min="2596" max="2596" width="6.5703125" style="17" customWidth="1"/>
    <col min="2597" max="2597" width="8.140625" style="17" customWidth="1"/>
    <col min="2598" max="2598" width="9.140625" style="17" customWidth="1"/>
    <col min="2599" max="2599" width="11.5703125" style="17"/>
    <col min="2600" max="2600" width="4.42578125" style="17" customWidth="1"/>
    <col min="2601" max="2601" width="4.85546875" style="17" customWidth="1"/>
    <col min="2602" max="2602" width="3.5703125" style="17" customWidth="1"/>
    <col min="2603" max="2603" width="4.42578125" style="17" customWidth="1"/>
    <col min="2604" max="2816" width="11.5703125" style="17"/>
    <col min="2817" max="2817" width="1.85546875" style="17" customWidth="1"/>
    <col min="2818" max="2818" width="4.5703125" style="17" customWidth="1"/>
    <col min="2819" max="2819" width="8" style="17" customWidth="1"/>
    <col min="2820" max="2820" width="8.42578125" style="17" customWidth="1"/>
    <col min="2821" max="2823" width="4.5703125" style="17" customWidth="1"/>
    <col min="2824" max="2824" width="7.140625" style="17" customWidth="1"/>
    <col min="2825" max="2825" width="7.42578125" style="17" customWidth="1"/>
    <col min="2826" max="2826" width="7.85546875" style="17" customWidth="1"/>
    <col min="2827" max="2827" width="8.42578125" style="17" customWidth="1"/>
    <col min="2828" max="2828" width="4.5703125" style="17" customWidth="1"/>
    <col min="2829" max="2829" width="7.85546875" style="17" customWidth="1"/>
    <col min="2830" max="2830" width="7.42578125" style="17" customWidth="1"/>
    <col min="2831" max="2831" width="8.140625" style="17" customWidth="1"/>
    <col min="2832" max="2832" width="7.85546875" style="17" customWidth="1"/>
    <col min="2833" max="2833" width="4.5703125" style="17" customWidth="1"/>
    <col min="2834" max="2834" width="6" style="17" customWidth="1"/>
    <col min="2835" max="2835" width="9.140625" style="17" customWidth="1"/>
    <col min="2836" max="2836" width="7" style="17" customWidth="1"/>
    <col min="2837" max="2837" width="8.42578125" style="17" customWidth="1"/>
    <col min="2838" max="2838" width="9" style="17" customWidth="1"/>
    <col min="2839" max="2841" width="4.5703125" style="17" customWidth="1"/>
    <col min="2842" max="2842" width="7.140625" style="17" customWidth="1"/>
    <col min="2843" max="2843" width="8.5703125" style="17" customWidth="1"/>
    <col min="2844" max="2847" width="4.5703125" style="17" customWidth="1"/>
    <col min="2848" max="2849" width="11.5703125" style="17"/>
    <col min="2850" max="2850" width="7.140625" style="17" customWidth="1"/>
    <col min="2851" max="2851" width="7.42578125" style="17" customWidth="1"/>
    <col min="2852" max="2852" width="6.5703125" style="17" customWidth="1"/>
    <col min="2853" max="2853" width="8.140625" style="17" customWidth="1"/>
    <col min="2854" max="2854" width="9.140625" style="17" customWidth="1"/>
    <col min="2855" max="2855" width="11.5703125" style="17"/>
    <col min="2856" max="2856" width="4.42578125" style="17" customWidth="1"/>
    <col min="2857" max="2857" width="4.85546875" style="17" customWidth="1"/>
    <col min="2858" max="2858" width="3.5703125" style="17" customWidth="1"/>
    <col min="2859" max="2859" width="4.42578125" style="17" customWidth="1"/>
    <col min="2860" max="3072" width="11.5703125" style="17"/>
    <col min="3073" max="3073" width="1.85546875" style="17" customWidth="1"/>
    <col min="3074" max="3074" width="4.5703125" style="17" customWidth="1"/>
    <col min="3075" max="3075" width="8" style="17" customWidth="1"/>
    <col min="3076" max="3076" width="8.42578125" style="17" customWidth="1"/>
    <col min="3077" max="3079" width="4.5703125" style="17" customWidth="1"/>
    <col min="3080" max="3080" width="7.140625" style="17" customWidth="1"/>
    <col min="3081" max="3081" width="7.42578125" style="17" customWidth="1"/>
    <col min="3082" max="3082" width="7.85546875" style="17" customWidth="1"/>
    <col min="3083" max="3083" width="8.42578125" style="17" customWidth="1"/>
    <col min="3084" max="3084" width="4.5703125" style="17" customWidth="1"/>
    <col min="3085" max="3085" width="7.85546875" style="17" customWidth="1"/>
    <col min="3086" max="3086" width="7.42578125" style="17" customWidth="1"/>
    <col min="3087" max="3087" width="8.140625" style="17" customWidth="1"/>
    <col min="3088" max="3088" width="7.85546875" style="17" customWidth="1"/>
    <col min="3089" max="3089" width="4.5703125" style="17" customWidth="1"/>
    <col min="3090" max="3090" width="6" style="17" customWidth="1"/>
    <col min="3091" max="3091" width="9.140625" style="17" customWidth="1"/>
    <col min="3092" max="3092" width="7" style="17" customWidth="1"/>
    <col min="3093" max="3093" width="8.42578125" style="17" customWidth="1"/>
    <col min="3094" max="3094" width="9" style="17" customWidth="1"/>
    <col min="3095" max="3097" width="4.5703125" style="17" customWidth="1"/>
    <col min="3098" max="3098" width="7.140625" style="17" customWidth="1"/>
    <col min="3099" max="3099" width="8.5703125" style="17" customWidth="1"/>
    <col min="3100" max="3103" width="4.5703125" style="17" customWidth="1"/>
    <col min="3104" max="3105" width="11.5703125" style="17"/>
    <col min="3106" max="3106" width="7.140625" style="17" customWidth="1"/>
    <col min="3107" max="3107" width="7.42578125" style="17" customWidth="1"/>
    <col min="3108" max="3108" width="6.5703125" style="17" customWidth="1"/>
    <col min="3109" max="3109" width="8.140625" style="17" customWidth="1"/>
    <col min="3110" max="3110" width="9.140625" style="17" customWidth="1"/>
    <col min="3111" max="3111" width="11.5703125" style="17"/>
    <col min="3112" max="3112" width="4.42578125" style="17" customWidth="1"/>
    <col min="3113" max="3113" width="4.85546875" style="17" customWidth="1"/>
    <col min="3114" max="3114" width="3.5703125" style="17" customWidth="1"/>
    <col min="3115" max="3115" width="4.42578125" style="17" customWidth="1"/>
    <col min="3116" max="3328" width="11.5703125" style="17"/>
    <col min="3329" max="3329" width="1.85546875" style="17" customWidth="1"/>
    <col min="3330" max="3330" width="4.5703125" style="17" customWidth="1"/>
    <col min="3331" max="3331" width="8" style="17" customWidth="1"/>
    <col min="3332" max="3332" width="8.42578125" style="17" customWidth="1"/>
    <col min="3333" max="3335" width="4.5703125" style="17" customWidth="1"/>
    <col min="3336" max="3336" width="7.140625" style="17" customWidth="1"/>
    <col min="3337" max="3337" width="7.42578125" style="17" customWidth="1"/>
    <col min="3338" max="3338" width="7.85546875" style="17" customWidth="1"/>
    <col min="3339" max="3339" width="8.42578125" style="17" customWidth="1"/>
    <col min="3340" max="3340" width="4.5703125" style="17" customWidth="1"/>
    <col min="3341" max="3341" width="7.85546875" style="17" customWidth="1"/>
    <col min="3342" max="3342" width="7.42578125" style="17" customWidth="1"/>
    <col min="3343" max="3343" width="8.140625" style="17" customWidth="1"/>
    <col min="3344" max="3344" width="7.85546875" style="17" customWidth="1"/>
    <col min="3345" max="3345" width="4.5703125" style="17" customWidth="1"/>
    <col min="3346" max="3346" width="6" style="17" customWidth="1"/>
    <col min="3347" max="3347" width="9.140625" style="17" customWidth="1"/>
    <col min="3348" max="3348" width="7" style="17" customWidth="1"/>
    <col min="3349" max="3349" width="8.42578125" style="17" customWidth="1"/>
    <col min="3350" max="3350" width="9" style="17" customWidth="1"/>
    <col min="3351" max="3353" width="4.5703125" style="17" customWidth="1"/>
    <col min="3354" max="3354" width="7.140625" style="17" customWidth="1"/>
    <col min="3355" max="3355" width="8.5703125" style="17" customWidth="1"/>
    <col min="3356" max="3359" width="4.5703125" style="17" customWidth="1"/>
    <col min="3360" max="3361" width="11.5703125" style="17"/>
    <col min="3362" max="3362" width="7.140625" style="17" customWidth="1"/>
    <col min="3363" max="3363" width="7.42578125" style="17" customWidth="1"/>
    <col min="3364" max="3364" width="6.5703125" style="17" customWidth="1"/>
    <col min="3365" max="3365" width="8.140625" style="17" customWidth="1"/>
    <col min="3366" max="3366" width="9.140625" style="17" customWidth="1"/>
    <col min="3367" max="3367" width="11.5703125" style="17"/>
    <col min="3368" max="3368" width="4.42578125" style="17" customWidth="1"/>
    <col min="3369" max="3369" width="4.85546875" style="17" customWidth="1"/>
    <col min="3370" max="3370" width="3.5703125" style="17" customWidth="1"/>
    <col min="3371" max="3371" width="4.42578125" style="17" customWidth="1"/>
    <col min="3372" max="3584" width="11.5703125" style="17"/>
    <col min="3585" max="3585" width="1.85546875" style="17" customWidth="1"/>
    <col min="3586" max="3586" width="4.5703125" style="17" customWidth="1"/>
    <col min="3587" max="3587" width="8" style="17" customWidth="1"/>
    <col min="3588" max="3588" width="8.42578125" style="17" customWidth="1"/>
    <col min="3589" max="3591" width="4.5703125" style="17" customWidth="1"/>
    <col min="3592" max="3592" width="7.140625" style="17" customWidth="1"/>
    <col min="3593" max="3593" width="7.42578125" style="17" customWidth="1"/>
    <col min="3594" max="3594" width="7.85546875" style="17" customWidth="1"/>
    <col min="3595" max="3595" width="8.42578125" style="17" customWidth="1"/>
    <col min="3596" max="3596" width="4.5703125" style="17" customWidth="1"/>
    <col min="3597" max="3597" width="7.85546875" style="17" customWidth="1"/>
    <col min="3598" max="3598" width="7.42578125" style="17" customWidth="1"/>
    <col min="3599" max="3599" width="8.140625" style="17" customWidth="1"/>
    <col min="3600" max="3600" width="7.85546875" style="17" customWidth="1"/>
    <col min="3601" max="3601" width="4.5703125" style="17" customWidth="1"/>
    <col min="3602" max="3602" width="6" style="17" customWidth="1"/>
    <col min="3603" max="3603" width="9.140625" style="17" customWidth="1"/>
    <col min="3604" max="3604" width="7" style="17" customWidth="1"/>
    <col min="3605" max="3605" width="8.42578125" style="17" customWidth="1"/>
    <col min="3606" max="3606" width="9" style="17" customWidth="1"/>
    <col min="3607" max="3609" width="4.5703125" style="17" customWidth="1"/>
    <col min="3610" max="3610" width="7.140625" style="17" customWidth="1"/>
    <col min="3611" max="3611" width="8.5703125" style="17" customWidth="1"/>
    <col min="3612" max="3615" width="4.5703125" style="17" customWidth="1"/>
    <col min="3616" max="3617" width="11.5703125" style="17"/>
    <col min="3618" max="3618" width="7.140625" style="17" customWidth="1"/>
    <col min="3619" max="3619" width="7.42578125" style="17" customWidth="1"/>
    <col min="3620" max="3620" width="6.5703125" style="17" customWidth="1"/>
    <col min="3621" max="3621" width="8.140625" style="17" customWidth="1"/>
    <col min="3622" max="3622" width="9.140625" style="17" customWidth="1"/>
    <col min="3623" max="3623" width="11.5703125" style="17"/>
    <col min="3624" max="3624" width="4.42578125" style="17" customWidth="1"/>
    <col min="3625" max="3625" width="4.85546875" style="17" customWidth="1"/>
    <col min="3626" max="3626" width="3.5703125" style="17" customWidth="1"/>
    <col min="3627" max="3627" width="4.42578125" style="17" customWidth="1"/>
    <col min="3628" max="3840" width="11.5703125" style="17"/>
    <col min="3841" max="3841" width="1.85546875" style="17" customWidth="1"/>
    <col min="3842" max="3842" width="4.5703125" style="17" customWidth="1"/>
    <col min="3843" max="3843" width="8" style="17" customWidth="1"/>
    <col min="3844" max="3844" width="8.42578125" style="17" customWidth="1"/>
    <col min="3845" max="3847" width="4.5703125" style="17" customWidth="1"/>
    <col min="3848" max="3848" width="7.140625" style="17" customWidth="1"/>
    <col min="3849" max="3849" width="7.42578125" style="17" customWidth="1"/>
    <col min="3850" max="3850" width="7.85546875" style="17" customWidth="1"/>
    <col min="3851" max="3851" width="8.42578125" style="17" customWidth="1"/>
    <col min="3852" max="3852" width="4.5703125" style="17" customWidth="1"/>
    <col min="3853" max="3853" width="7.85546875" style="17" customWidth="1"/>
    <col min="3854" max="3854" width="7.42578125" style="17" customWidth="1"/>
    <col min="3855" max="3855" width="8.140625" style="17" customWidth="1"/>
    <col min="3856" max="3856" width="7.85546875" style="17" customWidth="1"/>
    <col min="3857" max="3857" width="4.5703125" style="17" customWidth="1"/>
    <col min="3858" max="3858" width="6" style="17" customWidth="1"/>
    <col min="3859" max="3859" width="9.140625" style="17" customWidth="1"/>
    <col min="3860" max="3860" width="7" style="17" customWidth="1"/>
    <col min="3861" max="3861" width="8.42578125" style="17" customWidth="1"/>
    <col min="3862" max="3862" width="9" style="17" customWidth="1"/>
    <col min="3863" max="3865" width="4.5703125" style="17" customWidth="1"/>
    <col min="3866" max="3866" width="7.140625" style="17" customWidth="1"/>
    <col min="3867" max="3867" width="8.5703125" style="17" customWidth="1"/>
    <col min="3868" max="3871" width="4.5703125" style="17" customWidth="1"/>
    <col min="3872" max="3873" width="11.5703125" style="17"/>
    <col min="3874" max="3874" width="7.140625" style="17" customWidth="1"/>
    <col min="3875" max="3875" width="7.42578125" style="17" customWidth="1"/>
    <col min="3876" max="3876" width="6.5703125" style="17" customWidth="1"/>
    <col min="3877" max="3877" width="8.140625" style="17" customWidth="1"/>
    <col min="3878" max="3878" width="9.140625" style="17" customWidth="1"/>
    <col min="3879" max="3879" width="11.5703125" style="17"/>
    <col min="3880" max="3880" width="4.42578125" style="17" customWidth="1"/>
    <col min="3881" max="3881" width="4.85546875" style="17" customWidth="1"/>
    <col min="3882" max="3882" width="3.5703125" style="17" customWidth="1"/>
    <col min="3883" max="3883" width="4.42578125" style="17" customWidth="1"/>
    <col min="3884" max="4096" width="11.5703125" style="17"/>
    <col min="4097" max="4097" width="1.85546875" style="17" customWidth="1"/>
    <col min="4098" max="4098" width="4.5703125" style="17" customWidth="1"/>
    <col min="4099" max="4099" width="8" style="17" customWidth="1"/>
    <col min="4100" max="4100" width="8.42578125" style="17" customWidth="1"/>
    <col min="4101" max="4103" width="4.5703125" style="17" customWidth="1"/>
    <col min="4104" max="4104" width="7.140625" style="17" customWidth="1"/>
    <col min="4105" max="4105" width="7.42578125" style="17" customWidth="1"/>
    <col min="4106" max="4106" width="7.85546875" style="17" customWidth="1"/>
    <col min="4107" max="4107" width="8.42578125" style="17" customWidth="1"/>
    <col min="4108" max="4108" width="4.5703125" style="17" customWidth="1"/>
    <col min="4109" max="4109" width="7.85546875" style="17" customWidth="1"/>
    <col min="4110" max="4110" width="7.42578125" style="17" customWidth="1"/>
    <col min="4111" max="4111" width="8.140625" style="17" customWidth="1"/>
    <col min="4112" max="4112" width="7.85546875" style="17" customWidth="1"/>
    <col min="4113" max="4113" width="4.5703125" style="17" customWidth="1"/>
    <col min="4114" max="4114" width="6" style="17" customWidth="1"/>
    <col min="4115" max="4115" width="9.140625" style="17" customWidth="1"/>
    <col min="4116" max="4116" width="7" style="17" customWidth="1"/>
    <col min="4117" max="4117" width="8.42578125" style="17" customWidth="1"/>
    <col min="4118" max="4118" width="9" style="17" customWidth="1"/>
    <col min="4119" max="4121" width="4.5703125" style="17" customWidth="1"/>
    <col min="4122" max="4122" width="7.140625" style="17" customWidth="1"/>
    <col min="4123" max="4123" width="8.5703125" style="17" customWidth="1"/>
    <col min="4124" max="4127" width="4.5703125" style="17" customWidth="1"/>
    <col min="4128" max="4129" width="11.5703125" style="17"/>
    <col min="4130" max="4130" width="7.140625" style="17" customWidth="1"/>
    <col min="4131" max="4131" width="7.42578125" style="17" customWidth="1"/>
    <col min="4132" max="4132" width="6.5703125" style="17" customWidth="1"/>
    <col min="4133" max="4133" width="8.140625" style="17" customWidth="1"/>
    <col min="4134" max="4134" width="9.140625" style="17" customWidth="1"/>
    <col min="4135" max="4135" width="11.5703125" style="17"/>
    <col min="4136" max="4136" width="4.42578125" style="17" customWidth="1"/>
    <col min="4137" max="4137" width="4.85546875" style="17" customWidth="1"/>
    <col min="4138" max="4138" width="3.5703125" style="17" customWidth="1"/>
    <col min="4139" max="4139" width="4.42578125" style="17" customWidth="1"/>
    <col min="4140" max="4352" width="11.5703125" style="17"/>
    <col min="4353" max="4353" width="1.85546875" style="17" customWidth="1"/>
    <col min="4354" max="4354" width="4.5703125" style="17" customWidth="1"/>
    <col min="4355" max="4355" width="8" style="17" customWidth="1"/>
    <col min="4356" max="4356" width="8.42578125" style="17" customWidth="1"/>
    <col min="4357" max="4359" width="4.5703125" style="17" customWidth="1"/>
    <col min="4360" max="4360" width="7.140625" style="17" customWidth="1"/>
    <col min="4361" max="4361" width="7.42578125" style="17" customWidth="1"/>
    <col min="4362" max="4362" width="7.85546875" style="17" customWidth="1"/>
    <col min="4363" max="4363" width="8.42578125" style="17" customWidth="1"/>
    <col min="4364" max="4364" width="4.5703125" style="17" customWidth="1"/>
    <col min="4365" max="4365" width="7.85546875" style="17" customWidth="1"/>
    <col min="4366" max="4366" width="7.42578125" style="17" customWidth="1"/>
    <col min="4367" max="4367" width="8.140625" style="17" customWidth="1"/>
    <col min="4368" max="4368" width="7.85546875" style="17" customWidth="1"/>
    <col min="4369" max="4369" width="4.5703125" style="17" customWidth="1"/>
    <col min="4370" max="4370" width="6" style="17" customWidth="1"/>
    <col min="4371" max="4371" width="9.140625" style="17" customWidth="1"/>
    <col min="4372" max="4372" width="7" style="17" customWidth="1"/>
    <col min="4373" max="4373" width="8.42578125" style="17" customWidth="1"/>
    <col min="4374" max="4374" width="9" style="17" customWidth="1"/>
    <col min="4375" max="4377" width="4.5703125" style="17" customWidth="1"/>
    <col min="4378" max="4378" width="7.140625" style="17" customWidth="1"/>
    <col min="4379" max="4379" width="8.5703125" style="17" customWidth="1"/>
    <col min="4380" max="4383" width="4.5703125" style="17" customWidth="1"/>
    <col min="4384" max="4385" width="11.5703125" style="17"/>
    <col min="4386" max="4386" width="7.140625" style="17" customWidth="1"/>
    <col min="4387" max="4387" width="7.42578125" style="17" customWidth="1"/>
    <col min="4388" max="4388" width="6.5703125" style="17" customWidth="1"/>
    <col min="4389" max="4389" width="8.140625" style="17" customWidth="1"/>
    <col min="4390" max="4390" width="9.140625" style="17" customWidth="1"/>
    <col min="4391" max="4391" width="11.5703125" style="17"/>
    <col min="4392" max="4392" width="4.42578125" style="17" customWidth="1"/>
    <col min="4393" max="4393" width="4.85546875" style="17" customWidth="1"/>
    <col min="4394" max="4394" width="3.5703125" style="17" customWidth="1"/>
    <col min="4395" max="4395" width="4.42578125" style="17" customWidth="1"/>
    <col min="4396" max="4608" width="11.5703125" style="17"/>
    <col min="4609" max="4609" width="1.85546875" style="17" customWidth="1"/>
    <col min="4610" max="4610" width="4.5703125" style="17" customWidth="1"/>
    <col min="4611" max="4611" width="8" style="17" customWidth="1"/>
    <col min="4612" max="4612" width="8.42578125" style="17" customWidth="1"/>
    <col min="4613" max="4615" width="4.5703125" style="17" customWidth="1"/>
    <col min="4616" max="4616" width="7.140625" style="17" customWidth="1"/>
    <col min="4617" max="4617" width="7.42578125" style="17" customWidth="1"/>
    <col min="4618" max="4618" width="7.85546875" style="17" customWidth="1"/>
    <col min="4619" max="4619" width="8.42578125" style="17" customWidth="1"/>
    <col min="4620" max="4620" width="4.5703125" style="17" customWidth="1"/>
    <col min="4621" max="4621" width="7.85546875" style="17" customWidth="1"/>
    <col min="4622" max="4622" width="7.42578125" style="17" customWidth="1"/>
    <col min="4623" max="4623" width="8.140625" style="17" customWidth="1"/>
    <col min="4624" max="4624" width="7.85546875" style="17" customWidth="1"/>
    <col min="4625" max="4625" width="4.5703125" style="17" customWidth="1"/>
    <col min="4626" max="4626" width="6" style="17" customWidth="1"/>
    <col min="4627" max="4627" width="9.140625" style="17" customWidth="1"/>
    <col min="4628" max="4628" width="7" style="17" customWidth="1"/>
    <col min="4629" max="4629" width="8.42578125" style="17" customWidth="1"/>
    <col min="4630" max="4630" width="9" style="17" customWidth="1"/>
    <col min="4631" max="4633" width="4.5703125" style="17" customWidth="1"/>
    <col min="4634" max="4634" width="7.140625" style="17" customWidth="1"/>
    <col min="4635" max="4635" width="8.5703125" style="17" customWidth="1"/>
    <col min="4636" max="4639" width="4.5703125" style="17" customWidth="1"/>
    <col min="4640" max="4641" width="11.5703125" style="17"/>
    <col min="4642" max="4642" width="7.140625" style="17" customWidth="1"/>
    <col min="4643" max="4643" width="7.42578125" style="17" customWidth="1"/>
    <col min="4644" max="4644" width="6.5703125" style="17" customWidth="1"/>
    <col min="4645" max="4645" width="8.140625" style="17" customWidth="1"/>
    <col min="4646" max="4646" width="9.140625" style="17" customWidth="1"/>
    <col min="4647" max="4647" width="11.5703125" style="17"/>
    <col min="4648" max="4648" width="4.42578125" style="17" customWidth="1"/>
    <col min="4649" max="4649" width="4.85546875" style="17" customWidth="1"/>
    <col min="4650" max="4650" width="3.5703125" style="17" customWidth="1"/>
    <col min="4651" max="4651" width="4.42578125" style="17" customWidth="1"/>
    <col min="4652" max="4864" width="11.5703125" style="17"/>
    <col min="4865" max="4865" width="1.85546875" style="17" customWidth="1"/>
    <col min="4866" max="4866" width="4.5703125" style="17" customWidth="1"/>
    <col min="4867" max="4867" width="8" style="17" customWidth="1"/>
    <col min="4868" max="4868" width="8.42578125" style="17" customWidth="1"/>
    <col min="4869" max="4871" width="4.5703125" style="17" customWidth="1"/>
    <col min="4872" max="4872" width="7.140625" style="17" customWidth="1"/>
    <col min="4873" max="4873" width="7.42578125" style="17" customWidth="1"/>
    <col min="4874" max="4874" width="7.85546875" style="17" customWidth="1"/>
    <col min="4875" max="4875" width="8.42578125" style="17" customWidth="1"/>
    <col min="4876" max="4876" width="4.5703125" style="17" customWidth="1"/>
    <col min="4877" max="4877" width="7.85546875" style="17" customWidth="1"/>
    <col min="4878" max="4878" width="7.42578125" style="17" customWidth="1"/>
    <col min="4879" max="4879" width="8.140625" style="17" customWidth="1"/>
    <col min="4880" max="4880" width="7.85546875" style="17" customWidth="1"/>
    <col min="4881" max="4881" width="4.5703125" style="17" customWidth="1"/>
    <col min="4882" max="4882" width="6" style="17" customWidth="1"/>
    <col min="4883" max="4883" width="9.140625" style="17" customWidth="1"/>
    <col min="4884" max="4884" width="7" style="17" customWidth="1"/>
    <col min="4885" max="4885" width="8.42578125" style="17" customWidth="1"/>
    <col min="4886" max="4886" width="9" style="17" customWidth="1"/>
    <col min="4887" max="4889" width="4.5703125" style="17" customWidth="1"/>
    <col min="4890" max="4890" width="7.140625" style="17" customWidth="1"/>
    <col min="4891" max="4891" width="8.5703125" style="17" customWidth="1"/>
    <col min="4892" max="4895" width="4.5703125" style="17" customWidth="1"/>
    <col min="4896" max="4897" width="11.5703125" style="17"/>
    <col min="4898" max="4898" width="7.140625" style="17" customWidth="1"/>
    <col min="4899" max="4899" width="7.42578125" style="17" customWidth="1"/>
    <col min="4900" max="4900" width="6.5703125" style="17" customWidth="1"/>
    <col min="4901" max="4901" width="8.140625" style="17" customWidth="1"/>
    <col min="4902" max="4902" width="9.140625" style="17" customWidth="1"/>
    <col min="4903" max="4903" width="11.5703125" style="17"/>
    <col min="4904" max="4904" width="4.42578125" style="17" customWidth="1"/>
    <col min="4905" max="4905" width="4.85546875" style="17" customWidth="1"/>
    <col min="4906" max="4906" width="3.5703125" style="17" customWidth="1"/>
    <col min="4907" max="4907" width="4.42578125" style="17" customWidth="1"/>
    <col min="4908" max="5120" width="11.5703125" style="17"/>
    <col min="5121" max="5121" width="1.85546875" style="17" customWidth="1"/>
    <col min="5122" max="5122" width="4.5703125" style="17" customWidth="1"/>
    <col min="5123" max="5123" width="8" style="17" customWidth="1"/>
    <col min="5124" max="5124" width="8.42578125" style="17" customWidth="1"/>
    <col min="5125" max="5127" width="4.5703125" style="17" customWidth="1"/>
    <col min="5128" max="5128" width="7.140625" style="17" customWidth="1"/>
    <col min="5129" max="5129" width="7.42578125" style="17" customWidth="1"/>
    <col min="5130" max="5130" width="7.85546875" style="17" customWidth="1"/>
    <col min="5131" max="5131" width="8.42578125" style="17" customWidth="1"/>
    <col min="5132" max="5132" width="4.5703125" style="17" customWidth="1"/>
    <col min="5133" max="5133" width="7.85546875" style="17" customWidth="1"/>
    <col min="5134" max="5134" width="7.42578125" style="17" customWidth="1"/>
    <col min="5135" max="5135" width="8.140625" style="17" customWidth="1"/>
    <col min="5136" max="5136" width="7.85546875" style="17" customWidth="1"/>
    <col min="5137" max="5137" width="4.5703125" style="17" customWidth="1"/>
    <col min="5138" max="5138" width="6" style="17" customWidth="1"/>
    <col min="5139" max="5139" width="9.140625" style="17" customWidth="1"/>
    <col min="5140" max="5140" width="7" style="17" customWidth="1"/>
    <col min="5141" max="5141" width="8.42578125" style="17" customWidth="1"/>
    <col min="5142" max="5142" width="9" style="17" customWidth="1"/>
    <col min="5143" max="5145" width="4.5703125" style="17" customWidth="1"/>
    <col min="5146" max="5146" width="7.140625" style="17" customWidth="1"/>
    <col min="5147" max="5147" width="8.5703125" style="17" customWidth="1"/>
    <col min="5148" max="5151" width="4.5703125" style="17" customWidth="1"/>
    <col min="5152" max="5153" width="11.5703125" style="17"/>
    <col min="5154" max="5154" width="7.140625" style="17" customWidth="1"/>
    <col min="5155" max="5155" width="7.42578125" style="17" customWidth="1"/>
    <col min="5156" max="5156" width="6.5703125" style="17" customWidth="1"/>
    <col min="5157" max="5157" width="8.140625" style="17" customWidth="1"/>
    <col min="5158" max="5158" width="9.140625" style="17" customWidth="1"/>
    <col min="5159" max="5159" width="11.5703125" style="17"/>
    <col min="5160" max="5160" width="4.42578125" style="17" customWidth="1"/>
    <col min="5161" max="5161" width="4.85546875" style="17" customWidth="1"/>
    <col min="5162" max="5162" width="3.5703125" style="17" customWidth="1"/>
    <col min="5163" max="5163" width="4.42578125" style="17" customWidth="1"/>
    <col min="5164" max="5376" width="11.5703125" style="17"/>
    <col min="5377" max="5377" width="1.85546875" style="17" customWidth="1"/>
    <col min="5378" max="5378" width="4.5703125" style="17" customWidth="1"/>
    <col min="5379" max="5379" width="8" style="17" customWidth="1"/>
    <col min="5380" max="5380" width="8.42578125" style="17" customWidth="1"/>
    <col min="5381" max="5383" width="4.5703125" style="17" customWidth="1"/>
    <col min="5384" max="5384" width="7.140625" style="17" customWidth="1"/>
    <col min="5385" max="5385" width="7.42578125" style="17" customWidth="1"/>
    <col min="5386" max="5386" width="7.85546875" style="17" customWidth="1"/>
    <col min="5387" max="5387" width="8.42578125" style="17" customWidth="1"/>
    <col min="5388" max="5388" width="4.5703125" style="17" customWidth="1"/>
    <col min="5389" max="5389" width="7.85546875" style="17" customWidth="1"/>
    <col min="5390" max="5390" width="7.42578125" style="17" customWidth="1"/>
    <col min="5391" max="5391" width="8.140625" style="17" customWidth="1"/>
    <col min="5392" max="5392" width="7.85546875" style="17" customWidth="1"/>
    <col min="5393" max="5393" width="4.5703125" style="17" customWidth="1"/>
    <col min="5394" max="5394" width="6" style="17" customWidth="1"/>
    <col min="5395" max="5395" width="9.140625" style="17" customWidth="1"/>
    <col min="5396" max="5396" width="7" style="17" customWidth="1"/>
    <col min="5397" max="5397" width="8.42578125" style="17" customWidth="1"/>
    <col min="5398" max="5398" width="9" style="17" customWidth="1"/>
    <col min="5399" max="5401" width="4.5703125" style="17" customWidth="1"/>
    <col min="5402" max="5402" width="7.140625" style="17" customWidth="1"/>
    <col min="5403" max="5403" width="8.5703125" style="17" customWidth="1"/>
    <col min="5404" max="5407" width="4.5703125" style="17" customWidth="1"/>
    <col min="5408" max="5409" width="11.5703125" style="17"/>
    <col min="5410" max="5410" width="7.140625" style="17" customWidth="1"/>
    <col min="5411" max="5411" width="7.42578125" style="17" customWidth="1"/>
    <col min="5412" max="5412" width="6.5703125" style="17" customWidth="1"/>
    <col min="5413" max="5413" width="8.140625" style="17" customWidth="1"/>
    <col min="5414" max="5414" width="9.140625" style="17" customWidth="1"/>
    <col min="5415" max="5415" width="11.5703125" style="17"/>
    <col min="5416" max="5416" width="4.42578125" style="17" customWidth="1"/>
    <col min="5417" max="5417" width="4.85546875" style="17" customWidth="1"/>
    <col min="5418" max="5418" width="3.5703125" style="17" customWidth="1"/>
    <col min="5419" max="5419" width="4.42578125" style="17" customWidth="1"/>
    <col min="5420" max="5632" width="11.5703125" style="17"/>
    <col min="5633" max="5633" width="1.85546875" style="17" customWidth="1"/>
    <col min="5634" max="5634" width="4.5703125" style="17" customWidth="1"/>
    <col min="5635" max="5635" width="8" style="17" customWidth="1"/>
    <col min="5636" max="5636" width="8.42578125" style="17" customWidth="1"/>
    <col min="5637" max="5639" width="4.5703125" style="17" customWidth="1"/>
    <col min="5640" max="5640" width="7.140625" style="17" customWidth="1"/>
    <col min="5641" max="5641" width="7.42578125" style="17" customWidth="1"/>
    <col min="5642" max="5642" width="7.85546875" style="17" customWidth="1"/>
    <col min="5643" max="5643" width="8.42578125" style="17" customWidth="1"/>
    <col min="5644" max="5644" width="4.5703125" style="17" customWidth="1"/>
    <col min="5645" max="5645" width="7.85546875" style="17" customWidth="1"/>
    <col min="5646" max="5646" width="7.42578125" style="17" customWidth="1"/>
    <col min="5647" max="5647" width="8.140625" style="17" customWidth="1"/>
    <col min="5648" max="5648" width="7.85546875" style="17" customWidth="1"/>
    <col min="5649" max="5649" width="4.5703125" style="17" customWidth="1"/>
    <col min="5650" max="5650" width="6" style="17" customWidth="1"/>
    <col min="5651" max="5651" width="9.140625" style="17" customWidth="1"/>
    <col min="5652" max="5652" width="7" style="17" customWidth="1"/>
    <col min="5653" max="5653" width="8.42578125" style="17" customWidth="1"/>
    <col min="5654" max="5654" width="9" style="17" customWidth="1"/>
    <col min="5655" max="5657" width="4.5703125" style="17" customWidth="1"/>
    <col min="5658" max="5658" width="7.140625" style="17" customWidth="1"/>
    <col min="5659" max="5659" width="8.5703125" style="17" customWidth="1"/>
    <col min="5660" max="5663" width="4.5703125" style="17" customWidth="1"/>
    <col min="5664" max="5665" width="11.5703125" style="17"/>
    <col min="5666" max="5666" width="7.140625" style="17" customWidth="1"/>
    <col min="5667" max="5667" width="7.42578125" style="17" customWidth="1"/>
    <col min="5668" max="5668" width="6.5703125" style="17" customWidth="1"/>
    <col min="5669" max="5669" width="8.140625" style="17" customWidth="1"/>
    <col min="5670" max="5670" width="9.140625" style="17" customWidth="1"/>
    <col min="5671" max="5671" width="11.5703125" style="17"/>
    <col min="5672" max="5672" width="4.42578125" style="17" customWidth="1"/>
    <col min="5673" max="5673" width="4.85546875" style="17" customWidth="1"/>
    <col min="5674" max="5674" width="3.5703125" style="17" customWidth="1"/>
    <col min="5675" max="5675" width="4.42578125" style="17" customWidth="1"/>
    <col min="5676" max="5888" width="11.5703125" style="17"/>
    <col min="5889" max="5889" width="1.85546875" style="17" customWidth="1"/>
    <col min="5890" max="5890" width="4.5703125" style="17" customWidth="1"/>
    <col min="5891" max="5891" width="8" style="17" customWidth="1"/>
    <col min="5892" max="5892" width="8.42578125" style="17" customWidth="1"/>
    <col min="5893" max="5895" width="4.5703125" style="17" customWidth="1"/>
    <col min="5896" max="5896" width="7.140625" style="17" customWidth="1"/>
    <col min="5897" max="5897" width="7.42578125" style="17" customWidth="1"/>
    <col min="5898" max="5898" width="7.85546875" style="17" customWidth="1"/>
    <col min="5899" max="5899" width="8.42578125" style="17" customWidth="1"/>
    <col min="5900" max="5900" width="4.5703125" style="17" customWidth="1"/>
    <col min="5901" max="5901" width="7.85546875" style="17" customWidth="1"/>
    <col min="5902" max="5902" width="7.42578125" style="17" customWidth="1"/>
    <col min="5903" max="5903" width="8.140625" style="17" customWidth="1"/>
    <col min="5904" max="5904" width="7.85546875" style="17" customWidth="1"/>
    <col min="5905" max="5905" width="4.5703125" style="17" customWidth="1"/>
    <col min="5906" max="5906" width="6" style="17" customWidth="1"/>
    <col min="5907" max="5907" width="9.140625" style="17" customWidth="1"/>
    <col min="5908" max="5908" width="7" style="17" customWidth="1"/>
    <col min="5909" max="5909" width="8.42578125" style="17" customWidth="1"/>
    <col min="5910" max="5910" width="9" style="17" customWidth="1"/>
    <col min="5911" max="5913" width="4.5703125" style="17" customWidth="1"/>
    <col min="5914" max="5914" width="7.140625" style="17" customWidth="1"/>
    <col min="5915" max="5915" width="8.5703125" style="17" customWidth="1"/>
    <col min="5916" max="5919" width="4.5703125" style="17" customWidth="1"/>
    <col min="5920" max="5921" width="11.5703125" style="17"/>
    <col min="5922" max="5922" width="7.140625" style="17" customWidth="1"/>
    <col min="5923" max="5923" width="7.42578125" style="17" customWidth="1"/>
    <col min="5924" max="5924" width="6.5703125" style="17" customWidth="1"/>
    <col min="5925" max="5925" width="8.140625" style="17" customWidth="1"/>
    <col min="5926" max="5926" width="9.140625" style="17" customWidth="1"/>
    <col min="5927" max="5927" width="11.5703125" style="17"/>
    <col min="5928" max="5928" width="4.42578125" style="17" customWidth="1"/>
    <col min="5929" max="5929" width="4.85546875" style="17" customWidth="1"/>
    <col min="5930" max="5930" width="3.5703125" style="17" customWidth="1"/>
    <col min="5931" max="5931" width="4.42578125" style="17" customWidth="1"/>
    <col min="5932" max="6144" width="11.5703125" style="17"/>
    <col min="6145" max="6145" width="1.85546875" style="17" customWidth="1"/>
    <col min="6146" max="6146" width="4.5703125" style="17" customWidth="1"/>
    <col min="6147" max="6147" width="8" style="17" customWidth="1"/>
    <col min="6148" max="6148" width="8.42578125" style="17" customWidth="1"/>
    <col min="6149" max="6151" width="4.5703125" style="17" customWidth="1"/>
    <col min="6152" max="6152" width="7.140625" style="17" customWidth="1"/>
    <col min="6153" max="6153" width="7.42578125" style="17" customWidth="1"/>
    <col min="6154" max="6154" width="7.85546875" style="17" customWidth="1"/>
    <col min="6155" max="6155" width="8.42578125" style="17" customWidth="1"/>
    <col min="6156" max="6156" width="4.5703125" style="17" customWidth="1"/>
    <col min="6157" max="6157" width="7.85546875" style="17" customWidth="1"/>
    <col min="6158" max="6158" width="7.42578125" style="17" customWidth="1"/>
    <col min="6159" max="6159" width="8.140625" style="17" customWidth="1"/>
    <col min="6160" max="6160" width="7.85546875" style="17" customWidth="1"/>
    <col min="6161" max="6161" width="4.5703125" style="17" customWidth="1"/>
    <col min="6162" max="6162" width="6" style="17" customWidth="1"/>
    <col min="6163" max="6163" width="9.140625" style="17" customWidth="1"/>
    <col min="6164" max="6164" width="7" style="17" customWidth="1"/>
    <col min="6165" max="6165" width="8.42578125" style="17" customWidth="1"/>
    <col min="6166" max="6166" width="9" style="17" customWidth="1"/>
    <col min="6167" max="6169" width="4.5703125" style="17" customWidth="1"/>
    <col min="6170" max="6170" width="7.140625" style="17" customWidth="1"/>
    <col min="6171" max="6171" width="8.5703125" style="17" customWidth="1"/>
    <col min="6172" max="6175" width="4.5703125" style="17" customWidth="1"/>
    <col min="6176" max="6177" width="11.5703125" style="17"/>
    <col min="6178" max="6178" width="7.140625" style="17" customWidth="1"/>
    <col min="6179" max="6179" width="7.42578125" style="17" customWidth="1"/>
    <col min="6180" max="6180" width="6.5703125" style="17" customWidth="1"/>
    <col min="6181" max="6181" width="8.140625" style="17" customWidth="1"/>
    <col min="6182" max="6182" width="9.140625" style="17" customWidth="1"/>
    <col min="6183" max="6183" width="11.5703125" style="17"/>
    <col min="6184" max="6184" width="4.42578125" style="17" customWidth="1"/>
    <col min="6185" max="6185" width="4.85546875" style="17" customWidth="1"/>
    <col min="6186" max="6186" width="3.5703125" style="17" customWidth="1"/>
    <col min="6187" max="6187" width="4.42578125" style="17" customWidth="1"/>
    <col min="6188" max="6400" width="11.5703125" style="17"/>
    <col min="6401" max="6401" width="1.85546875" style="17" customWidth="1"/>
    <col min="6402" max="6402" width="4.5703125" style="17" customWidth="1"/>
    <col min="6403" max="6403" width="8" style="17" customWidth="1"/>
    <col min="6404" max="6404" width="8.42578125" style="17" customWidth="1"/>
    <col min="6405" max="6407" width="4.5703125" style="17" customWidth="1"/>
    <col min="6408" max="6408" width="7.140625" style="17" customWidth="1"/>
    <col min="6409" max="6409" width="7.42578125" style="17" customWidth="1"/>
    <col min="6410" max="6410" width="7.85546875" style="17" customWidth="1"/>
    <col min="6411" max="6411" width="8.42578125" style="17" customWidth="1"/>
    <col min="6412" max="6412" width="4.5703125" style="17" customWidth="1"/>
    <col min="6413" max="6413" width="7.85546875" style="17" customWidth="1"/>
    <col min="6414" max="6414" width="7.42578125" style="17" customWidth="1"/>
    <col min="6415" max="6415" width="8.140625" style="17" customWidth="1"/>
    <col min="6416" max="6416" width="7.85546875" style="17" customWidth="1"/>
    <col min="6417" max="6417" width="4.5703125" style="17" customWidth="1"/>
    <col min="6418" max="6418" width="6" style="17" customWidth="1"/>
    <col min="6419" max="6419" width="9.140625" style="17" customWidth="1"/>
    <col min="6420" max="6420" width="7" style="17" customWidth="1"/>
    <col min="6421" max="6421" width="8.42578125" style="17" customWidth="1"/>
    <col min="6422" max="6422" width="9" style="17" customWidth="1"/>
    <col min="6423" max="6425" width="4.5703125" style="17" customWidth="1"/>
    <col min="6426" max="6426" width="7.140625" style="17" customWidth="1"/>
    <col min="6427" max="6427" width="8.5703125" style="17" customWidth="1"/>
    <col min="6428" max="6431" width="4.5703125" style="17" customWidth="1"/>
    <col min="6432" max="6433" width="11.5703125" style="17"/>
    <col min="6434" max="6434" width="7.140625" style="17" customWidth="1"/>
    <col min="6435" max="6435" width="7.42578125" style="17" customWidth="1"/>
    <col min="6436" max="6436" width="6.5703125" style="17" customWidth="1"/>
    <col min="6437" max="6437" width="8.140625" style="17" customWidth="1"/>
    <col min="6438" max="6438" width="9.140625" style="17" customWidth="1"/>
    <col min="6439" max="6439" width="11.5703125" style="17"/>
    <col min="6440" max="6440" width="4.42578125" style="17" customWidth="1"/>
    <col min="6441" max="6441" width="4.85546875" style="17" customWidth="1"/>
    <col min="6442" max="6442" width="3.5703125" style="17" customWidth="1"/>
    <col min="6443" max="6443" width="4.42578125" style="17" customWidth="1"/>
    <col min="6444" max="6656" width="11.5703125" style="17"/>
    <col min="6657" max="6657" width="1.85546875" style="17" customWidth="1"/>
    <col min="6658" max="6658" width="4.5703125" style="17" customWidth="1"/>
    <col min="6659" max="6659" width="8" style="17" customWidth="1"/>
    <col min="6660" max="6660" width="8.42578125" style="17" customWidth="1"/>
    <col min="6661" max="6663" width="4.5703125" style="17" customWidth="1"/>
    <col min="6664" max="6664" width="7.140625" style="17" customWidth="1"/>
    <col min="6665" max="6665" width="7.42578125" style="17" customWidth="1"/>
    <col min="6666" max="6666" width="7.85546875" style="17" customWidth="1"/>
    <col min="6667" max="6667" width="8.42578125" style="17" customWidth="1"/>
    <col min="6668" max="6668" width="4.5703125" style="17" customWidth="1"/>
    <col min="6669" max="6669" width="7.85546875" style="17" customWidth="1"/>
    <col min="6670" max="6670" width="7.42578125" style="17" customWidth="1"/>
    <col min="6671" max="6671" width="8.140625" style="17" customWidth="1"/>
    <col min="6672" max="6672" width="7.85546875" style="17" customWidth="1"/>
    <col min="6673" max="6673" width="4.5703125" style="17" customWidth="1"/>
    <col min="6674" max="6674" width="6" style="17" customWidth="1"/>
    <col min="6675" max="6675" width="9.140625" style="17" customWidth="1"/>
    <col min="6676" max="6676" width="7" style="17" customWidth="1"/>
    <col min="6677" max="6677" width="8.42578125" style="17" customWidth="1"/>
    <col min="6678" max="6678" width="9" style="17" customWidth="1"/>
    <col min="6679" max="6681" width="4.5703125" style="17" customWidth="1"/>
    <col min="6682" max="6682" width="7.140625" style="17" customWidth="1"/>
    <col min="6683" max="6683" width="8.5703125" style="17" customWidth="1"/>
    <col min="6684" max="6687" width="4.5703125" style="17" customWidth="1"/>
    <col min="6688" max="6689" width="11.5703125" style="17"/>
    <col min="6690" max="6690" width="7.140625" style="17" customWidth="1"/>
    <col min="6691" max="6691" width="7.42578125" style="17" customWidth="1"/>
    <col min="6692" max="6692" width="6.5703125" style="17" customWidth="1"/>
    <col min="6693" max="6693" width="8.140625" style="17" customWidth="1"/>
    <col min="6694" max="6694" width="9.140625" style="17" customWidth="1"/>
    <col min="6695" max="6695" width="11.5703125" style="17"/>
    <col min="6696" max="6696" width="4.42578125" style="17" customWidth="1"/>
    <col min="6697" max="6697" width="4.85546875" style="17" customWidth="1"/>
    <col min="6698" max="6698" width="3.5703125" style="17" customWidth="1"/>
    <col min="6699" max="6699" width="4.42578125" style="17" customWidth="1"/>
    <col min="6700" max="6912" width="11.5703125" style="17"/>
    <col min="6913" max="6913" width="1.85546875" style="17" customWidth="1"/>
    <col min="6914" max="6914" width="4.5703125" style="17" customWidth="1"/>
    <col min="6915" max="6915" width="8" style="17" customWidth="1"/>
    <col min="6916" max="6916" width="8.42578125" style="17" customWidth="1"/>
    <col min="6917" max="6919" width="4.5703125" style="17" customWidth="1"/>
    <col min="6920" max="6920" width="7.140625" style="17" customWidth="1"/>
    <col min="6921" max="6921" width="7.42578125" style="17" customWidth="1"/>
    <col min="6922" max="6922" width="7.85546875" style="17" customWidth="1"/>
    <col min="6923" max="6923" width="8.42578125" style="17" customWidth="1"/>
    <col min="6924" max="6924" width="4.5703125" style="17" customWidth="1"/>
    <col min="6925" max="6925" width="7.85546875" style="17" customWidth="1"/>
    <col min="6926" max="6926" width="7.42578125" style="17" customWidth="1"/>
    <col min="6927" max="6927" width="8.140625" style="17" customWidth="1"/>
    <col min="6928" max="6928" width="7.85546875" style="17" customWidth="1"/>
    <col min="6929" max="6929" width="4.5703125" style="17" customWidth="1"/>
    <col min="6930" max="6930" width="6" style="17" customWidth="1"/>
    <col min="6931" max="6931" width="9.140625" style="17" customWidth="1"/>
    <col min="6932" max="6932" width="7" style="17" customWidth="1"/>
    <col min="6933" max="6933" width="8.42578125" style="17" customWidth="1"/>
    <col min="6934" max="6934" width="9" style="17" customWidth="1"/>
    <col min="6935" max="6937" width="4.5703125" style="17" customWidth="1"/>
    <col min="6938" max="6938" width="7.140625" style="17" customWidth="1"/>
    <col min="6939" max="6939" width="8.5703125" style="17" customWidth="1"/>
    <col min="6940" max="6943" width="4.5703125" style="17" customWidth="1"/>
    <col min="6944" max="6945" width="11.5703125" style="17"/>
    <col min="6946" max="6946" width="7.140625" style="17" customWidth="1"/>
    <col min="6947" max="6947" width="7.42578125" style="17" customWidth="1"/>
    <col min="6948" max="6948" width="6.5703125" style="17" customWidth="1"/>
    <col min="6949" max="6949" width="8.140625" style="17" customWidth="1"/>
    <col min="6950" max="6950" width="9.140625" style="17" customWidth="1"/>
    <col min="6951" max="6951" width="11.5703125" style="17"/>
    <col min="6952" max="6952" width="4.42578125" style="17" customWidth="1"/>
    <col min="6953" max="6953" width="4.85546875" style="17" customWidth="1"/>
    <col min="6954" max="6954" width="3.5703125" style="17" customWidth="1"/>
    <col min="6955" max="6955" width="4.42578125" style="17" customWidth="1"/>
    <col min="6956" max="7168" width="11.5703125" style="17"/>
    <col min="7169" max="7169" width="1.85546875" style="17" customWidth="1"/>
    <col min="7170" max="7170" width="4.5703125" style="17" customWidth="1"/>
    <col min="7171" max="7171" width="8" style="17" customWidth="1"/>
    <col min="7172" max="7172" width="8.42578125" style="17" customWidth="1"/>
    <col min="7173" max="7175" width="4.5703125" style="17" customWidth="1"/>
    <col min="7176" max="7176" width="7.140625" style="17" customWidth="1"/>
    <col min="7177" max="7177" width="7.42578125" style="17" customWidth="1"/>
    <col min="7178" max="7178" width="7.85546875" style="17" customWidth="1"/>
    <col min="7179" max="7179" width="8.42578125" style="17" customWidth="1"/>
    <col min="7180" max="7180" width="4.5703125" style="17" customWidth="1"/>
    <col min="7181" max="7181" width="7.85546875" style="17" customWidth="1"/>
    <col min="7182" max="7182" width="7.42578125" style="17" customWidth="1"/>
    <col min="7183" max="7183" width="8.140625" style="17" customWidth="1"/>
    <col min="7184" max="7184" width="7.85546875" style="17" customWidth="1"/>
    <col min="7185" max="7185" width="4.5703125" style="17" customWidth="1"/>
    <col min="7186" max="7186" width="6" style="17" customWidth="1"/>
    <col min="7187" max="7187" width="9.140625" style="17" customWidth="1"/>
    <col min="7188" max="7188" width="7" style="17" customWidth="1"/>
    <col min="7189" max="7189" width="8.42578125" style="17" customWidth="1"/>
    <col min="7190" max="7190" width="9" style="17" customWidth="1"/>
    <col min="7191" max="7193" width="4.5703125" style="17" customWidth="1"/>
    <col min="7194" max="7194" width="7.140625" style="17" customWidth="1"/>
    <col min="7195" max="7195" width="8.5703125" style="17" customWidth="1"/>
    <col min="7196" max="7199" width="4.5703125" style="17" customWidth="1"/>
    <col min="7200" max="7201" width="11.5703125" style="17"/>
    <col min="7202" max="7202" width="7.140625" style="17" customWidth="1"/>
    <col min="7203" max="7203" width="7.42578125" style="17" customWidth="1"/>
    <col min="7204" max="7204" width="6.5703125" style="17" customWidth="1"/>
    <col min="7205" max="7205" width="8.140625" style="17" customWidth="1"/>
    <col min="7206" max="7206" width="9.140625" style="17" customWidth="1"/>
    <col min="7207" max="7207" width="11.5703125" style="17"/>
    <col min="7208" max="7208" width="4.42578125" style="17" customWidth="1"/>
    <col min="7209" max="7209" width="4.85546875" style="17" customWidth="1"/>
    <col min="7210" max="7210" width="3.5703125" style="17" customWidth="1"/>
    <col min="7211" max="7211" width="4.42578125" style="17" customWidth="1"/>
    <col min="7212" max="7424" width="11.5703125" style="17"/>
    <col min="7425" max="7425" width="1.85546875" style="17" customWidth="1"/>
    <col min="7426" max="7426" width="4.5703125" style="17" customWidth="1"/>
    <col min="7427" max="7427" width="8" style="17" customWidth="1"/>
    <col min="7428" max="7428" width="8.42578125" style="17" customWidth="1"/>
    <col min="7429" max="7431" width="4.5703125" style="17" customWidth="1"/>
    <col min="7432" max="7432" width="7.140625" style="17" customWidth="1"/>
    <col min="7433" max="7433" width="7.42578125" style="17" customWidth="1"/>
    <col min="7434" max="7434" width="7.85546875" style="17" customWidth="1"/>
    <col min="7435" max="7435" width="8.42578125" style="17" customWidth="1"/>
    <col min="7436" max="7436" width="4.5703125" style="17" customWidth="1"/>
    <col min="7437" max="7437" width="7.85546875" style="17" customWidth="1"/>
    <col min="7438" max="7438" width="7.42578125" style="17" customWidth="1"/>
    <col min="7439" max="7439" width="8.140625" style="17" customWidth="1"/>
    <col min="7440" max="7440" width="7.85546875" style="17" customWidth="1"/>
    <col min="7441" max="7441" width="4.5703125" style="17" customWidth="1"/>
    <col min="7442" max="7442" width="6" style="17" customWidth="1"/>
    <col min="7443" max="7443" width="9.140625" style="17" customWidth="1"/>
    <col min="7444" max="7444" width="7" style="17" customWidth="1"/>
    <col min="7445" max="7445" width="8.42578125" style="17" customWidth="1"/>
    <col min="7446" max="7446" width="9" style="17" customWidth="1"/>
    <col min="7447" max="7449" width="4.5703125" style="17" customWidth="1"/>
    <col min="7450" max="7450" width="7.140625" style="17" customWidth="1"/>
    <col min="7451" max="7451" width="8.5703125" style="17" customWidth="1"/>
    <col min="7452" max="7455" width="4.5703125" style="17" customWidth="1"/>
    <col min="7456" max="7457" width="11.5703125" style="17"/>
    <col min="7458" max="7458" width="7.140625" style="17" customWidth="1"/>
    <col min="7459" max="7459" width="7.42578125" style="17" customWidth="1"/>
    <col min="7460" max="7460" width="6.5703125" style="17" customWidth="1"/>
    <col min="7461" max="7461" width="8.140625" style="17" customWidth="1"/>
    <col min="7462" max="7462" width="9.140625" style="17" customWidth="1"/>
    <col min="7463" max="7463" width="11.5703125" style="17"/>
    <col min="7464" max="7464" width="4.42578125" style="17" customWidth="1"/>
    <col min="7465" max="7465" width="4.85546875" style="17" customWidth="1"/>
    <col min="7466" max="7466" width="3.5703125" style="17" customWidth="1"/>
    <col min="7467" max="7467" width="4.42578125" style="17" customWidth="1"/>
    <col min="7468" max="7680" width="11.5703125" style="17"/>
    <col min="7681" max="7681" width="1.85546875" style="17" customWidth="1"/>
    <col min="7682" max="7682" width="4.5703125" style="17" customWidth="1"/>
    <col min="7683" max="7683" width="8" style="17" customWidth="1"/>
    <col min="7684" max="7684" width="8.42578125" style="17" customWidth="1"/>
    <col min="7685" max="7687" width="4.5703125" style="17" customWidth="1"/>
    <col min="7688" max="7688" width="7.140625" style="17" customWidth="1"/>
    <col min="7689" max="7689" width="7.42578125" style="17" customWidth="1"/>
    <col min="7690" max="7690" width="7.85546875" style="17" customWidth="1"/>
    <col min="7691" max="7691" width="8.42578125" style="17" customWidth="1"/>
    <col min="7692" max="7692" width="4.5703125" style="17" customWidth="1"/>
    <col min="7693" max="7693" width="7.85546875" style="17" customWidth="1"/>
    <col min="7694" max="7694" width="7.42578125" style="17" customWidth="1"/>
    <col min="7695" max="7695" width="8.140625" style="17" customWidth="1"/>
    <col min="7696" max="7696" width="7.85546875" style="17" customWidth="1"/>
    <col min="7697" max="7697" width="4.5703125" style="17" customWidth="1"/>
    <col min="7698" max="7698" width="6" style="17" customWidth="1"/>
    <col min="7699" max="7699" width="9.140625" style="17" customWidth="1"/>
    <col min="7700" max="7700" width="7" style="17" customWidth="1"/>
    <col min="7701" max="7701" width="8.42578125" style="17" customWidth="1"/>
    <col min="7702" max="7702" width="9" style="17" customWidth="1"/>
    <col min="7703" max="7705" width="4.5703125" style="17" customWidth="1"/>
    <col min="7706" max="7706" width="7.140625" style="17" customWidth="1"/>
    <col min="7707" max="7707" width="8.5703125" style="17" customWidth="1"/>
    <col min="7708" max="7711" width="4.5703125" style="17" customWidth="1"/>
    <col min="7712" max="7713" width="11.5703125" style="17"/>
    <col min="7714" max="7714" width="7.140625" style="17" customWidth="1"/>
    <col min="7715" max="7715" width="7.42578125" style="17" customWidth="1"/>
    <col min="7716" max="7716" width="6.5703125" style="17" customWidth="1"/>
    <col min="7717" max="7717" width="8.140625" style="17" customWidth="1"/>
    <col min="7718" max="7718" width="9.140625" style="17" customWidth="1"/>
    <col min="7719" max="7719" width="11.5703125" style="17"/>
    <col min="7720" max="7720" width="4.42578125" style="17" customWidth="1"/>
    <col min="7721" max="7721" width="4.85546875" style="17" customWidth="1"/>
    <col min="7722" max="7722" width="3.5703125" style="17" customWidth="1"/>
    <col min="7723" max="7723" width="4.42578125" style="17" customWidth="1"/>
    <col min="7724" max="7936" width="11.5703125" style="17"/>
    <col min="7937" max="7937" width="1.85546875" style="17" customWidth="1"/>
    <col min="7938" max="7938" width="4.5703125" style="17" customWidth="1"/>
    <col min="7939" max="7939" width="8" style="17" customWidth="1"/>
    <col min="7940" max="7940" width="8.42578125" style="17" customWidth="1"/>
    <col min="7941" max="7943" width="4.5703125" style="17" customWidth="1"/>
    <col min="7944" max="7944" width="7.140625" style="17" customWidth="1"/>
    <col min="7945" max="7945" width="7.42578125" style="17" customWidth="1"/>
    <col min="7946" max="7946" width="7.85546875" style="17" customWidth="1"/>
    <col min="7947" max="7947" width="8.42578125" style="17" customWidth="1"/>
    <col min="7948" max="7948" width="4.5703125" style="17" customWidth="1"/>
    <col min="7949" max="7949" width="7.85546875" style="17" customWidth="1"/>
    <col min="7950" max="7950" width="7.42578125" style="17" customWidth="1"/>
    <col min="7951" max="7951" width="8.140625" style="17" customWidth="1"/>
    <col min="7952" max="7952" width="7.85546875" style="17" customWidth="1"/>
    <col min="7953" max="7953" width="4.5703125" style="17" customWidth="1"/>
    <col min="7954" max="7954" width="6" style="17" customWidth="1"/>
    <col min="7955" max="7955" width="9.140625" style="17" customWidth="1"/>
    <col min="7956" max="7956" width="7" style="17" customWidth="1"/>
    <col min="7957" max="7957" width="8.42578125" style="17" customWidth="1"/>
    <col min="7958" max="7958" width="9" style="17" customWidth="1"/>
    <col min="7959" max="7961" width="4.5703125" style="17" customWidth="1"/>
    <col min="7962" max="7962" width="7.140625" style="17" customWidth="1"/>
    <col min="7963" max="7963" width="8.5703125" style="17" customWidth="1"/>
    <col min="7964" max="7967" width="4.5703125" style="17" customWidth="1"/>
    <col min="7968" max="7969" width="11.5703125" style="17"/>
    <col min="7970" max="7970" width="7.140625" style="17" customWidth="1"/>
    <col min="7971" max="7971" width="7.42578125" style="17" customWidth="1"/>
    <col min="7972" max="7972" width="6.5703125" style="17" customWidth="1"/>
    <col min="7973" max="7973" width="8.140625" style="17" customWidth="1"/>
    <col min="7974" max="7974" width="9.140625" style="17" customWidth="1"/>
    <col min="7975" max="7975" width="11.5703125" style="17"/>
    <col min="7976" max="7976" width="4.42578125" style="17" customWidth="1"/>
    <col min="7977" max="7977" width="4.85546875" style="17" customWidth="1"/>
    <col min="7978" max="7978" width="3.5703125" style="17" customWidth="1"/>
    <col min="7979" max="7979" width="4.42578125" style="17" customWidth="1"/>
    <col min="7980" max="8192" width="11.5703125" style="17"/>
    <col min="8193" max="8193" width="1.85546875" style="17" customWidth="1"/>
    <col min="8194" max="8194" width="4.5703125" style="17" customWidth="1"/>
    <col min="8195" max="8195" width="8" style="17" customWidth="1"/>
    <col min="8196" max="8196" width="8.42578125" style="17" customWidth="1"/>
    <col min="8197" max="8199" width="4.5703125" style="17" customWidth="1"/>
    <col min="8200" max="8200" width="7.140625" style="17" customWidth="1"/>
    <col min="8201" max="8201" width="7.42578125" style="17" customWidth="1"/>
    <col min="8202" max="8202" width="7.85546875" style="17" customWidth="1"/>
    <col min="8203" max="8203" width="8.42578125" style="17" customWidth="1"/>
    <col min="8204" max="8204" width="4.5703125" style="17" customWidth="1"/>
    <col min="8205" max="8205" width="7.85546875" style="17" customWidth="1"/>
    <col min="8206" max="8206" width="7.42578125" style="17" customWidth="1"/>
    <col min="8207" max="8207" width="8.140625" style="17" customWidth="1"/>
    <col min="8208" max="8208" width="7.85546875" style="17" customWidth="1"/>
    <col min="8209" max="8209" width="4.5703125" style="17" customWidth="1"/>
    <col min="8210" max="8210" width="6" style="17" customWidth="1"/>
    <col min="8211" max="8211" width="9.140625" style="17" customWidth="1"/>
    <col min="8212" max="8212" width="7" style="17" customWidth="1"/>
    <col min="8213" max="8213" width="8.42578125" style="17" customWidth="1"/>
    <col min="8214" max="8214" width="9" style="17" customWidth="1"/>
    <col min="8215" max="8217" width="4.5703125" style="17" customWidth="1"/>
    <col min="8218" max="8218" width="7.140625" style="17" customWidth="1"/>
    <col min="8219" max="8219" width="8.5703125" style="17" customWidth="1"/>
    <col min="8220" max="8223" width="4.5703125" style="17" customWidth="1"/>
    <col min="8224" max="8225" width="11.5703125" style="17"/>
    <col min="8226" max="8226" width="7.140625" style="17" customWidth="1"/>
    <col min="8227" max="8227" width="7.42578125" style="17" customWidth="1"/>
    <col min="8228" max="8228" width="6.5703125" style="17" customWidth="1"/>
    <col min="8229" max="8229" width="8.140625" style="17" customWidth="1"/>
    <col min="8230" max="8230" width="9.140625" style="17" customWidth="1"/>
    <col min="8231" max="8231" width="11.5703125" style="17"/>
    <col min="8232" max="8232" width="4.42578125" style="17" customWidth="1"/>
    <col min="8233" max="8233" width="4.85546875" style="17" customWidth="1"/>
    <col min="8234" max="8234" width="3.5703125" style="17" customWidth="1"/>
    <col min="8235" max="8235" width="4.42578125" style="17" customWidth="1"/>
    <col min="8236" max="8448" width="11.5703125" style="17"/>
    <col min="8449" max="8449" width="1.85546875" style="17" customWidth="1"/>
    <col min="8450" max="8450" width="4.5703125" style="17" customWidth="1"/>
    <col min="8451" max="8451" width="8" style="17" customWidth="1"/>
    <col min="8452" max="8452" width="8.42578125" style="17" customWidth="1"/>
    <col min="8453" max="8455" width="4.5703125" style="17" customWidth="1"/>
    <col min="8456" max="8456" width="7.140625" style="17" customWidth="1"/>
    <col min="8457" max="8457" width="7.42578125" style="17" customWidth="1"/>
    <col min="8458" max="8458" width="7.85546875" style="17" customWidth="1"/>
    <col min="8459" max="8459" width="8.42578125" style="17" customWidth="1"/>
    <col min="8460" max="8460" width="4.5703125" style="17" customWidth="1"/>
    <col min="8461" max="8461" width="7.85546875" style="17" customWidth="1"/>
    <col min="8462" max="8462" width="7.42578125" style="17" customWidth="1"/>
    <col min="8463" max="8463" width="8.140625" style="17" customWidth="1"/>
    <col min="8464" max="8464" width="7.85546875" style="17" customWidth="1"/>
    <col min="8465" max="8465" width="4.5703125" style="17" customWidth="1"/>
    <col min="8466" max="8466" width="6" style="17" customWidth="1"/>
    <col min="8467" max="8467" width="9.140625" style="17" customWidth="1"/>
    <col min="8468" max="8468" width="7" style="17" customWidth="1"/>
    <col min="8469" max="8469" width="8.42578125" style="17" customWidth="1"/>
    <col min="8470" max="8470" width="9" style="17" customWidth="1"/>
    <col min="8471" max="8473" width="4.5703125" style="17" customWidth="1"/>
    <col min="8474" max="8474" width="7.140625" style="17" customWidth="1"/>
    <col min="8475" max="8475" width="8.5703125" style="17" customWidth="1"/>
    <col min="8476" max="8479" width="4.5703125" style="17" customWidth="1"/>
    <col min="8480" max="8481" width="11.5703125" style="17"/>
    <col min="8482" max="8482" width="7.140625" style="17" customWidth="1"/>
    <col min="8483" max="8483" width="7.42578125" style="17" customWidth="1"/>
    <col min="8484" max="8484" width="6.5703125" style="17" customWidth="1"/>
    <col min="8485" max="8485" width="8.140625" style="17" customWidth="1"/>
    <col min="8486" max="8486" width="9.140625" style="17" customWidth="1"/>
    <col min="8487" max="8487" width="11.5703125" style="17"/>
    <col min="8488" max="8488" width="4.42578125" style="17" customWidth="1"/>
    <col min="8489" max="8489" width="4.85546875" style="17" customWidth="1"/>
    <col min="8490" max="8490" width="3.5703125" style="17" customWidth="1"/>
    <col min="8491" max="8491" width="4.42578125" style="17" customWidth="1"/>
    <col min="8492" max="8704" width="11.5703125" style="17"/>
    <col min="8705" max="8705" width="1.85546875" style="17" customWidth="1"/>
    <col min="8706" max="8706" width="4.5703125" style="17" customWidth="1"/>
    <col min="8707" max="8707" width="8" style="17" customWidth="1"/>
    <col min="8708" max="8708" width="8.42578125" style="17" customWidth="1"/>
    <col min="8709" max="8711" width="4.5703125" style="17" customWidth="1"/>
    <col min="8712" max="8712" width="7.140625" style="17" customWidth="1"/>
    <col min="8713" max="8713" width="7.42578125" style="17" customWidth="1"/>
    <col min="8714" max="8714" width="7.85546875" style="17" customWidth="1"/>
    <col min="8715" max="8715" width="8.42578125" style="17" customWidth="1"/>
    <col min="8716" max="8716" width="4.5703125" style="17" customWidth="1"/>
    <col min="8717" max="8717" width="7.85546875" style="17" customWidth="1"/>
    <col min="8718" max="8718" width="7.42578125" style="17" customWidth="1"/>
    <col min="8719" max="8719" width="8.140625" style="17" customWidth="1"/>
    <col min="8720" max="8720" width="7.85546875" style="17" customWidth="1"/>
    <col min="8721" max="8721" width="4.5703125" style="17" customWidth="1"/>
    <col min="8722" max="8722" width="6" style="17" customWidth="1"/>
    <col min="8723" max="8723" width="9.140625" style="17" customWidth="1"/>
    <col min="8724" max="8724" width="7" style="17" customWidth="1"/>
    <col min="8725" max="8725" width="8.42578125" style="17" customWidth="1"/>
    <col min="8726" max="8726" width="9" style="17" customWidth="1"/>
    <col min="8727" max="8729" width="4.5703125" style="17" customWidth="1"/>
    <col min="8730" max="8730" width="7.140625" style="17" customWidth="1"/>
    <col min="8731" max="8731" width="8.5703125" style="17" customWidth="1"/>
    <col min="8732" max="8735" width="4.5703125" style="17" customWidth="1"/>
    <col min="8736" max="8737" width="11.5703125" style="17"/>
    <col min="8738" max="8738" width="7.140625" style="17" customWidth="1"/>
    <col min="8739" max="8739" width="7.42578125" style="17" customWidth="1"/>
    <col min="8740" max="8740" width="6.5703125" style="17" customWidth="1"/>
    <col min="8741" max="8741" width="8.140625" style="17" customWidth="1"/>
    <col min="8742" max="8742" width="9.140625" style="17" customWidth="1"/>
    <col min="8743" max="8743" width="11.5703125" style="17"/>
    <col min="8744" max="8744" width="4.42578125" style="17" customWidth="1"/>
    <col min="8745" max="8745" width="4.85546875" style="17" customWidth="1"/>
    <col min="8746" max="8746" width="3.5703125" style="17" customWidth="1"/>
    <col min="8747" max="8747" width="4.42578125" style="17" customWidth="1"/>
    <col min="8748" max="8960" width="11.5703125" style="17"/>
    <col min="8961" max="8961" width="1.85546875" style="17" customWidth="1"/>
    <col min="8962" max="8962" width="4.5703125" style="17" customWidth="1"/>
    <col min="8963" max="8963" width="8" style="17" customWidth="1"/>
    <col min="8964" max="8964" width="8.42578125" style="17" customWidth="1"/>
    <col min="8965" max="8967" width="4.5703125" style="17" customWidth="1"/>
    <col min="8968" max="8968" width="7.140625" style="17" customWidth="1"/>
    <col min="8969" max="8969" width="7.42578125" style="17" customWidth="1"/>
    <col min="8970" max="8970" width="7.85546875" style="17" customWidth="1"/>
    <col min="8971" max="8971" width="8.42578125" style="17" customWidth="1"/>
    <col min="8972" max="8972" width="4.5703125" style="17" customWidth="1"/>
    <col min="8973" max="8973" width="7.85546875" style="17" customWidth="1"/>
    <col min="8974" max="8974" width="7.42578125" style="17" customWidth="1"/>
    <col min="8975" max="8975" width="8.140625" style="17" customWidth="1"/>
    <col min="8976" max="8976" width="7.85546875" style="17" customWidth="1"/>
    <col min="8977" max="8977" width="4.5703125" style="17" customWidth="1"/>
    <col min="8978" max="8978" width="6" style="17" customWidth="1"/>
    <col min="8979" max="8979" width="9.140625" style="17" customWidth="1"/>
    <col min="8980" max="8980" width="7" style="17" customWidth="1"/>
    <col min="8981" max="8981" width="8.42578125" style="17" customWidth="1"/>
    <col min="8982" max="8982" width="9" style="17" customWidth="1"/>
    <col min="8983" max="8985" width="4.5703125" style="17" customWidth="1"/>
    <col min="8986" max="8986" width="7.140625" style="17" customWidth="1"/>
    <col min="8987" max="8987" width="8.5703125" style="17" customWidth="1"/>
    <col min="8988" max="8991" width="4.5703125" style="17" customWidth="1"/>
    <col min="8992" max="8993" width="11.5703125" style="17"/>
    <col min="8994" max="8994" width="7.140625" style="17" customWidth="1"/>
    <col min="8995" max="8995" width="7.42578125" style="17" customWidth="1"/>
    <col min="8996" max="8996" width="6.5703125" style="17" customWidth="1"/>
    <col min="8997" max="8997" width="8.140625" style="17" customWidth="1"/>
    <col min="8998" max="8998" width="9.140625" style="17" customWidth="1"/>
    <col min="8999" max="8999" width="11.5703125" style="17"/>
    <col min="9000" max="9000" width="4.42578125" style="17" customWidth="1"/>
    <col min="9001" max="9001" width="4.85546875" style="17" customWidth="1"/>
    <col min="9002" max="9002" width="3.5703125" style="17" customWidth="1"/>
    <col min="9003" max="9003" width="4.42578125" style="17" customWidth="1"/>
    <col min="9004" max="9216" width="11.5703125" style="17"/>
    <col min="9217" max="9217" width="1.85546875" style="17" customWidth="1"/>
    <col min="9218" max="9218" width="4.5703125" style="17" customWidth="1"/>
    <col min="9219" max="9219" width="8" style="17" customWidth="1"/>
    <col min="9220" max="9220" width="8.42578125" style="17" customWidth="1"/>
    <col min="9221" max="9223" width="4.5703125" style="17" customWidth="1"/>
    <col min="9224" max="9224" width="7.140625" style="17" customWidth="1"/>
    <col min="9225" max="9225" width="7.42578125" style="17" customWidth="1"/>
    <col min="9226" max="9226" width="7.85546875" style="17" customWidth="1"/>
    <col min="9227" max="9227" width="8.42578125" style="17" customWidth="1"/>
    <col min="9228" max="9228" width="4.5703125" style="17" customWidth="1"/>
    <col min="9229" max="9229" width="7.85546875" style="17" customWidth="1"/>
    <col min="9230" max="9230" width="7.42578125" style="17" customWidth="1"/>
    <col min="9231" max="9231" width="8.140625" style="17" customWidth="1"/>
    <col min="9232" max="9232" width="7.85546875" style="17" customWidth="1"/>
    <col min="9233" max="9233" width="4.5703125" style="17" customWidth="1"/>
    <col min="9234" max="9234" width="6" style="17" customWidth="1"/>
    <col min="9235" max="9235" width="9.140625" style="17" customWidth="1"/>
    <col min="9236" max="9236" width="7" style="17" customWidth="1"/>
    <col min="9237" max="9237" width="8.42578125" style="17" customWidth="1"/>
    <col min="9238" max="9238" width="9" style="17" customWidth="1"/>
    <col min="9239" max="9241" width="4.5703125" style="17" customWidth="1"/>
    <col min="9242" max="9242" width="7.140625" style="17" customWidth="1"/>
    <col min="9243" max="9243" width="8.5703125" style="17" customWidth="1"/>
    <col min="9244" max="9247" width="4.5703125" style="17" customWidth="1"/>
    <col min="9248" max="9249" width="11.5703125" style="17"/>
    <col min="9250" max="9250" width="7.140625" style="17" customWidth="1"/>
    <col min="9251" max="9251" width="7.42578125" style="17" customWidth="1"/>
    <col min="9252" max="9252" width="6.5703125" style="17" customWidth="1"/>
    <col min="9253" max="9253" width="8.140625" style="17" customWidth="1"/>
    <col min="9254" max="9254" width="9.140625" style="17" customWidth="1"/>
    <col min="9255" max="9255" width="11.5703125" style="17"/>
    <col min="9256" max="9256" width="4.42578125" style="17" customWidth="1"/>
    <col min="9257" max="9257" width="4.85546875" style="17" customWidth="1"/>
    <col min="9258" max="9258" width="3.5703125" style="17" customWidth="1"/>
    <col min="9259" max="9259" width="4.42578125" style="17" customWidth="1"/>
    <col min="9260" max="9472" width="11.5703125" style="17"/>
    <col min="9473" max="9473" width="1.85546875" style="17" customWidth="1"/>
    <col min="9474" max="9474" width="4.5703125" style="17" customWidth="1"/>
    <col min="9475" max="9475" width="8" style="17" customWidth="1"/>
    <col min="9476" max="9476" width="8.42578125" style="17" customWidth="1"/>
    <col min="9477" max="9479" width="4.5703125" style="17" customWidth="1"/>
    <col min="9480" max="9480" width="7.140625" style="17" customWidth="1"/>
    <col min="9481" max="9481" width="7.42578125" style="17" customWidth="1"/>
    <col min="9482" max="9482" width="7.85546875" style="17" customWidth="1"/>
    <col min="9483" max="9483" width="8.42578125" style="17" customWidth="1"/>
    <col min="9484" max="9484" width="4.5703125" style="17" customWidth="1"/>
    <col min="9485" max="9485" width="7.85546875" style="17" customWidth="1"/>
    <col min="9486" max="9486" width="7.42578125" style="17" customWidth="1"/>
    <col min="9487" max="9487" width="8.140625" style="17" customWidth="1"/>
    <col min="9488" max="9488" width="7.85546875" style="17" customWidth="1"/>
    <col min="9489" max="9489" width="4.5703125" style="17" customWidth="1"/>
    <col min="9490" max="9490" width="6" style="17" customWidth="1"/>
    <col min="9491" max="9491" width="9.140625" style="17" customWidth="1"/>
    <col min="9492" max="9492" width="7" style="17" customWidth="1"/>
    <col min="9493" max="9493" width="8.42578125" style="17" customWidth="1"/>
    <col min="9494" max="9494" width="9" style="17" customWidth="1"/>
    <col min="9495" max="9497" width="4.5703125" style="17" customWidth="1"/>
    <col min="9498" max="9498" width="7.140625" style="17" customWidth="1"/>
    <col min="9499" max="9499" width="8.5703125" style="17" customWidth="1"/>
    <col min="9500" max="9503" width="4.5703125" style="17" customWidth="1"/>
    <col min="9504" max="9505" width="11.5703125" style="17"/>
    <col min="9506" max="9506" width="7.140625" style="17" customWidth="1"/>
    <col min="9507" max="9507" width="7.42578125" style="17" customWidth="1"/>
    <col min="9508" max="9508" width="6.5703125" style="17" customWidth="1"/>
    <col min="9509" max="9509" width="8.140625" style="17" customWidth="1"/>
    <col min="9510" max="9510" width="9.140625" style="17" customWidth="1"/>
    <col min="9511" max="9511" width="11.5703125" style="17"/>
    <col min="9512" max="9512" width="4.42578125" style="17" customWidth="1"/>
    <col min="9513" max="9513" width="4.85546875" style="17" customWidth="1"/>
    <col min="9514" max="9514" width="3.5703125" style="17" customWidth="1"/>
    <col min="9515" max="9515" width="4.42578125" style="17" customWidth="1"/>
    <col min="9516" max="9728" width="11.5703125" style="17"/>
    <col min="9729" max="9729" width="1.85546875" style="17" customWidth="1"/>
    <col min="9730" max="9730" width="4.5703125" style="17" customWidth="1"/>
    <col min="9731" max="9731" width="8" style="17" customWidth="1"/>
    <col min="9732" max="9732" width="8.42578125" style="17" customWidth="1"/>
    <col min="9733" max="9735" width="4.5703125" style="17" customWidth="1"/>
    <col min="9736" max="9736" width="7.140625" style="17" customWidth="1"/>
    <col min="9737" max="9737" width="7.42578125" style="17" customWidth="1"/>
    <col min="9738" max="9738" width="7.85546875" style="17" customWidth="1"/>
    <col min="9739" max="9739" width="8.42578125" style="17" customWidth="1"/>
    <col min="9740" max="9740" width="4.5703125" style="17" customWidth="1"/>
    <col min="9741" max="9741" width="7.85546875" style="17" customWidth="1"/>
    <col min="9742" max="9742" width="7.42578125" style="17" customWidth="1"/>
    <col min="9743" max="9743" width="8.140625" style="17" customWidth="1"/>
    <col min="9744" max="9744" width="7.85546875" style="17" customWidth="1"/>
    <col min="9745" max="9745" width="4.5703125" style="17" customWidth="1"/>
    <col min="9746" max="9746" width="6" style="17" customWidth="1"/>
    <col min="9747" max="9747" width="9.140625" style="17" customWidth="1"/>
    <col min="9748" max="9748" width="7" style="17" customWidth="1"/>
    <col min="9749" max="9749" width="8.42578125" style="17" customWidth="1"/>
    <col min="9750" max="9750" width="9" style="17" customWidth="1"/>
    <col min="9751" max="9753" width="4.5703125" style="17" customWidth="1"/>
    <col min="9754" max="9754" width="7.140625" style="17" customWidth="1"/>
    <col min="9755" max="9755" width="8.5703125" style="17" customWidth="1"/>
    <col min="9756" max="9759" width="4.5703125" style="17" customWidth="1"/>
    <col min="9760" max="9761" width="11.5703125" style="17"/>
    <col min="9762" max="9762" width="7.140625" style="17" customWidth="1"/>
    <col min="9763" max="9763" width="7.42578125" style="17" customWidth="1"/>
    <col min="9764" max="9764" width="6.5703125" style="17" customWidth="1"/>
    <col min="9765" max="9765" width="8.140625" style="17" customWidth="1"/>
    <col min="9766" max="9766" width="9.140625" style="17" customWidth="1"/>
    <col min="9767" max="9767" width="11.5703125" style="17"/>
    <col min="9768" max="9768" width="4.42578125" style="17" customWidth="1"/>
    <col min="9769" max="9769" width="4.85546875" style="17" customWidth="1"/>
    <col min="9770" max="9770" width="3.5703125" style="17" customWidth="1"/>
    <col min="9771" max="9771" width="4.42578125" style="17" customWidth="1"/>
    <col min="9772" max="9984" width="11.5703125" style="17"/>
    <col min="9985" max="9985" width="1.85546875" style="17" customWidth="1"/>
    <col min="9986" max="9986" width="4.5703125" style="17" customWidth="1"/>
    <col min="9987" max="9987" width="8" style="17" customWidth="1"/>
    <col min="9988" max="9988" width="8.42578125" style="17" customWidth="1"/>
    <col min="9989" max="9991" width="4.5703125" style="17" customWidth="1"/>
    <col min="9992" max="9992" width="7.140625" style="17" customWidth="1"/>
    <col min="9993" max="9993" width="7.42578125" style="17" customWidth="1"/>
    <col min="9994" max="9994" width="7.85546875" style="17" customWidth="1"/>
    <col min="9995" max="9995" width="8.42578125" style="17" customWidth="1"/>
    <col min="9996" max="9996" width="4.5703125" style="17" customWidth="1"/>
    <col min="9997" max="9997" width="7.85546875" style="17" customWidth="1"/>
    <col min="9998" max="9998" width="7.42578125" style="17" customWidth="1"/>
    <col min="9999" max="9999" width="8.140625" style="17" customWidth="1"/>
    <col min="10000" max="10000" width="7.85546875" style="17" customWidth="1"/>
    <col min="10001" max="10001" width="4.5703125" style="17" customWidth="1"/>
    <col min="10002" max="10002" width="6" style="17" customWidth="1"/>
    <col min="10003" max="10003" width="9.140625" style="17" customWidth="1"/>
    <col min="10004" max="10004" width="7" style="17" customWidth="1"/>
    <col min="10005" max="10005" width="8.42578125" style="17" customWidth="1"/>
    <col min="10006" max="10006" width="9" style="17" customWidth="1"/>
    <col min="10007" max="10009" width="4.5703125" style="17" customWidth="1"/>
    <col min="10010" max="10010" width="7.140625" style="17" customWidth="1"/>
    <col min="10011" max="10011" width="8.5703125" style="17" customWidth="1"/>
    <col min="10012" max="10015" width="4.5703125" style="17" customWidth="1"/>
    <col min="10016" max="10017" width="11.5703125" style="17"/>
    <col min="10018" max="10018" width="7.140625" style="17" customWidth="1"/>
    <col min="10019" max="10019" width="7.42578125" style="17" customWidth="1"/>
    <col min="10020" max="10020" width="6.5703125" style="17" customWidth="1"/>
    <col min="10021" max="10021" width="8.140625" style="17" customWidth="1"/>
    <col min="10022" max="10022" width="9.140625" style="17" customWidth="1"/>
    <col min="10023" max="10023" width="11.5703125" style="17"/>
    <col min="10024" max="10024" width="4.42578125" style="17" customWidth="1"/>
    <col min="10025" max="10025" width="4.85546875" style="17" customWidth="1"/>
    <col min="10026" max="10026" width="3.5703125" style="17" customWidth="1"/>
    <col min="10027" max="10027" width="4.42578125" style="17" customWidth="1"/>
    <col min="10028" max="10240" width="11.5703125" style="17"/>
    <col min="10241" max="10241" width="1.85546875" style="17" customWidth="1"/>
    <col min="10242" max="10242" width="4.5703125" style="17" customWidth="1"/>
    <col min="10243" max="10243" width="8" style="17" customWidth="1"/>
    <col min="10244" max="10244" width="8.42578125" style="17" customWidth="1"/>
    <col min="10245" max="10247" width="4.5703125" style="17" customWidth="1"/>
    <col min="10248" max="10248" width="7.140625" style="17" customWidth="1"/>
    <col min="10249" max="10249" width="7.42578125" style="17" customWidth="1"/>
    <col min="10250" max="10250" width="7.85546875" style="17" customWidth="1"/>
    <col min="10251" max="10251" width="8.42578125" style="17" customWidth="1"/>
    <col min="10252" max="10252" width="4.5703125" style="17" customWidth="1"/>
    <col min="10253" max="10253" width="7.85546875" style="17" customWidth="1"/>
    <col min="10254" max="10254" width="7.42578125" style="17" customWidth="1"/>
    <col min="10255" max="10255" width="8.140625" style="17" customWidth="1"/>
    <col min="10256" max="10256" width="7.85546875" style="17" customWidth="1"/>
    <col min="10257" max="10257" width="4.5703125" style="17" customWidth="1"/>
    <col min="10258" max="10258" width="6" style="17" customWidth="1"/>
    <col min="10259" max="10259" width="9.140625" style="17" customWidth="1"/>
    <col min="10260" max="10260" width="7" style="17" customWidth="1"/>
    <col min="10261" max="10261" width="8.42578125" style="17" customWidth="1"/>
    <col min="10262" max="10262" width="9" style="17" customWidth="1"/>
    <col min="10263" max="10265" width="4.5703125" style="17" customWidth="1"/>
    <col min="10266" max="10266" width="7.140625" style="17" customWidth="1"/>
    <col min="10267" max="10267" width="8.5703125" style="17" customWidth="1"/>
    <col min="10268" max="10271" width="4.5703125" style="17" customWidth="1"/>
    <col min="10272" max="10273" width="11.5703125" style="17"/>
    <col min="10274" max="10274" width="7.140625" style="17" customWidth="1"/>
    <col min="10275" max="10275" width="7.42578125" style="17" customWidth="1"/>
    <col min="10276" max="10276" width="6.5703125" style="17" customWidth="1"/>
    <col min="10277" max="10277" width="8.140625" style="17" customWidth="1"/>
    <col min="10278" max="10278" width="9.140625" style="17" customWidth="1"/>
    <col min="10279" max="10279" width="11.5703125" style="17"/>
    <col min="10280" max="10280" width="4.42578125" style="17" customWidth="1"/>
    <col min="10281" max="10281" width="4.85546875" style="17" customWidth="1"/>
    <col min="10282" max="10282" width="3.5703125" style="17" customWidth="1"/>
    <col min="10283" max="10283" width="4.42578125" style="17" customWidth="1"/>
    <col min="10284" max="10496" width="11.5703125" style="17"/>
    <col min="10497" max="10497" width="1.85546875" style="17" customWidth="1"/>
    <col min="10498" max="10498" width="4.5703125" style="17" customWidth="1"/>
    <col min="10499" max="10499" width="8" style="17" customWidth="1"/>
    <col min="10500" max="10500" width="8.42578125" style="17" customWidth="1"/>
    <col min="10501" max="10503" width="4.5703125" style="17" customWidth="1"/>
    <col min="10504" max="10504" width="7.140625" style="17" customWidth="1"/>
    <col min="10505" max="10505" width="7.42578125" style="17" customWidth="1"/>
    <col min="10506" max="10506" width="7.85546875" style="17" customWidth="1"/>
    <col min="10507" max="10507" width="8.42578125" style="17" customWidth="1"/>
    <col min="10508" max="10508" width="4.5703125" style="17" customWidth="1"/>
    <col min="10509" max="10509" width="7.85546875" style="17" customWidth="1"/>
    <col min="10510" max="10510" width="7.42578125" style="17" customWidth="1"/>
    <col min="10511" max="10511" width="8.140625" style="17" customWidth="1"/>
    <col min="10512" max="10512" width="7.85546875" style="17" customWidth="1"/>
    <col min="10513" max="10513" width="4.5703125" style="17" customWidth="1"/>
    <col min="10514" max="10514" width="6" style="17" customWidth="1"/>
    <col min="10515" max="10515" width="9.140625" style="17" customWidth="1"/>
    <col min="10516" max="10516" width="7" style="17" customWidth="1"/>
    <col min="10517" max="10517" width="8.42578125" style="17" customWidth="1"/>
    <col min="10518" max="10518" width="9" style="17" customWidth="1"/>
    <col min="10519" max="10521" width="4.5703125" style="17" customWidth="1"/>
    <col min="10522" max="10522" width="7.140625" style="17" customWidth="1"/>
    <col min="10523" max="10523" width="8.5703125" style="17" customWidth="1"/>
    <col min="10524" max="10527" width="4.5703125" style="17" customWidth="1"/>
    <col min="10528" max="10529" width="11.5703125" style="17"/>
    <col min="10530" max="10530" width="7.140625" style="17" customWidth="1"/>
    <col min="10531" max="10531" width="7.42578125" style="17" customWidth="1"/>
    <col min="10532" max="10532" width="6.5703125" style="17" customWidth="1"/>
    <col min="10533" max="10533" width="8.140625" style="17" customWidth="1"/>
    <col min="10534" max="10534" width="9.140625" style="17" customWidth="1"/>
    <col min="10535" max="10535" width="11.5703125" style="17"/>
    <col min="10536" max="10536" width="4.42578125" style="17" customWidth="1"/>
    <col min="10537" max="10537" width="4.85546875" style="17" customWidth="1"/>
    <col min="10538" max="10538" width="3.5703125" style="17" customWidth="1"/>
    <col min="10539" max="10539" width="4.42578125" style="17" customWidth="1"/>
    <col min="10540" max="10752" width="11.5703125" style="17"/>
    <col min="10753" max="10753" width="1.85546875" style="17" customWidth="1"/>
    <col min="10754" max="10754" width="4.5703125" style="17" customWidth="1"/>
    <col min="10755" max="10755" width="8" style="17" customWidth="1"/>
    <col min="10756" max="10756" width="8.42578125" style="17" customWidth="1"/>
    <col min="10757" max="10759" width="4.5703125" style="17" customWidth="1"/>
    <col min="10760" max="10760" width="7.140625" style="17" customWidth="1"/>
    <col min="10761" max="10761" width="7.42578125" style="17" customWidth="1"/>
    <col min="10762" max="10762" width="7.85546875" style="17" customWidth="1"/>
    <col min="10763" max="10763" width="8.42578125" style="17" customWidth="1"/>
    <col min="10764" max="10764" width="4.5703125" style="17" customWidth="1"/>
    <col min="10765" max="10765" width="7.85546875" style="17" customWidth="1"/>
    <col min="10766" max="10766" width="7.42578125" style="17" customWidth="1"/>
    <col min="10767" max="10767" width="8.140625" style="17" customWidth="1"/>
    <col min="10768" max="10768" width="7.85546875" style="17" customWidth="1"/>
    <col min="10769" max="10769" width="4.5703125" style="17" customWidth="1"/>
    <col min="10770" max="10770" width="6" style="17" customWidth="1"/>
    <col min="10771" max="10771" width="9.140625" style="17" customWidth="1"/>
    <col min="10772" max="10772" width="7" style="17" customWidth="1"/>
    <col min="10773" max="10773" width="8.42578125" style="17" customWidth="1"/>
    <col min="10774" max="10774" width="9" style="17" customWidth="1"/>
    <col min="10775" max="10777" width="4.5703125" style="17" customWidth="1"/>
    <col min="10778" max="10778" width="7.140625" style="17" customWidth="1"/>
    <col min="10779" max="10779" width="8.5703125" style="17" customWidth="1"/>
    <col min="10780" max="10783" width="4.5703125" style="17" customWidth="1"/>
    <col min="10784" max="10785" width="11.5703125" style="17"/>
    <col min="10786" max="10786" width="7.140625" style="17" customWidth="1"/>
    <col min="10787" max="10787" width="7.42578125" style="17" customWidth="1"/>
    <col min="10788" max="10788" width="6.5703125" style="17" customWidth="1"/>
    <col min="10789" max="10789" width="8.140625" style="17" customWidth="1"/>
    <col min="10790" max="10790" width="9.140625" style="17" customWidth="1"/>
    <col min="10791" max="10791" width="11.5703125" style="17"/>
    <col min="10792" max="10792" width="4.42578125" style="17" customWidth="1"/>
    <col min="10793" max="10793" width="4.85546875" style="17" customWidth="1"/>
    <col min="10794" max="10794" width="3.5703125" style="17" customWidth="1"/>
    <col min="10795" max="10795" width="4.42578125" style="17" customWidth="1"/>
    <col min="10796" max="11008" width="11.5703125" style="17"/>
    <col min="11009" max="11009" width="1.85546875" style="17" customWidth="1"/>
    <col min="11010" max="11010" width="4.5703125" style="17" customWidth="1"/>
    <col min="11011" max="11011" width="8" style="17" customWidth="1"/>
    <col min="11012" max="11012" width="8.42578125" style="17" customWidth="1"/>
    <col min="11013" max="11015" width="4.5703125" style="17" customWidth="1"/>
    <col min="11016" max="11016" width="7.140625" style="17" customWidth="1"/>
    <col min="11017" max="11017" width="7.42578125" style="17" customWidth="1"/>
    <col min="11018" max="11018" width="7.85546875" style="17" customWidth="1"/>
    <col min="11019" max="11019" width="8.42578125" style="17" customWidth="1"/>
    <col min="11020" max="11020" width="4.5703125" style="17" customWidth="1"/>
    <col min="11021" max="11021" width="7.85546875" style="17" customWidth="1"/>
    <col min="11022" max="11022" width="7.42578125" style="17" customWidth="1"/>
    <col min="11023" max="11023" width="8.140625" style="17" customWidth="1"/>
    <col min="11024" max="11024" width="7.85546875" style="17" customWidth="1"/>
    <col min="11025" max="11025" width="4.5703125" style="17" customWidth="1"/>
    <col min="11026" max="11026" width="6" style="17" customWidth="1"/>
    <col min="11027" max="11027" width="9.140625" style="17" customWidth="1"/>
    <col min="11028" max="11028" width="7" style="17" customWidth="1"/>
    <col min="11029" max="11029" width="8.42578125" style="17" customWidth="1"/>
    <col min="11030" max="11030" width="9" style="17" customWidth="1"/>
    <col min="11031" max="11033" width="4.5703125" style="17" customWidth="1"/>
    <col min="11034" max="11034" width="7.140625" style="17" customWidth="1"/>
    <col min="11035" max="11035" width="8.5703125" style="17" customWidth="1"/>
    <col min="11036" max="11039" width="4.5703125" style="17" customWidth="1"/>
    <col min="11040" max="11041" width="11.5703125" style="17"/>
    <col min="11042" max="11042" width="7.140625" style="17" customWidth="1"/>
    <col min="11043" max="11043" width="7.42578125" style="17" customWidth="1"/>
    <col min="11044" max="11044" width="6.5703125" style="17" customWidth="1"/>
    <col min="11045" max="11045" width="8.140625" style="17" customWidth="1"/>
    <col min="11046" max="11046" width="9.140625" style="17" customWidth="1"/>
    <col min="11047" max="11047" width="11.5703125" style="17"/>
    <col min="11048" max="11048" width="4.42578125" style="17" customWidth="1"/>
    <col min="11049" max="11049" width="4.85546875" style="17" customWidth="1"/>
    <col min="11050" max="11050" width="3.5703125" style="17" customWidth="1"/>
    <col min="11051" max="11051" width="4.42578125" style="17" customWidth="1"/>
    <col min="11052" max="11264" width="11.5703125" style="17"/>
    <col min="11265" max="11265" width="1.85546875" style="17" customWidth="1"/>
    <col min="11266" max="11266" width="4.5703125" style="17" customWidth="1"/>
    <col min="11267" max="11267" width="8" style="17" customWidth="1"/>
    <col min="11268" max="11268" width="8.42578125" style="17" customWidth="1"/>
    <col min="11269" max="11271" width="4.5703125" style="17" customWidth="1"/>
    <col min="11272" max="11272" width="7.140625" style="17" customWidth="1"/>
    <col min="11273" max="11273" width="7.42578125" style="17" customWidth="1"/>
    <col min="11274" max="11274" width="7.85546875" style="17" customWidth="1"/>
    <col min="11275" max="11275" width="8.42578125" style="17" customWidth="1"/>
    <col min="11276" max="11276" width="4.5703125" style="17" customWidth="1"/>
    <col min="11277" max="11277" width="7.85546875" style="17" customWidth="1"/>
    <col min="11278" max="11278" width="7.42578125" style="17" customWidth="1"/>
    <col min="11279" max="11279" width="8.140625" style="17" customWidth="1"/>
    <col min="11280" max="11280" width="7.85546875" style="17" customWidth="1"/>
    <col min="11281" max="11281" width="4.5703125" style="17" customWidth="1"/>
    <col min="11282" max="11282" width="6" style="17" customWidth="1"/>
    <col min="11283" max="11283" width="9.140625" style="17" customWidth="1"/>
    <col min="11284" max="11284" width="7" style="17" customWidth="1"/>
    <col min="11285" max="11285" width="8.42578125" style="17" customWidth="1"/>
    <col min="11286" max="11286" width="9" style="17" customWidth="1"/>
    <col min="11287" max="11289" width="4.5703125" style="17" customWidth="1"/>
    <col min="11290" max="11290" width="7.140625" style="17" customWidth="1"/>
    <col min="11291" max="11291" width="8.5703125" style="17" customWidth="1"/>
    <col min="11292" max="11295" width="4.5703125" style="17" customWidth="1"/>
    <col min="11296" max="11297" width="11.5703125" style="17"/>
    <col min="11298" max="11298" width="7.140625" style="17" customWidth="1"/>
    <col min="11299" max="11299" width="7.42578125" style="17" customWidth="1"/>
    <col min="11300" max="11300" width="6.5703125" style="17" customWidth="1"/>
    <col min="11301" max="11301" width="8.140625" style="17" customWidth="1"/>
    <col min="11302" max="11302" width="9.140625" style="17" customWidth="1"/>
    <col min="11303" max="11303" width="11.5703125" style="17"/>
    <col min="11304" max="11304" width="4.42578125" style="17" customWidth="1"/>
    <col min="11305" max="11305" width="4.85546875" style="17" customWidth="1"/>
    <col min="11306" max="11306" width="3.5703125" style="17" customWidth="1"/>
    <col min="11307" max="11307" width="4.42578125" style="17" customWidth="1"/>
    <col min="11308" max="11520" width="11.5703125" style="17"/>
    <col min="11521" max="11521" width="1.85546875" style="17" customWidth="1"/>
    <col min="11522" max="11522" width="4.5703125" style="17" customWidth="1"/>
    <col min="11523" max="11523" width="8" style="17" customWidth="1"/>
    <col min="11524" max="11524" width="8.42578125" style="17" customWidth="1"/>
    <col min="11525" max="11527" width="4.5703125" style="17" customWidth="1"/>
    <col min="11528" max="11528" width="7.140625" style="17" customWidth="1"/>
    <col min="11529" max="11529" width="7.42578125" style="17" customWidth="1"/>
    <col min="11530" max="11530" width="7.85546875" style="17" customWidth="1"/>
    <col min="11531" max="11531" width="8.42578125" style="17" customWidth="1"/>
    <col min="11532" max="11532" width="4.5703125" style="17" customWidth="1"/>
    <col min="11533" max="11533" width="7.85546875" style="17" customWidth="1"/>
    <col min="11534" max="11534" width="7.42578125" style="17" customWidth="1"/>
    <col min="11535" max="11535" width="8.140625" style="17" customWidth="1"/>
    <col min="11536" max="11536" width="7.85546875" style="17" customWidth="1"/>
    <col min="11537" max="11537" width="4.5703125" style="17" customWidth="1"/>
    <col min="11538" max="11538" width="6" style="17" customWidth="1"/>
    <col min="11539" max="11539" width="9.140625" style="17" customWidth="1"/>
    <col min="11540" max="11540" width="7" style="17" customWidth="1"/>
    <col min="11541" max="11541" width="8.42578125" style="17" customWidth="1"/>
    <col min="11542" max="11542" width="9" style="17" customWidth="1"/>
    <col min="11543" max="11545" width="4.5703125" style="17" customWidth="1"/>
    <col min="11546" max="11546" width="7.140625" style="17" customWidth="1"/>
    <col min="11547" max="11547" width="8.5703125" style="17" customWidth="1"/>
    <col min="11548" max="11551" width="4.5703125" style="17" customWidth="1"/>
    <col min="11552" max="11553" width="11.5703125" style="17"/>
    <col min="11554" max="11554" width="7.140625" style="17" customWidth="1"/>
    <col min="11555" max="11555" width="7.42578125" style="17" customWidth="1"/>
    <col min="11556" max="11556" width="6.5703125" style="17" customWidth="1"/>
    <col min="11557" max="11557" width="8.140625" style="17" customWidth="1"/>
    <col min="11558" max="11558" width="9.140625" style="17" customWidth="1"/>
    <col min="11559" max="11559" width="11.5703125" style="17"/>
    <col min="11560" max="11560" width="4.42578125" style="17" customWidth="1"/>
    <col min="11561" max="11561" width="4.85546875" style="17" customWidth="1"/>
    <col min="11562" max="11562" width="3.5703125" style="17" customWidth="1"/>
    <col min="11563" max="11563" width="4.42578125" style="17" customWidth="1"/>
    <col min="11564" max="11776" width="11.5703125" style="17"/>
    <col min="11777" max="11777" width="1.85546875" style="17" customWidth="1"/>
    <col min="11778" max="11778" width="4.5703125" style="17" customWidth="1"/>
    <col min="11779" max="11779" width="8" style="17" customWidth="1"/>
    <col min="11780" max="11780" width="8.42578125" style="17" customWidth="1"/>
    <col min="11781" max="11783" width="4.5703125" style="17" customWidth="1"/>
    <col min="11784" max="11784" width="7.140625" style="17" customWidth="1"/>
    <col min="11785" max="11785" width="7.42578125" style="17" customWidth="1"/>
    <col min="11786" max="11786" width="7.85546875" style="17" customWidth="1"/>
    <col min="11787" max="11787" width="8.42578125" style="17" customWidth="1"/>
    <col min="11788" max="11788" width="4.5703125" style="17" customWidth="1"/>
    <col min="11789" max="11789" width="7.85546875" style="17" customWidth="1"/>
    <col min="11790" max="11790" width="7.42578125" style="17" customWidth="1"/>
    <col min="11791" max="11791" width="8.140625" style="17" customWidth="1"/>
    <col min="11792" max="11792" width="7.85546875" style="17" customWidth="1"/>
    <col min="11793" max="11793" width="4.5703125" style="17" customWidth="1"/>
    <col min="11794" max="11794" width="6" style="17" customWidth="1"/>
    <col min="11795" max="11795" width="9.140625" style="17" customWidth="1"/>
    <col min="11796" max="11796" width="7" style="17" customWidth="1"/>
    <col min="11797" max="11797" width="8.42578125" style="17" customWidth="1"/>
    <col min="11798" max="11798" width="9" style="17" customWidth="1"/>
    <col min="11799" max="11801" width="4.5703125" style="17" customWidth="1"/>
    <col min="11802" max="11802" width="7.140625" style="17" customWidth="1"/>
    <col min="11803" max="11803" width="8.5703125" style="17" customWidth="1"/>
    <col min="11804" max="11807" width="4.5703125" style="17" customWidth="1"/>
    <col min="11808" max="11809" width="11.5703125" style="17"/>
    <col min="11810" max="11810" width="7.140625" style="17" customWidth="1"/>
    <col min="11811" max="11811" width="7.42578125" style="17" customWidth="1"/>
    <col min="11812" max="11812" width="6.5703125" style="17" customWidth="1"/>
    <col min="11813" max="11813" width="8.140625" style="17" customWidth="1"/>
    <col min="11814" max="11814" width="9.140625" style="17" customWidth="1"/>
    <col min="11815" max="11815" width="11.5703125" style="17"/>
    <col min="11816" max="11816" width="4.42578125" style="17" customWidth="1"/>
    <col min="11817" max="11817" width="4.85546875" style="17" customWidth="1"/>
    <col min="11818" max="11818" width="3.5703125" style="17" customWidth="1"/>
    <col min="11819" max="11819" width="4.42578125" style="17" customWidth="1"/>
    <col min="11820" max="12032" width="11.5703125" style="17"/>
    <col min="12033" max="12033" width="1.85546875" style="17" customWidth="1"/>
    <col min="12034" max="12034" width="4.5703125" style="17" customWidth="1"/>
    <col min="12035" max="12035" width="8" style="17" customWidth="1"/>
    <col min="12036" max="12036" width="8.42578125" style="17" customWidth="1"/>
    <col min="12037" max="12039" width="4.5703125" style="17" customWidth="1"/>
    <col min="12040" max="12040" width="7.140625" style="17" customWidth="1"/>
    <col min="12041" max="12041" width="7.42578125" style="17" customWidth="1"/>
    <col min="12042" max="12042" width="7.85546875" style="17" customWidth="1"/>
    <col min="12043" max="12043" width="8.42578125" style="17" customWidth="1"/>
    <col min="12044" max="12044" width="4.5703125" style="17" customWidth="1"/>
    <col min="12045" max="12045" width="7.85546875" style="17" customWidth="1"/>
    <col min="12046" max="12046" width="7.42578125" style="17" customWidth="1"/>
    <col min="12047" max="12047" width="8.140625" style="17" customWidth="1"/>
    <col min="12048" max="12048" width="7.85546875" style="17" customWidth="1"/>
    <col min="12049" max="12049" width="4.5703125" style="17" customWidth="1"/>
    <col min="12050" max="12050" width="6" style="17" customWidth="1"/>
    <col min="12051" max="12051" width="9.140625" style="17" customWidth="1"/>
    <col min="12052" max="12052" width="7" style="17" customWidth="1"/>
    <col min="12053" max="12053" width="8.42578125" style="17" customWidth="1"/>
    <col min="12054" max="12054" width="9" style="17" customWidth="1"/>
    <col min="12055" max="12057" width="4.5703125" style="17" customWidth="1"/>
    <col min="12058" max="12058" width="7.140625" style="17" customWidth="1"/>
    <col min="12059" max="12059" width="8.5703125" style="17" customWidth="1"/>
    <col min="12060" max="12063" width="4.5703125" style="17" customWidth="1"/>
    <col min="12064" max="12065" width="11.5703125" style="17"/>
    <col min="12066" max="12066" width="7.140625" style="17" customWidth="1"/>
    <col min="12067" max="12067" width="7.42578125" style="17" customWidth="1"/>
    <col min="12068" max="12068" width="6.5703125" style="17" customWidth="1"/>
    <col min="12069" max="12069" width="8.140625" style="17" customWidth="1"/>
    <col min="12070" max="12070" width="9.140625" style="17" customWidth="1"/>
    <col min="12071" max="12071" width="11.5703125" style="17"/>
    <col min="12072" max="12072" width="4.42578125" style="17" customWidth="1"/>
    <col min="12073" max="12073" width="4.85546875" style="17" customWidth="1"/>
    <col min="12074" max="12074" width="3.5703125" style="17" customWidth="1"/>
    <col min="12075" max="12075" width="4.42578125" style="17" customWidth="1"/>
    <col min="12076" max="12288" width="11.5703125" style="17"/>
    <col min="12289" max="12289" width="1.85546875" style="17" customWidth="1"/>
    <col min="12290" max="12290" width="4.5703125" style="17" customWidth="1"/>
    <col min="12291" max="12291" width="8" style="17" customWidth="1"/>
    <col min="12292" max="12292" width="8.42578125" style="17" customWidth="1"/>
    <col min="12293" max="12295" width="4.5703125" style="17" customWidth="1"/>
    <col min="12296" max="12296" width="7.140625" style="17" customWidth="1"/>
    <col min="12297" max="12297" width="7.42578125" style="17" customWidth="1"/>
    <col min="12298" max="12298" width="7.85546875" style="17" customWidth="1"/>
    <col min="12299" max="12299" width="8.42578125" style="17" customWidth="1"/>
    <col min="12300" max="12300" width="4.5703125" style="17" customWidth="1"/>
    <col min="12301" max="12301" width="7.85546875" style="17" customWidth="1"/>
    <col min="12302" max="12302" width="7.42578125" style="17" customWidth="1"/>
    <col min="12303" max="12303" width="8.140625" style="17" customWidth="1"/>
    <col min="12304" max="12304" width="7.85546875" style="17" customWidth="1"/>
    <col min="12305" max="12305" width="4.5703125" style="17" customWidth="1"/>
    <col min="12306" max="12306" width="6" style="17" customWidth="1"/>
    <col min="12307" max="12307" width="9.140625" style="17" customWidth="1"/>
    <col min="12308" max="12308" width="7" style="17" customWidth="1"/>
    <col min="12309" max="12309" width="8.42578125" style="17" customWidth="1"/>
    <col min="12310" max="12310" width="9" style="17" customWidth="1"/>
    <col min="12311" max="12313" width="4.5703125" style="17" customWidth="1"/>
    <col min="12314" max="12314" width="7.140625" style="17" customWidth="1"/>
    <col min="12315" max="12315" width="8.5703125" style="17" customWidth="1"/>
    <col min="12316" max="12319" width="4.5703125" style="17" customWidth="1"/>
    <col min="12320" max="12321" width="11.5703125" style="17"/>
    <col min="12322" max="12322" width="7.140625" style="17" customWidth="1"/>
    <col min="12323" max="12323" width="7.42578125" style="17" customWidth="1"/>
    <col min="12324" max="12324" width="6.5703125" style="17" customWidth="1"/>
    <col min="12325" max="12325" width="8.140625" style="17" customWidth="1"/>
    <col min="12326" max="12326" width="9.140625" style="17" customWidth="1"/>
    <col min="12327" max="12327" width="11.5703125" style="17"/>
    <col min="12328" max="12328" width="4.42578125" style="17" customWidth="1"/>
    <col min="12329" max="12329" width="4.85546875" style="17" customWidth="1"/>
    <col min="12330" max="12330" width="3.5703125" style="17" customWidth="1"/>
    <col min="12331" max="12331" width="4.42578125" style="17" customWidth="1"/>
    <col min="12332" max="12544" width="11.5703125" style="17"/>
    <col min="12545" max="12545" width="1.85546875" style="17" customWidth="1"/>
    <col min="12546" max="12546" width="4.5703125" style="17" customWidth="1"/>
    <col min="12547" max="12547" width="8" style="17" customWidth="1"/>
    <col min="12548" max="12548" width="8.42578125" style="17" customWidth="1"/>
    <col min="12549" max="12551" width="4.5703125" style="17" customWidth="1"/>
    <col min="12552" max="12552" width="7.140625" style="17" customWidth="1"/>
    <col min="12553" max="12553" width="7.42578125" style="17" customWidth="1"/>
    <col min="12554" max="12554" width="7.85546875" style="17" customWidth="1"/>
    <col min="12555" max="12555" width="8.42578125" style="17" customWidth="1"/>
    <col min="12556" max="12556" width="4.5703125" style="17" customWidth="1"/>
    <col min="12557" max="12557" width="7.85546875" style="17" customWidth="1"/>
    <col min="12558" max="12558" width="7.42578125" style="17" customWidth="1"/>
    <col min="12559" max="12559" width="8.140625" style="17" customWidth="1"/>
    <col min="12560" max="12560" width="7.85546875" style="17" customWidth="1"/>
    <col min="12561" max="12561" width="4.5703125" style="17" customWidth="1"/>
    <col min="12562" max="12562" width="6" style="17" customWidth="1"/>
    <col min="12563" max="12563" width="9.140625" style="17" customWidth="1"/>
    <col min="12564" max="12564" width="7" style="17" customWidth="1"/>
    <col min="12565" max="12565" width="8.42578125" style="17" customWidth="1"/>
    <col min="12566" max="12566" width="9" style="17" customWidth="1"/>
    <col min="12567" max="12569" width="4.5703125" style="17" customWidth="1"/>
    <col min="12570" max="12570" width="7.140625" style="17" customWidth="1"/>
    <col min="12571" max="12571" width="8.5703125" style="17" customWidth="1"/>
    <col min="12572" max="12575" width="4.5703125" style="17" customWidth="1"/>
    <col min="12576" max="12577" width="11.5703125" style="17"/>
    <col min="12578" max="12578" width="7.140625" style="17" customWidth="1"/>
    <col min="12579" max="12579" width="7.42578125" style="17" customWidth="1"/>
    <col min="12580" max="12580" width="6.5703125" style="17" customWidth="1"/>
    <col min="12581" max="12581" width="8.140625" style="17" customWidth="1"/>
    <col min="12582" max="12582" width="9.140625" style="17" customWidth="1"/>
    <col min="12583" max="12583" width="11.5703125" style="17"/>
    <col min="12584" max="12584" width="4.42578125" style="17" customWidth="1"/>
    <col min="12585" max="12585" width="4.85546875" style="17" customWidth="1"/>
    <col min="12586" max="12586" width="3.5703125" style="17" customWidth="1"/>
    <col min="12587" max="12587" width="4.42578125" style="17" customWidth="1"/>
    <col min="12588" max="12800" width="11.5703125" style="17"/>
    <col min="12801" max="12801" width="1.85546875" style="17" customWidth="1"/>
    <col min="12802" max="12802" width="4.5703125" style="17" customWidth="1"/>
    <col min="12803" max="12803" width="8" style="17" customWidth="1"/>
    <col min="12804" max="12804" width="8.42578125" style="17" customWidth="1"/>
    <col min="12805" max="12807" width="4.5703125" style="17" customWidth="1"/>
    <col min="12808" max="12808" width="7.140625" style="17" customWidth="1"/>
    <col min="12809" max="12809" width="7.42578125" style="17" customWidth="1"/>
    <col min="12810" max="12810" width="7.85546875" style="17" customWidth="1"/>
    <col min="12811" max="12811" width="8.42578125" style="17" customWidth="1"/>
    <col min="12812" max="12812" width="4.5703125" style="17" customWidth="1"/>
    <col min="12813" max="12813" width="7.85546875" style="17" customWidth="1"/>
    <col min="12814" max="12814" width="7.42578125" style="17" customWidth="1"/>
    <col min="12815" max="12815" width="8.140625" style="17" customWidth="1"/>
    <col min="12816" max="12816" width="7.85546875" style="17" customWidth="1"/>
    <col min="12817" max="12817" width="4.5703125" style="17" customWidth="1"/>
    <col min="12818" max="12818" width="6" style="17" customWidth="1"/>
    <col min="12819" max="12819" width="9.140625" style="17" customWidth="1"/>
    <col min="12820" max="12820" width="7" style="17" customWidth="1"/>
    <col min="12821" max="12821" width="8.42578125" style="17" customWidth="1"/>
    <col min="12822" max="12822" width="9" style="17" customWidth="1"/>
    <col min="12823" max="12825" width="4.5703125" style="17" customWidth="1"/>
    <col min="12826" max="12826" width="7.140625" style="17" customWidth="1"/>
    <col min="12827" max="12827" width="8.5703125" style="17" customWidth="1"/>
    <col min="12828" max="12831" width="4.5703125" style="17" customWidth="1"/>
    <col min="12832" max="12833" width="11.5703125" style="17"/>
    <col min="12834" max="12834" width="7.140625" style="17" customWidth="1"/>
    <col min="12835" max="12835" width="7.42578125" style="17" customWidth="1"/>
    <col min="12836" max="12836" width="6.5703125" style="17" customWidth="1"/>
    <col min="12837" max="12837" width="8.140625" style="17" customWidth="1"/>
    <col min="12838" max="12838" width="9.140625" style="17" customWidth="1"/>
    <col min="12839" max="12839" width="11.5703125" style="17"/>
    <col min="12840" max="12840" width="4.42578125" style="17" customWidth="1"/>
    <col min="12841" max="12841" width="4.85546875" style="17" customWidth="1"/>
    <col min="12842" max="12842" width="3.5703125" style="17" customWidth="1"/>
    <col min="12843" max="12843" width="4.42578125" style="17" customWidth="1"/>
    <col min="12844" max="13056" width="11.5703125" style="17"/>
    <col min="13057" max="13057" width="1.85546875" style="17" customWidth="1"/>
    <col min="13058" max="13058" width="4.5703125" style="17" customWidth="1"/>
    <col min="13059" max="13059" width="8" style="17" customWidth="1"/>
    <col min="13060" max="13060" width="8.42578125" style="17" customWidth="1"/>
    <col min="13061" max="13063" width="4.5703125" style="17" customWidth="1"/>
    <col min="13064" max="13064" width="7.140625" style="17" customWidth="1"/>
    <col min="13065" max="13065" width="7.42578125" style="17" customWidth="1"/>
    <col min="13066" max="13066" width="7.85546875" style="17" customWidth="1"/>
    <col min="13067" max="13067" width="8.42578125" style="17" customWidth="1"/>
    <col min="13068" max="13068" width="4.5703125" style="17" customWidth="1"/>
    <col min="13069" max="13069" width="7.85546875" style="17" customWidth="1"/>
    <col min="13070" max="13070" width="7.42578125" style="17" customWidth="1"/>
    <col min="13071" max="13071" width="8.140625" style="17" customWidth="1"/>
    <col min="13072" max="13072" width="7.85546875" style="17" customWidth="1"/>
    <col min="13073" max="13073" width="4.5703125" style="17" customWidth="1"/>
    <col min="13074" max="13074" width="6" style="17" customWidth="1"/>
    <col min="13075" max="13075" width="9.140625" style="17" customWidth="1"/>
    <col min="13076" max="13076" width="7" style="17" customWidth="1"/>
    <col min="13077" max="13077" width="8.42578125" style="17" customWidth="1"/>
    <col min="13078" max="13078" width="9" style="17" customWidth="1"/>
    <col min="13079" max="13081" width="4.5703125" style="17" customWidth="1"/>
    <col min="13082" max="13082" width="7.140625" style="17" customWidth="1"/>
    <col min="13083" max="13083" width="8.5703125" style="17" customWidth="1"/>
    <col min="13084" max="13087" width="4.5703125" style="17" customWidth="1"/>
    <col min="13088" max="13089" width="11.5703125" style="17"/>
    <col min="13090" max="13090" width="7.140625" style="17" customWidth="1"/>
    <col min="13091" max="13091" width="7.42578125" style="17" customWidth="1"/>
    <col min="13092" max="13092" width="6.5703125" style="17" customWidth="1"/>
    <col min="13093" max="13093" width="8.140625" style="17" customWidth="1"/>
    <col min="13094" max="13094" width="9.140625" style="17" customWidth="1"/>
    <col min="13095" max="13095" width="11.5703125" style="17"/>
    <col min="13096" max="13096" width="4.42578125" style="17" customWidth="1"/>
    <col min="13097" max="13097" width="4.85546875" style="17" customWidth="1"/>
    <col min="13098" max="13098" width="3.5703125" style="17" customWidth="1"/>
    <col min="13099" max="13099" width="4.42578125" style="17" customWidth="1"/>
    <col min="13100" max="13312" width="11.5703125" style="17"/>
    <col min="13313" max="13313" width="1.85546875" style="17" customWidth="1"/>
    <col min="13314" max="13314" width="4.5703125" style="17" customWidth="1"/>
    <col min="13315" max="13315" width="8" style="17" customWidth="1"/>
    <col min="13316" max="13316" width="8.42578125" style="17" customWidth="1"/>
    <col min="13317" max="13319" width="4.5703125" style="17" customWidth="1"/>
    <col min="13320" max="13320" width="7.140625" style="17" customWidth="1"/>
    <col min="13321" max="13321" width="7.42578125" style="17" customWidth="1"/>
    <col min="13322" max="13322" width="7.85546875" style="17" customWidth="1"/>
    <col min="13323" max="13323" width="8.42578125" style="17" customWidth="1"/>
    <col min="13324" max="13324" width="4.5703125" style="17" customWidth="1"/>
    <col min="13325" max="13325" width="7.85546875" style="17" customWidth="1"/>
    <col min="13326" max="13326" width="7.42578125" style="17" customWidth="1"/>
    <col min="13327" max="13327" width="8.140625" style="17" customWidth="1"/>
    <col min="13328" max="13328" width="7.85546875" style="17" customWidth="1"/>
    <col min="13329" max="13329" width="4.5703125" style="17" customWidth="1"/>
    <col min="13330" max="13330" width="6" style="17" customWidth="1"/>
    <col min="13331" max="13331" width="9.140625" style="17" customWidth="1"/>
    <col min="13332" max="13332" width="7" style="17" customWidth="1"/>
    <col min="13333" max="13333" width="8.42578125" style="17" customWidth="1"/>
    <col min="13334" max="13334" width="9" style="17" customWidth="1"/>
    <col min="13335" max="13337" width="4.5703125" style="17" customWidth="1"/>
    <col min="13338" max="13338" width="7.140625" style="17" customWidth="1"/>
    <col min="13339" max="13339" width="8.5703125" style="17" customWidth="1"/>
    <col min="13340" max="13343" width="4.5703125" style="17" customWidth="1"/>
    <col min="13344" max="13345" width="11.5703125" style="17"/>
    <col min="13346" max="13346" width="7.140625" style="17" customWidth="1"/>
    <col min="13347" max="13347" width="7.42578125" style="17" customWidth="1"/>
    <col min="13348" max="13348" width="6.5703125" style="17" customWidth="1"/>
    <col min="13349" max="13349" width="8.140625" style="17" customWidth="1"/>
    <col min="13350" max="13350" width="9.140625" style="17" customWidth="1"/>
    <col min="13351" max="13351" width="11.5703125" style="17"/>
    <col min="13352" max="13352" width="4.42578125" style="17" customWidth="1"/>
    <col min="13353" max="13353" width="4.85546875" style="17" customWidth="1"/>
    <col min="13354" max="13354" width="3.5703125" style="17" customWidth="1"/>
    <col min="13355" max="13355" width="4.42578125" style="17" customWidth="1"/>
    <col min="13356" max="13568" width="11.5703125" style="17"/>
    <col min="13569" max="13569" width="1.85546875" style="17" customWidth="1"/>
    <col min="13570" max="13570" width="4.5703125" style="17" customWidth="1"/>
    <col min="13571" max="13571" width="8" style="17" customWidth="1"/>
    <col min="13572" max="13572" width="8.42578125" style="17" customWidth="1"/>
    <col min="13573" max="13575" width="4.5703125" style="17" customWidth="1"/>
    <col min="13576" max="13576" width="7.140625" style="17" customWidth="1"/>
    <col min="13577" max="13577" width="7.42578125" style="17" customWidth="1"/>
    <col min="13578" max="13578" width="7.85546875" style="17" customWidth="1"/>
    <col min="13579" max="13579" width="8.42578125" style="17" customWidth="1"/>
    <col min="13580" max="13580" width="4.5703125" style="17" customWidth="1"/>
    <col min="13581" max="13581" width="7.85546875" style="17" customWidth="1"/>
    <col min="13582" max="13582" width="7.42578125" style="17" customWidth="1"/>
    <col min="13583" max="13583" width="8.140625" style="17" customWidth="1"/>
    <col min="13584" max="13584" width="7.85546875" style="17" customWidth="1"/>
    <col min="13585" max="13585" width="4.5703125" style="17" customWidth="1"/>
    <col min="13586" max="13586" width="6" style="17" customWidth="1"/>
    <col min="13587" max="13587" width="9.140625" style="17" customWidth="1"/>
    <col min="13588" max="13588" width="7" style="17" customWidth="1"/>
    <col min="13589" max="13589" width="8.42578125" style="17" customWidth="1"/>
    <col min="13590" max="13590" width="9" style="17" customWidth="1"/>
    <col min="13591" max="13593" width="4.5703125" style="17" customWidth="1"/>
    <col min="13594" max="13594" width="7.140625" style="17" customWidth="1"/>
    <col min="13595" max="13595" width="8.5703125" style="17" customWidth="1"/>
    <col min="13596" max="13599" width="4.5703125" style="17" customWidth="1"/>
    <col min="13600" max="13601" width="11.5703125" style="17"/>
    <col min="13602" max="13602" width="7.140625" style="17" customWidth="1"/>
    <col min="13603" max="13603" width="7.42578125" style="17" customWidth="1"/>
    <col min="13604" max="13604" width="6.5703125" style="17" customWidth="1"/>
    <col min="13605" max="13605" width="8.140625" style="17" customWidth="1"/>
    <col min="13606" max="13606" width="9.140625" style="17" customWidth="1"/>
    <col min="13607" max="13607" width="11.5703125" style="17"/>
    <col min="13608" max="13608" width="4.42578125" style="17" customWidth="1"/>
    <col min="13609" max="13609" width="4.85546875" style="17" customWidth="1"/>
    <col min="13610" max="13610" width="3.5703125" style="17" customWidth="1"/>
    <col min="13611" max="13611" width="4.42578125" style="17" customWidth="1"/>
    <col min="13612" max="13824" width="11.5703125" style="17"/>
    <col min="13825" max="13825" width="1.85546875" style="17" customWidth="1"/>
    <col min="13826" max="13826" width="4.5703125" style="17" customWidth="1"/>
    <col min="13827" max="13827" width="8" style="17" customWidth="1"/>
    <col min="13828" max="13828" width="8.42578125" style="17" customWidth="1"/>
    <col min="13829" max="13831" width="4.5703125" style="17" customWidth="1"/>
    <col min="13832" max="13832" width="7.140625" style="17" customWidth="1"/>
    <col min="13833" max="13833" width="7.42578125" style="17" customWidth="1"/>
    <col min="13834" max="13834" width="7.85546875" style="17" customWidth="1"/>
    <col min="13835" max="13835" width="8.42578125" style="17" customWidth="1"/>
    <col min="13836" max="13836" width="4.5703125" style="17" customWidth="1"/>
    <col min="13837" max="13837" width="7.85546875" style="17" customWidth="1"/>
    <col min="13838" max="13838" width="7.42578125" style="17" customWidth="1"/>
    <col min="13839" max="13839" width="8.140625" style="17" customWidth="1"/>
    <col min="13840" max="13840" width="7.85546875" style="17" customWidth="1"/>
    <col min="13841" max="13841" width="4.5703125" style="17" customWidth="1"/>
    <col min="13842" max="13842" width="6" style="17" customWidth="1"/>
    <col min="13843" max="13843" width="9.140625" style="17" customWidth="1"/>
    <col min="13844" max="13844" width="7" style="17" customWidth="1"/>
    <col min="13845" max="13845" width="8.42578125" style="17" customWidth="1"/>
    <col min="13846" max="13846" width="9" style="17" customWidth="1"/>
    <col min="13847" max="13849" width="4.5703125" style="17" customWidth="1"/>
    <col min="13850" max="13850" width="7.140625" style="17" customWidth="1"/>
    <col min="13851" max="13851" width="8.5703125" style="17" customWidth="1"/>
    <col min="13852" max="13855" width="4.5703125" style="17" customWidth="1"/>
    <col min="13856" max="13857" width="11.5703125" style="17"/>
    <col min="13858" max="13858" width="7.140625" style="17" customWidth="1"/>
    <col min="13859" max="13859" width="7.42578125" style="17" customWidth="1"/>
    <col min="13860" max="13860" width="6.5703125" style="17" customWidth="1"/>
    <col min="13861" max="13861" width="8.140625" style="17" customWidth="1"/>
    <col min="13862" max="13862" width="9.140625" style="17" customWidth="1"/>
    <col min="13863" max="13863" width="11.5703125" style="17"/>
    <col min="13864" max="13864" width="4.42578125" style="17" customWidth="1"/>
    <col min="13865" max="13865" width="4.85546875" style="17" customWidth="1"/>
    <col min="13866" max="13866" width="3.5703125" style="17" customWidth="1"/>
    <col min="13867" max="13867" width="4.42578125" style="17" customWidth="1"/>
    <col min="13868" max="14080" width="11.5703125" style="17"/>
    <col min="14081" max="14081" width="1.85546875" style="17" customWidth="1"/>
    <col min="14082" max="14082" width="4.5703125" style="17" customWidth="1"/>
    <col min="14083" max="14083" width="8" style="17" customWidth="1"/>
    <col min="14084" max="14084" width="8.42578125" style="17" customWidth="1"/>
    <col min="14085" max="14087" width="4.5703125" style="17" customWidth="1"/>
    <col min="14088" max="14088" width="7.140625" style="17" customWidth="1"/>
    <col min="14089" max="14089" width="7.42578125" style="17" customWidth="1"/>
    <col min="14090" max="14090" width="7.85546875" style="17" customWidth="1"/>
    <col min="14091" max="14091" width="8.42578125" style="17" customWidth="1"/>
    <col min="14092" max="14092" width="4.5703125" style="17" customWidth="1"/>
    <col min="14093" max="14093" width="7.85546875" style="17" customWidth="1"/>
    <col min="14094" max="14094" width="7.42578125" style="17" customWidth="1"/>
    <col min="14095" max="14095" width="8.140625" style="17" customWidth="1"/>
    <col min="14096" max="14096" width="7.85546875" style="17" customWidth="1"/>
    <col min="14097" max="14097" width="4.5703125" style="17" customWidth="1"/>
    <col min="14098" max="14098" width="6" style="17" customWidth="1"/>
    <col min="14099" max="14099" width="9.140625" style="17" customWidth="1"/>
    <col min="14100" max="14100" width="7" style="17" customWidth="1"/>
    <col min="14101" max="14101" width="8.42578125" style="17" customWidth="1"/>
    <col min="14102" max="14102" width="9" style="17" customWidth="1"/>
    <col min="14103" max="14105" width="4.5703125" style="17" customWidth="1"/>
    <col min="14106" max="14106" width="7.140625" style="17" customWidth="1"/>
    <col min="14107" max="14107" width="8.5703125" style="17" customWidth="1"/>
    <col min="14108" max="14111" width="4.5703125" style="17" customWidth="1"/>
    <col min="14112" max="14113" width="11.5703125" style="17"/>
    <col min="14114" max="14114" width="7.140625" style="17" customWidth="1"/>
    <col min="14115" max="14115" width="7.42578125" style="17" customWidth="1"/>
    <col min="14116" max="14116" width="6.5703125" style="17" customWidth="1"/>
    <col min="14117" max="14117" width="8.140625" style="17" customWidth="1"/>
    <col min="14118" max="14118" width="9.140625" style="17" customWidth="1"/>
    <col min="14119" max="14119" width="11.5703125" style="17"/>
    <col min="14120" max="14120" width="4.42578125" style="17" customWidth="1"/>
    <col min="14121" max="14121" width="4.85546875" style="17" customWidth="1"/>
    <col min="14122" max="14122" width="3.5703125" style="17" customWidth="1"/>
    <col min="14123" max="14123" width="4.42578125" style="17" customWidth="1"/>
    <col min="14124" max="14336" width="11.5703125" style="17"/>
    <col min="14337" max="14337" width="1.85546875" style="17" customWidth="1"/>
    <col min="14338" max="14338" width="4.5703125" style="17" customWidth="1"/>
    <col min="14339" max="14339" width="8" style="17" customWidth="1"/>
    <col min="14340" max="14340" width="8.42578125" style="17" customWidth="1"/>
    <col min="14341" max="14343" width="4.5703125" style="17" customWidth="1"/>
    <col min="14344" max="14344" width="7.140625" style="17" customWidth="1"/>
    <col min="14345" max="14345" width="7.42578125" style="17" customWidth="1"/>
    <col min="14346" max="14346" width="7.85546875" style="17" customWidth="1"/>
    <col min="14347" max="14347" width="8.42578125" style="17" customWidth="1"/>
    <col min="14348" max="14348" width="4.5703125" style="17" customWidth="1"/>
    <col min="14349" max="14349" width="7.85546875" style="17" customWidth="1"/>
    <col min="14350" max="14350" width="7.42578125" style="17" customWidth="1"/>
    <col min="14351" max="14351" width="8.140625" style="17" customWidth="1"/>
    <col min="14352" max="14352" width="7.85546875" style="17" customWidth="1"/>
    <col min="14353" max="14353" width="4.5703125" style="17" customWidth="1"/>
    <col min="14354" max="14354" width="6" style="17" customWidth="1"/>
    <col min="14355" max="14355" width="9.140625" style="17" customWidth="1"/>
    <col min="14356" max="14356" width="7" style="17" customWidth="1"/>
    <col min="14357" max="14357" width="8.42578125" style="17" customWidth="1"/>
    <col min="14358" max="14358" width="9" style="17" customWidth="1"/>
    <col min="14359" max="14361" width="4.5703125" style="17" customWidth="1"/>
    <col min="14362" max="14362" width="7.140625" style="17" customWidth="1"/>
    <col min="14363" max="14363" width="8.5703125" style="17" customWidth="1"/>
    <col min="14364" max="14367" width="4.5703125" style="17" customWidth="1"/>
    <col min="14368" max="14369" width="11.5703125" style="17"/>
    <col min="14370" max="14370" width="7.140625" style="17" customWidth="1"/>
    <col min="14371" max="14371" width="7.42578125" style="17" customWidth="1"/>
    <col min="14372" max="14372" width="6.5703125" style="17" customWidth="1"/>
    <col min="14373" max="14373" width="8.140625" style="17" customWidth="1"/>
    <col min="14374" max="14374" width="9.140625" style="17" customWidth="1"/>
    <col min="14375" max="14375" width="11.5703125" style="17"/>
    <col min="14376" max="14376" width="4.42578125" style="17" customWidth="1"/>
    <col min="14377" max="14377" width="4.85546875" style="17" customWidth="1"/>
    <col min="14378" max="14378" width="3.5703125" style="17" customWidth="1"/>
    <col min="14379" max="14379" width="4.42578125" style="17" customWidth="1"/>
    <col min="14380" max="14592" width="11.5703125" style="17"/>
    <col min="14593" max="14593" width="1.85546875" style="17" customWidth="1"/>
    <col min="14594" max="14594" width="4.5703125" style="17" customWidth="1"/>
    <col min="14595" max="14595" width="8" style="17" customWidth="1"/>
    <col min="14596" max="14596" width="8.42578125" style="17" customWidth="1"/>
    <col min="14597" max="14599" width="4.5703125" style="17" customWidth="1"/>
    <col min="14600" max="14600" width="7.140625" style="17" customWidth="1"/>
    <col min="14601" max="14601" width="7.42578125" style="17" customWidth="1"/>
    <col min="14602" max="14602" width="7.85546875" style="17" customWidth="1"/>
    <col min="14603" max="14603" width="8.42578125" style="17" customWidth="1"/>
    <col min="14604" max="14604" width="4.5703125" style="17" customWidth="1"/>
    <col min="14605" max="14605" width="7.85546875" style="17" customWidth="1"/>
    <col min="14606" max="14606" width="7.42578125" style="17" customWidth="1"/>
    <col min="14607" max="14607" width="8.140625" style="17" customWidth="1"/>
    <col min="14608" max="14608" width="7.85546875" style="17" customWidth="1"/>
    <col min="14609" max="14609" width="4.5703125" style="17" customWidth="1"/>
    <col min="14610" max="14610" width="6" style="17" customWidth="1"/>
    <col min="14611" max="14611" width="9.140625" style="17" customWidth="1"/>
    <col min="14612" max="14612" width="7" style="17" customWidth="1"/>
    <col min="14613" max="14613" width="8.42578125" style="17" customWidth="1"/>
    <col min="14614" max="14614" width="9" style="17" customWidth="1"/>
    <col min="14615" max="14617" width="4.5703125" style="17" customWidth="1"/>
    <col min="14618" max="14618" width="7.140625" style="17" customWidth="1"/>
    <col min="14619" max="14619" width="8.5703125" style="17" customWidth="1"/>
    <col min="14620" max="14623" width="4.5703125" style="17" customWidth="1"/>
    <col min="14624" max="14625" width="11.5703125" style="17"/>
    <col min="14626" max="14626" width="7.140625" style="17" customWidth="1"/>
    <col min="14627" max="14627" width="7.42578125" style="17" customWidth="1"/>
    <col min="14628" max="14628" width="6.5703125" style="17" customWidth="1"/>
    <col min="14629" max="14629" width="8.140625" style="17" customWidth="1"/>
    <col min="14630" max="14630" width="9.140625" style="17" customWidth="1"/>
    <col min="14631" max="14631" width="11.5703125" style="17"/>
    <col min="14632" max="14632" width="4.42578125" style="17" customWidth="1"/>
    <col min="14633" max="14633" width="4.85546875" style="17" customWidth="1"/>
    <col min="14634" max="14634" width="3.5703125" style="17" customWidth="1"/>
    <col min="14635" max="14635" width="4.42578125" style="17" customWidth="1"/>
    <col min="14636" max="14848" width="11.5703125" style="17"/>
    <col min="14849" max="14849" width="1.85546875" style="17" customWidth="1"/>
    <col min="14850" max="14850" width="4.5703125" style="17" customWidth="1"/>
    <col min="14851" max="14851" width="8" style="17" customWidth="1"/>
    <col min="14852" max="14852" width="8.42578125" style="17" customWidth="1"/>
    <col min="14853" max="14855" width="4.5703125" style="17" customWidth="1"/>
    <col min="14856" max="14856" width="7.140625" style="17" customWidth="1"/>
    <col min="14857" max="14857" width="7.42578125" style="17" customWidth="1"/>
    <col min="14858" max="14858" width="7.85546875" style="17" customWidth="1"/>
    <col min="14859" max="14859" width="8.42578125" style="17" customWidth="1"/>
    <col min="14860" max="14860" width="4.5703125" style="17" customWidth="1"/>
    <col min="14861" max="14861" width="7.85546875" style="17" customWidth="1"/>
    <col min="14862" max="14862" width="7.42578125" style="17" customWidth="1"/>
    <col min="14863" max="14863" width="8.140625" style="17" customWidth="1"/>
    <col min="14864" max="14864" width="7.85546875" style="17" customWidth="1"/>
    <col min="14865" max="14865" width="4.5703125" style="17" customWidth="1"/>
    <col min="14866" max="14866" width="6" style="17" customWidth="1"/>
    <col min="14867" max="14867" width="9.140625" style="17" customWidth="1"/>
    <col min="14868" max="14868" width="7" style="17" customWidth="1"/>
    <col min="14869" max="14869" width="8.42578125" style="17" customWidth="1"/>
    <col min="14870" max="14870" width="9" style="17" customWidth="1"/>
    <col min="14871" max="14873" width="4.5703125" style="17" customWidth="1"/>
    <col min="14874" max="14874" width="7.140625" style="17" customWidth="1"/>
    <col min="14875" max="14875" width="8.5703125" style="17" customWidth="1"/>
    <col min="14876" max="14879" width="4.5703125" style="17" customWidth="1"/>
    <col min="14880" max="14881" width="11.5703125" style="17"/>
    <col min="14882" max="14882" width="7.140625" style="17" customWidth="1"/>
    <col min="14883" max="14883" width="7.42578125" style="17" customWidth="1"/>
    <col min="14884" max="14884" width="6.5703125" style="17" customWidth="1"/>
    <col min="14885" max="14885" width="8.140625" style="17" customWidth="1"/>
    <col min="14886" max="14886" width="9.140625" style="17" customWidth="1"/>
    <col min="14887" max="14887" width="11.5703125" style="17"/>
    <col min="14888" max="14888" width="4.42578125" style="17" customWidth="1"/>
    <col min="14889" max="14889" width="4.85546875" style="17" customWidth="1"/>
    <col min="14890" max="14890" width="3.5703125" style="17" customWidth="1"/>
    <col min="14891" max="14891" width="4.42578125" style="17" customWidth="1"/>
    <col min="14892" max="15104" width="11.5703125" style="17"/>
    <col min="15105" max="15105" width="1.85546875" style="17" customWidth="1"/>
    <col min="15106" max="15106" width="4.5703125" style="17" customWidth="1"/>
    <col min="15107" max="15107" width="8" style="17" customWidth="1"/>
    <col min="15108" max="15108" width="8.42578125" style="17" customWidth="1"/>
    <col min="15109" max="15111" width="4.5703125" style="17" customWidth="1"/>
    <col min="15112" max="15112" width="7.140625" style="17" customWidth="1"/>
    <col min="15113" max="15113" width="7.42578125" style="17" customWidth="1"/>
    <col min="15114" max="15114" width="7.85546875" style="17" customWidth="1"/>
    <col min="15115" max="15115" width="8.42578125" style="17" customWidth="1"/>
    <col min="15116" max="15116" width="4.5703125" style="17" customWidth="1"/>
    <col min="15117" max="15117" width="7.85546875" style="17" customWidth="1"/>
    <col min="15118" max="15118" width="7.42578125" style="17" customWidth="1"/>
    <col min="15119" max="15119" width="8.140625" style="17" customWidth="1"/>
    <col min="15120" max="15120" width="7.85546875" style="17" customWidth="1"/>
    <col min="15121" max="15121" width="4.5703125" style="17" customWidth="1"/>
    <col min="15122" max="15122" width="6" style="17" customWidth="1"/>
    <col min="15123" max="15123" width="9.140625" style="17" customWidth="1"/>
    <col min="15124" max="15124" width="7" style="17" customWidth="1"/>
    <col min="15125" max="15125" width="8.42578125" style="17" customWidth="1"/>
    <col min="15126" max="15126" width="9" style="17" customWidth="1"/>
    <col min="15127" max="15129" width="4.5703125" style="17" customWidth="1"/>
    <col min="15130" max="15130" width="7.140625" style="17" customWidth="1"/>
    <col min="15131" max="15131" width="8.5703125" style="17" customWidth="1"/>
    <col min="15132" max="15135" width="4.5703125" style="17" customWidth="1"/>
    <col min="15136" max="15137" width="11.5703125" style="17"/>
    <col min="15138" max="15138" width="7.140625" style="17" customWidth="1"/>
    <col min="15139" max="15139" width="7.42578125" style="17" customWidth="1"/>
    <col min="15140" max="15140" width="6.5703125" style="17" customWidth="1"/>
    <col min="15141" max="15141" width="8.140625" style="17" customWidth="1"/>
    <col min="15142" max="15142" width="9.140625" style="17" customWidth="1"/>
    <col min="15143" max="15143" width="11.5703125" style="17"/>
    <col min="15144" max="15144" width="4.42578125" style="17" customWidth="1"/>
    <col min="15145" max="15145" width="4.85546875" style="17" customWidth="1"/>
    <col min="15146" max="15146" width="3.5703125" style="17" customWidth="1"/>
    <col min="15147" max="15147" width="4.42578125" style="17" customWidth="1"/>
    <col min="15148" max="15360" width="11.5703125" style="17"/>
    <col min="15361" max="15361" width="1.85546875" style="17" customWidth="1"/>
    <col min="15362" max="15362" width="4.5703125" style="17" customWidth="1"/>
    <col min="15363" max="15363" width="8" style="17" customWidth="1"/>
    <col min="15364" max="15364" width="8.42578125" style="17" customWidth="1"/>
    <col min="15365" max="15367" width="4.5703125" style="17" customWidth="1"/>
    <col min="15368" max="15368" width="7.140625" style="17" customWidth="1"/>
    <col min="15369" max="15369" width="7.42578125" style="17" customWidth="1"/>
    <col min="15370" max="15370" width="7.85546875" style="17" customWidth="1"/>
    <col min="15371" max="15371" width="8.42578125" style="17" customWidth="1"/>
    <col min="15372" max="15372" width="4.5703125" style="17" customWidth="1"/>
    <col min="15373" max="15373" width="7.85546875" style="17" customWidth="1"/>
    <col min="15374" max="15374" width="7.42578125" style="17" customWidth="1"/>
    <col min="15375" max="15375" width="8.140625" style="17" customWidth="1"/>
    <col min="15376" max="15376" width="7.85546875" style="17" customWidth="1"/>
    <col min="15377" max="15377" width="4.5703125" style="17" customWidth="1"/>
    <col min="15378" max="15378" width="6" style="17" customWidth="1"/>
    <col min="15379" max="15379" width="9.140625" style="17" customWidth="1"/>
    <col min="15380" max="15380" width="7" style="17" customWidth="1"/>
    <col min="15381" max="15381" width="8.42578125" style="17" customWidth="1"/>
    <col min="15382" max="15382" width="9" style="17" customWidth="1"/>
    <col min="15383" max="15385" width="4.5703125" style="17" customWidth="1"/>
    <col min="15386" max="15386" width="7.140625" style="17" customWidth="1"/>
    <col min="15387" max="15387" width="8.5703125" style="17" customWidth="1"/>
    <col min="15388" max="15391" width="4.5703125" style="17" customWidth="1"/>
    <col min="15392" max="15393" width="11.5703125" style="17"/>
    <col min="15394" max="15394" width="7.140625" style="17" customWidth="1"/>
    <col min="15395" max="15395" width="7.42578125" style="17" customWidth="1"/>
    <col min="15396" max="15396" width="6.5703125" style="17" customWidth="1"/>
    <col min="15397" max="15397" width="8.140625" style="17" customWidth="1"/>
    <col min="15398" max="15398" width="9.140625" style="17" customWidth="1"/>
    <col min="15399" max="15399" width="11.5703125" style="17"/>
    <col min="15400" max="15400" width="4.42578125" style="17" customWidth="1"/>
    <col min="15401" max="15401" width="4.85546875" style="17" customWidth="1"/>
    <col min="15402" max="15402" width="3.5703125" style="17" customWidth="1"/>
    <col min="15403" max="15403" width="4.42578125" style="17" customWidth="1"/>
    <col min="15404" max="15616" width="11.5703125" style="17"/>
    <col min="15617" max="15617" width="1.85546875" style="17" customWidth="1"/>
    <col min="15618" max="15618" width="4.5703125" style="17" customWidth="1"/>
    <col min="15619" max="15619" width="8" style="17" customWidth="1"/>
    <col min="15620" max="15620" width="8.42578125" style="17" customWidth="1"/>
    <col min="15621" max="15623" width="4.5703125" style="17" customWidth="1"/>
    <col min="15624" max="15624" width="7.140625" style="17" customWidth="1"/>
    <col min="15625" max="15625" width="7.42578125" style="17" customWidth="1"/>
    <col min="15626" max="15626" width="7.85546875" style="17" customWidth="1"/>
    <col min="15627" max="15627" width="8.42578125" style="17" customWidth="1"/>
    <col min="15628" max="15628" width="4.5703125" style="17" customWidth="1"/>
    <col min="15629" max="15629" width="7.85546875" style="17" customWidth="1"/>
    <col min="15630" max="15630" width="7.42578125" style="17" customWidth="1"/>
    <col min="15631" max="15631" width="8.140625" style="17" customWidth="1"/>
    <col min="15632" max="15632" width="7.85546875" style="17" customWidth="1"/>
    <col min="15633" max="15633" width="4.5703125" style="17" customWidth="1"/>
    <col min="15634" max="15634" width="6" style="17" customWidth="1"/>
    <col min="15635" max="15635" width="9.140625" style="17" customWidth="1"/>
    <col min="15636" max="15636" width="7" style="17" customWidth="1"/>
    <col min="15637" max="15637" width="8.42578125" style="17" customWidth="1"/>
    <col min="15638" max="15638" width="9" style="17" customWidth="1"/>
    <col min="15639" max="15641" width="4.5703125" style="17" customWidth="1"/>
    <col min="15642" max="15642" width="7.140625" style="17" customWidth="1"/>
    <col min="15643" max="15643" width="8.5703125" style="17" customWidth="1"/>
    <col min="15644" max="15647" width="4.5703125" style="17" customWidth="1"/>
    <col min="15648" max="15649" width="11.5703125" style="17"/>
    <col min="15650" max="15650" width="7.140625" style="17" customWidth="1"/>
    <col min="15651" max="15651" width="7.42578125" style="17" customWidth="1"/>
    <col min="15652" max="15652" width="6.5703125" style="17" customWidth="1"/>
    <col min="15653" max="15653" width="8.140625" style="17" customWidth="1"/>
    <col min="15654" max="15654" width="9.140625" style="17" customWidth="1"/>
    <col min="15655" max="15655" width="11.5703125" style="17"/>
    <col min="15656" max="15656" width="4.42578125" style="17" customWidth="1"/>
    <col min="15657" max="15657" width="4.85546875" style="17" customWidth="1"/>
    <col min="15658" max="15658" width="3.5703125" style="17" customWidth="1"/>
    <col min="15659" max="15659" width="4.42578125" style="17" customWidth="1"/>
    <col min="15660" max="15872" width="11.5703125" style="17"/>
    <col min="15873" max="15873" width="1.85546875" style="17" customWidth="1"/>
    <col min="15874" max="15874" width="4.5703125" style="17" customWidth="1"/>
    <col min="15875" max="15875" width="8" style="17" customWidth="1"/>
    <col min="15876" max="15876" width="8.42578125" style="17" customWidth="1"/>
    <col min="15877" max="15879" width="4.5703125" style="17" customWidth="1"/>
    <col min="15880" max="15880" width="7.140625" style="17" customWidth="1"/>
    <col min="15881" max="15881" width="7.42578125" style="17" customWidth="1"/>
    <col min="15882" max="15882" width="7.85546875" style="17" customWidth="1"/>
    <col min="15883" max="15883" width="8.42578125" style="17" customWidth="1"/>
    <col min="15884" max="15884" width="4.5703125" style="17" customWidth="1"/>
    <col min="15885" max="15885" width="7.85546875" style="17" customWidth="1"/>
    <col min="15886" max="15886" width="7.42578125" style="17" customWidth="1"/>
    <col min="15887" max="15887" width="8.140625" style="17" customWidth="1"/>
    <col min="15888" max="15888" width="7.85546875" style="17" customWidth="1"/>
    <col min="15889" max="15889" width="4.5703125" style="17" customWidth="1"/>
    <col min="15890" max="15890" width="6" style="17" customWidth="1"/>
    <col min="15891" max="15891" width="9.140625" style="17" customWidth="1"/>
    <col min="15892" max="15892" width="7" style="17" customWidth="1"/>
    <col min="15893" max="15893" width="8.42578125" style="17" customWidth="1"/>
    <col min="15894" max="15894" width="9" style="17" customWidth="1"/>
    <col min="15895" max="15897" width="4.5703125" style="17" customWidth="1"/>
    <col min="15898" max="15898" width="7.140625" style="17" customWidth="1"/>
    <col min="15899" max="15899" width="8.5703125" style="17" customWidth="1"/>
    <col min="15900" max="15903" width="4.5703125" style="17" customWidth="1"/>
    <col min="15904" max="15905" width="11.5703125" style="17"/>
    <col min="15906" max="15906" width="7.140625" style="17" customWidth="1"/>
    <col min="15907" max="15907" width="7.42578125" style="17" customWidth="1"/>
    <col min="15908" max="15908" width="6.5703125" style="17" customWidth="1"/>
    <col min="15909" max="15909" width="8.140625" style="17" customWidth="1"/>
    <col min="15910" max="15910" width="9.140625" style="17" customWidth="1"/>
    <col min="15911" max="15911" width="11.5703125" style="17"/>
    <col min="15912" max="15912" width="4.42578125" style="17" customWidth="1"/>
    <col min="15913" max="15913" width="4.85546875" style="17" customWidth="1"/>
    <col min="15914" max="15914" width="3.5703125" style="17" customWidth="1"/>
    <col min="15915" max="15915" width="4.42578125" style="17" customWidth="1"/>
    <col min="15916" max="16128" width="11.5703125" style="17"/>
    <col min="16129" max="16129" width="1.85546875" style="17" customWidth="1"/>
    <col min="16130" max="16130" width="4.5703125" style="17" customWidth="1"/>
    <col min="16131" max="16131" width="8" style="17" customWidth="1"/>
    <col min="16132" max="16132" width="8.42578125" style="17" customWidth="1"/>
    <col min="16133" max="16135" width="4.5703125" style="17" customWidth="1"/>
    <col min="16136" max="16136" width="7.140625" style="17" customWidth="1"/>
    <col min="16137" max="16137" width="7.42578125" style="17" customWidth="1"/>
    <col min="16138" max="16138" width="7.85546875" style="17" customWidth="1"/>
    <col min="16139" max="16139" width="8.42578125" style="17" customWidth="1"/>
    <col min="16140" max="16140" width="4.5703125" style="17" customWidth="1"/>
    <col min="16141" max="16141" width="7.85546875" style="17" customWidth="1"/>
    <col min="16142" max="16142" width="7.42578125" style="17" customWidth="1"/>
    <col min="16143" max="16143" width="8.140625" style="17" customWidth="1"/>
    <col min="16144" max="16144" width="7.85546875" style="17" customWidth="1"/>
    <col min="16145" max="16145" width="4.5703125" style="17" customWidth="1"/>
    <col min="16146" max="16146" width="6" style="17" customWidth="1"/>
    <col min="16147" max="16147" width="9.140625" style="17" customWidth="1"/>
    <col min="16148" max="16148" width="7" style="17" customWidth="1"/>
    <col min="16149" max="16149" width="8.42578125" style="17" customWidth="1"/>
    <col min="16150" max="16150" width="9" style="17" customWidth="1"/>
    <col min="16151" max="16153" width="4.5703125" style="17" customWidth="1"/>
    <col min="16154" max="16154" width="7.140625" style="17" customWidth="1"/>
    <col min="16155" max="16155" width="8.5703125" style="17" customWidth="1"/>
    <col min="16156" max="16159" width="4.5703125" style="17" customWidth="1"/>
    <col min="16160" max="16161" width="11.5703125" style="17"/>
    <col min="16162" max="16162" width="7.140625" style="17" customWidth="1"/>
    <col min="16163" max="16163" width="7.42578125" style="17" customWidth="1"/>
    <col min="16164" max="16164" width="6.5703125" style="17" customWidth="1"/>
    <col min="16165" max="16165" width="8.140625" style="17" customWidth="1"/>
    <col min="16166" max="16166" width="9.140625" style="17" customWidth="1"/>
    <col min="16167" max="16167" width="11.5703125" style="17"/>
    <col min="16168" max="16168" width="4.42578125" style="17" customWidth="1"/>
    <col min="16169" max="16169" width="4.85546875" style="17" customWidth="1"/>
    <col min="16170" max="16170" width="3.5703125" style="17" customWidth="1"/>
    <col min="16171" max="16171" width="4.42578125" style="17" customWidth="1"/>
    <col min="16172" max="16384" width="11.5703125" style="17"/>
  </cols>
  <sheetData>
    <row r="1" spans="3:23" ht="15.75" thickBot="1"/>
    <row r="2" spans="3:23">
      <c r="C2" s="753" t="s">
        <v>529</v>
      </c>
      <c r="D2" s="1015"/>
      <c r="E2" s="1015"/>
      <c r="F2" s="1015"/>
      <c r="G2" s="1015"/>
      <c r="H2" s="1015"/>
      <c r="I2" s="1015"/>
      <c r="J2" s="1015"/>
      <c r="K2" s="1015"/>
      <c r="L2" s="1015"/>
      <c r="M2" s="1015"/>
      <c r="N2" s="1015"/>
      <c r="O2" s="1015"/>
      <c r="P2" s="1015"/>
      <c r="Q2" s="1016"/>
    </row>
    <row r="3" spans="3:23" ht="28.7" customHeight="1" thickBot="1">
      <c r="C3" s="1017"/>
      <c r="D3" s="1018"/>
      <c r="E3" s="1018"/>
      <c r="F3" s="1018"/>
      <c r="G3" s="1018"/>
      <c r="H3" s="1018"/>
      <c r="I3" s="1018"/>
      <c r="J3" s="1018"/>
      <c r="K3" s="1018"/>
      <c r="L3" s="1018"/>
      <c r="M3" s="1018"/>
      <c r="N3" s="1018"/>
      <c r="O3" s="1018"/>
      <c r="P3" s="1018"/>
      <c r="Q3" s="1019"/>
    </row>
    <row r="4" spans="3:23" ht="27" customHeight="1">
      <c r="C4" s="192" t="s">
        <v>530</v>
      </c>
      <c r="D4" s="25"/>
      <c r="E4" s="25"/>
      <c r="F4" s="25"/>
      <c r="G4" s="25"/>
      <c r="H4" s="25"/>
      <c r="I4" s="25"/>
      <c r="J4" s="25"/>
      <c r="K4" s="272">
        <v>1445</v>
      </c>
      <c r="L4" s="765">
        <v>22865004</v>
      </c>
      <c r="M4" s="765"/>
      <c r="N4" s="765"/>
      <c r="O4" s="765"/>
      <c r="P4" s="765"/>
      <c r="Q4" s="167" t="s">
        <v>9</v>
      </c>
      <c r="S4" s="31" t="s">
        <v>520</v>
      </c>
      <c r="V4" s="31"/>
      <c r="W4" s="31"/>
    </row>
    <row r="5" spans="3:23" ht="27" customHeight="1">
      <c r="C5" s="193" t="s">
        <v>531</v>
      </c>
      <c r="D5" s="27"/>
      <c r="E5" s="27"/>
      <c r="F5" s="27"/>
      <c r="G5" s="27"/>
      <c r="H5" s="27"/>
      <c r="I5" s="27"/>
      <c r="J5" s="27"/>
      <c r="K5" s="22">
        <v>1446</v>
      </c>
      <c r="L5" s="790"/>
      <c r="M5" s="790"/>
      <c r="N5" s="790"/>
      <c r="O5" s="790"/>
      <c r="P5" s="790"/>
      <c r="Q5" s="194" t="s">
        <v>366</v>
      </c>
      <c r="S5" s="31" t="s">
        <v>520</v>
      </c>
      <c r="V5" s="31"/>
    </row>
    <row r="6" spans="3:23" ht="27" customHeight="1">
      <c r="C6" s="193" t="s">
        <v>532</v>
      </c>
      <c r="D6" s="27"/>
      <c r="E6" s="27"/>
      <c r="F6" s="27"/>
      <c r="G6" s="27"/>
      <c r="H6" s="27"/>
      <c r="I6" s="27"/>
      <c r="J6" s="27"/>
      <c r="K6" s="22">
        <v>1374</v>
      </c>
      <c r="L6" s="790"/>
      <c r="M6" s="790"/>
      <c r="N6" s="790"/>
      <c r="O6" s="790"/>
      <c r="P6" s="790"/>
      <c r="Q6" s="195" t="s">
        <v>9</v>
      </c>
      <c r="S6" s="31" t="s">
        <v>533</v>
      </c>
    </row>
    <row r="7" spans="3:23" ht="27" customHeight="1">
      <c r="C7" s="196" t="s">
        <v>534</v>
      </c>
      <c r="D7" s="197"/>
      <c r="E7" s="197"/>
      <c r="F7" s="197"/>
      <c r="G7" s="197"/>
      <c r="H7" s="197"/>
      <c r="I7" s="197"/>
      <c r="J7" s="197"/>
      <c r="K7" s="42">
        <v>1375</v>
      </c>
      <c r="L7" s="1028"/>
      <c r="M7" s="1028"/>
      <c r="N7" s="1028"/>
      <c r="O7" s="1028"/>
      <c r="P7" s="1028"/>
      <c r="Q7" s="198" t="s">
        <v>9</v>
      </c>
    </row>
    <row r="8" spans="3:23" ht="27" customHeight="1">
      <c r="C8" s="1029" t="s">
        <v>535</v>
      </c>
      <c r="D8" s="1030"/>
      <c r="E8" s="1030"/>
      <c r="F8" s="1030"/>
      <c r="G8" s="1030"/>
      <c r="H8" s="1030"/>
      <c r="I8" s="1030"/>
      <c r="J8" s="1031"/>
      <c r="K8" s="22">
        <v>1376</v>
      </c>
      <c r="L8" s="1032"/>
      <c r="M8" s="1032"/>
      <c r="N8" s="1032"/>
      <c r="O8" s="1032"/>
      <c r="P8" s="1032"/>
      <c r="Q8" s="199" t="s">
        <v>366</v>
      </c>
    </row>
    <row r="9" spans="3:23" ht="27" customHeight="1">
      <c r="C9" s="1033" t="s">
        <v>536</v>
      </c>
      <c r="D9" s="1034"/>
      <c r="E9" s="1034"/>
      <c r="F9" s="1034"/>
      <c r="G9" s="1034"/>
      <c r="H9" s="1034"/>
      <c r="I9" s="1034"/>
      <c r="J9" s="1035"/>
      <c r="K9" s="42">
        <v>1705</v>
      </c>
      <c r="L9" s="1028">
        <f>+'R17 at2022 correcto'!V42</f>
        <v>18970803</v>
      </c>
      <c r="M9" s="1028"/>
      <c r="N9" s="1028"/>
      <c r="O9" s="1028"/>
      <c r="P9" s="1028"/>
      <c r="Q9" s="198" t="s">
        <v>9</v>
      </c>
      <c r="S9" s="31" t="s">
        <v>537</v>
      </c>
      <c r="U9" s="17" t="s">
        <v>538</v>
      </c>
    </row>
    <row r="10" spans="3:23" ht="27" customHeight="1">
      <c r="C10" s="1029" t="s">
        <v>283</v>
      </c>
      <c r="D10" s="1030"/>
      <c r="E10" s="1030"/>
      <c r="F10" s="1030"/>
      <c r="G10" s="1030"/>
      <c r="H10" s="1030"/>
      <c r="I10" s="1030"/>
      <c r="J10" s="1031"/>
      <c r="K10" s="22">
        <v>1706</v>
      </c>
      <c r="L10" s="1032"/>
      <c r="M10" s="1032"/>
      <c r="N10" s="1032"/>
      <c r="O10" s="1032"/>
      <c r="P10" s="1032"/>
      <c r="Q10" s="199" t="s">
        <v>366</v>
      </c>
      <c r="S10" s="31" t="s">
        <v>559</v>
      </c>
    </row>
    <row r="11" spans="3:23" ht="27" customHeight="1">
      <c r="C11" s="193" t="s">
        <v>510</v>
      </c>
      <c r="D11" s="27"/>
      <c r="E11" s="27"/>
      <c r="F11" s="27"/>
      <c r="G11" s="27"/>
      <c r="H11" s="27"/>
      <c r="I11" s="27"/>
      <c r="J11" s="27"/>
      <c r="K11" s="22">
        <v>1707</v>
      </c>
      <c r="L11" s="790"/>
      <c r="M11" s="790"/>
      <c r="N11" s="790"/>
      <c r="O11" s="790"/>
      <c r="P11" s="790"/>
      <c r="Q11" s="195" t="s">
        <v>9</v>
      </c>
      <c r="S11" s="31" t="s">
        <v>539</v>
      </c>
    </row>
    <row r="12" spans="3:23" ht="27" customHeight="1">
      <c r="C12" s="767" t="s">
        <v>287</v>
      </c>
      <c r="D12" s="768"/>
      <c r="E12" s="768"/>
      <c r="F12" s="768"/>
      <c r="G12" s="768"/>
      <c r="H12" s="768"/>
      <c r="I12" s="768"/>
      <c r="J12" s="768"/>
      <c r="K12" s="19">
        <v>1377</v>
      </c>
      <c r="L12" s="751"/>
      <c r="M12" s="751"/>
      <c r="N12" s="751"/>
      <c r="O12" s="751"/>
      <c r="P12" s="751"/>
      <c r="Q12" s="33" t="s">
        <v>9</v>
      </c>
    </row>
    <row r="13" spans="3:23" ht="27" customHeight="1">
      <c r="C13" s="782" t="s">
        <v>288</v>
      </c>
      <c r="D13" s="1036"/>
      <c r="E13" s="1036"/>
      <c r="F13" s="1036"/>
      <c r="G13" s="1036"/>
      <c r="H13" s="1036"/>
      <c r="I13" s="1036"/>
      <c r="J13" s="1037"/>
      <c r="K13" s="19">
        <v>1378</v>
      </c>
      <c r="L13" s="751"/>
      <c r="M13" s="751"/>
      <c r="N13" s="751"/>
      <c r="O13" s="751"/>
      <c r="P13" s="751"/>
      <c r="Q13" s="32" t="s">
        <v>366</v>
      </c>
    </row>
    <row r="14" spans="3:23" ht="27" customHeight="1">
      <c r="C14" s="782" t="s">
        <v>289</v>
      </c>
      <c r="D14" s="1036"/>
      <c r="E14" s="1036"/>
      <c r="F14" s="1036"/>
      <c r="G14" s="1036"/>
      <c r="H14" s="1036"/>
      <c r="I14" s="1036"/>
      <c r="J14" s="1037"/>
      <c r="K14" s="19">
        <v>1726</v>
      </c>
      <c r="L14" s="751"/>
      <c r="M14" s="751"/>
      <c r="N14" s="751"/>
      <c r="O14" s="751"/>
      <c r="P14" s="751"/>
      <c r="Q14" s="33" t="s">
        <v>9</v>
      </c>
    </row>
    <row r="15" spans="3:23" ht="27" customHeight="1">
      <c r="C15" s="767" t="s">
        <v>290</v>
      </c>
      <c r="D15" s="768"/>
      <c r="E15" s="768"/>
      <c r="F15" s="768"/>
      <c r="G15" s="768"/>
      <c r="H15" s="768"/>
      <c r="I15" s="768"/>
      <c r="J15" s="768"/>
      <c r="K15" s="19">
        <v>1591</v>
      </c>
      <c r="L15" s="751"/>
      <c r="M15" s="751"/>
      <c r="N15" s="751"/>
      <c r="O15" s="751"/>
      <c r="P15" s="751"/>
      <c r="Q15" s="32" t="s">
        <v>366</v>
      </c>
    </row>
    <row r="16" spans="3:23" ht="27" customHeight="1">
      <c r="C16" s="767" t="s">
        <v>540</v>
      </c>
      <c r="D16" s="768"/>
      <c r="E16" s="768"/>
      <c r="F16" s="768"/>
      <c r="G16" s="768"/>
      <c r="H16" s="768"/>
      <c r="I16" s="768"/>
      <c r="J16" s="781"/>
      <c r="K16" s="19">
        <v>1479</v>
      </c>
      <c r="L16" s="892">
        <v>10000000</v>
      </c>
      <c r="M16" s="892"/>
      <c r="N16" s="892"/>
      <c r="O16" s="892"/>
      <c r="P16" s="892"/>
      <c r="Q16" s="32" t="s">
        <v>366</v>
      </c>
    </row>
    <row r="17" spans="3:22" ht="27" customHeight="1">
      <c r="C17" s="767" t="s">
        <v>541</v>
      </c>
      <c r="D17" s="768"/>
      <c r="E17" s="768"/>
      <c r="F17" s="768"/>
      <c r="G17" s="768"/>
      <c r="H17" s="768"/>
      <c r="I17" s="768"/>
      <c r="J17" s="768"/>
      <c r="K17" s="19">
        <v>1708</v>
      </c>
      <c r="L17" s="751">
        <f>+'R17 at2022 observada '!L38:P38</f>
        <v>0</v>
      </c>
      <c r="M17" s="751"/>
      <c r="N17" s="751"/>
      <c r="O17" s="751"/>
      <c r="P17" s="751"/>
      <c r="Q17" s="32" t="s">
        <v>366</v>
      </c>
    </row>
    <row r="18" spans="3:22" ht="27" customHeight="1">
      <c r="C18" s="767" t="s">
        <v>542</v>
      </c>
      <c r="D18" s="768"/>
      <c r="E18" s="768"/>
      <c r="F18" s="768"/>
      <c r="G18" s="768"/>
      <c r="H18" s="768"/>
      <c r="I18" s="768"/>
      <c r="J18" s="768"/>
      <c r="K18" s="19">
        <v>1709</v>
      </c>
      <c r="L18" s="751"/>
      <c r="M18" s="751"/>
      <c r="N18" s="751"/>
      <c r="O18" s="751"/>
      <c r="P18" s="751"/>
      <c r="Q18" s="32" t="s">
        <v>366</v>
      </c>
    </row>
    <row r="19" spans="3:22" ht="27" customHeight="1">
      <c r="C19" s="782" t="s">
        <v>293</v>
      </c>
      <c r="D19" s="1036"/>
      <c r="E19" s="1036"/>
      <c r="F19" s="1036"/>
      <c r="G19" s="1036"/>
      <c r="H19" s="1036"/>
      <c r="I19" s="1036"/>
      <c r="J19" s="1037"/>
      <c r="K19" s="19">
        <v>1379</v>
      </c>
      <c r="L19" s="751"/>
      <c r="M19" s="751"/>
      <c r="N19" s="751"/>
      <c r="O19" s="751"/>
      <c r="P19" s="751"/>
      <c r="Q19" s="32" t="s">
        <v>366</v>
      </c>
    </row>
    <row r="20" spans="3:22" ht="27" customHeight="1">
      <c r="C20" s="200" t="s">
        <v>294</v>
      </c>
      <c r="D20" s="26"/>
      <c r="E20" s="26"/>
      <c r="F20" s="26"/>
      <c r="G20" s="26"/>
      <c r="H20" s="26"/>
      <c r="I20" s="26"/>
      <c r="J20" s="26"/>
      <c r="K20" s="19">
        <v>1710</v>
      </c>
      <c r="L20" s="751">
        <f>+'R17 at2022 correcto'!AG55</f>
        <v>8970803</v>
      </c>
      <c r="M20" s="751"/>
      <c r="N20" s="751"/>
      <c r="O20" s="751"/>
      <c r="P20" s="751"/>
      <c r="Q20" s="33" t="s">
        <v>9</v>
      </c>
    </row>
    <row r="21" spans="3:22" ht="27" customHeight="1">
      <c r="C21" s="782" t="s">
        <v>543</v>
      </c>
      <c r="D21" s="1036"/>
      <c r="E21" s="1036"/>
      <c r="F21" s="1036"/>
      <c r="G21" s="1036"/>
      <c r="H21" s="1036"/>
      <c r="I21" s="1036"/>
      <c r="J21" s="1037"/>
      <c r="K21" s="19">
        <v>1711</v>
      </c>
      <c r="L21" s="751">
        <f>+'R17 at2022 observada '!L41:P41</f>
        <v>0</v>
      </c>
      <c r="M21" s="751"/>
      <c r="N21" s="751"/>
      <c r="O21" s="751"/>
      <c r="P21" s="751"/>
      <c r="Q21" s="33" t="s">
        <v>9</v>
      </c>
    </row>
    <row r="22" spans="3:22" ht="27" customHeight="1">
      <c r="C22" s="185" t="s">
        <v>295</v>
      </c>
      <c r="D22" s="26"/>
      <c r="E22" s="26"/>
      <c r="F22" s="26"/>
      <c r="G22" s="26"/>
      <c r="H22" s="26"/>
      <c r="I22" s="26"/>
      <c r="J22" s="26"/>
      <c r="K22" s="19">
        <v>1380</v>
      </c>
      <c r="L22" s="751"/>
      <c r="M22" s="751"/>
      <c r="N22" s="751"/>
      <c r="O22" s="751"/>
      <c r="P22" s="751"/>
      <c r="Q22" s="33" t="s">
        <v>9</v>
      </c>
    </row>
    <row r="23" spans="3:22" ht="27" customHeight="1" thickBot="1">
      <c r="C23" s="201" t="s">
        <v>296</v>
      </c>
      <c r="D23" s="28"/>
      <c r="E23" s="28"/>
      <c r="F23" s="28"/>
      <c r="G23" s="28"/>
      <c r="H23" s="28"/>
      <c r="I23" s="28"/>
      <c r="J23" s="28"/>
      <c r="K23" s="36">
        <v>1381</v>
      </c>
      <c r="L23" s="772"/>
      <c r="M23" s="772"/>
      <c r="N23" s="772"/>
      <c r="O23" s="772"/>
      <c r="P23" s="772"/>
      <c r="Q23" s="37" t="s">
        <v>366</v>
      </c>
    </row>
    <row r="24" spans="3:22" ht="27" customHeight="1" thickBot="1">
      <c r="C24" s="1038" t="s">
        <v>518</v>
      </c>
      <c r="D24" s="1039"/>
      <c r="E24" s="1039"/>
      <c r="F24" s="1039"/>
      <c r="G24" s="1039"/>
      <c r="H24" s="1039"/>
      <c r="I24" s="1039"/>
      <c r="J24" s="1040"/>
      <c r="K24" s="30">
        <v>1545</v>
      </c>
      <c r="L24" s="777">
        <f>+L4+L9-L16+L20</f>
        <v>40806610</v>
      </c>
      <c r="M24" s="777"/>
      <c r="N24" s="777"/>
      <c r="O24" s="777"/>
      <c r="P24" s="777"/>
      <c r="Q24" s="202" t="s">
        <v>27</v>
      </c>
      <c r="V24" s="419">
        <f>+L24</f>
        <v>40806610</v>
      </c>
    </row>
    <row r="25" spans="3:22" ht="27" customHeight="1" thickBot="1">
      <c r="C25" s="1038" t="s">
        <v>521</v>
      </c>
      <c r="D25" s="1039"/>
      <c r="E25" s="1039"/>
      <c r="F25" s="1039"/>
      <c r="G25" s="1039"/>
      <c r="H25" s="1039"/>
      <c r="I25" s="1039"/>
      <c r="J25" s="1040"/>
      <c r="K25" s="30">
        <v>1546</v>
      </c>
      <c r="L25" s="777"/>
      <c r="M25" s="777"/>
      <c r="N25" s="777"/>
      <c r="O25" s="777"/>
      <c r="P25" s="777"/>
      <c r="Q25" s="202" t="s">
        <v>27</v>
      </c>
    </row>
  </sheetData>
  <mergeCells count="37">
    <mergeCell ref="C12:J12"/>
    <mergeCell ref="L12:P12"/>
    <mergeCell ref="C2:Q3"/>
    <mergeCell ref="L4:P4"/>
    <mergeCell ref="L5:P5"/>
    <mergeCell ref="L6:P6"/>
    <mergeCell ref="L7:P7"/>
    <mergeCell ref="C8:J8"/>
    <mergeCell ref="L8:P8"/>
    <mergeCell ref="C9:J9"/>
    <mergeCell ref="L9:P9"/>
    <mergeCell ref="C10:J10"/>
    <mergeCell ref="L10:P10"/>
    <mergeCell ref="L11:P11"/>
    <mergeCell ref="C13:J13"/>
    <mergeCell ref="L13:P13"/>
    <mergeCell ref="C14:J14"/>
    <mergeCell ref="L14:P14"/>
    <mergeCell ref="C15:J15"/>
    <mergeCell ref="L15:P15"/>
    <mergeCell ref="L22:P22"/>
    <mergeCell ref="C16:J16"/>
    <mergeCell ref="L16:P16"/>
    <mergeCell ref="C17:J17"/>
    <mergeCell ref="L17:P17"/>
    <mergeCell ref="C18:J18"/>
    <mergeCell ref="L18:P18"/>
    <mergeCell ref="C19:J19"/>
    <mergeCell ref="L19:P19"/>
    <mergeCell ref="L20:P20"/>
    <mergeCell ref="C21:J21"/>
    <mergeCell ref="L21:P21"/>
    <mergeCell ref="L23:P23"/>
    <mergeCell ref="C24:J24"/>
    <mergeCell ref="L24:P24"/>
    <mergeCell ref="C25:J25"/>
    <mergeCell ref="L25:P25"/>
  </mergeCells>
  <hyperlinks>
    <hyperlink ref="C2:Q3" location="'Indice F22'!A1" display="'Indice F22'!A1"/>
  </hyperlinks>
  <pageMargins left="0.79" right="0.23622047244094491" top="0.74803149606299213" bottom="0.74803149606299213" header="0.31496062992125984" footer="0.31496062992125984"/>
  <pageSetup scale="8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C1:U13"/>
  <sheetViews>
    <sheetView showGridLines="0" zoomScaleNormal="100" workbookViewId="0">
      <selection activeCell="L13" sqref="L13:P13"/>
    </sheetView>
  </sheetViews>
  <sheetFormatPr baseColWidth="10" defaultColWidth="11.5703125" defaultRowHeight="14.25"/>
  <cols>
    <col min="1" max="1" width="1.85546875" style="17" customWidth="1"/>
    <col min="2" max="2" width="4.5703125" style="17" customWidth="1"/>
    <col min="3" max="3" width="8" style="17" customWidth="1"/>
    <col min="4" max="4" width="8.42578125" style="17" customWidth="1"/>
    <col min="5" max="7" width="4.5703125" style="17" customWidth="1"/>
    <col min="8" max="8" width="7.140625" style="17" customWidth="1"/>
    <col min="9" max="9" width="7.42578125" style="17" customWidth="1"/>
    <col min="10" max="10" width="7.85546875" style="17" customWidth="1"/>
    <col min="11" max="11" width="8.42578125" style="17" customWidth="1"/>
    <col min="12" max="12" width="4.5703125" style="17" customWidth="1"/>
    <col min="13" max="13" width="7.85546875" style="17" customWidth="1"/>
    <col min="14" max="14" width="7.42578125" style="17" customWidth="1"/>
    <col min="15" max="15" width="8.140625" style="17" customWidth="1"/>
    <col min="16" max="16" width="7.85546875" style="17" customWidth="1"/>
    <col min="17" max="17" width="4.5703125" style="17" customWidth="1"/>
    <col min="18" max="18" width="4.85546875" style="17" customWidth="1"/>
    <col min="19" max="19" width="9.140625" style="17" customWidth="1"/>
    <col min="20" max="20" width="7" style="17" customWidth="1"/>
    <col min="21" max="21" width="25.85546875" style="17" customWidth="1"/>
    <col min="22" max="22" width="9" style="17" customWidth="1"/>
    <col min="23" max="25" width="4.5703125" style="17" customWidth="1"/>
    <col min="26" max="26" width="7.140625" style="17" customWidth="1"/>
    <col min="27" max="27" width="8.5703125" style="17" customWidth="1"/>
    <col min="28" max="31" width="4.5703125" style="17" customWidth="1"/>
    <col min="32" max="33" width="11.5703125" style="17"/>
    <col min="34" max="34" width="7.140625" style="17" customWidth="1"/>
    <col min="35" max="35" width="7.42578125" style="17" customWidth="1"/>
    <col min="36" max="36" width="6.5703125" style="17" customWidth="1"/>
    <col min="37" max="37" width="8.140625" style="17" customWidth="1"/>
    <col min="38" max="38" width="9.140625" style="17" customWidth="1"/>
    <col min="39" max="39" width="11.5703125" style="17"/>
    <col min="40" max="40" width="4.42578125" style="17" customWidth="1"/>
    <col min="41" max="41" width="4.85546875" style="17" customWidth="1"/>
    <col min="42" max="42" width="3.5703125" style="17" customWidth="1"/>
    <col min="43" max="43" width="4.42578125" style="17" customWidth="1"/>
    <col min="44" max="256" width="11.5703125" style="17"/>
    <col min="257" max="257" width="1.85546875" style="17" customWidth="1"/>
    <col min="258" max="258" width="4.5703125" style="17" customWidth="1"/>
    <col min="259" max="259" width="8" style="17" customWidth="1"/>
    <col min="260" max="260" width="8.42578125" style="17" customWidth="1"/>
    <col min="261" max="263" width="4.5703125" style="17" customWidth="1"/>
    <col min="264" max="264" width="7.140625" style="17" customWidth="1"/>
    <col min="265" max="265" width="7.42578125" style="17" customWidth="1"/>
    <col min="266" max="266" width="7.85546875" style="17" customWidth="1"/>
    <col min="267" max="267" width="8.42578125" style="17" customWidth="1"/>
    <col min="268" max="268" width="4.5703125" style="17" customWidth="1"/>
    <col min="269" max="269" width="7.85546875" style="17" customWidth="1"/>
    <col min="270" max="270" width="7.42578125" style="17" customWidth="1"/>
    <col min="271" max="271" width="8.140625" style="17" customWidth="1"/>
    <col min="272" max="272" width="7.85546875" style="17" customWidth="1"/>
    <col min="273" max="273" width="4.5703125" style="17" customWidth="1"/>
    <col min="274" max="274" width="4.85546875" style="17" customWidth="1"/>
    <col min="275" max="275" width="9.140625" style="17" customWidth="1"/>
    <col min="276" max="276" width="7" style="17" customWidth="1"/>
    <col min="277" max="277" width="8.42578125" style="17" customWidth="1"/>
    <col min="278" max="278" width="9" style="17" customWidth="1"/>
    <col min="279" max="281" width="4.5703125" style="17" customWidth="1"/>
    <col min="282" max="282" width="7.140625" style="17" customWidth="1"/>
    <col min="283" max="283" width="8.5703125" style="17" customWidth="1"/>
    <col min="284" max="287" width="4.5703125" style="17" customWidth="1"/>
    <col min="288" max="289" width="11.5703125" style="17"/>
    <col min="290" max="290" width="7.140625" style="17" customWidth="1"/>
    <col min="291" max="291" width="7.42578125" style="17" customWidth="1"/>
    <col min="292" max="292" width="6.5703125" style="17" customWidth="1"/>
    <col min="293" max="293" width="8.140625" style="17" customWidth="1"/>
    <col min="294" max="294" width="9.140625" style="17" customWidth="1"/>
    <col min="295" max="295" width="11.5703125" style="17"/>
    <col min="296" max="296" width="4.42578125" style="17" customWidth="1"/>
    <col min="297" max="297" width="4.85546875" style="17" customWidth="1"/>
    <col min="298" max="298" width="3.5703125" style="17" customWidth="1"/>
    <col min="299" max="299" width="4.42578125" style="17" customWidth="1"/>
    <col min="300" max="512" width="11.5703125" style="17"/>
    <col min="513" max="513" width="1.85546875" style="17" customWidth="1"/>
    <col min="514" max="514" width="4.5703125" style="17" customWidth="1"/>
    <col min="515" max="515" width="8" style="17" customWidth="1"/>
    <col min="516" max="516" width="8.42578125" style="17" customWidth="1"/>
    <col min="517" max="519" width="4.5703125" style="17" customWidth="1"/>
    <col min="520" max="520" width="7.140625" style="17" customWidth="1"/>
    <col min="521" max="521" width="7.42578125" style="17" customWidth="1"/>
    <col min="522" max="522" width="7.85546875" style="17" customWidth="1"/>
    <col min="523" max="523" width="8.42578125" style="17" customWidth="1"/>
    <col min="524" max="524" width="4.5703125" style="17" customWidth="1"/>
    <col min="525" max="525" width="7.85546875" style="17" customWidth="1"/>
    <col min="526" max="526" width="7.42578125" style="17" customWidth="1"/>
    <col min="527" max="527" width="8.140625" style="17" customWidth="1"/>
    <col min="528" max="528" width="7.85546875" style="17" customWidth="1"/>
    <col min="529" max="529" width="4.5703125" style="17" customWidth="1"/>
    <col min="530" max="530" width="4.85546875" style="17" customWidth="1"/>
    <col min="531" max="531" width="9.140625" style="17" customWidth="1"/>
    <col min="532" max="532" width="7" style="17" customWidth="1"/>
    <col min="533" max="533" width="8.42578125" style="17" customWidth="1"/>
    <col min="534" max="534" width="9" style="17" customWidth="1"/>
    <col min="535" max="537" width="4.5703125" style="17" customWidth="1"/>
    <col min="538" max="538" width="7.140625" style="17" customWidth="1"/>
    <col min="539" max="539" width="8.5703125" style="17" customWidth="1"/>
    <col min="540" max="543" width="4.5703125" style="17" customWidth="1"/>
    <col min="544" max="545" width="11.5703125" style="17"/>
    <col min="546" max="546" width="7.140625" style="17" customWidth="1"/>
    <col min="547" max="547" width="7.42578125" style="17" customWidth="1"/>
    <col min="548" max="548" width="6.5703125" style="17" customWidth="1"/>
    <col min="549" max="549" width="8.140625" style="17" customWidth="1"/>
    <col min="550" max="550" width="9.140625" style="17" customWidth="1"/>
    <col min="551" max="551" width="11.5703125" style="17"/>
    <col min="552" max="552" width="4.42578125" style="17" customWidth="1"/>
    <col min="553" max="553" width="4.85546875" style="17" customWidth="1"/>
    <col min="554" max="554" width="3.5703125" style="17" customWidth="1"/>
    <col min="555" max="555" width="4.42578125" style="17" customWidth="1"/>
    <col min="556" max="768" width="11.5703125" style="17"/>
    <col min="769" max="769" width="1.85546875" style="17" customWidth="1"/>
    <col min="770" max="770" width="4.5703125" style="17" customWidth="1"/>
    <col min="771" max="771" width="8" style="17" customWidth="1"/>
    <col min="772" max="772" width="8.42578125" style="17" customWidth="1"/>
    <col min="773" max="775" width="4.5703125" style="17" customWidth="1"/>
    <col min="776" max="776" width="7.140625" style="17" customWidth="1"/>
    <col min="777" max="777" width="7.42578125" style="17" customWidth="1"/>
    <col min="778" max="778" width="7.85546875" style="17" customWidth="1"/>
    <col min="779" max="779" width="8.42578125" style="17" customWidth="1"/>
    <col min="780" max="780" width="4.5703125" style="17" customWidth="1"/>
    <col min="781" max="781" width="7.85546875" style="17" customWidth="1"/>
    <col min="782" max="782" width="7.42578125" style="17" customWidth="1"/>
    <col min="783" max="783" width="8.140625" style="17" customWidth="1"/>
    <col min="784" max="784" width="7.85546875" style="17" customWidth="1"/>
    <col min="785" max="785" width="4.5703125" style="17" customWidth="1"/>
    <col min="786" max="786" width="4.85546875" style="17" customWidth="1"/>
    <col min="787" max="787" width="9.140625" style="17" customWidth="1"/>
    <col min="788" max="788" width="7" style="17" customWidth="1"/>
    <col min="789" max="789" width="8.42578125" style="17" customWidth="1"/>
    <col min="790" max="790" width="9" style="17" customWidth="1"/>
    <col min="791" max="793" width="4.5703125" style="17" customWidth="1"/>
    <col min="794" max="794" width="7.140625" style="17" customWidth="1"/>
    <col min="795" max="795" width="8.5703125" style="17" customWidth="1"/>
    <col min="796" max="799" width="4.5703125" style="17" customWidth="1"/>
    <col min="800" max="801" width="11.5703125" style="17"/>
    <col min="802" max="802" width="7.140625" style="17" customWidth="1"/>
    <col min="803" max="803" width="7.42578125" style="17" customWidth="1"/>
    <col min="804" max="804" width="6.5703125" style="17" customWidth="1"/>
    <col min="805" max="805" width="8.140625" style="17" customWidth="1"/>
    <col min="806" max="806" width="9.140625" style="17" customWidth="1"/>
    <col min="807" max="807" width="11.5703125" style="17"/>
    <col min="808" max="808" width="4.42578125" style="17" customWidth="1"/>
    <col min="809" max="809" width="4.85546875" style="17" customWidth="1"/>
    <col min="810" max="810" width="3.5703125" style="17" customWidth="1"/>
    <col min="811" max="811" width="4.42578125" style="17" customWidth="1"/>
    <col min="812" max="1024" width="11.5703125" style="17"/>
    <col min="1025" max="1025" width="1.85546875" style="17" customWidth="1"/>
    <col min="1026" max="1026" width="4.5703125" style="17" customWidth="1"/>
    <col min="1027" max="1027" width="8" style="17" customWidth="1"/>
    <col min="1028" max="1028" width="8.42578125" style="17" customWidth="1"/>
    <col min="1029" max="1031" width="4.5703125" style="17" customWidth="1"/>
    <col min="1032" max="1032" width="7.140625" style="17" customWidth="1"/>
    <col min="1033" max="1033" width="7.42578125" style="17" customWidth="1"/>
    <col min="1034" max="1034" width="7.85546875" style="17" customWidth="1"/>
    <col min="1035" max="1035" width="8.42578125" style="17" customWidth="1"/>
    <col min="1036" max="1036" width="4.5703125" style="17" customWidth="1"/>
    <col min="1037" max="1037" width="7.85546875" style="17" customWidth="1"/>
    <col min="1038" max="1038" width="7.42578125" style="17" customWidth="1"/>
    <col min="1039" max="1039" width="8.140625" style="17" customWidth="1"/>
    <col min="1040" max="1040" width="7.85546875" style="17" customWidth="1"/>
    <col min="1041" max="1041" width="4.5703125" style="17" customWidth="1"/>
    <col min="1042" max="1042" width="4.85546875" style="17" customWidth="1"/>
    <col min="1043" max="1043" width="9.140625" style="17" customWidth="1"/>
    <col min="1044" max="1044" width="7" style="17" customWidth="1"/>
    <col min="1045" max="1045" width="8.42578125" style="17" customWidth="1"/>
    <col min="1046" max="1046" width="9" style="17" customWidth="1"/>
    <col min="1047" max="1049" width="4.5703125" style="17" customWidth="1"/>
    <col min="1050" max="1050" width="7.140625" style="17" customWidth="1"/>
    <col min="1051" max="1051" width="8.5703125" style="17" customWidth="1"/>
    <col min="1052" max="1055" width="4.5703125" style="17" customWidth="1"/>
    <col min="1056" max="1057" width="11.5703125" style="17"/>
    <col min="1058" max="1058" width="7.140625" style="17" customWidth="1"/>
    <col min="1059" max="1059" width="7.42578125" style="17" customWidth="1"/>
    <col min="1060" max="1060" width="6.5703125" style="17" customWidth="1"/>
    <col min="1061" max="1061" width="8.140625" style="17" customWidth="1"/>
    <col min="1062" max="1062" width="9.140625" style="17" customWidth="1"/>
    <col min="1063" max="1063" width="11.5703125" style="17"/>
    <col min="1064" max="1064" width="4.42578125" style="17" customWidth="1"/>
    <col min="1065" max="1065" width="4.85546875" style="17" customWidth="1"/>
    <col min="1066" max="1066" width="3.5703125" style="17" customWidth="1"/>
    <col min="1067" max="1067" width="4.42578125" style="17" customWidth="1"/>
    <col min="1068" max="1280" width="11.5703125" style="17"/>
    <col min="1281" max="1281" width="1.85546875" style="17" customWidth="1"/>
    <col min="1282" max="1282" width="4.5703125" style="17" customWidth="1"/>
    <col min="1283" max="1283" width="8" style="17" customWidth="1"/>
    <col min="1284" max="1284" width="8.42578125" style="17" customWidth="1"/>
    <col min="1285" max="1287" width="4.5703125" style="17" customWidth="1"/>
    <col min="1288" max="1288" width="7.140625" style="17" customWidth="1"/>
    <col min="1289" max="1289" width="7.42578125" style="17" customWidth="1"/>
    <col min="1290" max="1290" width="7.85546875" style="17" customWidth="1"/>
    <col min="1291" max="1291" width="8.42578125" style="17" customWidth="1"/>
    <col min="1292" max="1292" width="4.5703125" style="17" customWidth="1"/>
    <col min="1293" max="1293" width="7.85546875" style="17" customWidth="1"/>
    <col min="1294" max="1294" width="7.42578125" style="17" customWidth="1"/>
    <col min="1295" max="1295" width="8.140625" style="17" customWidth="1"/>
    <col min="1296" max="1296" width="7.85546875" style="17" customWidth="1"/>
    <col min="1297" max="1297" width="4.5703125" style="17" customWidth="1"/>
    <col min="1298" max="1298" width="4.85546875" style="17" customWidth="1"/>
    <col min="1299" max="1299" width="9.140625" style="17" customWidth="1"/>
    <col min="1300" max="1300" width="7" style="17" customWidth="1"/>
    <col min="1301" max="1301" width="8.42578125" style="17" customWidth="1"/>
    <col min="1302" max="1302" width="9" style="17" customWidth="1"/>
    <col min="1303" max="1305" width="4.5703125" style="17" customWidth="1"/>
    <col min="1306" max="1306" width="7.140625" style="17" customWidth="1"/>
    <col min="1307" max="1307" width="8.5703125" style="17" customWidth="1"/>
    <col min="1308" max="1311" width="4.5703125" style="17" customWidth="1"/>
    <col min="1312" max="1313" width="11.5703125" style="17"/>
    <col min="1314" max="1314" width="7.140625" style="17" customWidth="1"/>
    <col min="1315" max="1315" width="7.42578125" style="17" customWidth="1"/>
    <col min="1316" max="1316" width="6.5703125" style="17" customWidth="1"/>
    <col min="1317" max="1317" width="8.140625" style="17" customWidth="1"/>
    <col min="1318" max="1318" width="9.140625" style="17" customWidth="1"/>
    <col min="1319" max="1319" width="11.5703125" style="17"/>
    <col min="1320" max="1320" width="4.42578125" style="17" customWidth="1"/>
    <col min="1321" max="1321" width="4.85546875" style="17" customWidth="1"/>
    <col min="1322" max="1322" width="3.5703125" style="17" customWidth="1"/>
    <col min="1323" max="1323" width="4.42578125" style="17" customWidth="1"/>
    <col min="1324" max="1536" width="11.5703125" style="17"/>
    <col min="1537" max="1537" width="1.85546875" style="17" customWidth="1"/>
    <col min="1538" max="1538" width="4.5703125" style="17" customWidth="1"/>
    <col min="1539" max="1539" width="8" style="17" customWidth="1"/>
    <col min="1540" max="1540" width="8.42578125" style="17" customWidth="1"/>
    <col min="1541" max="1543" width="4.5703125" style="17" customWidth="1"/>
    <col min="1544" max="1544" width="7.140625" style="17" customWidth="1"/>
    <col min="1545" max="1545" width="7.42578125" style="17" customWidth="1"/>
    <col min="1546" max="1546" width="7.85546875" style="17" customWidth="1"/>
    <col min="1547" max="1547" width="8.42578125" style="17" customWidth="1"/>
    <col min="1548" max="1548" width="4.5703125" style="17" customWidth="1"/>
    <col min="1549" max="1549" width="7.85546875" style="17" customWidth="1"/>
    <col min="1550" max="1550" width="7.42578125" style="17" customWidth="1"/>
    <col min="1551" max="1551" width="8.140625" style="17" customWidth="1"/>
    <col min="1552" max="1552" width="7.85546875" style="17" customWidth="1"/>
    <col min="1553" max="1553" width="4.5703125" style="17" customWidth="1"/>
    <col min="1554" max="1554" width="4.85546875" style="17" customWidth="1"/>
    <col min="1555" max="1555" width="9.140625" style="17" customWidth="1"/>
    <col min="1556" max="1556" width="7" style="17" customWidth="1"/>
    <col min="1557" max="1557" width="8.42578125" style="17" customWidth="1"/>
    <col min="1558" max="1558" width="9" style="17" customWidth="1"/>
    <col min="1559" max="1561" width="4.5703125" style="17" customWidth="1"/>
    <col min="1562" max="1562" width="7.140625" style="17" customWidth="1"/>
    <col min="1563" max="1563" width="8.5703125" style="17" customWidth="1"/>
    <col min="1564" max="1567" width="4.5703125" style="17" customWidth="1"/>
    <col min="1568" max="1569" width="11.5703125" style="17"/>
    <col min="1570" max="1570" width="7.140625" style="17" customWidth="1"/>
    <col min="1571" max="1571" width="7.42578125" style="17" customWidth="1"/>
    <col min="1572" max="1572" width="6.5703125" style="17" customWidth="1"/>
    <col min="1573" max="1573" width="8.140625" style="17" customWidth="1"/>
    <col min="1574" max="1574" width="9.140625" style="17" customWidth="1"/>
    <col min="1575" max="1575" width="11.5703125" style="17"/>
    <col min="1576" max="1576" width="4.42578125" style="17" customWidth="1"/>
    <col min="1577" max="1577" width="4.85546875" style="17" customWidth="1"/>
    <col min="1578" max="1578" width="3.5703125" style="17" customWidth="1"/>
    <col min="1579" max="1579" width="4.42578125" style="17" customWidth="1"/>
    <col min="1580" max="1792" width="11.5703125" style="17"/>
    <col min="1793" max="1793" width="1.85546875" style="17" customWidth="1"/>
    <col min="1794" max="1794" width="4.5703125" style="17" customWidth="1"/>
    <col min="1795" max="1795" width="8" style="17" customWidth="1"/>
    <col min="1796" max="1796" width="8.42578125" style="17" customWidth="1"/>
    <col min="1797" max="1799" width="4.5703125" style="17" customWidth="1"/>
    <col min="1800" max="1800" width="7.140625" style="17" customWidth="1"/>
    <col min="1801" max="1801" width="7.42578125" style="17" customWidth="1"/>
    <col min="1802" max="1802" width="7.85546875" style="17" customWidth="1"/>
    <col min="1803" max="1803" width="8.42578125" style="17" customWidth="1"/>
    <col min="1804" max="1804" width="4.5703125" style="17" customWidth="1"/>
    <col min="1805" max="1805" width="7.85546875" style="17" customWidth="1"/>
    <col min="1806" max="1806" width="7.42578125" style="17" customWidth="1"/>
    <col min="1807" max="1807" width="8.140625" style="17" customWidth="1"/>
    <col min="1808" max="1808" width="7.85546875" style="17" customWidth="1"/>
    <col min="1809" max="1809" width="4.5703125" style="17" customWidth="1"/>
    <col min="1810" max="1810" width="4.85546875" style="17" customWidth="1"/>
    <col min="1811" max="1811" width="9.140625" style="17" customWidth="1"/>
    <col min="1812" max="1812" width="7" style="17" customWidth="1"/>
    <col min="1813" max="1813" width="8.42578125" style="17" customWidth="1"/>
    <col min="1814" max="1814" width="9" style="17" customWidth="1"/>
    <col min="1815" max="1817" width="4.5703125" style="17" customWidth="1"/>
    <col min="1818" max="1818" width="7.140625" style="17" customWidth="1"/>
    <col min="1819" max="1819" width="8.5703125" style="17" customWidth="1"/>
    <col min="1820" max="1823" width="4.5703125" style="17" customWidth="1"/>
    <col min="1824" max="1825" width="11.5703125" style="17"/>
    <col min="1826" max="1826" width="7.140625" style="17" customWidth="1"/>
    <col min="1827" max="1827" width="7.42578125" style="17" customWidth="1"/>
    <col min="1828" max="1828" width="6.5703125" style="17" customWidth="1"/>
    <col min="1829" max="1829" width="8.140625" style="17" customWidth="1"/>
    <col min="1830" max="1830" width="9.140625" style="17" customWidth="1"/>
    <col min="1831" max="1831" width="11.5703125" style="17"/>
    <col min="1832" max="1832" width="4.42578125" style="17" customWidth="1"/>
    <col min="1833" max="1833" width="4.85546875" style="17" customWidth="1"/>
    <col min="1834" max="1834" width="3.5703125" style="17" customWidth="1"/>
    <col min="1835" max="1835" width="4.42578125" style="17" customWidth="1"/>
    <col min="1836" max="2048" width="11.5703125" style="17"/>
    <col min="2049" max="2049" width="1.85546875" style="17" customWidth="1"/>
    <col min="2050" max="2050" width="4.5703125" style="17" customWidth="1"/>
    <col min="2051" max="2051" width="8" style="17" customWidth="1"/>
    <col min="2052" max="2052" width="8.42578125" style="17" customWidth="1"/>
    <col min="2053" max="2055" width="4.5703125" style="17" customWidth="1"/>
    <col min="2056" max="2056" width="7.140625" style="17" customWidth="1"/>
    <col min="2057" max="2057" width="7.42578125" style="17" customWidth="1"/>
    <col min="2058" max="2058" width="7.85546875" style="17" customWidth="1"/>
    <col min="2059" max="2059" width="8.42578125" style="17" customWidth="1"/>
    <col min="2060" max="2060" width="4.5703125" style="17" customWidth="1"/>
    <col min="2061" max="2061" width="7.85546875" style="17" customWidth="1"/>
    <col min="2062" max="2062" width="7.42578125" style="17" customWidth="1"/>
    <col min="2063" max="2063" width="8.140625" style="17" customWidth="1"/>
    <col min="2064" max="2064" width="7.85546875" style="17" customWidth="1"/>
    <col min="2065" max="2065" width="4.5703125" style="17" customWidth="1"/>
    <col min="2066" max="2066" width="4.85546875" style="17" customWidth="1"/>
    <col min="2067" max="2067" width="9.140625" style="17" customWidth="1"/>
    <col min="2068" max="2068" width="7" style="17" customWidth="1"/>
    <col min="2069" max="2069" width="8.42578125" style="17" customWidth="1"/>
    <col min="2070" max="2070" width="9" style="17" customWidth="1"/>
    <col min="2071" max="2073" width="4.5703125" style="17" customWidth="1"/>
    <col min="2074" max="2074" width="7.140625" style="17" customWidth="1"/>
    <col min="2075" max="2075" width="8.5703125" style="17" customWidth="1"/>
    <col min="2076" max="2079" width="4.5703125" style="17" customWidth="1"/>
    <col min="2080" max="2081" width="11.5703125" style="17"/>
    <col min="2082" max="2082" width="7.140625" style="17" customWidth="1"/>
    <col min="2083" max="2083" width="7.42578125" style="17" customWidth="1"/>
    <col min="2084" max="2084" width="6.5703125" style="17" customWidth="1"/>
    <col min="2085" max="2085" width="8.140625" style="17" customWidth="1"/>
    <col min="2086" max="2086" width="9.140625" style="17" customWidth="1"/>
    <col min="2087" max="2087" width="11.5703125" style="17"/>
    <col min="2088" max="2088" width="4.42578125" style="17" customWidth="1"/>
    <col min="2089" max="2089" width="4.85546875" style="17" customWidth="1"/>
    <col min="2090" max="2090" width="3.5703125" style="17" customWidth="1"/>
    <col min="2091" max="2091" width="4.42578125" style="17" customWidth="1"/>
    <col min="2092" max="2304" width="11.5703125" style="17"/>
    <col min="2305" max="2305" width="1.85546875" style="17" customWidth="1"/>
    <col min="2306" max="2306" width="4.5703125" style="17" customWidth="1"/>
    <col min="2307" max="2307" width="8" style="17" customWidth="1"/>
    <col min="2308" max="2308" width="8.42578125" style="17" customWidth="1"/>
    <col min="2309" max="2311" width="4.5703125" style="17" customWidth="1"/>
    <col min="2312" max="2312" width="7.140625" style="17" customWidth="1"/>
    <col min="2313" max="2313" width="7.42578125" style="17" customWidth="1"/>
    <col min="2314" max="2314" width="7.85546875" style="17" customWidth="1"/>
    <col min="2315" max="2315" width="8.42578125" style="17" customWidth="1"/>
    <col min="2316" max="2316" width="4.5703125" style="17" customWidth="1"/>
    <col min="2317" max="2317" width="7.85546875" style="17" customWidth="1"/>
    <col min="2318" max="2318" width="7.42578125" style="17" customWidth="1"/>
    <col min="2319" max="2319" width="8.140625" style="17" customWidth="1"/>
    <col min="2320" max="2320" width="7.85546875" style="17" customWidth="1"/>
    <col min="2321" max="2321" width="4.5703125" style="17" customWidth="1"/>
    <col min="2322" max="2322" width="4.85546875" style="17" customWidth="1"/>
    <col min="2323" max="2323" width="9.140625" style="17" customWidth="1"/>
    <col min="2324" max="2324" width="7" style="17" customWidth="1"/>
    <col min="2325" max="2325" width="8.42578125" style="17" customWidth="1"/>
    <col min="2326" max="2326" width="9" style="17" customWidth="1"/>
    <col min="2327" max="2329" width="4.5703125" style="17" customWidth="1"/>
    <col min="2330" max="2330" width="7.140625" style="17" customWidth="1"/>
    <col min="2331" max="2331" width="8.5703125" style="17" customWidth="1"/>
    <col min="2332" max="2335" width="4.5703125" style="17" customWidth="1"/>
    <col min="2336" max="2337" width="11.5703125" style="17"/>
    <col min="2338" max="2338" width="7.140625" style="17" customWidth="1"/>
    <col min="2339" max="2339" width="7.42578125" style="17" customWidth="1"/>
    <col min="2340" max="2340" width="6.5703125" style="17" customWidth="1"/>
    <col min="2341" max="2341" width="8.140625" style="17" customWidth="1"/>
    <col min="2342" max="2342" width="9.140625" style="17" customWidth="1"/>
    <col min="2343" max="2343" width="11.5703125" style="17"/>
    <col min="2344" max="2344" width="4.42578125" style="17" customWidth="1"/>
    <col min="2345" max="2345" width="4.85546875" style="17" customWidth="1"/>
    <col min="2346" max="2346" width="3.5703125" style="17" customWidth="1"/>
    <col min="2347" max="2347" width="4.42578125" style="17" customWidth="1"/>
    <col min="2348" max="2560" width="11.5703125" style="17"/>
    <col min="2561" max="2561" width="1.85546875" style="17" customWidth="1"/>
    <col min="2562" max="2562" width="4.5703125" style="17" customWidth="1"/>
    <col min="2563" max="2563" width="8" style="17" customWidth="1"/>
    <col min="2564" max="2564" width="8.42578125" style="17" customWidth="1"/>
    <col min="2565" max="2567" width="4.5703125" style="17" customWidth="1"/>
    <col min="2568" max="2568" width="7.140625" style="17" customWidth="1"/>
    <col min="2569" max="2569" width="7.42578125" style="17" customWidth="1"/>
    <col min="2570" max="2570" width="7.85546875" style="17" customWidth="1"/>
    <col min="2571" max="2571" width="8.42578125" style="17" customWidth="1"/>
    <col min="2572" max="2572" width="4.5703125" style="17" customWidth="1"/>
    <col min="2573" max="2573" width="7.85546875" style="17" customWidth="1"/>
    <col min="2574" max="2574" width="7.42578125" style="17" customWidth="1"/>
    <col min="2575" max="2575" width="8.140625" style="17" customWidth="1"/>
    <col min="2576" max="2576" width="7.85546875" style="17" customWidth="1"/>
    <col min="2577" max="2577" width="4.5703125" style="17" customWidth="1"/>
    <col min="2578" max="2578" width="4.85546875" style="17" customWidth="1"/>
    <col min="2579" max="2579" width="9.140625" style="17" customWidth="1"/>
    <col min="2580" max="2580" width="7" style="17" customWidth="1"/>
    <col min="2581" max="2581" width="8.42578125" style="17" customWidth="1"/>
    <col min="2582" max="2582" width="9" style="17" customWidth="1"/>
    <col min="2583" max="2585" width="4.5703125" style="17" customWidth="1"/>
    <col min="2586" max="2586" width="7.140625" style="17" customWidth="1"/>
    <col min="2587" max="2587" width="8.5703125" style="17" customWidth="1"/>
    <col min="2588" max="2591" width="4.5703125" style="17" customWidth="1"/>
    <col min="2592" max="2593" width="11.5703125" style="17"/>
    <col min="2594" max="2594" width="7.140625" style="17" customWidth="1"/>
    <col min="2595" max="2595" width="7.42578125" style="17" customWidth="1"/>
    <col min="2596" max="2596" width="6.5703125" style="17" customWidth="1"/>
    <col min="2597" max="2597" width="8.140625" style="17" customWidth="1"/>
    <col min="2598" max="2598" width="9.140625" style="17" customWidth="1"/>
    <col min="2599" max="2599" width="11.5703125" style="17"/>
    <col min="2600" max="2600" width="4.42578125" style="17" customWidth="1"/>
    <col min="2601" max="2601" width="4.85546875" style="17" customWidth="1"/>
    <col min="2602" max="2602" width="3.5703125" style="17" customWidth="1"/>
    <col min="2603" max="2603" width="4.42578125" style="17" customWidth="1"/>
    <col min="2604" max="2816" width="11.5703125" style="17"/>
    <col min="2817" max="2817" width="1.85546875" style="17" customWidth="1"/>
    <col min="2818" max="2818" width="4.5703125" style="17" customWidth="1"/>
    <col min="2819" max="2819" width="8" style="17" customWidth="1"/>
    <col min="2820" max="2820" width="8.42578125" style="17" customWidth="1"/>
    <col min="2821" max="2823" width="4.5703125" style="17" customWidth="1"/>
    <col min="2824" max="2824" width="7.140625" style="17" customWidth="1"/>
    <col min="2825" max="2825" width="7.42578125" style="17" customWidth="1"/>
    <col min="2826" max="2826" width="7.85546875" style="17" customWidth="1"/>
    <col min="2827" max="2827" width="8.42578125" style="17" customWidth="1"/>
    <col min="2828" max="2828" width="4.5703125" style="17" customWidth="1"/>
    <col min="2829" max="2829" width="7.85546875" style="17" customWidth="1"/>
    <col min="2830" max="2830" width="7.42578125" style="17" customWidth="1"/>
    <col min="2831" max="2831" width="8.140625" style="17" customWidth="1"/>
    <col min="2832" max="2832" width="7.85546875" style="17" customWidth="1"/>
    <col min="2833" max="2833" width="4.5703125" style="17" customWidth="1"/>
    <col min="2834" max="2834" width="4.85546875" style="17" customWidth="1"/>
    <col min="2835" max="2835" width="9.140625" style="17" customWidth="1"/>
    <col min="2836" max="2836" width="7" style="17" customWidth="1"/>
    <col min="2837" max="2837" width="8.42578125" style="17" customWidth="1"/>
    <col min="2838" max="2838" width="9" style="17" customWidth="1"/>
    <col min="2839" max="2841" width="4.5703125" style="17" customWidth="1"/>
    <col min="2842" max="2842" width="7.140625" style="17" customWidth="1"/>
    <col min="2843" max="2843" width="8.5703125" style="17" customWidth="1"/>
    <col min="2844" max="2847" width="4.5703125" style="17" customWidth="1"/>
    <col min="2848" max="2849" width="11.5703125" style="17"/>
    <col min="2850" max="2850" width="7.140625" style="17" customWidth="1"/>
    <col min="2851" max="2851" width="7.42578125" style="17" customWidth="1"/>
    <col min="2852" max="2852" width="6.5703125" style="17" customWidth="1"/>
    <col min="2853" max="2853" width="8.140625" style="17" customWidth="1"/>
    <col min="2854" max="2854" width="9.140625" style="17" customWidth="1"/>
    <col min="2855" max="2855" width="11.5703125" style="17"/>
    <col min="2856" max="2856" width="4.42578125" style="17" customWidth="1"/>
    <col min="2857" max="2857" width="4.85546875" style="17" customWidth="1"/>
    <col min="2858" max="2858" width="3.5703125" style="17" customWidth="1"/>
    <col min="2859" max="2859" width="4.42578125" style="17" customWidth="1"/>
    <col min="2860" max="3072" width="11.5703125" style="17"/>
    <col min="3073" max="3073" width="1.85546875" style="17" customWidth="1"/>
    <col min="3074" max="3074" width="4.5703125" style="17" customWidth="1"/>
    <col min="3075" max="3075" width="8" style="17" customWidth="1"/>
    <col min="3076" max="3076" width="8.42578125" style="17" customWidth="1"/>
    <col min="3077" max="3079" width="4.5703125" style="17" customWidth="1"/>
    <col min="3080" max="3080" width="7.140625" style="17" customWidth="1"/>
    <col min="3081" max="3081" width="7.42578125" style="17" customWidth="1"/>
    <col min="3082" max="3082" width="7.85546875" style="17" customWidth="1"/>
    <col min="3083" max="3083" width="8.42578125" style="17" customWidth="1"/>
    <col min="3084" max="3084" width="4.5703125" style="17" customWidth="1"/>
    <col min="3085" max="3085" width="7.85546875" style="17" customWidth="1"/>
    <col min="3086" max="3086" width="7.42578125" style="17" customWidth="1"/>
    <col min="3087" max="3087" width="8.140625" style="17" customWidth="1"/>
    <col min="3088" max="3088" width="7.85546875" style="17" customWidth="1"/>
    <col min="3089" max="3089" width="4.5703125" style="17" customWidth="1"/>
    <col min="3090" max="3090" width="4.85546875" style="17" customWidth="1"/>
    <col min="3091" max="3091" width="9.140625" style="17" customWidth="1"/>
    <col min="3092" max="3092" width="7" style="17" customWidth="1"/>
    <col min="3093" max="3093" width="8.42578125" style="17" customWidth="1"/>
    <col min="3094" max="3094" width="9" style="17" customWidth="1"/>
    <col min="3095" max="3097" width="4.5703125" style="17" customWidth="1"/>
    <col min="3098" max="3098" width="7.140625" style="17" customWidth="1"/>
    <col min="3099" max="3099" width="8.5703125" style="17" customWidth="1"/>
    <col min="3100" max="3103" width="4.5703125" style="17" customWidth="1"/>
    <col min="3104" max="3105" width="11.5703125" style="17"/>
    <col min="3106" max="3106" width="7.140625" style="17" customWidth="1"/>
    <col min="3107" max="3107" width="7.42578125" style="17" customWidth="1"/>
    <col min="3108" max="3108" width="6.5703125" style="17" customWidth="1"/>
    <col min="3109" max="3109" width="8.140625" style="17" customWidth="1"/>
    <col min="3110" max="3110" width="9.140625" style="17" customWidth="1"/>
    <col min="3111" max="3111" width="11.5703125" style="17"/>
    <col min="3112" max="3112" width="4.42578125" style="17" customWidth="1"/>
    <col min="3113" max="3113" width="4.85546875" style="17" customWidth="1"/>
    <col min="3114" max="3114" width="3.5703125" style="17" customWidth="1"/>
    <col min="3115" max="3115" width="4.42578125" style="17" customWidth="1"/>
    <col min="3116" max="3328" width="11.5703125" style="17"/>
    <col min="3329" max="3329" width="1.85546875" style="17" customWidth="1"/>
    <col min="3330" max="3330" width="4.5703125" style="17" customWidth="1"/>
    <col min="3331" max="3331" width="8" style="17" customWidth="1"/>
    <col min="3332" max="3332" width="8.42578125" style="17" customWidth="1"/>
    <col min="3333" max="3335" width="4.5703125" style="17" customWidth="1"/>
    <col min="3336" max="3336" width="7.140625" style="17" customWidth="1"/>
    <col min="3337" max="3337" width="7.42578125" style="17" customWidth="1"/>
    <col min="3338" max="3338" width="7.85546875" style="17" customWidth="1"/>
    <col min="3339" max="3339" width="8.42578125" style="17" customWidth="1"/>
    <col min="3340" max="3340" width="4.5703125" style="17" customWidth="1"/>
    <col min="3341" max="3341" width="7.85546875" style="17" customWidth="1"/>
    <col min="3342" max="3342" width="7.42578125" style="17" customWidth="1"/>
    <col min="3343" max="3343" width="8.140625" style="17" customWidth="1"/>
    <col min="3344" max="3344" width="7.85546875" style="17" customWidth="1"/>
    <col min="3345" max="3345" width="4.5703125" style="17" customWidth="1"/>
    <col min="3346" max="3346" width="4.85546875" style="17" customWidth="1"/>
    <col min="3347" max="3347" width="9.140625" style="17" customWidth="1"/>
    <col min="3348" max="3348" width="7" style="17" customWidth="1"/>
    <col min="3349" max="3349" width="8.42578125" style="17" customWidth="1"/>
    <col min="3350" max="3350" width="9" style="17" customWidth="1"/>
    <col min="3351" max="3353" width="4.5703125" style="17" customWidth="1"/>
    <col min="3354" max="3354" width="7.140625" style="17" customWidth="1"/>
    <col min="3355" max="3355" width="8.5703125" style="17" customWidth="1"/>
    <col min="3356" max="3359" width="4.5703125" style="17" customWidth="1"/>
    <col min="3360" max="3361" width="11.5703125" style="17"/>
    <col min="3362" max="3362" width="7.140625" style="17" customWidth="1"/>
    <col min="3363" max="3363" width="7.42578125" style="17" customWidth="1"/>
    <col min="3364" max="3364" width="6.5703125" style="17" customWidth="1"/>
    <col min="3365" max="3365" width="8.140625" style="17" customWidth="1"/>
    <col min="3366" max="3366" width="9.140625" style="17" customWidth="1"/>
    <col min="3367" max="3367" width="11.5703125" style="17"/>
    <col min="3368" max="3368" width="4.42578125" style="17" customWidth="1"/>
    <col min="3369" max="3369" width="4.85546875" style="17" customWidth="1"/>
    <col min="3370" max="3370" width="3.5703125" style="17" customWidth="1"/>
    <col min="3371" max="3371" width="4.42578125" style="17" customWidth="1"/>
    <col min="3372" max="3584" width="11.5703125" style="17"/>
    <col min="3585" max="3585" width="1.85546875" style="17" customWidth="1"/>
    <col min="3586" max="3586" width="4.5703125" style="17" customWidth="1"/>
    <col min="3587" max="3587" width="8" style="17" customWidth="1"/>
    <col min="3588" max="3588" width="8.42578125" style="17" customWidth="1"/>
    <col min="3589" max="3591" width="4.5703125" style="17" customWidth="1"/>
    <col min="3592" max="3592" width="7.140625" style="17" customWidth="1"/>
    <col min="3593" max="3593" width="7.42578125" style="17" customWidth="1"/>
    <col min="3594" max="3594" width="7.85546875" style="17" customWidth="1"/>
    <col min="3595" max="3595" width="8.42578125" style="17" customWidth="1"/>
    <col min="3596" max="3596" width="4.5703125" style="17" customWidth="1"/>
    <col min="3597" max="3597" width="7.85546875" style="17" customWidth="1"/>
    <col min="3598" max="3598" width="7.42578125" style="17" customWidth="1"/>
    <col min="3599" max="3599" width="8.140625" style="17" customWidth="1"/>
    <col min="3600" max="3600" width="7.85546875" style="17" customWidth="1"/>
    <col min="3601" max="3601" width="4.5703125" style="17" customWidth="1"/>
    <col min="3602" max="3602" width="4.85546875" style="17" customWidth="1"/>
    <col min="3603" max="3603" width="9.140625" style="17" customWidth="1"/>
    <col min="3604" max="3604" width="7" style="17" customWidth="1"/>
    <col min="3605" max="3605" width="8.42578125" style="17" customWidth="1"/>
    <col min="3606" max="3606" width="9" style="17" customWidth="1"/>
    <col min="3607" max="3609" width="4.5703125" style="17" customWidth="1"/>
    <col min="3610" max="3610" width="7.140625" style="17" customWidth="1"/>
    <col min="3611" max="3611" width="8.5703125" style="17" customWidth="1"/>
    <col min="3612" max="3615" width="4.5703125" style="17" customWidth="1"/>
    <col min="3616" max="3617" width="11.5703125" style="17"/>
    <col min="3618" max="3618" width="7.140625" style="17" customWidth="1"/>
    <col min="3619" max="3619" width="7.42578125" style="17" customWidth="1"/>
    <col min="3620" max="3620" width="6.5703125" style="17" customWidth="1"/>
    <col min="3621" max="3621" width="8.140625" style="17" customWidth="1"/>
    <col min="3622" max="3622" width="9.140625" style="17" customWidth="1"/>
    <col min="3623" max="3623" width="11.5703125" style="17"/>
    <col min="3624" max="3624" width="4.42578125" style="17" customWidth="1"/>
    <col min="3625" max="3625" width="4.85546875" style="17" customWidth="1"/>
    <col min="3626" max="3626" width="3.5703125" style="17" customWidth="1"/>
    <col min="3627" max="3627" width="4.42578125" style="17" customWidth="1"/>
    <col min="3628" max="3840" width="11.5703125" style="17"/>
    <col min="3841" max="3841" width="1.85546875" style="17" customWidth="1"/>
    <col min="3842" max="3842" width="4.5703125" style="17" customWidth="1"/>
    <col min="3843" max="3843" width="8" style="17" customWidth="1"/>
    <col min="3844" max="3844" width="8.42578125" style="17" customWidth="1"/>
    <col min="3845" max="3847" width="4.5703125" style="17" customWidth="1"/>
    <col min="3848" max="3848" width="7.140625" style="17" customWidth="1"/>
    <col min="3849" max="3849" width="7.42578125" style="17" customWidth="1"/>
    <col min="3850" max="3850" width="7.85546875" style="17" customWidth="1"/>
    <col min="3851" max="3851" width="8.42578125" style="17" customWidth="1"/>
    <col min="3852" max="3852" width="4.5703125" style="17" customWidth="1"/>
    <col min="3853" max="3853" width="7.85546875" style="17" customWidth="1"/>
    <col min="3854" max="3854" width="7.42578125" style="17" customWidth="1"/>
    <col min="3855" max="3855" width="8.140625" style="17" customWidth="1"/>
    <col min="3856" max="3856" width="7.85546875" style="17" customWidth="1"/>
    <col min="3857" max="3857" width="4.5703125" style="17" customWidth="1"/>
    <col min="3858" max="3858" width="4.85546875" style="17" customWidth="1"/>
    <col min="3859" max="3859" width="9.140625" style="17" customWidth="1"/>
    <col min="3860" max="3860" width="7" style="17" customWidth="1"/>
    <col min="3861" max="3861" width="8.42578125" style="17" customWidth="1"/>
    <col min="3862" max="3862" width="9" style="17" customWidth="1"/>
    <col min="3863" max="3865" width="4.5703125" style="17" customWidth="1"/>
    <col min="3866" max="3866" width="7.140625" style="17" customWidth="1"/>
    <col min="3867" max="3867" width="8.5703125" style="17" customWidth="1"/>
    <col min="3868" max="3871" width="4.5703125" style="17" customWidth="1"/>
    <col min="3872" max="3873" width="11.5703125" style="17"/>
    <col min="3874" max="3874" width="7.140625" style="17" customWidth="1"/>
    <col min="3875" max="3875" width="7.42578125" style="17" customWidth="1"/>
    <col min="3876" max="3876" width="6.5703125" style="17" customWidth="1"/>
    <col min="3877" max="3877" width="8.140625" style="17" customWidth="1"/>
    <col min="3878" max="3878" width="9.140625" style="17" customWidth="1"/>
    <col min="3879" max="3879" width="11.5703125" style="17"/>
    <col min="3880" max="3880" width="4.42578125" style="17" customWidth="1"/>
    <col min="3881" max="3881" width="4.85546875" style="17" customWidth="1"/>
    <col min="3882" max="3882" width="3.5703125" style="17" customWidth="1"/>
    <col min="3883" max="3883" width="4.42578125" style="17" customWidth="1"/>
    <col min="3884" max="4096" width="11.5703125" style="17"/>
    <col min="4097" max="4097" width="1.85546875" style="17" customWidth="1"/>
    <col min="4098" max="4098" width="4.5703125" style="17" customWidth="1"/>
    <col min="4099" max="4099" width="8" style="17" customWidth="1"/>
    <col min="4100" max="4100" width="8.42578125" style="17" customWidth="1"/>
    <col min="4101" max="4103" width="4.5703125" style="17" customWidth="1"/>
    <col min="4104" max="4104" width="7.140625" style="17" customWidth="1"/>
    <col min="4105" max="4105" width="7.42578125" style="17" customWidth="1"/>
    <col min="4106" max="4106" width="7.85546875" style="17" customWidth="1"/>
    <col min="4107" max="4107" width="8.42578125" style="17" customWidth="1"/>
    <col min="4108" max="4108" width="4.5703125" style="17" customWidth="1"/>
    <col min="4109" max="4109" width="7.85546875" style="17" customWidth="1"/>
    <col min="4110" max="4110" width="7.42578125" style="17" customWidth="1"/>
    <col min="4111" max="4111" width="8.140625" style="17" customWidth="1"/>
    <col min="4112" max="4112" width="7.85546875" style="17" customWidth="1"/>
    <col min="4113" max="4113" width="4.5703125" style="17" customWidth="1"/>
    <col min="4114" max="4114" width="4.85546875" style="17" customWidth="1"/>
    <col min="4115" max="4115" width="9.140625" style="17" customWidth="1"/>
    <col min="4116" max="4116" width="7" style="17" customWidth="1"/>
    <col min="4117" max="4117" width="8.42578125" style="17" customWidth="1"/>
    <col min="4118" max="4118" width="9" style="17" customWidth="1"/>
    <col min="4119" max="4121" width="4.5703125" style="17" customWidth="1"/>
    <col min="4122" max="4122" width="7.140625" style="17" customWidth="1"/>
    <col min="4123" max="4123" width="8.5703125" style="17" customWidth="1"/>
    <col min="4124" max="4127" width="4.5703125" style="17" customWidth="1"/>
    <col min="4128" max="4129" width="11.5703125" style="17"/>
    <col min="4130" max="4130" width="7.140625" style="17" customWidth="1"/>
    <col min="4131" max="4131" width="7.42578125" style="17" customWidth="1"/>
    <col min="4132" max="4132" width="6.5703125" style="17" customWidth="1"/>
    <col min="4133" max="4133" width="8.140625" style="17" customWidth="1"/>
    <col min="4134" max="4134" width="9.140625" style="17" customWidth="1"/>
    <col min="4135" max="4135" width="11.5703125" style="17"/>
    <col min="4136" max="4136" width="4.42578125" style="17" customWidth="1"/>
    <col min="4137" max="4137" width="4.85546875" style="17" customWidth="1"/>
    <col min="4138" max="4138" width="3.5703125" style="17" customWidth="1"/>
    <col min="4139" max="4139" width="4.42578125" style="17" customWidth="1"/>
    <col min="4140" max="4352" width="11.5703125" style="17"/>
    <col min="4353" max="4353" width="1.85546875" style="17" customWidth="1"/>
    <col min="4354" max="4354" width="4.5703125" style="17" customWidth="1"/>
    <col min="4355" max="4355" width="8" style="17" customWidth="1"/>
    <col min="4356" max="4356" width="8.42578125" style="17" customWidth="1"/>
    <col min="4357" max="4359" width="4.5703125" style="17" customWidth="1"/>
    <col min="4360" max="4360" width="7.140625" style="17" customWidth="1"/>
    <col min="4361" max="4361" width="7.42578125" style="17" customWidth="1"/>
    <col min="4362" max="4362" width="7.85546875" style="17" customWidth="1"/>
    <col min="4363" max="4363" width="8.42578125" style="17" customWidth="1"/>
    <col min="4364" max="4364" width="4.5703125" style="17" customWidth="1"/>
    <col min="4365" max="4365" width="7.85546875" style="17" customWidth="1"/>
    <col min="4366" max="4366" width="7.42578125" style="17" customWidth="1"/>
    <col min="4367" max="4367" width="8.140625" style="17" customWidth="1"/>
    <col min="4368" max="4368" width="7.85546875" style="17" customWidth="1"/>
    <col min="4369" max="4369" width="4.5703125" style="17" customWidth="1"/>
    <col min="4370" max="4370" width="4.85546875" style="17" customWidth="1"/>
    <col min="4371" max="4371" width="9.140625" style="17" customWidth="1"/>
    <col min="4372" max="4372" width="7" style="17" customWidth="1"/>
    <col min="4373" max="4373" width="8.42578125" style="17" customWidth="1"/>
    <col min="4374" max="4374" width="9" style="17" customWidth="1"/>
    <col min="4375" max="4377" width="4.5703125" style="17" customWidth="1"/>
    <col min="4378" max="4378" width="7.140625" style="17" customWidth="1"/>
    <col min="4379" max="4379" width="8.5703125" style="17" customWidth="1"/>
    <col min="4380" max="4383" width="4.5703125" style="17" customWidth="1"/>
    <col min="4384" max="4385" width="11.5703125" style="17"/>
    <col min="4386" max="4386" width="7.140625" style="17" customWidth="1"/>
    <col min="4387" max="4387" width="7.42578125" style="17" customWidth="1"/>
    <col min="4388" max="4388" width="6.5703125" style="17" customWidth="1"/>
    <col min="4389" max="4389" width="8.140625" style="17" customWidth="1"/>
    <col min="4390" max="4390" width="9.140625" style="17" customWidth="1"/>
    <col min="4391" max="4391" width="11.5703125" style="17"/>
    <col min="4392" max="4392" width="4.42578125" style="17" customWidth="1"/>
    <col min="4393" max="4393" width="4.85546875" style="17" customWidth="1"/>
    <col min="4394" max="4394" width="3.5703125" style="17" customWidth="1"/>
    <col min="4395" max="4395" width="4.42578125" style="17" customWidth="1"/>
    <col min="4396" max="4608" width="11.5703125" style="17"/>
    <col min="4609" max="4609" width="1.85546875" style="17" customWidth="1"/>
    <col min="4610" max="4610" width="4.5703125" style="17" customWidth="1"/>
    <col min="4611" max="4611" width="8" style="17" customWidth="1"/>
    <col min="4612" max="4612" width="8.42578125" style="17" customWidth="1"/>
    <col min="4613" max="4615" width="4.5703125" style="17" customWidth="1"/>
    <col min="4616" max="4616" width="7.140625" style="17" customWidth="1"/>
    <col min="4617" max="4617" width="7.42578125" style="17" customWidth="1"/>
    <col min="4618" max="4618" width="7.85546875" style="17" customWidth="1"/>
    <col min="4619" max="4619" width="8.42578125" style="17" customWidth="1"/>
    <col min="4620" max="4620" width="4.5703125" style="17" customWidth="1"/>
    <col min="4621" max="4621" width="7.85546875" style="17" customWidth="1"/>
    <col min="4622" max="4622" width="7.42578125" style="17" customWidth="1"/>
    <col min="4623" max="4623" width="8.140625" style="17" customWidth="1"/>
    <col min="4624" max="4624" width="7.85546875" style="17" customWidth="1"/>
    <col min="4625" max="4625" width="4.5703125" style="17" customWidth="1"/>
    <col min="4626" max="4626" width="4.85546875" style="17" customWidth="1"/>
    <col min="4627" max="4627" width="9.140625" style="17" customWidth="1"/>
    <col min="4628" max="4628" width="7" style="17" customWidth="1"/>
    <col min="4629" max="4629" width="8.42578125" style="17" customWidth="1"/>
    <col min="4630" max="4630" width="9" style="17" customWidth="1"/>
    <col min="4631" max="4633" width="4.5703125" style="17" customWidth="1"/>
    <col min="4634" max="4634" width="7.140625" style="17" customWidth="1"/>
    <col min="4635" max="4635" width="8.5703125" style="17" customWidth="1"/>
    <col min="4636" max="4639" width="4.5703125" style="17" customWidth="1"/>
    <col min="4640" max="4641" width="11.5703125" style="17"/>
    <col min="4642" max="4642" width="7.140625" style="17" customWidth="1"/>
    <col min="4643" max="4643" width="7.42578125" style="17" customWidth="1"/>
    <col min="4644" max="4644" width="6.5703125" style="17" customWidth="1"/>
    <col min="4645" max="4645" width="8.140625" style="17" customWidth="1"/>
    <col min="4646" max="4646" width="9.140625" style="17" customWidth="1"/>
    <col min="4647" max="4647" width="11.5703125" style="17"/>
    <col min="4648" max="4648" width="4.42578125" style="17" customWidth="1"/>
    <col min="4649" max="4649" width="4.85546875" style="17" customWidth="1"/>
    <col min="4650" max="4650" width="3.5703125" style="17" customWidth="1"/>
    <col min="4651" max="4651" width="4.42578125" style="17" customWidth="1"/>
    <col min="4652" max="4864" width="11.5703125" style="17"/>
    <col min="4865" max="4865" width="1.85546875" style="17" customWidth="1"/>
    <col min="4866" max="4866" width="4.5703125" style="17" customWidth="1"/>
    <col min="4867" max="4867" width="8" style="17" customWidth="1"/>
    <col min="4868" max="4868" width="8.42578125" style="17" customWidth="1"/>
    <col min="4869" max="4871" width="4.5703125" style="17" customWidth="1"/>
    <col min="4872" max="4872" width="7.140625" style="17" customWidth="1"/>
    <col min="4873" max="4873" width="7.42578125" style="17" customWidth="1"/>
    <col min="4874" max="4874" width="7.85546875" style="17" customWidth="1"/>
    <col min="4875" max="4875" width="8.42578125" style="17" customWidth="1"/>
    <col min="4876" max="4876" width="4.5703125" style="17" customWidth="1"/>
    <col min="4877" max="4877" width="7.85546875" style="17" customWidth="1"/>
    <col min="4878" max="4878" width="7.42578125" style="17" customWidth="1"/>
    <col min="4879" max="4879" width="8.140625" style="17" customWidth="1"/>
    <col min="4880" max="4880" width="7.85546875" style="17" customWidth="1"/>
    <col min="4881" max="4881" width="4.5703125" style="17" customWidth="1"/>
    <col min="4882" max="4882" width="4.85546875" style="17" customWidth="1"/>
    <col min="4883" max="4883" width="9.140625" style="17" customWidth="1"/>
    <col min="4884" max="4884" width="7" style="17" customWidth="1"/>
    <col min="4885" max="4885" width="8.42578125" style="17" customWidth="1"/>
    <col min="4886" max="4886" width="9" style="17" customWidth="1"/>
    <col min="4887" max="4889" width="4.5703125" style="17" customWidth="1"/>
    <col min="4890" max="4890" width="7.140625" style="17" customWidth="1"/>
    <col min="4891" max="4891" width="8.5703125" style="17" customWidth="1"/>
    <col min="4892" max="4895" width="4.5703125" style="17" customWidth="1"/>
    <col min="4896" max="4897" width="11.5703125" style="17"/>
    <col min="4898" max="4898" width="7.140625" style="17" customWidth="1"/>
    <col min="4899" max="4899" width="7.42578125" style="17" customWidth="1"/>
    <col min="4900" max="4900" width="6.5703125" style="17" customWidth="1"/>
    <col min="4901" max="4901" width="8.140625" style="17" customWidth="1"/>
    <col min="4902" max="4902" width="9.140625" style="17" customWidth="1"/>
    <col min="4903" max="4903" width="11.5703125" style="17"/>
    <col min="4904" max="4904" width="4.42578125" style="17" customWidth="1"/>
    <col min="4905" max="4905" width="4.85546875" style="17" customWidth="1"/>
    <col min="4906" max="4906" width="3.5703125" style="17" customWidth="1"/>
    <col min="4907" max="4907" width="4.42578125" style="17" customWidth="1"/>
    <col min="4908" max="5120" width="11.5703125" style="17"/>
    <col min="5121" max="5121" width="1.85546875" style="17" customWidth="1"/>
    <col min="5122" max="5122" width="4.5703125" style="17" customWidth="1"/>
    <col min="5123" max="5123" width="8" style="17" customWidth="1"/>
    <col min="5124" max="5124" width="8.42578125" style="17" customWidth="1"/>
    <col min="5125" max="5127" width="4.5703125" style="17" customWidth="1"/>
    <col min="5128" max="5128" width="7.140625" style="17" customWidth="1"/>
    <col min="5129" max="5129" width="7.42578125" style="17" customWidth="1"/>
    <col min="5130" max="5130" width="7.85546875" style="17" customWidth="1"/>
    <col min="5131" max="5131" width="8.42578125" style="17" customWidth="1"/>
    <col min="5132" max="5132" width="4.5703125" style="17" customWidth="1"/>
    <col min="5133" max="5133" width="7.85546875" style="17" customWidth="1"/>
    <col min="5134" max="5134" width="7.42578125" style="17" customWidth="1"/>
    <col min="5135" max="5135" width="8.140625" style="17" customWidth="1"/>
    <col min="5136" max="5136" width="7.85546875" style="17" customWidth="1"/>
    <col min="5137" max="5137" width="4.5703125" style="17" customWidth="1"/>
    <col min="5138" max="5138" width="4.85546875" style="17" customWidth="1"/>
    <col min="5139" max="5139" width="9.140625" style="17" customWidth="1"/>
    <col min="5140" max="5140" width="7" style="17" customWidth="1"/>
    <col min="5141" max="5141" width="8.42578125" style="17" customWidth="1"/>
    <col min="5142" max="5142" width="9" style="17" customWidth="1"/>
    <col min="5143" max="5145" width="4.5703125" style="17" customWidth="1"/>
    <col min="5146" max="5146" width="7.140625" style="17" customWidth="1"/>
    <col min="5147" max="5147" width="8.5703125" style="17" customWidth="1"/>
    <col min="5148" max="5151" width="4.5703125" style="17" customWidth="1"/>
    <col min="5152" max="5153" width="11.5703125" style="17"/>
    <col min="5154" max="5154" width="7.140625" style="17" customWidth="1"/>
    <col min="5155" max="5155" width="7.42578125" style="17" customWidth="1"/>
    <col min="5156" max="5156" width="6.5703125" style="17" customWidth="1"/>
    <col min="5157" max="5157" width="8.140625" style="17" customWidth="1"/>
    <col min="5158" max="5158" width="9.140625" style="17" customWidth="1"/>
    <col min="5159" max="5159" width="11.5703125" style="17"/>
    <col min="5160" max="5160" width="4.42578125" style="17" customWidth="1"/>
    <col min="5161" max="5161" width="4.85546875" style="17" customWidth="1"/>
    <col min="5162" max="5162" width="3.5703125" style="17" customWidth="1"/>
    <col min="5163" max="5163" width="4.42578125" style="17" customWidth="1"/>
    <col min="5164" max="5376" width="11.5703125" style="17"/>
    <col min="5377" max="5377" width="1.85546875" style="17" customWidth="1"/>
    <col min="5378" max="5378" width="4.5703125" style="17" customWidth="1"/>
    <col min="5379" max="5379" width="8" style="17" customWidth="1"/>
    <col min="5380" max="5380" width="8.42578125" style="17" customWidth="1"/>
    <col min="5381" max="5383" width="4.5703125" style="17" customWidth="1"/>
    <col min="5384" max="5384" width="7.140625" style="17" customWidth="1"/>
    <col min="5385" max="5385" width="7.42578125" style="17" customWidth="1"/>
    <col min="5386" max="5386" width="7.85546875" style="17" customWidth="1"/>
    <col min="5387" max="5387" width="8.42578125" style="17" customWidth="1"/>
    <col min="5388" max="5388" width="4.5703125" style="17" customWidth="1"/>
    <col min="5389" max="5389" width="7.85546875" style="17" customWidth="1"/>
    <col min="5390" max="5390" width="7.42578125" style="17" customWidth="1"/>
    <col min="5391" max="5391" width="8.140625" style="17" customWidth="1"/>
    <col min="5392" max="5392" width="7.85546875" style="17" customWidth="1"/>
    <col min="5393" max="5393" width="4.5703125" style="17" customWidth="1"/>
    <col min="5394" max="5394" width="4.85546875" style="17" customWidth="1"/>
    <col min="5395" max="5395" width="9.140625" style="17" customWidth="1"/>
    <col min="5396" max="5396" width="7" style="17" customWidth="1"/>
    <col min="5397" max="5397" width="8.42578125" style="17" customWidth="1"/>
    <col min="5398" max="5398" width="9" style="17" customWidth="1"/>
    <col min="5399" max="5401" width="4.5703125" style="17" customWidth="1"/>
    <col min="5402" max="5402" width="7.140625" style="17" customWidth="1"/>
    <col min="5403" max="5403" width="8.5703125" style="17" customWidth="1"/>
    <col min="5404" max="5407" width="4.5703125" style="17" customWidth="1"/>
    <col min="5408" max="5409" width="11.5703125" style="17"/>
    <col min="5410" max="5410" width="7.140625" style="17" customWidth="1"/>
    <col min="5411" max="5411" width="7.42578125" style="17" customWidth="1"/>
    <col min="5412" max="5412" width="6.5703125" style="17" customWidth="1"/>
    <col min="5413" max="5413" width="8.140625" style="17" customWidth="1"/>
    <col min="5414" max="5414" width="9.140625" style="17" customWidth="1"/>
    <col min="5415" max="5415" width="11.5703125" style="17"/>
    <col min="5416" max="5416" width="4.42578125" style="17" customWidth="1"/>
    <col min="5417" max="5417" width="4.85546875" style="17" customWidth="1"/>
    <col min="5418" max="5418" width="3.5703125" style="17" customWidth="1"/>
    <col min="5419" max="5419" width="4.42578125" style="17" customWidth="1"/>
    <col min="5420" max="5632" width="11.5703125" style="17"/>
    <col min="5633" max="5633" width="1.85546875" style="17" customWidth="1"/>
    <col min="5634" max="5634" width="4.5703125" style="17" customWidth="1"/>
    <col min="5635" max="5635" width="8" style="17" customWidth="1"/>
    <col min="5636" max="5636" width="8.42578125" style="17" customWidth="1"/>
    <col min="5637" max="5639" width="4.5703125" style="17" customWidth="1"/>
    <col min="5640" max="5640" width="7.140625" style="17" customWidth="1"/>
    <col min="5641" max="5641" width="7.42578125" style="17" customWidth="1"/>
    <col min="5642" max="5642" width="7.85546875" style="17" customWidth="1"/>
    <col min="5643" max="5643" width="8.42578125" style="17" customWidth="1"/>
    <col min="5644" max="5644" width="4.5703125" style="17" customWidth="1"/>
    <col min="5645" max="5645" width="7.85546875" style="17" customWidth="1"/>
    <col min="5646" max="5646" width="7.42578125" style="17" customWidth="1"/>
    <col min="5647" max="5647" width="8.140625" style="17" customWidth="1"/>
    <col min="5648" max="5648" width="7.85546875" style="17" customWidth="1"/>
    <col min="5649" max="5649" width="4.5703125" style="17" customWidth="1"/>
    <col min="5650" max="5650" width="4.85546875" style="17" customWidth="1"/>
    <col min="5651" max="5651" width="9.140625" style="17" customWidth="1"/>
    <col min="5652" max="5652" width="7" style="17" customWidth="1"/>
    <col min="5653" max="5653" width="8.42578125" style="17" customWidth="1"/>
    <col min="5654" max="5654" width="9" style="17" customWidth="1"/>
    <col min="5655" max="5657" width="4.5703125" style="17" customWidth="1"/>
    <col min="5658" max="5658" width="7.140625" style="17" customWidth="1"/>
    <col min="5659" max="5659" width="8.5703125" style="17" customWidth="1"/>
    <col min="5660" max="5663" width="4.5703125" style="17" customWidth="1"/>
    <col min="5664" max="5665" width="11.5703125" style="17"/>
    <col min="5666" max="5666" width="7.140625" style="17" customWidth="1"/>
    <col min="5667" max="5667" width="7.42578125" style="17" customWidth="1"/>
    <col min="5668" max="5668" width="6.5703125" style="17" customWidth="1"/>
    <col min="5669" max="5669" width="8.140625" style="17" customWidth="1"/>
    <col min="5670" max="5670" width="9.140625" style="17" customWidth="1"/>
    <col min="5671" max="5671" width="11.5703125" style="17"/>
    <col min="5672" max="5672" width="4.42578125" style="17" customWidth="1"/>
    <col min="5673" max="5673" width="4.85546875" style="17" customWidth="1"/>
    <col min="5674" max="5674" width="3.5703125" style="17" customWidth="1"/>
    <col min="5675" max="5675" width="4.42578125" style="17" customWidth="1"/>
    <col min="5676" max="5888" width="11.5703125" style="17"/>
    <col min="5889" max="5889" width="1.85546875" style="17" customWidth="1"/>
    <col min="5890" max="5890" width="4.5703125" style="17" customWidth="1"/>
    <col min="5891" max="5891" width="8" style="17" customWidth="1"/>
    <col min="5892" max="5892" width="8.42578125" style="17" customWidth="1"/>
    <col min="5893" max="5895" width="4.5703125" style="17" customWidth="1"/>
    <col min="5896" max="5896" width="7.140625" style="17" customWidth="1"/>
    <col min="5897" max="5897" width="7.42578125" style="17" customWidth="1"/>
    <col min="5898" max="5898" width="7.85546875" style="17" customWidth="1"/>
    <col min="5899" max="5899" width="8.42578125" style="17" customWidth="1"/>
    <col min="5900" max="5900" width="4.5703125" style="17" customWidth="1"/>
    <col min="5901" max="5901" width="7.85546875" style="17" customWidth="1"/>
    <col min="5902" max="5902" width="7.42578125" style="17" customWidth="1"/>
    <col min="5903" max="5903" width="8.140625" style="17" customWidth="1"/>
    <col min="5904" max="5904" width="7.85546875" style="17" customWidth="1"/>
    <col min="5905" max="5905" width="4.5703125" style="17" customWidth="1"/>
    <col min="5906" max="5906" width="4.85546875" style="17" customWidth="1"/>
    <col min="5907" max="5907" width="9.140625" style="17" customWidth="1"/>
    <col min="5908" max="5908" width="7" style="17" customWidth="1"/>
    <col min="5909" max="5909" width="8.42578125" style="17" customWidth="1"/>
    <col min="5910" max="5910" width="9" style="17" customWidth="1"/>
    <col min="5911" max="5913" width="4.5703125" style="17" customWidth="1"/>
    <col min="5914" max="5914" width="7.140625" style="17" customWidth="1"/>
    <col min="5915" max="5915" width="8.5703125" style="17" customWidth="1"/>
    <col min="5916" max="5919" width="4.5703125" style="17" customWidth="1"/>
    <col min="5920" max="5921" width="11.5703125" style="17"/>
    <col min="5922" max="5922" width="7.140625" style="17" customWidth="1"/>
    <col min="5923" max="5923" width="7.42578125" style="17" customWidth="1"/>
    <col min="5924" max="5924" width="6.5703125" style="17" customWidth="1"/>
    <col min="5925" max="5925" width="8.140625" style="17" customWidth="1"/>
    <col min="5926" max="5926" width="9.140625" style="17" customWidth="1"/>
    <col min="5927" max="5927" width="11.5703125" style="17"/>
    <col min="5928" max="5928" width="4.42578125" style="17" customWidth="1"/>
    <col min="5929" max="5929" width="4.85546875" style="17" customWidth="1"/>
    <col min="5930" max="5930" width="3.5703125" style="17" customWidth="1"/>
    <col min="5931" max="5931" width="4.42578125" style="17" customWidth="1"/>
    <col min="5932" max="6144" width="11.5703125" style="17"/>
    <col min="6145" max="6145" width="1.85546875" style="17" customWidth="1"/>
    <col min="6146" max="6146" width="4.5703125" style="17" customWidth="1"/>
    <col min="6147" max="6147" width="8" style="17" customWidth="1"/>
    <col min="6148" max="6148" width="8.42578125" style="17" customWidth="1"/>
    <col min="6149" max="6151" width="4.5703125" style="17" customWidth="1"/>
    <col min="6152" max="6152" width="7.140625" style="17" customWidth="1"/>
    <col min="6153" max="6153" width="7.42578125" style="17" customWidth="1"/>
    <col min="6154" max="6154" width="7.85546875" style="17" customWidth="1"/>
    <col min="6155" max="6155" width="8.42578125" style="17" customWidth="1"/>
    <col min="6156" max="6156" width="4.5703125" style="17" customWidth="1"/>
    <col min="6157" max="6157" width="7.85546875" style="17" customWidth="1"/>
    <col min="6158" max="6158" width="7.42578125" style="17" customWidth="1"/>
    <col min="6159" max="6159" width="8.140625" style="17" customWidth="1"/>
    <col min="6160" max="6160" width="7.85546875" style="17" customWidth="1"/>
    <col min="6161" max="6161" width="4.5703125" style="17" customWidth="1"/>
    <col min="6162" max="6162" width="4.85546875" style="17" customWidth="1"/>
    <col min="6163" max="6163" width="9.140625" style="17" customWidth="1"/>
    <col min="6164" max="6164" width="7" style="17" customWidth="1"/>
    <col min="6165" max="6165" width="8.42578125" style="17" customWidth="1"/>
    <col min="6166" max="6166" width="9" style="17" customWidth="1"/>
    <col min="6167" max="6169" width="4.5703125" style="17" customWidth="1"/>
    <col min="6170" max="6170" width="7.140625" style="17" customWidth="1"/>
    <col min="6171" max="6171" width="8.5703125" style="17" customWidth="1"/>
    <col min="6172" max="6175" width="4.5703125" style="17" customWidth="1"/>
    <col min="6176" max="6177" width="11.5703125" style="17"/>
    <col min="6178" max="6178" width="7.140625" style="17" customWidth="1"/>
    <col min="6179" max="6179" width="7.42578125" style="17" customWidth="1"/>
    <col min="6180" max="6180" width="6.5703125" style="17" customWidth="1"/>
    <col min="6181" max="6181" width="8.140625" style="17" customWidth="1"/>
    <col min="6182" max="6182" width="9.140625" style="17" customWidth="1"/>
    <col min="6183" max="6183" width="11.5703125" style="17"/>
    <col min="6184" max="6184" width="4.42578125" style="17" customWidth="1"/>
    <col min="6185" max="6185" width="4.85546875" style="17" customWidth="1"/>
    <col min="6186" max="6186" width="3.5703125" style="17" customWidth="1"/>
    <col min="6187" max="6187" width="4.42578125" style="17" customWidth="1"/>
    <col min="6188" max="6400" width="11.5703125" style="17"/>
    <col min="6401" max="6401" width="1.85546875" style="17" customWidth="1"/>
    <col min="6402" max="6402" width="4.5703125" style="17" customWidth="1"/>
    <col min="6403" max="6403" width="8" style="17" customWidth="1"/>
    <col min="6404" max="6404" width="8.42578125" style="17" customWidth="1"/>
    <col min="6405" max="6407" width="4.5703125" style="17" customWidth="1"/>
    <col min="6408" max="6408" width="7.140625" style="17" customWidth="1"/>
    <col min="6409" max="6409" width="7.42578125" style="17" customWidth="1"/>
    <col min="6410" max="6410" width="7.85546875" style="17" customWidth="1"/>
    <col min="6411" max="6411" width="8.42578125" style="17" customWidth="1"/>
    <col min="6412" max="6412" width="4.5703125" style="17" customWidth="1"/>
    <col min="6413" max="6413" width="7.85546875" style="17" customWidth="1"/>
    <col min="6414" max="6414" width="7.42578125" style="17" customWidth="1"/>
    <col min="6415" max="6415" width="8.140625" style="17" customWidth="1"/>
    <col min="6416" max="6416" width="7.85546875" style="17" customWidth="1"/>
    <col min="6417" max="6417" width="4.5703125" style="17" customWidth="1"/>
    <col min="6418" max="6418" width="4.85546875" style="17" customWidth="1"/>
    <col min="6419" max="6419" width="9.140625" style="17" customWidth="1"/>
    <col min="6420" max="6420" width="7" style="17" customWidth="1"/>
    <col min="6421" max="6421" width="8.42578125" style="17" customWidth="1"/>
    <col min="6422" max="6422" width="9" style="17" customWidth="1"/>
    <col min="6423" max="6425" width="4.5703125" style="17" customWidth="1"/>
    <col min="6426" max="6426" width="7.140625" style="17" customWidth="1"/>
    <col min="6427" max="6427" width="8.5703125" style="17" customWidth="1"/>
    <col min="6428" max="6431" width="4.5703125" style="17" customWidth="1"/>
    <col min="6432" max="6433" width="11.5703125" style="17"/>
    <col min="6434" max="6434" width="7.140625" style="17" customWidth="1"/>
    <col min="6435" max="6435" width="7.42578125" style="17" customWidth="1"/>
    <col min="6436" max="6436" width="6.5703125" style="17" customWidth="1"/>
    <col min="6437" max="6437" width="8.140625" style="17" customWidth="1"/>
    <col min="6438" max="6438" width="9.140625" style="17" customWidth="1"/>
    <col min="6439" max="6439" width="11.5703125" style="17"/>
    <col min="6440" max="6440" width="4.42578125" style="17" customWidth="1"/>
    <col min="6441" max="6441" width="4.85546875" style="17" customWidth="1"/>
    <col min="6442" max="6442" width="3.5703125" style="17" customWidth="1"/>
    <col min="6443" max="6443" width="4.42578125" style="17" customWidth="1"/>
    <col min="6444" max="6656" width="11.5703125" style="17"/>
    <col min="6657" max="6657" width="1.85546875" style="17" customWidth="1"/>
    <col min="6658" max="6658" width="4.5703125" style="17" customWidth="1"/>
    <col min="6659" max="6659" width="8" style="17" customWidth="1"/>
    <col min="6660" max="6660" width="8.42578125" style="17" customWidth="1"/>
    <col min="6661" max="6663" width="4.5703125" style="17" customWidth="1"/>
    <col min="6664" max="6664" width="7.140625" style="17" customWidth="1"/>
    <col min="6665" max="6665" width="7.42578125" style="17" customWidth="1"/>
    <col min="6666" max="6666" width="7.85546875" style="17" customWidth="1"/>
    <col min="6667" max="6667" width="8.42578125" style="17" customWidth="1"/>
    <col min="6668" max="6668" width="4.5703125" style="17" customWidth="1"/>
    <col min="6669" max="6669" width="7.85546875" style="17" customWidth="1"/>
    <col min="6670" max="6670" width="7.42578125" style="17" customWidth="1"/>
    <col min="6671" max="6671" width="8.140625" style="17" customWidth="1"/>
    <col min="6672" max="6672" width="7.85546875" style="17" customWidth="1"/>
    <col min="6673" max="6673" width="4.5703125" style="17" customWidth="1"/>
    <col min="6674" max="6674" width="4.85546875" style="17" customWidth="1"/>
    <col min="6675" max="6675" width="9.140625" style="17" customWidth="1"/>
    <col min="6676" max="6676" width="7" style="17" customWidth="1"/>
    <col min="6677" max="6677" width="8.42578125" style="17" customWidth="1"/>
    <col min="6678" max="6678" width="9" style="17" customWidth="1"/>
    <col min="6679" max="6681" width="4.5703125" style="17" customWidth="1"/>
    <col min="6682" max="6682" width="7.140625" style="17" customWidth="1"/>
    <col min="6683" max="6683" width="8.5703125" style="17" customWidth="1"/>
    <col min="6684" max="6687" width="4.5703125" style="17" customWidth="1"/>
    <col min="6688" max="6689" width="11.5703125" style="17"/>
    <col min="6690" max="6690" width="7.140625" style="17" customWidth="1"/>
    <col min="6691" max="6691" width="7.42578125" style="17" customWidth="1"/>
    <col min="6692" max="6692" width="6.5703125" style="17" customWidth="1"/>
    <col min="6693" max="6693" width="8.140625" style="17" customWidth="1"/>
    <col min="6694" max="6694" width="9.140625" style="17" customWidth="1"/>
    <col min="6695" max="6695" width="11.5703125" style="17"/>
    <col min="6696" max="6696" width="4.42578125" style="17" customWidth="1"/>
    <col min="6697" max="6697" width="4.85546875" style="17" customWidth="1"/>
    <col min="6698" max="6698" width="3.5703125" style="17" customWidth="1"/>
    <col min="6699" max="6699" width="4.42578125" style="17" customWidth="1"/>
    <col min="6700" max="6912" width="11.5703125" style="17"/>
    <col min="6913" max="6913" width="1.85546875" style="17" customWidth="1"/>
    <col min="6914" max="6914" width="4.5703125" style="17" customWidth="1"/>
    <col min="6915" max="6915" width="8" style="17" customWidth="1"/>
    <col min="6916" max="6916" width="8.42578125" style="17" customWidth="1"/>
    <col min="6917" max="6919" width="4.5703125" style="17" customWidth="1"/>
    <col min="6920" max="6920" width="7.140625" style="17" customWidth="1"/>
    <col min="6921" max="6921" width="7.42578125" style="17" customWidth="1"/>
    <col min="6922" max="6922" width="7.85546875" style="17" customWidth="1"/>
    <col min="6923" max="6923" width="8.42578125" style="17" customWidth="1"/>
    <col min="6924" max="6924" width="4.5703125" style="17" customWidth="1"/>
    <col min="6925" max="6925" width="7.85546875" style="17" customWidth="1"/>
    <col min="6926" max="6926" width="7.42578125" style="17" customWidth="1"/>
    <col min="6927" max="6927" width="8.140625" style="17" customWidth="1"/>
    <col min="6928" max="6928" width="7.85546875" style="17" customWidth="1"/>
    <col min="6929" max="6929" width="4.5703125" style="17" customWidth="1"/>
    <col min="6930" max="6930" width="4.85546875" style="17" customWidth="1"/>
    <col min="6931" max="6931" width="9.140625" style="17" customWidth="1"/>
    <col min="6932" max="6932" width="7" style="17" customWidth="1"/>
    <col min="6933" max="6933" width="8.42578125" style="17" customWidth="1"/>
    <col min="6934" max="6934" width="9" style="17" customWidth="1"/>
    <col min="6935" max="6937" width="4.5703125" style="17" customWidth="1"/>
    <col min="6938" max="6938" width="7.140625" style="17" customWidth="1"/>
    <col min="6939" max="6939" width="8.5703125" style="17" customWidth="1"/>
    <col min="6940" max="6943" width="4.5703125" style="17" customWidth="1"/>
    <col min="6944" max="6945" width="11.5703125" style="17"/>
    <col min="6946" max="6946" width="7.140625" style="17" customWidth="1"/>
    <col min="6947" max="6947" width="7.42578125" style="17" customWidth="1"/>
    <col min="6948" max="6948" width="6.5703125" style="17" customWidth="1"/>
    <col min="6949" max="6949" width="8.140625" style="17" customWidth="1"/>
    <col min="6950" max="6950" width="9.140625" style="17" customWidth="1"/>
    <col min="6951" max="6951" width="11.5703125" style="17"/>
    <col min="6952" max="6952" width="4.42578125" style="17" customWidth="1"/>
    <col min="6953" max="6953" width="4.85546875" style="17" customWidth="1"/>
    <col min="6954" max="6954" width="3.5703125" style="17" customWidth="1"/>
    <col min="6955" max="6955" width="4.42578125" style="17" customWidth="1"/>
    <col min="6956" max="7168" width="11.5703125" style="17"/>
    <col min="7169" max="7169" width="1.85546875" style="17" customWidth="1"/>
    <col min="7170" max="7170" width="4.5703125" style="17" customWidth="1"/>
    <col min="7171" max="7171" width="8" style="17" customWidth="1"/>
    <col min="7172" max="7172" width="8.42578125" style="17" customWidth="1"/>
    <col min="7173" max="7175" width="4.5703125" style="17" customWidth="1"/>
    <col min="7176" max="7176" width="7.140625" style="17" customWidth="1"/>
    <col min="7177" max="7177" width="7.42578125" style="17" customWidth="1"/>
    <col min="7178" max="7178" width="7.85546875" style="17" customWidth="1"/>
    <col min="7179" max="7179" width="8.42578125" style="17" customWidth="1"/>
    <col min="7180" max="7180" width="4.5703125" style="17" customWidth="1"/>
    <col min="7181" max="7181" width="7.85546875" style="17" customWidth="1"/>
    <col min="7182" max="7182" width="7.42578125" style="17" customWidth="1"/>
    <col min="7183" max="7183" width="8.140625" style="17" customWidth="1"/>
    <col min="7184" max="7184" width="7.85546875" style="17" customWidth="1"/>
    <col min="7185" max="7185" width="4.5703125" style="17" customWidth="1"/>
    <col min="7186" max="7186" width="4.85546875" style="17" customWidth="1"/>
    <col min="7187" max="7187" width="9.140625" style="17" customWidth="1"/>
    <col min="7188" max="7188" width="7" style="17" customWidth="1"/>
    <col min="7189" max="7189" width="8.42578125" style="17" customWidth="1"/>
    <col min="7190" max="7190" width="9" style="17" customWidth="1"/>
    <col min="7191" max="7193" width="4.5703125" style="17" customWidth="1"/>
    <col min="7194" max="7194" width="7.140625" style="17" customWidth="1"/>
    <col min="7195" max="7195" width="8.5703125" style="17" customWidth="1"/>
    <col min="7196" max="7199" width="4.5703125" style="17" customWidth="1"/>
    <col min="7200" max="7201" width="11.5703125" style="17"/>
    <col min="7202" max="7202" width="7.140625" style="17" customWidth="1"/>
    <col min="7203" max="7203" width="7.42578125" style="17" customWidth="1"/>
    <col min="7204" max="7204" width="6.5703125" style="17" customWidth="1"/>
    <col min="7205" max="7205" width="8.140625" style="17" customWidth="1"/>
    <col min="7206" max="7206" width="9.140625" style="17" customWidth="1"/>
    <col min="7207" max="7207" width="11.5703125" style="17"/>
    <col min="7208" max="7208" width="4.42578125" style="17" customWidth="1"/>
    <col min="7209" max="7209" width="4.85546875" style="17" customWidth="1"/>
    <col min="7210" max="7210" width="3.5703125" style="17" customWidth="1"/>
    <col min="7211" max="7211" width="4.42578125" style="17" customWidth="1"/>
    <col min="7212" max="7424" width="11.5703125" style="17"/>
    <col min="7425" max="7425" width="1.85546875" style="17" customWidth="1"/>
    <col min="7426" max="7426" width="4.5703125" style="17" customWidth="1"/>
    <col min="7427" max="7427" width="8" style="17" customWidth="1"/>
    <col min="7428" max="7428" width="8.42578125" style="17" customWidth="1"/>
    <col min="7429" max="7431" width="4.5703125" style="17" customWidth="1"/>
    <col min="7432" max="7432" width="7.140625" style="17" customWidth="1"/>
    <col min="7433" max="7433" width="7.42578125" style="17" customWidth="1"/>
    <col min="7434" max="7434" width="7.85546875" style="17" customWidth="1"/>
    <col min="7435" max="7435" width="8.42578125" style="17" customWidth="1"/>
    <col min="7436" max="7436" width="4.5703125" style="17" customWidth="1"/>
    <col min="7437" max="7437" width="7.85546875" style="17" customWidth="1"/>
    <col min="7438" max="7438" width="7.42578125" style="17" customWidth="1"/>
    <col min="7439" max="7439" width="8.140625" style="17" customWidth="1"/>
    <col min="7440" max="7440" width="7.85546875" style="17" customWidth="1"/>
    <col min="7441" max="7441" width="4.5703125" style="17" customWidth="1"/>
    <col min="7442" max="7442" width="4.85546875" style="17" customWidth="1"/>
    <col min="7443" max="7443" width="9.140625" style="17" customWidth="1"/>
    <col min="7444" max="7444" width="7" style="17" customWidth="1"/>
    <col min="7445" max="7445" width="8.42578125" style="17" customWidth="1"/>
    <col min="7446" max="7446" width="9" style="17" customWidth="1"/>
    <col min="7447" max="7449" width="4.5703125" style="17" customWidth="1"/>
    <col min="7450" max="7450" width="7.140625" style="17" customWidth="1"/>
    <col min="7451" max="7451" width="8.5703125" style="17" customWidth="1"/>
    <col min="7452" max="7455" width="4.5703125" style="17" customWidth="1"/>
    <col min="7456" max="7457" width="11.5703125" style="17"/>
    <col min="7458" max="7458" width="7.140625" style="17" customWidth="1"/>
    <col min="7459" max="7459" width="7.42578125" style="17" customWidth="1"/>
    <col min="7460" max="7460" width="6.5703125" style="17" customWidth="1"/>
    <col min="7461" max="7461" width="8.140625" style="17" customWidth="1"/>
    <col min="7462" max="7462" width="9.140625" style="17" customWidth="1"/>
    <col min="7463" max="7463" width="11.5703125" style="17"/>
    <col min="7464" max="7464" width="4.42578125" style="17" customWidth="1"/>
    <col min="7465" max="7465" width="4.85546875" style="17" customWidth="1"/>
    <col min="7466" max="7466" width="3.5703125" style="17" customWidth="1"/>
    <col min="7467" max="7467" width="4.42578125" style="17" customWidth="1"/>
    <col min="7468" max="7680" width="11.5703125" style="17"/>
    <col min="7681" max="7681" width="1.85546875" style="17" customWidth="1"/>
    <col min="7682" max="7682" width="4.5703125" style="17" customWidth="1"/>
    <col min="7683" max="7683" width="8" style="17" customWidth="1"/>
    <col min="7684" max="7684" width="8.42578125" style="17" customWidth="1"/>
    <col min="7685" max="7687" width="4.5703125" style="17" customWidth="1"/>
    <col min="7688" max="7688" width="7.140625" style="17" customWidth="1"/>
    <col min="7689" max="7689" width="7.42578125" style="17" customWidth="1"/>
    <col min="7690" max="7690" width="7.85546875" style="17" customWidth="1"/>
    <col min="7691" max="7691" width="8.42578125" style="17" customWidth="1"/>
    <col min="7692" max="7692" width="4.5703125" style="17" customWidth="1"/>
    <col min="7693" max="7693" width="7.85546875" style="17" customWidth="1"/>
    <col min="7694" max="7694" width="7.42578125" style="17" customWidth="1"/>
    <col min="7695" max="7695" width="8.140625" style="17" customWidth="1"/>
    <col min="7696" max="7696" width="7.85546875" style="17" customWidth="1"/>
    <col min="7697" max="7697" width="4.5703125" style="17" customWidth="1"/>
    <col min="7698" max="7698" width="4.85546875" style="17" customWidth="1"/>
    <col min="7699" max="7699" width="9.140625" style="17" customWidth="1"/>
    <col min="7700" max="7700" width="7" style="17" customWidth="1"/>
    <col min="7701" max="7701" width="8.42578125" style="17" customWidth="1"/>
    <col min="7702" max="7702" width="9" style="17" customWidth="1"/>
    <col min="7703" max="7705" width="4.5703125" style="17" customWidth="1"/>
    <col min="7706" max="7706" width="7.140625" style="17" customWidth="1"/>
    <col min="7707" max="7707" width="8.5703125" style="17" customWidth="1"/>
    <col min="7708" max="7711" width="4.5703125" style="17" customWidth="1"/>
    <col min="7712" max="7713" width="11.5703125" style="17"/>
    <col min="7714" max="7714" width="7.140625" style="17" customWidth="1"/>
    <col min="7715" max="7715" width="7.42578125" style="17" customWidth="1"/>
    <col min="7716" max="7716" width="6.5703125" style="17" customWidth="1"/>
    <col min="7717" max="7717" width="8.140625" style="17" customWidth="1"/>
    <col min="7718" max="7718" width="9.140625" style="17" customWidth="1"/>
    <col min="7719" max="7719" width="11.5703125" style="17"/>
    <col min="7720" max="7720" width="4.42578125" style="17" customWidth="1"/>
    <col min="7721" max="7721" width="4.85546875" style="17" customWidth="1"/>
    <col min="7722" max="7722" width="3.5703125" style="17" customWidth="1"/>
    <col min="7723" max="7723" width="4.42578125" style="17" customWidth="1"/>
    <col min="7724" max="7936" width="11.5703125" style="17"/>
    <col min="7937" max="7937" width="1.85546875" style="17" customWidth="1"/>
    <col min="7938" max="7938" width="4.5703125" style="17" customWidth="1"/>
    <col min="7939" max="7939" width="8" style="17" customWidth="1"/>
    <col min="7940" max="7940" width="8.42578125" style="17" customWidth="1"/>
    <col min="7941" max="7943" width="4.5703125" style="17" customWidth="1"/>
    <col min="7944" max="7944" width="7.140625" style="17" customWidth="1"/>
    <col min="7945" max="7945" width="7.42578125" style="17" customWidth="1"/>
    <col min="7946" max="7946" width="7.85546875" style="17" customWidth="1"/>
    <col min="7947" max="7947" width="8.42578125" style="17" customWidth="1"/>
    <col min="7948" max="7948" width="4.5703125" style="17" customWidth="1"/>
    <col min="7949" max="7949" width="7.85546875" style="17" customWidth="1"/>
    <col min="7950" max="7950" width="7.42578125" style="17" customWidth="1"/>
    <col min="7951" max="7951" width="8.140625" style="17" customWidth="1"/>
    <col min="7952" max="7952" width="7.85546875" style="17" customWidth="1"/>
    <col min="7953" max="7953" width="4.5703125" style="17" customWidth="1"/>
    <col min="7954" max="7954" width="4.85546875" style="17" customWidth="1"/>
    <col min="7955" max="7955" width="9.140625" style="17" customWidth="1"/>
    <col min="7956" max="7956" width="7" style="17" customWidth="1"/>
    <col min="7957" max="7957" width="8.42578125" style="17" customWidth="1"/>
    <col min="7958" max="7958" width="9" style="17" customWidth="1"/>
    <col min="7959" max="7961" width="4.5703125" style="17" customWidth="1"/>
    <col min="7962" max="7962" width="7.140625" style="17" customWidth="1"/>
    <col min="7963" max="7963" width="8.5703125" style="17" customWidth="1"/>
    <col min="7964" max="7967" width="4.5703125" style="17" customWidth="1"/>
    <col min="7968" max="7969" width="11.5703125" style="17"/>
    <col min="7970" max="7970" width="7.140625" style="17" customWidth="1"/>
    <col min="7971" max="7971" width="7.42578125" style="17" customWidth="1"/>
    <col min="7972" max="7972" width="6.5703125" style="17" customWidth="1"/>
    <col min="7973" max="7973" width="8.140625" style="17" customWidth="1"/>
    <col min="7974" max="7974" width="9.140625" style="17" customWidth="1"/>
    <col min="7975" max="7975" width="11.5703125" style="17"/>
    <col min="7976" max="7976" width="4.42578125" style="17" customWidth="1"/>
    <col min="7977" max="7977" width="4.85546875" style="17" customWidth="1"/>
    <col min="7978" max="7978" width="3.5703125" style="17" customWidth="1"/>
    <col min="7979" max="7979" width="4.42578125" style="17" customWidth="1"/>
    <col min="7980" max="8192" width="11.5703125" style="17"/>
    <col min="8193" max="8193" width="1.85546875" style="17" customWidth="1"/>
    <col min="8194" max="8194" width="4.5703125" style="17" customWidth="1"/>
    <col min="8195" max="8195" width="8" style="17" customWidth="1"/>
    <col min="8196" max="8196" width="8.42578125" style="17" customWidth="1"/>
    <col min="8197" max="8199" width="4.5703125" style="17" customWidth="1"/>
    <col min="8200" max="8200" width="7.140625" style="17" customWidth="1"/>
    <col min="8201" max="8201" width="7.42578125" style="17" customWidth="1"/>
    <col min="8202" max="8202" width="7.85546875" style="17" customWidth="1"/>
    <col min="8203" max="8203" width="8.42578125" style="17" customWidth="1"/>
    <col min="8204" max="8204" width="4.5703125" style="17" customWidth="1"/>
    <col min="8205" max="8205" width="7.85546875" style="17" customWidth="1"/>
    <col min="8206" max="8206" width="7.42578125" style="17" customWidth="1"/>
    <col min="8207" max="8207" width="8.140625" style="17" customWidth="1"/>
    <col min="8208" max="8208" width="7.85546875" style="17" customWidth="1"/>
    <col min="8209" max="8209" width="4.5703125" style="17" customWidth="1"/>
    <col min="8210" max="8210" width="4.85546875" style="17" customWidth="1"/>
    <col min="8211" max="8211" width="9.140625" style="17" customWidth="1"/>
    <col min="8212" max="8212" width="7" style="17" customWidth="1"/>
    <col min="8213" max="8213" width="8.42578125" style="17" customWidth="1"/>
    <col min="8214" max="8214" width="9" style="17" customWidth="1"/>
    <col min="8215" max="8217" width="4.5703125" style="17" customWidth="1"/>
    <col min="8218" max="8218" width="7.140625" style="17" customWidth="1"/>
    <col min="8219" max="8219" width="8.5703125" style="17" customWidth="1"/>
    <col min="8220" max="8223" width="4.5703125" style="17" customWidth="1"/>
    <col min="8224" max="8225" width="11.5703125" style="17"/>
    <col min="8226" max="8226" width="7.140625" style="17" customWidth="1"/>
    <col min="8227" max="8227" width="7.42578125" style="17" customWidth="1"/>
    <col min="8228" max="8228" width="6.5703125" style="17" customWidth="1"/>
    <col min="8229" max="8229" width="8.140625" style="17" customWidth="1"/>
    <col min="8230" max="8230" width="9.140625" style="17" customWidth="1"/>
    <col min="8231" max="8231" width="11.5703125" style="17"/>
    <col min="8232" max="8232" width="4.42578125" style="17" customWidth="1"/>
    <col min="8233" max="8233" width="4.85546875" style="17" customWidth="1"/>
    <col min="8234" max="8234" width="3.5703125" style="17" customWidth="1"/>
    <col min="8235" max="8235" width="4.42578125" style="17" customWidth="1"/>
    <col min="8236" max="8448" width="11.5703125" style="17"/>
    <col min="8449" max="8449" width="1.85546875" style="17" customWidth="1"/>
    <col min="8450" max="8450" width="4.5703125" style="17" customWidth="1"/>
    <col min="8451" max="8451" width="8" style="17" customWidth="1"/>
    <col min="8452" max="8452" width="8.42578125" style="17" customWidth="1"/>
    <col min="8453" max="8455" width="4.5703125" style="17" customWidth="1"/>
    <col min="8456" max="8456" width="7.140625" style="17" customWidth="1"/>
    <col min="8457" max="8457" width="7.42578125" style="17" customWidth="1"/>
    <col min="8458" max="8458" width="7.85546875" style="17" customWidth="1"/>
    <col min="8459" max="8459" width="8.42578125" style="17" customWidth="1"/>
    <col min="8460" max="8460" width="4.5703125" style="17" customWidth="1"/>
    <col min="8461" max="8461" width="7.85546875" style="17" customWidth="1"/>
    <col min="8462" max="8462" width="7.42578125" style="17" customWidth="1"/>
    <col min="8463" max="8463" width="8.140625" style="17" customWidth="1"/>
    <col min="8464" max="8464" width="7.85546875" style="17" customWidth="1"/>
    <col min="8465" max="8465" width="4.5703125" style="17" customWidth="1"/>
    <col min="8466" max="8466" width="4.85546875" style="17" customWidth="1"/>
    <col min="8467" max="8467" width="9.140625" style="17" customWidth="1"/>
    <col min="8468" max="8468" width="7" style="17" customWidth="1"/>
    <col min="8469" max="8469" width="8.42578125" style="17" customWidth="1"/>
    <col min="8470" max="8470" width="9" style="17" customWidth="1"/>
    <col min="8471" max="8473" width="4.5703125" style="17" customWidth="1"/>
    <col min="8474" max="8474" width="7.140625" style="17" customWidth="1"/>
    <col min="8475" max="8475" width="8.5703125" style="17" customWidth="1"/>
    <col min="8476" max="8479" width="4.5703125" style="17" customWidth="1"/>
    <col min="8480" max="8481" width="11.5703125" style="17"/>
    <col min="8482" max="8482" width="7.140625" style="17" customWidth="1"/>
    <col min="8483" max="8483" width="7.42578125" style="17" customWidth="1"/>
    <col min="8484" max="8484" width="6.5703125" style="17" customWidth="1"/>
    <col min="8485" max="8485" width="8.140625" style="17" customWidth="1"/>
    <col min="8486" max="8486" width="9.140625" style="17" customWidth="1"/>
    <col min="8487" max="8487" width="11.5703125" style="17"/>
    <col min="8488" max="8488" width="4.42578125" style="17" customWidth="1"/>
    <col min="8489" max="8489" width="4.85546875" style="17" customWidth="1"/>
    <col min="8490" max="8490" width="3.5703125" style="17" customWidth="1"/>
    <col min="8491" max="8491" width="4.42578125" style="17" customWidth="1"/>
    <col min="8492" max="8704" width="11.5703125" style="17"/>
    <col min="8705" max="8705" width="1.85546875" style="17" customWidth="1"/>
    <col min="8706" max="8706" width="4.5703125" style="17" customWidth="1"/>
    <col min="8707" max="8707" width="8" style="17" customWidth="1"/>
    <col min="8708" max="8708" width="8.42578125" style="17" customWidth="1"/>
    <col min="8709" max="8711" width="4.5703125" style="17" customWidth="1"/>
    <col min="8712" max="8712" width="7.140625" style="17" customWidth="1"/>
    <col min="8713" max="8713" width="7.42578125" style="17" customWidth="1"/>
    <col min="8714" max="8714" width="7.85546875" style="17" customWidth="1"/>
    <col min="8715" max="8715" width="8.42578125" style="17" customWidth="1"/>
    <col min="8716" max="8716" width="4.5703125" style="17" customWidth="1"/>
    <col min="8717" max="8717" width="7.85546875" style="17" customWidth="1"/>
    <col min="8718" max="8718" width="7.42578125" style="17" customWidth="1"/>
    <col min="8719" max="8719" width="8.140625" style="17" customWidth="1"/>
    <col min="8720" max="8720" width="7.85546875" style="17" customWidth="1"/>
    <col min="8721" max="8721" width="4.5703125" style="17" customWidth="1"/>
    <col min="8722" max="8722" width="4.85546875" style="17" customWidth="1"/>
    <col min="8723" max="8723" width="9.140625" style="17" customWidth="1"/>
    <col min="8724" max="8724" width="7" style="17" customWidth="1"/>
    <col min="8725" max="8725" width="8.42578125" style="17" customWidth="1"/>
    <col min="8726" max="8726" width="9" style="17" customWidth="1"/>
    <col min="8727" max="8729" width="4.5703125" style="17" customWidth="1"/>
    <col min="8730" max="8730" width="7.140625" style="17" customWidth="1"/>
    <col min="8731" max="8731" width="8.5703125" style="17" customWidth="1"/>
    <col min="8732" max="8735" width="4.5703125" style="17" customWidth="1"/>
    <col min="8736" max="8737" width="11.5703125" style="17"/>
    <col min="8738" max="8738" width="7.140625" style="17" customWidth="1"/>
    <col min="8739" max="8739" width="7.42578125" style="17" customWidth="1"/>
    <col min="8740" max="8740" width="6.5703125" style="17" customWidth="1"/>
    <col min="8741" max="8741" width="8.140625" style="17" customWidth="1"/>
    <col min="8742" max="8742" width="9.140625" style="17" customWidth="1"/>
    <col min="8743" max="8743" width="11.5703125" style="17"/>
    <col min="8744" max="8744" width="4.42578125" style="17" customWidth="1"/>
    <col min="8745" max="8745" width="4.85546875" style="17" customWidth="1"/>
    <col min="8746" max="8746" width="3.5703125" style="17" customWidth="1"/>
    <col min="8747" max="8747" width="4.42578125" style="17" customWidth="1"/>
    <col min="8748" max="8960" width="11.5703125" style="17"/>
    <col min="8961" max="8961" width="1.85546875" style="17" customWidth="1"/>
    <col min="8962" max="8962" width="4.5703125" style="17" customWidth="1"/>
    <col min="8963" max="8963" width="8" style="17" customWidth="1"/>
    <col min="8964" max="8964" width="8.42578125" style="17" customWidth="1"/>
    <col min="8965" max="8967" width="4.5703125" style="17" customWidth="1"/>
    <col min="8968" max="8968" width="7.140625" style="17" customWidth="1"/>
    <col min="8969" max="8969" width="7.42578125" style="17" customWidth="1"/>
    <col min="8970" max="8970" width="7.85546875" style="17" customWidth="1"/>
    <col min="8971" max="8971" width="8.42578125" style="17" customWidth="1"/>
    <col min="8972" max="8972" width="4.5703125" style="17" customWidth="1"/>
    <col min="8973" max="8973" width="7.85546875" style="17" customWidth="1"/>
    <col min="8974" max="8974" width="7.42578125" style="17" customWidth="1"/>
    <col min="8975" max="8975" width="8.140625" style="17" customWidth="1"/>
    <col min="8976" max="8976" width="7.85546875" style="17" customWidth="1"/>
    <col min="8977" max="8977" width="4.5703125" style="17" customWidth="1"/>
    <col min="8978" max="8978" width="4.85546875" style="17" customWidth="1"/>
    <col min="8979" max="8979" width="9.140625" style="17" customWidth="1"/>
    <col min="8980" max="8980" width="7" style="17" customWidth="1"/>
    <col min="8981" max="8981" width="8.42578125" style="17" customWidth="1"/>
    <col min="8982" max="8982" width="9" style="17" customWidth="1"/>
    <col min="8983" max="8985" width="4.5703125" style="17" customWidth="1"/>
    <col min="8986" max="8986" width="7.140625" style="17" customWidth="1"/>
    <col min="8987" max="8987" width="8.5703125" style="17" customWidth="1"/>
    <col min="8988" max="8991" width="4.5703125" style="17" customWidth="1"/>
    <col min="8992" max="8993" width="11.5703125" style="17"/>
    <col min="8994" max="8994" width="7.140625" style="17" customWidth="1"/>
    <col min="8995" max="8995" width="7.42578125" style="17" customWidth="1"/>
    <col min="8996" max="8996" width="6.5703125" style="17" customWidth="1"/>
    <col min="8997" max="8997" width="8.140625" style="17" customWidth="1"/>
    <col min="8998" max="8998" width="9.140625" style="17" customWidth="1"/>
    <col min="8999" max="8999" width="11.5703125" style="17"/>
    <col min="9000" max="9000" width="4.42578125" style="17" customWidth="1"/>
    <col min="9001" max="9001" width="4.85546875" style="17" customWidth="1"/>
    <col min="9002" max="9002" width="3.5703125" style="17" customWidth="1"/>
    <col min="9003" max="9003" width="4.42578125" style="17" customWidth="1"/>
    <col min="9004" max="9216" width="11.5703125" style="17"/>
    <col min="9217" max="9217" width="1.85546875" style="17" customWidth="1"/>
    <col min="9218" max="9218" width="4.5703125" style="17" customWidth="1"/>
    <col min="9219" max="9219" width="8" style="17" customWidth="1"/>
    <col min="9220" max="9220" width="8.42578125" style="17" customWidth="1"/>
    <col min="9221" max="9223" width="4.5703125" style="17" customWidth="1"/>
    <col min="9224" max="9224" width="7.140625" style="17" customWidth="1"/>
    <col min="9225" max="9225" width="7.42578125" style="17" customWidth="1"/>
    <col min="9226" max="9226" width="7.85546875" style="17" customWidth="1"/>
    <col min="9227" max="9227" width="8.42578125" style="17" customWidth="1"/>
    <col min="9228" max="9228" width="4.5703125" style="17" customWidth="1"/>
    <col min="9229" max="9229" width="7.85546875" style="17" customWidth="1"/>
    <col min="9230" max="9230" width="7.42578125" style="17" customWidth="1"/>
    <col min="9231" max="9231" width="8.140625" style="17" customWidth="1"/>
    <col min="9232" max="9232" width="7.85546875" style="17" customWidth="1"/>
    <col min="9233" max="9233" width="4.5703125" style="17" customWidth="1"/>
    <col min="9234" max="9234" width="4.85546875" style="17" customWidth="1"/>
    <col min="9235" max="9235" width="9.140625" style="17" customWidth="1"/>
    <col min="9236" max="9236" width="7" style="17" customWidth="1"/>
    <col min="9237" max="9237" width="8.42578125" style="17" customWidth="1"/>
    <col min="9238" max="9238" width="9" style="17" customWidth="1"/>
    <col min="9239" max="9241" width="4.5703125" style="17" customWidth="1"/>
    <col min="9242" max="9242" width="7.140625" style="17" customWidth="1"/>
    <col min="9243" max="9243" width="8.5703125" style="17" customWidth="1"/>
    <col min="9244" max="9247" width="4.5703125" style="17" customWidth="1"/>
    <col min="9248" max="9249" width="11.5703125" style="17"/>
    <col min="9250" max="9250" width="7.140625" style="17" customWidth="1"/>
    <col min="9251" max="9251" width="7.42578125" style="17" customWidth="1"/>
    <col min="9252" max="9252" width="6.5703125" style="17" customWidth="1"/>
    <col min="9253" max="9253" width="8.140625" style="17" customWidth="1"/>
    <col min="9254" max="9254" width="9.140625" style="17" customWidth="1"/>
    <col min="9255" max="9255" width="11.5703125" style="17"/>
    <col min="9256" max="9256" width="4.42578125" style="17" customWidth="1"/>
    <col min="9257" max="9257" width="4.85546875" style="17" customWidth="1"/>
    <col min="9258" max="9258" width="3.5703125" style="17" customWidth="1"/>
    <col min="9259" max="9259" width="4.42578125" style="17" customWidth="1"/>
    <col min="9260" max="9472" width="11.5703125" style="17"/>
    <col min="9473" max="9473" width="1.85546875" style="17" customWidth="1"/>
    <col min="9474" max="9474" width="4.5703125" style="17" customWidth="1"/>
    <col min="9475" max="9475" width="8" style="17" customWidth="1"/>
    <col min="9476" max="9476" width="8.42578125" style="17" customWidth="1"/>
    <col min="9477" max="9479" width="4.5703125" style="17" customWidth="1"/>
    <col min="9480" max="9480" width="7.140625" style="17" customWidth="1"/>
    <col min="9481" max="9481" width="7.42578125" style="17" customWidth="1"/>
    <col min="9482" max="9482" width="7.85546875" style="17" customWidth="1"/>
    <col min="9483" max="9483" width="8.42578125" style="17" customWidth="1"/>
    <col min="9484" max="9484" width="4.5703125" style="17" customWidth="1"/>
    <col min="9485" max="9485" width="7.85546875" style="17" customWidth="1"/>
    <col min="9486" max="9486" width="7.42578125" style="17" customWidth="1"/>
    <col min="9487" max="9487" width="8.140625" style="17" customWidth="1"/>
    <col min="9488" max="9488" width="7.85546875" style="17" customWidth="1"/>
    <col min="9489" max="9489" width="4.5703125" style="17" customWidth="1"/>
    <col min="9490" max="9490" width="4.85546875" style="17" customWidth="1"/>
    <col min="9491" max="9491" width="9.140625" style="17" customWidth="1"/>
    <col min="9492" max="9492" width="7" style="17" customWidth="1"/>
    <col min="9493" max="9493" width="8.42578125" style="17" customWidth="1"/>
    <col min="9494" max="9494" width="9" style="17" customWidth="1"/>
    <col min="9495" max="9497" width="4.5703125" style="17" customWidth="1"/>
    <col min="9498" max="9498" width="7.140625" style="17" customWidth="1"/>
    <col min="9499" max="9499" width="8.5703125" style="17" customWidth="1"/>
    <col min="9500" max="9503" width="4.5703125" style="17" customWidth="1"/>
    <col min="9504" max="9505" width="11.5703125" style="17"/>
    <col min="9506" max="9506" width="7.140625" style="17" customWidth="1"/>
    <col min="9507" max="9507" width="7.42578125" style="17" customWidth="1"/>
    <col min="9508" max="9508" width="6.5703125" style="17" customWidth="1"/>
    <col min="9509" max="9509" width="8.140625" style="17" customWidth="1"/>
    <col min="9510" max="9510" width="9.140625" style="17" customWidth="1"/>
    <col min="9511" max="9511" width="11.5703125" style="17"/>
    <col min="9512" max="9512" width="4.42578125" style="17" customWidth="1"/>
    <col min="9513" max="9513" width="4.85546875" style="17" customWidth="1"/>
    <col min="9514" max="9514" width="3.5703125" style="17" customWidth="1"/>
    <col min="9515" max="9515" width="4.42578125" style="17" customWidth="1"/>
    <col min="9516" max="9728" width="11.5703125" style="17"/>
    <col min="9729" max="9729" width="1.85546875" style="17" customWidth="1"/>
    <col min="9730" max="9730" width="4.5703125" style="17" customWidth="1"/>
    <col min="9731" max="9731" width="8" style="17" customWidth="1"/>
    <col min="9732" max="9732" width="8.42578125" style="17" customWidth="1"/>
    <col min="9733" max="9735" width="4.5703125" style="17" customWidth="1"/>
    <col min="9736" max="9736" width="7.140625" style="17" customWidth="1"/>
    <col min="9737" max="9737" width="7.42578125" style="17" customWidth="1"/>
    <col min="9738" max="9738" width="7.85546875" style="17" customWidth="1"/>
    <col min="9739" max="9739" width="8.42578125" style="17" customWidth="1"/>
    <col min="9740" max="9740" width="4.5703125" style="17" customWidth="1"/>
    <col min="9741" max="9741" width="7.85546875" style="17" customWidth="1"/>
    <col min="9742" max="9742" width="7.42578125" style="17" customWidth="1"/>
    <col min="9743" max="9743" width="8.140625" style="17" customWidth="1"/>
    <col min="9744" max="9744" width="7.85546875" style="17" customWidth="1"/>
    <col min="9745" max="9745" width="4.5703125" style="17" customWidth="1"/>
    <col min="9746" max="9746" width="4.85546875" style="17" customWidth="1"/>
    <col min="9747" max="9747" width="9.140625" style="17" customWidth="1"/>
    <col min="9748" max="9748" width="7" style="17" customWidth="1"/>
    <col min="9749" max="9749" width="8.42578125" style="17" customWidth="1"/>
    <col min="9750" max="9750" width="9" style="17" customWidth="1"/>
    <col min="9751" max="9753" width="4.5703125" style="17" customWidth="1"/>
    <col min="9754" max="9754" width="7.140625" style="17" customWidth="1"/>
    <col min="9755" max="9755" width="8.5703125" style="17" customWidth="1"/>
    <col min="9756" max="9759" width="4.5703125" style="17" customWidth="1"/>
    <col min="9760" max="9761" width="11.5703125" style="17"/>
    <col min="9762" max="9762" width="7.140625" style="17" customWidth="1"/>
    <col min="9763" max="9763" width="7.42578125" style="17" customWidth="1"/>
    <col min="9764" max="9764" width="6.5703125" style="17" customWidth="1"/>
    <col min="9765" max="9765" width="8.140625" style="17" customWidth="1"/>
    <col min="9766" max="9766" width="9.140625" style="17" customWidth="1"/>
    <col min="9767" max="9767" width="11.5703125" style="17"/>
    <col min="9768" max="9768" width="4.42578125" style="17" customWidth="1"/>
    <col min="9769" max="9769" width="4.85546875" style="17" customWidth="1"/>
    <col min="9770" max="9770" width="3.5703125" style="17" customWidth="1"/>
    <col min="9771" max="9771" width="4.42578125" style="17" customWidth="1"/>
    <col min="9772" max="9984" width="11.5703125" style="17"/>
    <col min="9985" max="9985" width="1.85546875" style="17" customWidth="1"/>
    <col min="9986" max="9986" width="4.5703125" style="17" customWidth="1"/>
    <col min="9987" max="9987" width="8" style="17" customWidth="1"/>
    <col min="9988" max="9988" width="8.42578125" style="17" customWidth="1"/>
    <col min="9989" max="9991" width="4.5703125" style="17" customWidth="1"/>
    <col min="9992" max="9992" width="7.140625" style="17" customWidth="1"/>
    <col min="9993" max="9993" width="7.42578125" style="17" customWidth="1"/>
    <col min="9994" max="9994" width="7.85546875" style="17" customWidth="1"/>
    <col min="9995" max="9995" width="8.42578125" style="17" customWidth="1"/>
    <col min="9996" max="9996" width="4.5703125" style="17" customWidth="1"/>
    <col min="9997" max="9997" width="7.85546875" style="17" customWidth="1"/>
    <col min="9998" max="9998" width="7.42578125" style="17" customWidth="1"/>
    <col min="9999" max="9999" width="8.140625" style="17" customWidth="1"/>
    <col min="10000" max="10000" width="7.85546875" style="17" customWidth="1"/>
    <col min="10001" max="10001" width="4.5703125" style="17" customWidth="1"/>
    <col min="10002" max="10002" width="4.85546875" style="17" customWidth="1"/>
    <col min="10003" max="10003" width="9.140625" style="17" customWidth="1"/>
    <col min="10004" max="10004" width="7" style="17" customWidth="1"/>
    <col min="10005" max="10005" width="8.42578125" style="17" customWidth="1"/>
    <col min="10006" max="10006" width="9" style="17" customWidth="1"/>
    <col min="10007" max="10009" width="4.5703125" style="17" customWidth="1"/>
    <col min="10010" max="10010" width="7.140625" style="17" customWidth="1"/>
    <col min="10011" max="10011" width="8.5703125" style="17" customWidth="1"/>
    <col min="10012" max="10015" width="4.5703125" style="17" customWidth="1"/>
    <col min="10016" max="10017" width="11.5703125" style="17"/>
    <col min="10018" max="10018" width="7.140625" style="17" customWidth="1"/>
    <col min="10019" max="10019" width="7.42578125" style="17" customWidth="1"/>
    <col min="10020" max="10020" width="6.5703125" style="17" customWidth="1"/>
    <col min="10021" max="10021" width="8.140625" style="17" customWidth="1"/>
    <col min="10022" max="10022" width="9.140625" style="17" customWidth="1"/>
    <col min="10023" max="10023" width="11.5703125" style="17"/>
    <col min="10024" max="10024" width="4.42578125" style="17" customWidth="1"/>
    <col min="10025" max="10025" width="4.85546875" style="17" customWidth="1"/>
    <col min="10026" max="10026" width="3.5703125" style="17" customWidth="1"/>
    <col min="10027" max="10027" width="4.42578125" style="17" customWidth="1"/>
    <col min="10028" max="10240" width="11.5703125" style="17"/>
    <col min="10241" max="10241" width="1.85546875" style="17" customWidth="1"/>
    <col min="10242" max="10242" width="4.5703125" style="17" customWidth="1"/>
    <col min="10243" max="10243" width="8" style="17" customWidth="1"/>
    <col min="10244" max="10244" width="8.42578125" style="17" customWidth="1"/>
    <col min="10245" max="10247" width="4.5703125" style="17" customWidth="1"/>
    <col min="10248" max="10248" width="7.140625" style="17" customWidth="1"/>
    <col min="10249" max="10249" width="7.42578125" style="17" customWidth="1"/>
    <col min="10250" max="10250" width="7.85546875" style="17" customWidth="1"/>
    <col min="10251" max="10251" width="8.42578125" style="17" customWidth="1"/>
    <col min="10252" max="10252" width="4.5703125" style="17" customWidth="1"/>
    <col min="10253" max="10253" width="7.85546875" style="17" customWidth="1"/>
    <col min="10254" max="10254" width="7.42578125" style="17" customWidth="1"/>
    <col min="10255" max="10255" width="8.140625" style="17" customWidth="1"/>
    <col min="10256" max="10256" width="7.85546875" style="17" customWidth="1"/>
    <col min="10257" max="10257" width="4.5703125" style="17" customWidth="1"/>
    <col min="10258" max="10258" width="4.85546875" style="17" customWidth="1"/>
    <col min="10259" max="10259" width="9.140625" style="17" customWidth="1"/>
    <col min="10260" max="10260" width="7" style="17" customWidth="1"/>
    <col min="10261" max="10261" width="8.42578125" style="17" customWidth="1"/>
    <col min="10262" max="10262" width="9" style="17" customWidth="1"/>
    <col min="10263" max="10265" width="4.5703125" style="17" customWidth="1"/>
    <col min="10266" max="10266" width="7.140625" style="17" customWidth="1"/>
    <col min="10267" max="10267" width="8.5703125" style="17" customWidth="1"/>
    <col min="10268" max="10271" width="4.5703125" style="17" customWidth="1"/>
    <col min="10272" max="10273" width="11.5703125" style="17"/>
    <col min="10274" max="10274" width="7.140625" style="17" customWidth="1"/>
    <col min="10275" max="10275" width="7.42578125" style="17" customWidth="1"/>
    <col min="10276" max="10276" width="6.5703125" style="17" customWidth="1"/>
    <col min="10277" max="10277" width="8.140625" style="17" customWidth="1"/>
    <col min="10278" max="10278" width="9.140625" style="17" customWidth="1"/>
    <col min="10279" max="10279" width="11.5703125" style="17"/>
    <col min="10280" max="10280" width="4.42578125" style="17" customWidth="1"/>
    <col min="10281" max="10281" width="4.85546875" style="17" customWidth="1"/>
    <col min="10282" max="10282" width="3.5703125" style="17" customWidth="1"/>
    <col min="10283" max="10283" width="4.42578125" style="17" customWidth="1"/>
    <col min="10284" max="10496" width="11.5703125" style="17"/>
    <col min="10497" max="10497" width="1.85546875" style="17" customWidth="1"/>
    <col min="10498" max="10498" width="4.5703125" style="17" customWidth="1"/>
    <col min="10499" max="10499" width="8" style="17" customWidth="1"/>
    <col min="10500" max="10500" width="8.42578125" style="17" customWidth="1"/>
    <col min="10501" max="10503" width="4.5703125" style="17" customWidth="1"/>
    <col min="10504" max="10504" width="7.140625" style="17" customWidth="1"/>
    <col min="10505" max="10505" width="7.42578125" style="17" customWidth="1"/>
    <col min="10506" max="10506" width="7.85546875" style="17" customWidth="1"/>
    <col min="10507" max="10507" width="8.42578125" style="17" customWidth="1"/>
    <col min="10508" max="10508" width="4.5703125" style="17" customWidth="1"/>
    <col min="10509" max="10509" width="7.85546875" style="17" customWidth="1"/>
    <col min="10510" max="10510" width="7.42578125" style="17" customWidth="1"/>
    <col min="10511" max="10511" width="8.140625" style="17" customWidth="1"/>
    <col min="10512" max="10512" width="7.85546875" style="17" customWidth="1"/>
    <col min="10513" max="10513" width="4.5703125" style="17" customWidth="1"/>
    <col min="10514" max="10514" width="4.85546875" style="17" customWidth="1"/>
    <col min="10515" max="10515" width="9.140625" style="17" customWidth="1"/>
    <col min="10516" max="10516" width="7" style="17" customWidth="1"/>
    <col min="10517" max="10517" width="8.42578125" style="17" customWidth="1"/>
    <col min="10518" max="10518" width="9" style="17" customWidth="1"/>
    <col min="10519" max="10521" width="4.5703125" style="17" customWidth="1"/>
    <col min="10522" max="10522" width="7.140625" style="17" customWidth="1"/>
    <col min="10523" max="10523" width="8.5703125" style="17" customWidth="1"/>
    <col min="10524" max="10527" width="4.5703125" style="17" customWidth="1"/>
    <col min="10528" max="10529" width="11.5703125" style="17"/>
    <col min="10530" max="10530" width="7.140625" style="17" customWidth="1"/>
    <col min="10531" max="10531" width="7.42578125" style="17" customWidth="1"/>
    <col min="10532" max="10532" width="6.5703125" style="17" customWidth="1"/>
    <col min="10533" max="10533" width="8.140625" style="17" customWidth="1"/>
    <col min="10534" max="10534" width="9.140625" style="17" customWidth="1"/>
    <col min="10535" max="10535" width="11.5703125" style="17"/>
    <col min="10536" max="10536" width="4.42578125" style="17" customWidth="1"/>
    <col min="10537" max="10537" width="4.85546875" style="17" customWidth="1"/>
    <col min="10538" max="10538" width="3.5703125" style="17" customWidth="1"/>
    <col min="10539" max="10539" width="4.42578125" style="17" customWidth="1"/>
    <col min="10540" max="10752" width="11.5703125" style="17"/>
    <col min="10753" max="10753" width="1.85546875" style="17" customWidth="1"/>
    <col min="10754" max="10754" width="4.5703125" style="17" customWidth="1"/>
    <col min="10755" max="10755" width="8" style="17" customWidth="1"/>
    <col min="10756" max="10756" width="8.42578125" style="17" customWidth="1"/>
    <col min="10757" max="10759" width="4.5703125" style="17" customWidth="1"/>
    <col min="10760" max="10760" width="7.140625" style="17" customWidth="1"/>
    <col min="10761" max="10761" width="7.42578125" style="17" customWidth="1"/>
    <col min="10762" max="10762" width="7.85546875" style="17" customWidth="1"/>
    <col min="10763" max="10763" width="8.42578125" style="17" customWidth="1"/>
    <col min="10764" max="10764" width="4.5703125" style="17" customWidth="1"/>
    <col min="10765" max="10765" width="7.85546875" style="17" customWidth="1"/>
    <col min="10766" max="10766" width="7.42578125" style="17" customWidth="1"/>
    <col min="10767" max="10767" width="8.140625" style="17" customWidth="1"/>
    <col min="10768" max="10768" width="7.85546875" style="17" customWidth="1"/>
    <col min="10769" max="10769" width="4.5703125" style="17" customWidth="1"/>
    <col min="10770" max="10770" width="4.85546875" style="17" customWidth="1"/>
    <col min="10771" max="10771" width="9.140625" style="17" customWidth="1"/>
    <col min="10772" max="10772" width="7" style="17" customWidth="1"/>
    <col min="10773" max="10773" width="8.42578125" style="17" customWidth="1"/>
    <col min="10774" max="10774" width="9" style="17" customWidth="1"/>
    <col min="10775" max="10777" width="4.5703125" style="17" customWidth="1"/>
    <col min="10778" max="10778" width="7.140625" style="17" customWidth="1"/>
    <col min="10779" max="10779" width="8.5703125" style="17" customWidth="1"/>
    <col min="10780" max="10783" width="4.5703125" style="17" customWidth="1"/>
    <col min="10784" max="10785" width="11.5703125" style="17"/>
    <col min="10786" max="10786" width="7.140625" style="17" customWidth="1"/>
    <col min="10787" max="10787" width="7.42578125" style="17" customWidth="1"/>
    <col min="10788" max="10788" width="6.5703125" style="17" customWidth="1"/>
    <col min="10789" max="10789" width="8.140625" style="17" customWidth="1"/>
    <col min="10790" max="10790" width="9.140625" style="17" customWidth="1"/>
    <col min="10791" max="10791" width="11.5703125" style="17"/>
    <col min="10792" max="10792" width="4.42578125" style="17" customWidth="1"/>
    <col min="10793" max="10793" width="4.85546875" style="17" customWidth="1"/>
    <col min="10794" max="10794" width="3.5703125" style="17" customWidth="1"/>
    <col min="10795" max="10795" width="4.42578125" style="17" customWidth="1"/>
    <col min="10796" max="11008" width="11.5703125" style="17"/>
    <col min="11009" max="11009" width="1.85546875" style="17" customWidth="1"/>
    <col min="11010" max="11010" width="4.5703125" style="17" customWidth="1"/>
    <col min="11011" max="11011" width="8" style="17" customWidth="1"/>
    <col min="11012" max="11012" width="8.42578125" style="17" customWidth="1"/>
    <col min="11013" max="11015" width="4.5703125" style="17" customWidth="1"/>
    <col min="11016" max="11016" width="7.140625" style="17" customWidth="1"/>
    <col min="11017" max="11017" width="7.42578125" style="17" customWidth="1"/>
    <col min="11018" max="11018" width="7.85546875" style="17" customWidth="1"/>
    <col min="11019" max="11019" width="8.42578125" style="17" customWidth="1"/>
    <col min="11020" max="11020" width="4.5703125" style="17" customWidth="1"/>
    <col min="11021" max="11021" width="7.85546875" style="17" customWidth="1"/>
    <col min="11022" max="11022" width="7.42578125" style="17" customWidth="1"/>
    <col min="11023" max="11023" width="8.140625" style="17" customWidth="1"/>
    <col min="11024" max="11024" width="7.85546875" style="17" customWidth="1"/>
    <col min="11025" max="11025" width="4.5703125" style="17" customWidth="1"/>
    <col min="11026" max="11026" width="4.85546875" style="17" customWidth="1"/>
    <col min="11027" max="11027" width="9.140625" style="17" customWidth="1"/>
    <col min="11028" max="11028" width="7" style="17" customWidth="1"/>
    <col min="11029" max="11029" width="8.42578125" style="17" customWidth="1"/>
    <col min="11030" max="11030" width="9" style="17" customWidth="1"/>
    <col min="11031" max="11033" width="4.5703125" style="17" customWidth="1"/>
    <col min="11034" max="11034" width="7.140625" style="17" customWidth="1"/>
    <col min="11035" max="11035" width="8.5703125" style="17" customWidth="1"/>
    <col min="11036" max="11039" width="4.5703125" style="17" customWidth="1"/>
    <col min="11040" max="11041" width="11.5703125" style="17"/>
    <col min="11042" max="11042" width="7.140625" style="17" customWidth="1"/>
    <col min="11043" max="11043" width="7.42578125" style="17" customWidth="1"/>
    <col min="11044" max="11044" width="6.5703125" style="17" customWidth="1"/>
    <col min="11045" max="11045" width="8.140625" style="17" customWidth="1"/>
    <col min="11046" max="11046" width="9.140625" style="17" customWidth="1"/>
    <col min="11047" max="11047" width="11.5703125" style="17"/>
    <col min="11048" max="11048" width="4.42578125" style="17" customWidth="1"/>
    <col min="11049" max="11049" width="4.85546875" style="17" customWidth="1"/>
    <col min="11050" max="11050" width="3.5703125" style="17" customWidth="1"/>
    <col min="11051" max="11051" width="4.42578125" style="17" customWidth="1"/>
    <col min="11052" max="11264" width="11.5703125" style="17"/>
    <col min="11265" max="11265" width="1.85546875" style="17" customWidth="1"/>
    <col min="11266" max="11266" width="4.5703125" style="17" customWidth="1"/>
    <col min="11267" max="11267" width="8" style="17" customWidth="1"/>
    <col min="11268" max="11268" width="8.42578125" style="17" customWidth="1"/>
    <col min="11269" max="11271" width="4.5703125" style="17" customWidth="1"/>
    <col min="11272" max="11272" width="7.140625" style="17" customWidth="1"/>
    <col min="11273" max="11273" width="7.42578125" style="17" customWidth="1"/>
    <col min="11274" max="11274" width="7.85546875" style="17" customWidth="1"/>
    <col min="11275" max="11275" width="8.42578125" style="17" customWidth="1"/>
    <col min="11276" max="11276" width="4.5703125" style="17" customWidth="1"/>
    <col min="11277" max="11277" width="7.85546875" style="17" customWidth="1"/>
    <col min="11278" max="11278" width="7.42578125" style="17" customWidth="1"/>
    <col min="11279" max="11279" width="8.140625" style="17" customWidth="1"/>
    <col min="11280" max="11280" width="7.85546875" style="17" customWidth="1"/>
    <col min="11281" max="11281" width="4.5703125" style="17" customWidth="1"/>
    <col min="11282" max="11282" width="4.85546875" style="17" customWidth="1"/>
    <col min="11283" max="11283" width="9.140625" style="17" customWidth="1"/>
    <col min="11284" max="11284" width="7" style="17" customWidth="1"/>
    <col min="11285" max="11285" width="8.42578125" style="17" customWidth="1"/>
    <col min="11286" max="11286" width="9" style="17" customWidth="1"/>
    <col min="11287" max="11289" width="4.5703125" style="17" customWidth="1"/>
    <col min="11290" max="11290" width="7.140625" style="17" customWidth="1"/>
    <col min="11291" max="11291" width="8.5703125" style="17" customWidth="1"/>
    <col min="11292" max="11295" width="4.5703125" style="17" customWidth="1"/>
    <col min="11296" max="11297" width="11.5703125" style="17"/>
    <col min="11298" max="11298" width="7.140625" style="17" customWidth="1"/>
    <col min="11299" max="11299" width="7.42578125" style="17" customWidth="1"/>
    <col min="11300" max="11300" width="6.5703125" style="17" customWidth="1"/>
    <col min="11301" max="11301" width="8.140625" style="17" customWidth="1"/>
    <col min="11302" max="11302" width="9.140625" style="17" customWidth="1"/>
    <col min="11303" max="11303" width="11.5703125" style="17"/>
    <col min="11304" max="11304" width="4.42578125" style="17" customWidth="1"/>
    <col min="11305" max="11305" width="4.85546875" style="17" customWidth="1"/>
    <col min="11306" max="11306" width="3.5703125" style="17" customWidth="1"/>
    <col min="11307" max="11307" width="4.42578125" style="17" customWidth="1"/>
    <col min="11308" max="11520" width="11.5703125" style="17"/>
    <col min="11521" max="11521" width="1.85546875" style="17" customWidth="1"/>
    <col min="11522" max="11522" width="4.5703125" style="17" customWidth="1"/>
    <col min="11523" max="11523" width="8" style="17" customWidth="1"/>
    <col min="11524" max="11524" width="8.42578125" style="17" customWidth="1"/>
    <col min="11525" max="11527" width="4.5703125" style="17" customWidth="1"/>
    <col min="11528" max="11528" width="7.140625" style="17" customWidth="1"/>
    <col min="11529" max="11529" width="7.42578125" style="17" customWidth="1"/>
    <col min="11530" max="11530" width="7.85546875" style="17" customWidth="1"/>
    <col min="11531" max="11531" width="8.42578125" style="17" customWidth="1"/>
    <col min="11532" max="11532" width="4.5703125" style="17" customWidth="1"/>
    <col min="11533" max="11533" width="7.85546875" style="17" customWidth="1"/>
    <col min="11534" max="11534" width="7.42578125" style="17" customWidth="1"/>
    <col min="11535" max="11535" width="8.140625" style="17" customWidth="1"/>
    <col min="11536" max="11536" width="7.85546875" style="17" customWidth="1"/>
    <col min="11537" max="11537" width="4.5703125" style="17" customWidth="1"/>
    <col min="11538" max="11538" width="4.85546875" style="17" customWidth="1"/>
    <col min="11539" max="11539" width="9.140625" style="17" customWidth="1"/>
    <col min="11540" max="11540" width="7" style="17" customWidth="1"/>
    <col min="11541" max="11541" width="8.42578125" style="17" customWidth="1"/>
    <col min="11542" max="11542" width="9" style="17" customWidth="1"/>
    <col min="11543" max="11545" width="4.5703125" style="17" customWidth="1"/>
    <col min="11546" max="11546" width="7.140625" style="17" customWidth="1"/>
    <col min="11547" max="11547" width="8.5703125" style="17" customWidth="1"/>
    <col min="11548" max="11551" width="4.5703125" style="17" customWidth="1"/>
    <col min="11552" max="11553" width="11.5703125" style="17"/>
    <col min="11554" max="11554" width="7.140625" style="17" customWidth="1"/>
    <col min="11555" max="11555" width="7.42578125" style="17" customWidth="1"/>
    <col min="11556" max="11556" width="6.5703125" style="17" customWidth="1"/>
    <col min="11557" max="11557" width="8.140625" style="17" customWidth="1"/>
    <col min="11558" max="11558" width="9.140625" style="17" customWidth="1"/>
    <col min="11559" max="11559" width="11.5703125" style="17"/>
    <col min="11560" max="11560" width="4.42578125" style="17" customWidth="1"/>
    <col min="11561" max="11561" width="4.85546875" style="17" customWidth="1"/>
    <col min="11562" max="11562" width="3.5703125" style="17" customWidth="1"/>
    <col min="11563" max="11563" width="4.42578125" style="17" customWidth="1"/>
    <col min="11564" max="11776" width="11.5703125" style="17"/>
    <col min="11777" max="11777" width="1.85546875" style="17" customWidth="1"/>
    <col min="11778" max="11778" width="4.5703125" style="17" customWidth="1"/>
    <col min="11779" max="11779" width="8" style="17" customWidth="1"/>
    <col min="11780" max="11780" width="8.42578125" style="17" customWidth="1"/>
    <col min="11781" max="11783" width="4.5703125" style="17" customWidth="1"/>
    <col min="11784" max="11784" width="7.140625" style="17" customWidth="1"/>
    <col min="11785" max="11785" width="7.42578125" style="17" customWidth="1"/>
    <col min="11786" max="11786" width="7.85546875" style="17" customWidth="1"/>
    <col min="11787" max="11787" width="8.42578125" style="17" customWidth="1"/>
    <col min="11788" max="11788" width="4.5703125" style="17" customWidth="1"/>
    <col min="11789" max="11789" width="7.85546875" style="17" customWidth="1"/>
    <col min="11790" max="11790" width="7.42578125" style="17" customWidth="1"/>
    <col min="11791" max="11791" width="8.140625" style="17" customWidth="1"/>
    <col min="11792" max="11792" width="7.85546875" style="17" customWidth="1"/>
    <col min="11793" max="11793" width="4.5703125" style="17" customWidth="1"/>
    <col min="11794" max="11794" width="4.85546875" style="17" customWidth="1"/>
    <col min="11795" max="11795" width="9.140625" style="17" customWidth="1"/>
    <col min="11796" max="11796" width="7" style="17" customWidth="1"/>
    <col min="11797" max="11797" width="8.42578125" style="17" customWidth="1"/>
    <col min="11798" max="11798" width="9" style="17" customWidth="1"/>
    <col min="11799" max="11801" width="4.5703125" style="17" customWidth="1"/>
    <col min="11802" max="11802" width="7.140625" style="17" customWidth="1"/>
    <col min="11803" max="11803" width="8.5703125" style="17" customWidth="1"/>
    <col min="11804" max="11807" width="4.5703125" style="17" customWidth="1"/>
    <col min="11808" max="11809" width="11.5703125" style="17"/>
    <col min="11810" max="11810" width="7.140625" style="17" customWidth="1"/>
    <col min="11811" max="11811" width="7.42578125" style="17" customWidth="1"/>
    <col min="11812" max="11812" width="6.5703125" style="17" customWidth="1"/>
    <col min="11813" max="11813" width="8.140625" style="17" customWidth="1"/>
    <col min="11814" max="11814" width="9.140625" style="17" customWidth="1"/>
    <col min="11815" max="11815" width="11.5703125" style="17"/>
    <col min="11816" max="11816" width="4.42578125" style="17" customWidth="1"/>
    <col min="11817" max="11817" width="4.85546875" style="17" customWidth="1"/>
    <col min="11818" max="11818" width="3.5703125" style="17" customWidth="1"/>
    <col min="11819" max="11819" width="4.42578125" style="17" customWidth="1"/>
    <col min="11820" max="12032" width="11.5703125" style="17"/>
    <col min="12033" max="12033" width="1.85546875" style="17" customWidth="1"/>
    <col min="12034" max="12034" width="4.5703125" style="17" customWidth="1"/>
    <col min="12035" max="12035" width="8" style="17" customWidth="1"/>
    <col min="12036" max="12036" width="8.42578125" style="17" customWidth="1"/>
    <col min="12037" max="12039" width="4.5703125" style="17" customWidth="1"/>
    <col min="12040" max="12040" width="7.140625" style="17" customWidth="1"/>
    <col min="12041" max="12041" width="7.42578125" style="17" customWidth="1"/>
    <col min="12042" max="12042" width="7.85546875" style="17" customWidth="1"/>
    <col min="12043" max="12043" width="8.42578125" style="17" customWidth="1"/>
    <col min="12044" max="12044" width="4.5703125" style="17" customWidth="1"/>
    <col min="12045" max="12045" width="7.85546875" style="17" customWidth="1"/>
    <col min="12046" max="12046" width="7.42578125" style="17" customWidth="1"/>
    <col min="12047" max="12047" width="8.140625" style="17" customWidth="1"/>
    <col min="12048" max="12048" width="7.85546875" style="17" customWidth="1"/>
    <col min="12049" max="12049" width="4.5703125" style="17" customWidth="1"/>
    <col min="12050" max="12050" width="4.85546875" style="17" customWidth="1"/>
    <col min="12051" max="12051" width="9.140625" style="17" customWidth="1"/>
    <col min="12052" max="12052" width="7" style="17" customWidth="1"/>
    <col min="12053" max="12053" width="8.42578125" style="17" customWidth="1"/>
    <col min="12054" max="12054" width="9" style="17" customWidth="1"/>
    <col min="12055" max="12057" width="4.5703125" style="17" customWidth="1"/>
    <col min="12058" max="12058" width="7.140625" style="17" customWidth="1"/>
    <col min="12059" max="12059" width="8.5703125" style="17" customWidth="1"/>
    <col min="12060" max="12063" width="4.5703125" style="17" customWidth="1"/>
    <col min="12064" max="12065" width="11.5703125" style="17"/>
    <col min="12066" max="12066" width="7.140625" style="17" customWidth="1"/>
    <col min="12067" max="12067" width="7.42578125" style="17" customWidth="1"/>
    <col min="12068" max="12068" width="6.5703125" style="17" customWidth="1"/>
    <col min="12069" max="12069" width="8.140625" style="17" customWidth="1"/>
    <col min="12070" max="12070" width="9.140625" style="17" customWidth="1"/>
    <col min="12071" max="12071" width="11.5703125" style="17"/>
    <col min="12072" max="12072" width="4.42578125" style="17" customWidth="1"/>
    <col min="12073" max="12073" width="4.85546875" style="17" customWidth="1"/>
    <col min="12074" max="12074" width="3.5703125" style="17" customWidth="1"/>
    <col min="12075" max="12075" width="4.42578125" style="17" customWidth="1"/>
    <col min="12076" max="12288" width="11.5703125" style="17"/>
    <col min="12289" max="12289" width="1.85546875" style="17" customWidth="1"/>
    <col min="12290" max="12290" width="4.5703125" style="17" customWidth="1"/>
    <col min="12291" max="12291" width="8" style="17" customWidth="1"/>
    <col min="12292" max="12292" width="8.42578125" style="17" customWidth="1"/>
    <col min="12293" max="12295" width="4.5703125" style="17" customWidth="1"/>
    <col min="12296" max="12296" width="7.140625" style="17" customWidth="1"/>
    <col min="12297" max="12297" width="7.42578125" style="17" customWidth="1"/>
    <col min="12298" max="12298" width="7.85546875" style="17" customWidth="1"/>
    <col min="12299" max="12299" width="8.42578125" style="17" customWidth="1"/>
    <col min="12300" max="12300" width="4.5703125" style="17" customWidth="1"/>
    <col min="12301" max="12301" width="7.85546875" style="17" customWidth="1"/>
    <col min="12302" max="12302" width="7.42578125" style="17" customWidth="1"/>
    <col min="12303" max="12303" width="8.140625" style="17" customWidth="1"/>
    <col min="12304" max="12304" width="7.85546875" style="17" customWidth="1"/>
    <col min="12305" max="12305" width="4.5703125" style="17" customWidth="1"/>
    <col min="12306" max="12306" width="4.85546875" style="17" customWidth="1"/>
    <col min="12307" max="12307" width="9.140625" style="17" customWidth="1"/>
    <col min="12308" max="12308" width="7" style="17" customWidth="1"/>
    <col min="12309" max="12309" width="8.42578125" style="17" customWidth="1"/>
    <col min="12310" max="12310" width="9" style="17" customWidth="1"/>
    <col min="12311" max="12313" width="4.5703125" style="17" customWidth="1"/>
    <col min="12314" max="12314" width="7.140625" style="17" customWidth="1"/>
    <col min="12315" max="12315" width="8.5703125" style="17" customWidth="1"/>
    <col min="12316" max="12319" width="4.5703125" style="17" customWidth="1"/>
    <col min="12320" max="12321" width="11.5703125" style="17"/>
    <col min="12322" max="12322" width="7.140625" style="17" customWidth="1"/>
    <col min="12323" max="12323" width="7.42578125" style="17" customWidth="1"/>
    <col min="12324" max="12324" width="6.5703125" style="17" customWidth="1"/>
    <col min="12325" max="12325" width="8.140625" style="17" customWidth="1"/>
    <col min="12326" max="12326" width="9.140625" style="17" customWidth="1"/>
    <col min="12327" max="12327" width="11.5703125" style="17"/>
    <col min="12328" max="12328" width="4.42578125" style="17" customWidth="1"/>
    <col min="12329" max="12329" width="4.85546875" style="17" customWidth="1"/>
    <col min="12330" max="12330" width="3.5703125" style="17" customWidth="1"/>
    <col min="12331" max="12331" width="4.42578125" style="17" customWidth="1"/>
    <col min="12332" max="12544" width="11.5703125" style="17"/>
    <col min="12545" max="12545" width="1.85546875" style="17" customWidth="1"/>
    <col min="12546" max="12546" width="4.5703125" style="17" customWidth="1"/>
    <col min="12547" max="12547" width="8" style="17" customWidth="1"/>
    <col min="12548" max="12548" width="8.42578125" style="17" customWidth="1"/>
    <col min="12549" max="12551" width="4.5703125" style="17" customWidth="1"/>
    <col min="12552" max="12552" width="7.140625" style="17" customWidth="1"/>
    <col min="12553" max="12553" width="7.42578125" style="17" customWidth="1"/>
    <col min="12554" max="12554" width="7.85546875" style="17" customWidth="1"/>
    <col min="12555" max="12555" width="8.42578125" style="17" customWidth="1"/>
    <col min="12556" max="12556" width="4.5703125" style="17" customWidth="1"/>
    <col min="12557" max="12557" width="7.85546875" style="17" customWidth="1"/>
    <col min="12558" max="12558" width="7.42578125" style="17" customWidth="1"/>
    <col min="12559" max="12559" width="8.140625" style="17" customWidth="1"/>
    <col min="12560" max="12560" width="7.85546875" style="17" customWidth="1"/>
    <col min="12561" max="12561" width="4.5703125" style="17" customWidth="1"/>
    <col min="12562" max="12562" width="4.85546875" style="17" customWidth="1"/>
    <col min="12563" max="12563" width="9.140625" style="17" customWidth="1"/>
    <col min="12564" max="12564" width="7" style="17" customWidth="1"/>
    <col min="12565" max="12565" width="8.42578125" style="17" customWidth="1"/>
    <col min="12566" max="12566" width="9" style="17" customWidth="1"/>
    <col min="12567" max="12569" width="4.5703125" style="17" customWidth="1"/>
    <col min="12570" max="12570" width="7.140625" style="17" customWidth="1"/>
    <col min="12571" max="12571" width="8.5703125" style="17" customWidth="1"/>
    <col min="12572" max="12575" width="4.5703125" style="17" customWidth="1"/>
    <col min="12576" max="12577" width="11.5703125" style="17"/>
    <col min="12578" max="12578" width="7.140625" style="17" customWidth="1"/>
    <col min="12579" max="12579" width="7.42578125" style="17" customWidth="1"/>
    <col min="12580" max="12580" width="6.5703125" style="17" customWidth="1"/>
    <col min="12581" max="12581" width="8.140625" style="17" customWidth="1"/>
    <col min="12582" max="12582" width="9.140625" style="17" customWidth="1"/>
    <col min="12583" max="12583" width="11.5703125" style="17"/>
    <col min="12584" max="12584" width="4.42578125" style="17" customWidth="1"/>
    <col min="12585" max="12585" width="4.85546875" style="17" customWidth="1"/>
    <col min="12586" max="12586" width="3.5703125" style="17" customWidth="1"/>
    <col min="12587" max="12587" width="4.42578125" style="17" customWidth="1"/>
    <col min="12588" max="12800" width="11.5703125" style="17"/>
    <col min="12801" max="12801" width="1.85546875" style="17" customWidth="1"/>
    <col min="12802" max="12802" width="4.5703125" style="17" customWidth="1"/>
    <col min="12803" max="12803" width="8" style="17" customWidth="1"/>
    <col min="12804" max="12804" width="8.42578125" style="17" customWidth="1"/>
    <col min="12805" max="12807" width="4.5703125" style="17" customWidth="1"/>
    <col min="12808" max="12808" width="7.140625" style="17" customWidth="1"/>
    <col min="12809" max="12809" width="7.42578125" style="17" customWidth="1"/>
    <col min="12810" max="12810" width="7.85546875" style="17" customWidth="1"/>
    <col min="12811" max="12811" width="8.42578125" style="17" customWidth="1"/>
    <col min="12812" max="12812" width="4.5703125" style="17" customWidth="1"/>
    <col min="12813" max="12813" width="7.85546875" style="17" customWidth="1"/>
    <col min="12814" max="12814" width="7.42578125" style="17" customWidth="1"/>
    <col min="12815" max="12815" width="8.140625" style="17" customWidth="1"/>
    <col min="12816" max="12816" width="7.85546875" style="17" customWidth="1"/>
    <col min="12817" max="12817" width="4.5703125" style="17" customWidth="1"/>
    <col min="12818" max="12818" width="4.85546875" style="17" customWidth="1"/>
    <col min="12819" max="12819" width="9.140625" style="17" customWidth="1"/>
    <col min="12820" max="12820" width="7" style="17" customWidth="1"/>
    <col min="12821" max="12821" width="8.42578125" style="17" customWidth="1"/>
    <col min="12822" max="12822" width="9" style="17" customWidth="1"/>
    <col min="12823" max="12825" width="4.5703125" style="17" customWidth="1"/>
    <col min="12826" max="12826" width="7.140625" style="17" customWidth="1"/>
    <col min="12827" max="12827" width="8.5703125" style="17" customWidth="1"/>
    <col min="12828" max="12831" width="4.5703125" style="17" customWidth="1"/>
    <col min="12832" max="12833" width="11.5703125" style="17"/>
    <col min="12834" max="12834" width="7.140625" style="17" customWidth="1"/>
    <col min="12835" max="12835" width="7.42578125" style="17" customWidth="1"/>
    <col min="12836" max="12836" width="6.5703125" style="17" customWidth="1"/>
    <col min="12837" max="12837" width="8.140625" style="17" customWidth="1"/>
    <col min="12838" max="12838" width="9.140625" style="17" customWidth="1"/>
    <col min="12839" max="12839" width="11.5703125" style="17"/>
    <col min="12840" max="12840" width="4.42578125" style="17" customWidth="1"/>
    <col min="12841" max="12841" width="4.85546875" style="17" customWidth="1"/>
    <col min="12842" max="12842" width="3.5703125" style="17" customWidth="1"/>
    <col min="12843" max="12843" width="4.42578125" style="17" customWidth="1"/>
    <col min="12844" max="13056" width="11.5703125" style="17"/>
    <col min="13057" max="13057" width="1.85546875" style="17" customWidth="1"/>
    <col min="13058" max="13058" width="4.5703125" style="17" customWidth="1"/>
    <col min="13059" max="13059" width="8" style="17" customWidth="1"/>
    <col min="13060" max="13060" width="8.42578125" style="17" customWidth="1"/>
    <col min="13061" max="13063" width="4.5703125" style="17" customWidth="1"/>
    <col min="13064" max="13064" width="7.140625" style="17" customWidth="1"/>
    <col min="13065" max="13065" width="7.42578125" style="17" customWidth="1"/>
    <col min="13066" max="13066" width="7.85546875" style="17" customWidth="1"/>
    <col min="13067" max="13067" width="8.42578125" style="17" customWidth="1"/>
    <col min="13068" max="13068" width="4.5703125" style="17" customWidth="1"/>
    <col min="13069" max="13069" width="7.85546875" style="17" customWidth="1"/>
    <col min="13070" max="13070" width="7.42578125" style="17" customWidth="1"/>
    <col min="13071" max="13071" width="8.140625" style="17" customWidth="1"/>
    <col min="13072" max="13072" width="7.85546875" style="17" customWidth="1"/>
    <col min="13073" max="13073" width="4.5703125" style="17" customWidth="1"/>
    <col min="13074" max="13074" width="4.85546875" style="17" customWidth="1"/>
    <col min="13075" max="13075" width="9.140625" style="17" customWidth="1"/>
    <col min="13076" max="13076" width="7" style="17" customWidth="1"/>
    <col min="13077" max="13077" width="8.42578125" style="17" customWidth="1"/>
    <col min="13078" max="13078" width="9" style="17" customWidth="1"/>
    <col min="13079" max="13081" width="4.5703125" style="17" customWidth="1"/>
    <col min="13082" max="13082" width="7.140625" style="17" customWidth="1"/>
    <col min="13083" max="13083" width="8.5703125" style="17" customWidth="1"/>
    <col min="13084" max="13087" width="4.5703125" style="17" customWidth="1"/>
    <col min="13088" max="13089" width="11.5703125" style="17"/>
    <col min="13090" max="13090" width="7.140625" style="17" customWidth="1"/>
    <col min="13091" max="13091" width="7.42578125" style="17" customWidth="1"/>
    <col min="13092" max="13092" width="6.5703125" style="17" customWidth="1"/>
    <col min="13093" max="13093" width="8.140625" style="17" customWidth="1"/>
    <col min="13094" max="13094" width="9.140625" style="17" customWidth="1"/>
    <col min="13095" max="13095" width="11.5703125" style="17"/>
    <col min="13096" max="13096" width="4.42578125" style="17" customWidth="1"/>
    <col min="13097" max="13097" width="4.85546875" style="17" customWidth="1"/>
    <col min="13098" max="13098" width="3.5703125" style="17" customWidth="1"/>
    <col min="13099" max="13099" width="4.42578125" style="17" customWidth="1"/>
    <col min="13100" max="13312" width="11.5703125" style="17"/>
    <col min="13313" max="13313" width="1.85546875" style="17" customWidth="1"/>
    <col min="13314" max="13314" width="4.5703125" style="17" customWidth="1"/>
    <col min="13315" max="13315" width="8" style="17" customWidth="1"/>
    <col min="13316" max="13316" width="8.42578125" style="17" customWidth="1"/>
    <col min="13317" max="13319" width="4.5703125" style="17" customWidth="1"/>
    <col min="13320" max="13320" width="7.140625" style="17" customWidth="1"/>
    <col min="13321" max="13321" width="7.42578125" style="17" customWidth="1"/>
    <col min="13322" max="13322" width="7.85546875" style="17" customWidth="1"/>
    <col min="13323" max="13323" width="8.42578125" style="17" customWidth="1"/>
    <col min="13324" max="13324" width="4.5703125" style="17" customWidth="1"/>
    <col min="13325" max="13325" width="7.85546875" style="17" customWidth="1"/>
    <col min="13326" max="13326" width="7.42578125" style="17" customWidth="1"/>
    <col min="13327" max="13327" width="8.140625" style="17" customWidth="1"/>
    <col min="13328" max="13328" width="7.85546875" style="17" customWidth="1"/>
    <col min="13329" max="13329" width="4.5703125" style="17" customWidth="1"/>
    <col min="13330" max="13330" width="4.85546875" style="17" customWidth="1"/>
    <col min="13331" max="13331" width="9.140625" style="17" customWidth="1"/>
    <col min="13332" max="13332" width="7" style="17" customWidth="1"/>
    <col min="13333" max="13333" width="8.42578125" style="17" customWidth="1"/>
    <col min="13334" max="13334" width="9" style="17" customWidth="1"/>
    <col min="13335" max="13337" width="4.5703125" style="17" customWidth="1"/>
    <col min="13338" max="13338" width="7.140625" style="17" customWidth="1"/>
    <col min="13339" max="13339" width="8.5703125" style="17" customWidth="1"/>
    <col min="13340" max="13343" width="4.5703125" style="17" customWidth="1"/>
    <col min="13344" max="13345" width="11.5703125" style="17"/>
    <col min="13346" max="13346" width="7.140625" style="17" customWidth="1"/>
    <col min="13347" max="13347" width="7.42578125" style="17" customWidth="1"/>
    <col min="13348" max="13348" width="6.5703125" style="17" customWidth="1"/>
    <col min="13349" max="13349" width="8.140625" style="17" customWidth="1"/>
    <col min="13350" max="13350" width="9.140625" style="17" customWidth="1"/>
    <col min="13351" max="13351" width="11.5703125" style="17"/>
    <col min="13352" max="13352" width="4.42578125" style="17" customWidth="1"/>
    <col min="13353" max="13353" width="4.85546875" style="17" customWidth="1"/>
    <col min="13354" max="13354" width="3.5703125" style="17" customWidth="1"/>
    <col min="13355" max="13355" width="4.42578125" style="17" customWidth="1"/>
    <col min="13356" max="13568" width="11.5703125" style="17"/>
    <col min="13569" max="13569" width="1.85546875" style="17" customWidth="1"/>
    <col min="13570" max="13570" width="4.5703125" style="17" customWidth="1"/>
    <col min="13571" max="13571" width="8" style="17" customWidth="1"/>
    <col min="13572" max="13572" width="8.42578125" style="17" customWidth="1"/>
    <col min="13573" max="13575" width="4.5703125" style="17" customWidth="1"/>
    <col min="13576" max="13576" width="7.140625" style="17" customWidth="1"/>
    <col min="13577" max="13577" width="7.42578125" style="17" customWidth="1"/>
    <col min="13578" max="13578" width="7.85546875" style="17" customWidth="1"/>
    <col min="13579" max="13579" width="8.42578125" style="17" customWidth="1"/>
    <col min="13580" max="13580" width="4.5703125" style="17" customWidth="1"/>
    <col min="13581" max="13581" width="7.85546875" style="17" customWidth="1"/>
    <col min="13582" max="13582" width="7.42578125" style="17" customWidth="1"/>
    <col min="13583" max="13583" width="8.140625" style="17" customWidth="1"/>
    <col min="13584" max="13584" width="7.85546875" style="17" customWidth="1"/>
    <col min="13585" max="13585" width="4.5703125" style="17" customWidth="1"/>
    <col min="13586" max="13586" width="4.85546875" style="17" customWidth="1"/>
    <col min="13587" max="13587" width="9.140625" style="17" customWidth="1"/>
    <col min="13588" max="13588" width="7" style="17" customWidth="1"/>
    <col min="13589" max="13589" width="8.42578125" style="17" customWidth="1"/>
    <col min="13590" max="13590" width="9" style="17" customWidth="1"/>
    <col min="13591" max="13593" width="4.5703125" style="17" customWidth="1"/>
    <col min="13594" max="13594" width="7.140625" style="17" customWidth="1"/>
    <col min="13595" max="13595" width="8.5703125" style="17" customWidth="1"/>
    <col min="13596" max="13599" width="4.5703125" style="17" customWidth="1"/>
    <col min="13600" max="13601" width="11.5703125" style="17"/>
    <col min="13602" max="13602" width="7.140625" style="17" customWidth="1"/>
    <col min="13603" max="13603" width="7.42578125" style="17" customWidth="1"/>
    <col min="13604" max="13604" width="6.5703125" style="17" customWidth="1"/>
    <col min="13605" max="13605" width="8.140625" style="17" customWidth="1"/>
    <col min="13606" max="13606" width="9.140625" style="17" customWidth="1"/>
    <col min="13607" max="13607" width="11.5703125" style="17"/>
    <col min="13608" max="13608" width="4.42578125" style="17" customWidth="1"/>
    <col min="13609" max="13609" width="4.85546875" style="17" customWidth="1"/>
    <col min="13610" max="13610" width="3.5703125" style="17" customWidth="1"/>
    <col min="13611" max="13611" width="4.42578125" style="17" customWidth="1"/>
    <col min="13612" max="13824" width="11.5703125" style="17"/>
    <col min="13825" max="13825" width="1.85546875" style="17" customWidth="1"/>
    <col min="13826" max="13826" width="4.5703125" style="17" customWidth="1"/>
    <col min="13827" max="13827" width="8" style="17" customWidth="1"/>
    <col min="13828" max="13828" width="8.42578125" style="17" customWidth="1"/>
    <col min="13829" max="13831" width="4.5703125" style="17" customWidth="1"/>
    <col min="13832" max="13832" width="7.140625" style="17" customWidth="1"/>
    <col min="13833" max="13833" width="7.42578125" style="17" customWidth="1"/>
    <col min="13834" max="13834" width="7.85546875" style="17" customWidth="1"/>
    <col min="13835" max="13835" width="8.42578125" style="17" customWidth="1"/>
    <col min="13836" max="13836" width="4.5703125" style="17" customWidth="1"/>
    <col min="13837" max="13837" width="7.85546875" style="17" customWidth="1"/>
    <col min="13838" max="13838" width="7.42578125" style="17" customWidth="1"/>
    <col min="13839" max="13839" width="8.140625" style="17" customWidth="1"/>
    <col min="13840" max="13840" width="7.85546875" style="17" customWidth="1"/>
    <col min="13841" max="13841" width="4.5703125" style="17" customWidth="1"/>
    <col min="13842" max="13842" width="4.85546875" style="17" customWidth="1"/>
    <col min="13843" max="13843" width="9.140625" style="17" customWidth="1"/>
    <col min="13844" max="13844" width="7" style="17" customWidth="1"/>
    <col min="13845" max="13845" width="8.42578125" style="17" customWidth="1"/>
    <col min="13846" max="13846" width="9" style="17" customWidth="1"/>
    <col min="13847" max="13849" width="4.5703125" style="17" customWidth="1"/>
    <col min="13850" max="13850" width="7.140625" style="17" customWidth="1"/>
    <col min="13851" max="13851" width="8.5703125" style="17" customWidth="1"/>
    <col min="13852" max="13855" width="4.5703125" style="17" customWidth="1"/>
    <col min="13856" max="13857" width="11.5703125" style="17"/>
    <col min="13858" max="13858" width="7.140625" style="17" customWidth="1"/>
    <col min="13859" max="13859" width="7.42578125" style="17" customWidth="1"/>
    <col min="13860" max="13860" width="6.5703125" style="17" customWidth="1"/>
    <col min="13861" max="13861" width="8.140625" style="17" customWidth="1"/>
    <col min="13862" max="13862" width="9.140625" style="17" customWidth="1"/>
    <col min="13863" max="13863" width="11.5703125" style="17"/>
    <col min="13864" max="13864" width="4.42578125" style="17" customWidth="1"/>
    <col min="13865" max="13865" width="4.85546875" style="17" customWidth="1"/>
    <col min="13866" max="13866" width="3.5703125" style="17" customWidth="1"/>
    <col min="13867" max="13867" width="4.42578125" style="17" customWidth="1"/>
    <col min="13868" max="14080" width="11.5703125" style="17"/>
    <col min="14081" max="14081" width="1.85546875" style="17" customWidth="1"/>
    <col min="14082" max="14082" width="4.5703125" style="17" customWidth="1"/>
    <col min="14083" max="14083" width="8" style="17" customWidth="1"/>
    <col min="14084" max="14084" width="8.42578125" style="17" customWidth="1"/>
    <col min="14085" max="14087" width="4.5703125" style="17" customWidth="1"/>
    <col min="14088" max="14088" width="7.140625" style="17" customWidth="1"/>
    <col min="14089" max="14089" width="7.42578125" style="17" customWidth="1"/>
    <col min="14090" max="14090" width="7.85546875" style="17" customWidth="1"/>
    <col min="14091" max="14091" width="8.42578125" style="17" customWidth="1"/>
    <col min="14092" max="14092" width="4.5703125" style="17" customWidth="1"/>
    <col min="14093" max="14093" width="7.85546875" style="17" customWidth="1"/>
    <col min="14094" max="14094" width="7.42578125" style="17" customWidth="1"/>
    <col min="14095" max="14095" width="8.140625" style="17" customWidth="1"/>
    <col min="14096" max="14096" width="7.85546875" style="17" customWidth="1"/>
    <col min="14097" max="14097" width="4.5703125" style="17" customWidth="1"/>
    <col min="14098" max="14098" width="4.85546875" style="17" customWidth="1"/>
    <col min="14099" max="14099" width="9.140625" style="17" customWidth="1"/>
    <col min="14100" max="14100" width="7" style="17" customWidth="1"/>
    <col min="14101" max="14101" width="8.42578125" style="17" customWidth="1"/>
    <col min="14102" max="14102" width="9" style="17" customWidth="1"/>
    <col min="14103" max="14105" width="4.5703125" style="17" customWidth="1"/>
    <col min="14106" max="14106" width="7.140625" style="17" customWidth="1"/>
    <col min="14107" max="14107" width="8.5703125" style="17" customWidth="1"/>
    <col min="14108" max="14111" width="4.5703125" style="17" customWidth="1"/>
    <col min="14112" max="14113" width="11.5703125" style="17"/>
    <col min="14114" max="14114" width="7.140625" style="17" customWidth="1"/>
    <col min="14115" max="14115" width="7.42578125" style="17" customWidth="1"/>
    <col min="14116" max="14116" width="6.5703125" style="17" customWidth="1"/>
    <col min="14117" max="14117" width="8.140625" style="17" customWidth="1"/>
    <col min="14118" max="14118" width="9.140625" style="17" customWidth="1"/>
    <col min="14119" max="14119" width="11.5703125" style="17"/>
    <col min="14120" max="14120" width="4.42578125" style="17" customWidth="1"/>
    <col min="14121" max="14121" width="4.85546875" style="17" customWidth="1"/>
    <col min="14122" max="14122" width="3.5703125" style="17" customWidth="1"/>
    <col min="14123" max="14123" width="4.42578125" style="17" customWidth="1"/>
    <col min="14124" max="14336" width="11.5703125" style="17"/>
    <col min="14337" max="14337" width="1.85546875" style="17" customWidth="1"/>
    <col min="14338" max="14338" width="4.5703125" style="17" customWidth="1"/>
    <col min="14339" max="14339" width="8" style="17" customWidth="1"/>
    <col min="14340" max="14340" width="8.42578125" style="17" customWidth="1"/>
    <col min="14341" max="14343" width="4.5703125" style="17" customWidth="1"/>
    <col min="14344" max="14344" width="7.140625" style="17" customWidth="1"/>
    <col min="14345" max="14345" width="7.42578125" style="17" customWidth="1"/>
    <col min="14346" max="14346" width="7.85546875" style="17" customWidth="1"/>
    <col min="14347" max="14347" width="8.42578125" style="17" customWidth="1"/>
    <col min="14348" max="14348" width="4.5703125" style="17" customWidth="1"/>
    <col min="14349" max="14349" width="7.85546875" style="17" customWidth="1"/>
    <col min="14350" max="14350" width="7.42578125" style="17" customWidth="1"/>
    <col min="14351" max="14351" width="8.140625" style="17" customWidth="1"/>
    <col min="14352" max="14352" width="7.85546875" style="17" customWidth="1"/>
    <col min="14353" max="14353" width="4.5703125" style="17" customWidth="1"/>
    <col min="14354" max="14354" width="4.85546875" style="17" customWidth="1"/>
    <col min="14355" max="14355" width="9.140625" style="17" customWidth="1"/>
    <col min="14356" max="14356" width="7" style="17" customWidth="1"/>
    <col min="14357" max="14357" width="8.42578125" style="17" customWidth="1"/>
    <col min="14358" max="14358" width="9" style="17" customWidth="1"/>
    <col min="14359" max="14361" width="4.5703125" style="17" customWidth="1"/>
    <col min="14362" max="14362" width="7.140625" style="17" customWidth="1"/>
    <col min="14363" max="14363" width="8.5703125" style="17" customWidth="1"/>
    <col min="14364" max="14367" width="4.5703125" style="17" customWidth="1"/>
    <col min="14368" max="14369" width="11.5703125" style="17"/>
    <col min="14370" max="14370" width="7.140625" style="17" customWidth="1"/>
    <col min="14371" max="14371" width="7.42578125" style="17" customWidth="1"/>
    <col min="14372" max="14372" width="6.5703125" style="17" customWidth="1"/>
    <col min="14373" max="14373" width="8.140625" style="17" customWidth="1"/>
    <col min="14374" max="14374" width="9.140625" style="17" customWidth="1"/>
    <col min="14375" max="14375" width="11.5703125" style="17"/>
    <col min="14376" max="14376" width="4.42578125" style="17" customWidth="1"/>
    <col min="14377" max="14377" width="4.85546875" style="17" customWidth="1"/>
    <col min="14378" max="14378" width="3.5703125" style="17" customWidth="1"/>
    <col min="14379" max="14379" width="4.42578125" style="17" customWidth="1"/>
    <col min="14380" max="14592" width="11.5703125" style="17"/>
    <col min="14593" max="14593" width="1.85546875" style="17" customWidth="1"/>
    <col min="14594" max="14594" width="4.5703125" style="17" customWidth="1"/>
    <col min="14595" max="14595" width="8" style="17" customWidth="1"/>
    <col min="14596" max="14596" width="8.42578125" style="17" customWidth="1"/>
    <col min="14597" max="14599" width="4.5703125" style="17" customWidth="1"/>
    <col min="14600" max="14600" width="7.140625" style="17" customWidth="1"/>
    <col min="14601" max="14601" width="7.42578125" style="17" customWidth="1"/>
    <col min="14602" max="14602" width="7.85546875" style="17" customWidth="1"/>
    <col min="14603" max="14603" width="8.42578125" style="17" customWidth="1"/>
    <col min="14604" max="14604" width="4.5703125" style="17" customWidth="1"/>
    <col min="14605" max="14605" width="7.85546875" style="17" customWidth="1"/>
    <col min="14606" max="14606" width="7.42578125" style="17" customWidth="1"/>
    <col min="14607" max="14607" width="8.140625" style="17" customWidth="1"/>
    <col min="14608" max="14608" width="7.85546875" style="17" customWidth="1"/>
    <col min="14609" max="14609" width="4.5703125" style="17" customWidth="1"/>
    <col min="14610" max="14610" width="4.85546875" style="17" customWidth="1"/>
    <col min="14611" max="14611" width="9.140625" style="17" customWidth="1"/>
    <col min="14612" max="14612" width="7" style="17" customWidth="1"/>
    <col min="14613" max="14613" width="8.42578125" style="17" customWidth="1"/>
    <col min="14614" max="14614" width="9" style="17" customWidth="1"/>
    <col min="14615" max="14617" width="4.5703125" style="17" customWidth="1"/>
    <col min="14618" max="14618" width="7.140625" style="17" customWidth="1"/>
    <col min="14619" max="14619" width="8.5703125" style="17" customWidth="1"/>
    <col min="14620" max="14623" width="4.5703125" style="17" customWidth="1"/>
    <col min="14624" max="14625" width="11.5703125" style="17"/>
    <col min="14626" max="14626" width="7.140625" style="17" customWidth="1"/>
    <col min="14627" max="14627" width="7.42578125" style="17" customWidth="1"/>
    <col min="14628" max="14628" width="6.5703125" style="17" customWidth="1"/>
    <col min="14629" max="14629" width="8.140625" style="17" customWidth="1"/>
    <col min="14630" max="14630" width="9.140625" style="17" customWidth="1"/>
    <col min="14631" max="14631" width="11.5703125" style="17"/>
    <col min="14632" max="14632" width="4.42578125" style="17" customWidth="1"/>
    <col min="14633" max="14633" width="4.85546875" style="17" customWidth="1"/>
    <col min="14634" max="14634" width="3.5703125" style="17" customWidth="1"/>
    <col min="14635" max="14635" width="4.42578125" style="17" customWidth="1"/>
    <col min="14636" max="14848" width="11.5703125" style="17"/>
    <col min="14849" max="14849" width="1.85546875" style="17" customWidth="1"/>
    <col min="14850" max="14850" width="4.5703125" style="17" customWidth="1"/>
    <col min="14851" max="14851" width="8" style="17" customWidth="1"/>
    <col min="14852" max="14852" width="8.42578125" style="17" customWidth="1"/>
    <col min="14853" max="14855" width="4.5703125" style="17" customWidth="1"/>
    <col min="14856" max="14856" width="7.140625" style="17" customWidth="1"/>
    <col min="14857" max="14857" width="7.42578125" style="17" customWidth="1"/>
    <col min="14858" max="14858" width="7.85546875" style="17" customWidth="1"/>
    <col min="14859" max="14859" width="8.42578125" style="17" customWidth="1"/>
    <col min="14860" max="14860" width="4.5703125" style="17" customWidth="1"/>
    <col min="14861" max="14861" width="7.85546875" style="17" customWidth="1"/>
    <col min="14862" max="14862" width="7.42578125" style="17" customWidth="1"/>
    <col min="14863" max="14863" width="8.140625" style="17" customWidth="1"/>
    <col min="14864" max="14864" width="7.85546875" style="17" customWidth="1"/>
    <col min="14865" max="14865" width="4.5703125" style="17" customWidth="1"/>
    <col min="14866" max="14866" width="4.85546875" style="17" customWidth="1"/>
    <col min="14867" max="14867" width="9.140625" style="17" customWidth="1"/>
    <col min="14868" max="14868" width="7" style="17" customWidth="1"/>
    <col min="14869" max="14869" width="8.42578125" style="17" customWidth="1"/>
    <col min="14870" max="14870" width="9" style="17" customWidth="1"/>
    <col min="14871" max="14873" width="4.5703125" style="17" customWidth="1"/>
    <col min="14874" max="14874" width="7.140625" style="17" customWidth="1"/>
    <col min="14875" max="14875" width="8.5703125" style="17" customWidth="1"/>
    <col min="14876" max="14879" width="4.5703125" style="17" customWidth="1"/>
    <col min="14880" max="14881" width="11.5703125" style="17"/>
    <col min="14882" max="14882" width="7.140625" style="17" customWidth="1"/>
    <col min="14883" max="14883" width="7.42578125" style="17" customWidth="1"/>
    <col min="14884" max="14884" width="6.5703125" style="17" customWidth="1"/>
    <col min="14885" max="14885" width="8.140625" style="17" customWidth="1"/>
    <col min="14886" max="14886" width="9.140625" style="17" customWidth="1"/>
    <col min="14887" max="14887" width="11.5703125" style="17"/>
    <col min="14888" max="14888" width="4.42578125" style="17" customWidth="1"/>
    <col min="14889" max="14889" width="4.85546875" style="17" customWidth="1"/>
    <col min="14890" max="14890" width="3.5703125" style="17" customWidth="1"/>
    <col min="14891" max="14891" width="4.42578125" style="17" customWidth="1"/>
    <col min="14892" max="15104" width="11.5703125" style="17"/>
    <col min="15105" max="15105" width="1.85546875" style="17" customWidth="1"/>
    <col min="15106" max="15106" width="4.5703125" style="17" customWidth="1"/>
    <col min="15107" max="15107" width="8" style="17" customWidth="1"/>
    <col min="15108" max="15108" width="8.42578125" style="17" customWidth="1"/>
    <col min="15109" max="15111" width="4.5703125" style="17" customWidth="1"/>
    <col min="15112" max="15112" width="7.140625" style="17" customWidth="1"/>
    <col min="15113" max="15113" width="7.42578125" style="17" customWidth="1"/>
    <col min="15114" max="15114" width="7.85546875" style="17" customWidth="1"/>
    <col min="15115" max="15115" width="8.42578125" style="17" customWidth="1"/>
    <col min="15116" max="15116" width="4.5703125" style="17" customWidth="1"/>
    <col min="15117" max="15117" width="7.85546875" style="17" customWidth="1"/>
    <col min="15118" max="15118" width="7.42578125" style="17" customWidth="1"/>
    <col min="15119" max="15119" width="8.140625" style="17" customWidth="1"/>
    <col min="15120" max="15120" width="7.85546875" style="17" customWidth="1"/>
    <col min="15121" max="15121" width="4.5703125" style="17" customWidth="1"/>
    <col min="15122" max="15122" width="4.85546875" style="17" customWidth="1"/>
    <col min="15123" max="15123" width="9.140625" style="17" customWidth="1"/>
    <col min="15124" max="15124" width="7" style="17" customWidth="1"/>
    <col min="15125" max="15125" width="8.42578125" style="17" customWidth="1"/>
    <col min="15126" max="15126" width="9" style="17" customWidth="1"/>
    <col min="15127" max="15129" width="4.5703125" style="17" customWidth="1"/>
    <col min="15130" max="15130" width="7.140625" style="17" customWidth="1"/>
    <col min="15131" max="15131" width="8.5703125" style="17" customWidth="1"/>
    <col min="15132" max="15135" width="4.5703125" style="17" customWidth="1"/>
    <col min="15136" max="15137" width="11.5703125" style="17"/>
    <col min="15138" max="15138" width="7.140625" style="17" customWidth="1"/>
    <col min="15139" max="15139" width="7.42578125" style="17" customWidth="1"/>
    <col min="15140" max="15140" width="6.5703125" style="17" customWidth="1"/>
    <col min="15141" max="15141" width="8.140625" style="17" customWidth="1"/>
    <col min="15142" max="15142" width="9.140625" style="17" customWidth="1"/>
    <col min="15143" max="15143" width="11.5703125" style="17"/>
    <col min="15144" max="15144" width="4.42578125" style="17" customWidth="1"/>
    <col min="15145" max="15145" width="4.85546875" style="17" customWidth="1"/>
    <col min="15146" max="15146" width="3.5703125" style="17" customWidth="1"/>
    <col min="15147" max="15147" width="4.42578125" style="17" customWidth="1"/>
    <col min="15148" max="15360" width="11.5703125" style="17"/>
    <col min="15361" max="15361" width="1.85546875" style="17" customWidth="1"/>
    <col min="15362" max="15362" width="4.5703125" style="17" customWidth="1"/>
    <col min="15363" max="15363" width="8" style="17" customWidth="1"/>
    <col min="15364" max="15364" width="8.42578125" style="17" customWidth="1"/>
    <col min="15365" max="15367" width="4.5703125" style="17" customWidth="1"/>
    <col min="15368" max="15368" width="7.140625" style="17" customWidth="1"/>
    <col min="15369" max="15369" width="7.42578125" style="17" customWidth="1"/>
    <col min="15370" max="15370" width="7.85546875" style="17" customWidth="1"/>
    <col min="15371" max="15371" width="8.42578125" style="17" customWidth="1"/>
    <col min="15372" max="15372" width="4.5703125" style="17" customWidth="1"/>
    <col min="15373" max="15373" width="7.85546875" style="17" customWidth="1"/>
    <col min="15374" max="15374" width="7.42578125" style="17" customWidth="1"/>
    <col min="15375" max="15375" width="8.140625" style="17" customWidth="1"/>
    <col min="15376" max="15376" width="7.85546875" style="17" customWidth="1"/>
    <col min="15377" max="15377" width="4.5703125" style="17" customWidth="1"/>
    <col min="15378" max="15378" width="4.85546875" style="17" customWidth="1"/>
    <col min="15379" max="15379" width="9.140625" style="17" customWidth="1"/>
    <col min="15380" max="15380" width="7" style="17" customWidth="1"/>
    <col min="15381" max="15381" width="8.42578125" style="17" customWidth="1"/>
    <col min="15382" max="15382" width="9" style="17" customWidth="1"/>
    <col min="15383" max="15385" width="4.5703125" style="17" customWidth="1"/>
    <col min="15386" max="15386" width="7.140625" style="17" customWidth="1"/>
    <col min="15387" max="15387" width="8.5703125" style="17" customWidth="1"/>
    <col min="15388" max="15391" width="4.5703125" style="17" customWidth="1"/>
    <col min="15392" max="15393" width="11.5703125" style="17"/>
    <col min="15394" max="15394" width="7.140625" style="17" customWidth="1"/>
    <col min="15395" max="15395" width="7.42578125" style="17" customWidth="1"/>
    <col min="15396" max="15396" width="6.5703125" style="17" customWidth="1"/>
    <col min="15397" max="15397" width="8.140625" style="17" customWidth="1"/>
    <col min="15398" max="15398" width="9.140625" style="17" customWidth="1"/>
    <col min="15399" max="15399" width="11.5703125" style="17"/>
    <col min="15400" max="15400" width="4.42578125" style="17" customWidth="1"/>
    <col min="15401" max="15401" width="4.85546875" style="17" customWidth="1"/>
    <col min="15402" max="15402" width="3.5703125" style="17" customWidth="1"/>
    <col min="15403" max="15403" width="4.42578125" style="17" customWidth="1"/>
    <col min="15404" max="15616" width="11.5703125" style="17"/>
    <col min="15617" max="15617" width="1.85546875" style="17" customWidth="1"/>
    <col min="15618" max="15618" width="4.5703125" style="17" customWidth="1"/>
    <col min="15619" max="15619" width="8" style="17" customWidth="1"/>
    <col min="15620" max="15620" width="8.42578125" style="17" customWidth="1"/>
    <col min="15621" max="15623" width="4.5703125" style="17" customWidth="1"/>
    <col min="15624" max="15624" width="7.140625" style="17" customWidth="1"/>
    <col min="15625" max="15625" width="7.42578125" style="17" customWidth="1"/>
    <col min="15626" max="15626" width="7.85546875" style="17" customWidth="1"/>
    <col min="15627" max="15627" width="8.42578125" style="17" customWidth="1"/>
    <col min="15628" max="15628" width="4.5703125" style="17" customWidth="1"/>
    <col min="15629" max="15629" width="7.85546875" style="17" customWidth="1"/>
    <col min="15630" max="15630" width="7.42578125" style="17" customWidth="1"/>
    <col min="15631" max="15631" width="8.140625" style="17" customWidth="1"/>
    <col min="15632" max="15632" width="7.85546875" style="17" customWidth="1"/>
    <col min="15633" max="15633" width="4.5703125" style="17" customWidth="1"/>
    <col min="15634" max="15634" width="4.85546875" style="17" customWidth="1"/>
    <col min="15635" max="15635" width="9.140625" style="17" customWidth="1"/>
    <col min="15636" max="15636" width="7" style="17" customWidth="1"/>
    <col min="15637" max="15637" width="8.42578125" style="17" customWidth="1"/>
    <col min="15638" max="15638" width="9" style="17" customWidth="1"/>
    <col min="15639" max="15641" width="4.5703125" style="17" customWidth="1"/>
    <col min="15642" max="15642" width="7.140625" style="17" customWidth="1"/>
    <col min="15643" max="15643" width="8.5703125" style="17" customWidth="1"/>
    <col min="15644" max="15647" width="4.5703125" style="17" customWidth="1"/>
    <col min="15648" max="15649" width="11.5703125" style="17"/>
    <col min="15650" max="15650" width="7.140625" style="17" customWidth="1"/>
    <col min="15651" max="15651" width="7.42578125" style="17" customWidth="1"/>
    <col min="15652" max="15652" width="6.5703125" style="17" customWidth="1"/>
    <col min="15653" max="15653" width="8.140625" style="17" customWidth="1"/>
    <col min="15654" max="15654" width="9.140625" style="17" customWidth="1"/>
    <col min="15655" max="15655" width="11.5703125" style="17"/>
    <col min="15656" max="15656" width="4.42578125" style="17" customWidth="1"/>
    <col min="15657" max="15657" width="4.85546875" style="17" customWidth="1"/>
    <col min="15658" max="15658" width="3.5703125" style="17" customWidth="1"/>
    <col min="15659" max="15659" width="4.42578125" style="17" customWidth="1"/>
    <col min="15660" max="15872" width="11.5703125" style="17"/>
    <col min="15873" max="15873" width="1.85546875" style="17" customWidth="1"/>
    <col min="15874" max="15874" width="4.5703125" style="17" customWidth="1"/>
    <col min="15875" max="15875" width="8" style="17" customWidth="1"/>
    <col min="15876" max="15876" width="8.42578125" style="17" customWidth="1"/>
    <col min="15877" max="15879" width="4.5703125" style="17" customWidth="1"/>
    <col min="15880" max="15880" width="7.140625" style="17" customWidth="1"/>
    <col min="15881" max="15881" width="7.42578125" style="17" customWidth="1"/>
    <col min="15882" max="15882" width="7.85546875" style="17" customWidth="1"/>
    <col min="15883" max="15883" width="8.42578125" style="17" customWidth="1"/>
    <col min="15884" max="15884" width="4.5703125" style="17" customWidth="1"/>
    <col min="15885" max="15885" width="7.85546875" style="17" customWidth="1"/>
    <col min="15886" max="15886" width="7.42578125" style="17" customWidth="1"/>
    <col min="15887" max="15887" width="8.140625" style="17" customWidth="1"/>
    <col min="15888" max="15888" width="7.85546875" style="17" customWidth="1"/>
    <col min="15889" max="15889" width="4.5703125" style="17" customWidth="1"/>
    <col min="15890" max="15890" width="4.85546875" style="17" customWidth="1"/>
    <col min="15891" max="15891" width="9.140625" style="17" customWidth="1"/>
    <col min="15892" max="15892" width="7" style="17" customWidth="1"/>
    <col min="15893" max="15893" width="8.42578125" style="17" customWidth="1"/>
    <col min="15894" max="15894" width="9" style="17" customWidth="1"/>
    <col min="15895" max="15897" width="4.5703125" style="17" customWidth="1"/>
    <col min="15898" max="15898" width="7.140625" style="17" customWidth="1"/>
    <col min="15899" max="15899" width="8.5703125" style="17" customWidth="1"/>
    <col min="15900" max="15903" width="4.5703125" style="17" customWidth="1"/>
    <col min="15904" max="15905" width="11.5703125" style="17"/>
    <col min="15906" max="15906" width="7.140625" style="17" customWidth="1"/>
    <col min="15907" max="15907" width="7.42578125" style="17" customWidth="1"/>
    <col min="15908" max="15908" width="6.5703125" style="17" customWidth="1"/>
    <col min="15909" max="15909" width="8.140625" style="17" customWidth="1"/>
    <col min="15910" max="15910" width="9.140625" style="17" customWidth="1"/>
    <col min="15911" max="15911" width="11.5703125" style="17"/>
    <col min="15912" max="15912" width="4.42578125" style="17" customWidth="1"/>
    <col min="15913" max="15913" width="4.85546875" style="17" customWidth="1"/>
    <col min="15914" max="15914" width="3.5703125" style="17" customWidth="1"/>
    <col min="15915" max="15915" width="4.42578125" style="17" customWidth="1"/>
    <col min="15916" max="16128" width="11.5703125" style="17"/>
    <col min="16129" max="16129" width="1.85546875" style="17" customWidth="1"/>
    <col min="16130" max="16130" width="4.5703125" style="17" customWidth="1"/>
    <col min="16131" max="16131" width="8" style="17" customWidth="1"/>
    <col min="16132" max="16132" width="8.42578125" style="17" customWidth="1"/>
    <col min="16133" max="16135" width="4.5703125" style="17" customWidth="1"/>
    <col min="16136" max="16136" width="7.140625" style="17" customWidth="1"/>
    <col min="16137" max="16137" width="7.42578125" style="17" customWidth="1"/>
    <col min="16138" max="16138" width="7.85546875" style="17" customWidth="1"/>
    <col min="16139" max="16139" width="8.42578125" style="17" customWidth="1"/>
    <col min="16140" max="16140" width="4.5703125" style="17" customWidth="1"/>
    <col min="16141" max="16141" width="7.85546875" style="17" customWidth="1"/>
    <col min="16142" max="16142" width="7.42578125" style="17" customWidth="1"/>
    <col min="16143" max="16143" width="8.140625" style="17" customWidth="1"/>
    <col min="16144" max="16144" width="7.85546875" style="17" customWidth="1"/>
    <col min="16145" max="16145" width="4.5703125" style="17" customWidth="1"/>
    <col min="16146" max="16146" width="4.85546875" style="17" customWidth="1"/>
    <col min="16147" max="16147" width="9.140625" style="17" customWidth="1"/>
    <col min="16148" max="16148" width="7" style="17" customWidth="1"/>
    <col min="16149" max="16149" width="8.42578125" style="17" customWidth="1"/>
    <col min="16150" max="16150" width="9" style="17" customWidth="1"/>
    <col min="16151" max="16153" width="4.5703125" style="17" customWidth="1"/>
    <col min="16154" max="16154" width="7.140625" style="17" customWidth="1"/>
    <col min="16155" max="16155" width="8.5703125" style="17" customWidth="1"/>
    <col min="16156" max="16159" width="4.5703125" style="17" customWidth="1"/>
    <col min="16160" max="16161" width="11.5703125" style="17"/>
    <col min="16162" max="16162" width="7.140625" style="17" customWidth="1"/>
    <col min="16163" max="16163" width="7.42578125" style="17" customWidth="1"/>
    <col min="16164" max="16164" width="6.5703125" style="17" customWidth="1"/>
    <col min="16165" max="16165" width="8.140625" style="17" customWidth="1"/>
    <col min="16166" max="16166" width="9.140625" style="17" customWidth="1"/>
    <col min="16167" max="16167" width="11.5703125" style="17"/>
    <col min="16168" max="16168" width="4.42578125" style="17" customWidth="1"/>
    <col min="16169" max="16169" width="4.85546875" style="17" customWidth="1"/>
    <col min="16170" max="16170" width="3.5703125" style="17" customWidth="1"/>
    <col min="16171" max="16171" width="4.42578125" style="17" customWidth="1"/>
    <col min="16172" max="16384" width="11.5703125" style="17"/>
  </cols>
  <sheetData>
    <row r="1" spans="3:21" ht="15" thickBot="1"/>
    <row r="2" spans="3:21">
      <c r="C2" s="1014" t="s">
        <v>517</v>
      </c>
      <c r="D2" s="1015"/>
      <c r="E2" s="1015"/>
      <c r="F2" s="1015"/>
      <c r="G2" s="1015"/>
      <c r="H2" s="1015"/>
      <c r="I2" s="1015"/>
      <c r="J2" s="1015"/>
      <c r="K2" s="1015"/>
      <c r="L2" s="1015"/>
      <c r="M2" s="1015"/>
      <c r="N2" s="1015"/>
      <c r="O2" s="1015"/>
      <c r="P2" s="1015"/>
      <c r="Q2" s="1016"/>
    </row>
    <row r="3" spans="3:21" ht="15" thickBot="1">
      <c r="C3" s="1017"/>
      <c r="D3" s="1018"/>
      <c r="E3" s="1018"/>
      <c r="F3" s="1018"/>
      <c r="G3" s="1018"/>
      <c r="H3" s="1018"/>
      <c r="I3" s="1018"/>
      <c r="J3" s="1018"/>
      <c r="K3" s="1018"/>
      <c r="L3" s="1018"/>
      <c r="M3" s="1018"/>
      <c r="N3" s="1018"/>
      <c r="O3" s="1018"/>
      <c r="P3" s="1018"/>
      <c r="Q3" s="1019"/>
    </row>
    <row r="4" spans="3:21" ht="27" customHeight="1">
      <c r="C4" s="762" t="s">
        <v>518</v>
      </c>
      <c r="D4" s="763"/>
      <c r="E4" s="763"/>
      <c r="F4" s="763"/>
      <c r="G4" s="763"/>
      <c r="H4" s="763"/>
      <c r="I4" s="763"/>
      <c r="J4" s="1020"/>
      <c r="K4" s="272">
        <v>1703</v>
      </c>
      <c r="L4" s="765">
        <f>+'R19 at2022 correcto'!V24</f>
        <v>40806610</v>
      </c>
      <c r="M4" s="765"/>
      <c r="N4" s="765"/>
      <c r="O4" s="765"/>
      <c r="P4" s="765"/>
      <c r="Q4" s="18" t="s">
        <v>9</v>
      </c>
      <c r="S4" s="31" t="s">
        <v>519</v>
      </c>
      <c r="U4" s="31"/>
    </row>
    <row r="5" spans="3:21" ht="27" customHeight="1">
      <c r="C5" s="748" t="s">
        <v>521</v>
      </c>
      <c r="D5" s="749"/>
      <c r="E5" s="749"/>
      <c r="F5" s="749"/>
      <c r="G5" s="749"/>
      <c r="H5" s="749"/>
      <c r="I5" s="749"/>
      <c r="J5" s="1021"/>
      <c r="K5" s="19">
        <v>1719</v>
      </c>
      <c r="L5" s="751">
        <f>+'R19 at2022 presentada'!L25:P25</f>
        <v>0</v>
      </c>
      <c r="M5" s="751"/>
      <c r="N5" s="751"/>
      <c r="O5" s="751"/>
      <c r="P5" s="751"/>
      <c r="Q5" s="21" t="s">
        <v>366</v>
      </c>
      <c r="S5" s="31" t="s">
        <v>522</v>
      </c>
      <c r="U5" s="31"/>
    </row>
    <row r="6" spans="3:21" ht="27" customHeight="1">
      <c r="C6" s="767" t="s">
        <v>523</v>
      </c>
      <c r="D6" s="768"/>
      <c r="E6" s="768"/>
      <c r="F6" s="768"/>
      <c r="G6" s="768"/>
      <c r="H6" s="768"/>
      <c r="I6" s="768"/>
      <c r="J6" s="781"/>
      <c r="K6" s="19">
        <v>1492</v>
      </c>
      <c r="L6" s="751"/>
      <c r="M6" s="751"/>
      <c r="N6" s="751"/>
      <c r="O6" s="751"/>
      <c r="P6" s="751"/>
      <c r="Q6" s="20" t="s">
        <v>9</v>
      </c>
    </row>
    <row r="7" spans="3:21" ht="27" customHeight="1">
      <c r="C7" s="767" t="s">
        <v>524</v>
      </c>
      <c r="D7" s="1022"/>
      <c r="E7" s="1022"/>
      <c r="F7" s="1022"/>
      <c r="G7" s="1022"/>
      <c r="H7" s="1022"/>
      <c r="I7" s="1022"/>
      <c r="J7" s="1023"/>
      <c r="K7" s="19">
        <v>1704</v>
      </c>
      <c r="L7" s="892">
        <v>10000000</v>
      </c>
      <c r="M7" s="892"/>
      <c r="N7" s="892"/>
      <c r="O7" s="892"/>
      <c r="P7" s="892"/>
      <c r="Q7" s="20" t="s">
        <v>9</v>
      </c>
    </row>
    <row r="8" spans="3:21" ht="27" customHeight="1">
      <c r="C8" s="1024" t="s">
        <v>284</v>
      </c>
      <c r="D8" s="1025"/>
      <c r="E8" s="1025"/>
      <c r="F8" s="1025"/>
      <c r="G8" s="1025"/>
      <c r="H8" s="1025"/>
      <c r="I8" s="1025"/>
      <c r="J8" s="1026"/>
      <c r="K8" s="34">
        <v>1720</v>
      </c>
      <c r="L8" s="1027">
        <f>+L4-L5+L6+L7</f>
        <v>50806610</v>
      </c>
      <c r="M8" s="1027"/>
      <c r="N8" s="1027"/>
      <c r="O8" s="1027"/>
      <c r="P8" s="1027"/>
      <c r="Q8" s="24" t="s">
        <v>27</v>
      </c>
    </row>
    <row r="9" spans="3:21" ht="27" customHeight="1">
      <c r="C9" s="767" t="s">
        <v>525</v>
      </c>
      <c r="D9" s="768"/>
      <c r="E9" s="768"/>
      <c r="F9" s="768"/>
      <c r="G9" s="768"/>
      <c r="H9" s="768"/>
      <c r="I9" s="768"/>
      <c r="J9" s="781"/>
      <c r="K9" s="19">
        <v>1493</v>
      </c>
      <c r="L9" s="751">
        <v>7819068</v>
      </c>
      <c r="M9" s="751"/>
      <c r="N9" s="751"/>
      <c r="O9" s="751"/>
      <c r="P9" s="751"/>
      <c r="Q9" s="21" t="s">
        <v>366</v>
      </c>
    </row>
    <row r="10" spans="3:21" ht="27" customHeight="1">
      <c r="C10" s="767" t="s">
        <v>526</v>
      </c>
      <c r="D10" s="768"/>
      <c r="E10" s="768"/>
      <c r="F10" s="768"/>
      <c r="G10" s="768"/>
      <c r="H10" s="768"/>
      <c r="I10" s="768"/>
      <c r="J10" s="781"/>
      <c r="K10" s="19">
        <v>1494</v>
      </c>
      <c r="L10" s="751">
        <f>+'R18 at2022 presentada'!L10:P10</f>
        <v>3000000</v>
      </c>
      <c r="M10" s="751"/>
      <c r="N10" s="751"/>
      <c r="O10" s="751"/>
      <c r="P10" s="751"/>
      <c r="Q10" s="21" t="s">
        <v>366</v>
      </c>
    </row>
    <row r="11" spans="3:21" ht="27" customHeight="1">
      <c r="C11" s="767" t="s">
        <v>285</v>
      </c>
      <c r="D11" s="768"/>
      <c r="E11" s="768"/>
      <c r="F11" s="768"/>
      <c r="G11" s="768"/>
      <c r="H11" s="768"/>
      <c r="I11" s="768"/>
      <c r="J11" s="768"/>
      <c r="K11" s="19">
        <v>1725</v>
      </c>
      <c r="L11" s="751"/>
      <c r="M11" s="751"/>
      <c r="N11" s="751"/>
      <c r="O11" s="751"/>
      <c r="P11" s="751"/>
      <c r="Q11" s="21" t="s">
        <v>366</v>
      </c>
    </row>
    <row r="12" spans="3:21" ht="27" customHeight="1" thickBot="1">
      <c r="C12" s="769" t="s">
        <v>527</v>
      </c>
      <c r="D12" s="770"/>
      <c r="E12" s="770"/>
      <c r="F12" s="770"/>
      <c r="G12" s="770"/>
      <c r="H12" s="770"/>
      <c r="I12" s="770"/>
      <c r="J12" s="770"/>
      <c r="K12" s="29">
        <v>1727</v>
      </c>
      <c r="L12" s="772"/>
      <c r="M12" s="772"/>
      <c r="N12" s="772"/>
      <c r="O12" s="772"/>
      <c r="P12" s="772"/>
      <c r="Q12" s="38" t="s">
        <v>366</v>
      </c>
    </row>
    <row r="13" spans="3:21" ht="27" customHeight="1" thickBot="1">
      <c r="C13" s="795" t="s">
        <v>528</v>
      </c>
      <c r="D13" s="796"/>
      <c r="E13" s="796"/>
      <c r="F13" s="796"/>
      <c r="G13" s="796"/>
      <c r="H13" s="796"/>
      <c r="I13" s="796"/>
      <c r="J13" s="797"/>
      <c r="K13" s="30">
        <v>1500</v>
      </c>
      <c r="L13" s="777">
        <f>+L8-L9-L10-L11-L12</f>
        <v>39987542</v>
      </c>
      <c r="M13" s="777"/>
      <c r="N13" s="777"/>
      <c r="O13" s="777"/>
      <c r="P13" s="777"/>
      <c r="Q13" s="39" t="s">
        <v>27</v>
      </c>
      <c r="U13" s="263">
        <f>+L13</f>
        <v>39987542</v>
      </c>
    </row>
  </sheetData>
  <mergeCells count="21">
    <mergeCell ref="C6:J6"/>
    <mergeCell ref="L6:P6"/>
    <mergeCell ref="C2:Q3"/>
    <mergeCell ref="C4:J4"/>
    <mergeCell ref="L4:P4"/>
    <mergeCell ref="C5:J5"/>
    <mergeCell ref="L5:P5"/>
    <mergeCell ref="C7:J7"/>
    <mergeCell ref="L7:P7"/>
    <mergeCell ref="C8:J8"/>
    <mergeCell ref="L8:P8"/>
    <mergeCell ref="C9:J9"/>
    <mergeCell ref="L9:P9"/>
    <mergeCell ref="C13:J13"/>
    <mergeCell ref="L13:P13"/>
    <mergeCell ref="C10:J10"/>
    <mergeCell ref="L10:P10"/>
    <mergeCell ref="C11:J11"/>
    <mergeCell ref="L11:P11"/>
    <mergeCell ref="C12:J12"/>
    <mergeCell ref="L12:P12"/>
  </mergeCells>
  <hyperlinks>
    <hyperlink ref="C2:Q3" location="'Indice F22'!A1" display="RECUADRO Nº 18 DETERMINACION DEL RAI"/>
  </hyperlinks>
  <pageMargins left="1.1200000000000001" right="0.23622047244094491" top="0.74803149606299213" bottom="0.74803149606299213" header="0.31496062992125984" footer="0.31496062992125984"/>
  <pageSetup scale="6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B2:AK48"/>
  <sheetViews>
    <sheetView topLeftCell="A7" zoomScale="80" zoomScaleNormal="80" workbookViewId="0">
      <pane ySplit="7" topLeftCell="A20" activePane="bottomLeft" state="frozen"/>
      <selection activeCell="U25" sqref="U25"/>
      <selection pane="bottomLeft" activeCell="V15" sqref="V15"/>
    </sheetView>
  </sheetViews>
  <sheetFormatPr baseColWidth="10" defaultRowHeight="15"/>
  <cols>
    <col min="1" max="1" width="7" customWidth="1"/>
    <col min="2" max="2" width="63.28515625" customWidth="1"/>
    <col min="3" max="3" width="14.28515625" customWidth="1"/>
    <col min="4" max="4" width="13" customWidth="1"/>
    <col min="5" max="5" width="12.7109375" bestFit="1" customWidth="1"/>
    <col min="6" max="7" width="12.140625" customWidth="1"/>
    <col min="8" max="9" width="15.28515625" bestFit="1" customWidth="1"/>
    <col min="10" max="10" width="12.7109375" hidden="1" customWidth="1"/>
    <col min="11" max="11" width="14" customWidth="1"/>
    <col min="12" max="12" width="12.7109375" hidden="1" customWidth="1"/>
    <col min="13" max="13" width="13.42578125" hidden="1" customWidth="1"/>
    <col min="14" max="14" width="12.7109375" hidden="1" customWidth="1"/>
    <col min="15" max="15" width="12.7109375" customWidth="1"/>
    <col min="16" max="16" width="11.42578125" customWidth="1"/>
    <col min="17" max="17" width="11.42578125" hidden="1" customWidth="1"/>
    <col min="18" max="18" width="12.5703125" hidden="1" customWidth="1"/>
    <col min="19" max="22" width="11.42578125" style="89"/>
    <col min="23" max="23" width="12" bestFit="1" customWidth="1"/>
    <col min="24" max="24" width="12" customWidth="1"/>
    <col min="25" max="27" width="12" hidden="1" customWidth="1"/>
    <col min="28" max="28" width="0" hidden="1" customWidth="1"/>
    <col min="29" max="29" width="12" hidden="1" customWidth="1"/>
    <col min="30" max="31" width="0" hidden="1" customWidth="1"/>
    <col min="32" max="32" width="15.42578125" hidden="1" customWidth="1"/>
    <col min="33" max="33" width="12.7109375" hidden="1" customWidth="1"/>
    <col min="34" max="34" width="17.7109375" style="5" bestFit="1" customWidth="1"/>
    <col min="35" max="35" width="12.7109375" bestFit="1" customWidth="1"/>
    <col min="36" max="36" width="12" bestFit="1" customWidth="1"/>
  </cols>
  <sheetData>
    <row r="2" spans="2:37">
      <c r="B2" s="3" t="s">
        <v>345</v>
      </c>
      <c r="C2" s="3"/>
      <c r="D2" s="3"/>
      <c r="E2" s="3"/>
      <c r="F2" s="3"/>
      <c r="G2" s="3"/>
      <c r="H2" s="3" t="s">
        <v>346</v>
      </c>
      <c r="I2" s="3"/>
      <c r="J2" s="3"/>
      <c r="K2" s="3"/>
      <c r="L2" s="3"/>
      <c r="M2" s="3"/>
      <c r="N2" s="3"/>
      <c r="O2" s="3"/>
      <c r="P2" s="4"/>
      <c r="Q2" s="4"/>
      <c r="R2" s="4"/>
      <c r="S2" s="103"/>
      <c r="T2" s="103"/>
      <c r="U2" s="103"/>
      <c r="V2" s="103"/>
      <c r="W2" s="4"/>
      <c r="X2" s="4"/>
      <c r="Y2" s="4"/>
      <c r="Z2" s="4"/>
      <c r="AA2" s="4"/>
      <c r="AB2" s="4"/>
      <c r="AC2" s="4"/>
      <c r="AD2" s="4"/>
      <c r="AE2" s="4"/>
      <c r="AG2" s="4"/>
      <c r="AH2" s="4"/>
    </row>
    <row r="8" spans="2:37" ht="19.5" thickBot="1">
      <c r="S8" s="968" t="s">
        <v>347</v>
      </c>
      <c r="T8" s="968"/>
      <c r="U8" s="968"/>
      <c r="V8" s="968"/>
      <c r="W8" s="968"/>
      <c r="X8" s="968"/>
      <c r="Y8" s="968"/>
      <c r="Z8" s="968"/>
      <c r="AA8" s="968"/>
      <c r="AB8" s="968"/>
      <c r="AC8" s="968"/>
      <c r="AD8" s="968"/>
      <c r="AE8" s="968"/>
      <c r="AF8" s="968"/>
    </row>
    <row r="9" spans="2:37" ht="15.75" thickBot="1">
      <c r="I9" s="4"/>
      <c r="J9" s="4"/>
      <c r="K9" s="4"/>
      <c r="L9" s="4"/>
      <c r="M9" s="4"/>
      <c r="N9" s="4"/>
      <c r="O9" s="4"/>
      <c r="S9" s="969" t="s">
        <v>453</v>
      </c>
      <c r="T9" s="970"/>
      <c r="U9" s="970"/>
      <c r="V9" s="970"/>
      <c r="W9" s="970"/>
      <c r="X9" s="970"/>
      <c r="Y9" s="970"/>
      <c r="Z9" s="970"/>
      <c r="AA9" s="970"/>
      <c r="AB9" s="971" t="s">
        <v>454</v>
      </c>
      <c r="AC9" s="972"/>
      <c r="AD9" s="972"/>
      <c r="AE9" s="972"/>
      <c r="AF9" s="973"/>
      <c r="AG9" s="974" t="s">
        <v>300</v>
      </c>
    </row>
    <row r="10" spans="2:37" ht="26.25" customHeight="1" thickBot="1">
      <c r="B10" s="977" t="s">
        <v>230</v>
      </c>
      <c r="C10" s="154"/>
      <c r="D10" s="155"/>
      <c r="E10" s="980" t="s">
        <v>348</v>
      </c>
      <c r="F10" s="980"/>
      <c r="G10" s="981"/>
      <c r="H10" s="986" t="s">
        <v>349</v>
      </c>
      <c r="I10" s="989" t="s">
        <v>297</v>
      </c>
      <c r="J10" s="989" t="s">
        <v>298</v>
      </c>
      <c r="K10" s="992" t="s">
        <v>299</v>
      </c>
      <c r="L10" s="993"/>
      <c r="M10" s="993"/>
      <c r="N10" s="993"/>
      <c r="O10" s="993"/>
      <c r="P10" s="993"/>
      <c r="Q10" s="993"/>
      <c r="R10" s="993"/>
      <c r="S10" s="1011" t="s">
        <v>450</v>
      </c>
      <c r="T10" s="1012"/>
      <c r="U10" s="1012"/>
      <c r="V10" s="1013"/>
      <c r="W10" s="969" t="s">
        <v>451</v>
      </c>
      <c r="X10" s="994"/>
      <c r="Y10" s="969" t="s">
        <v>451</v>
      </c>
      <c r="Z10" s="994"/>
      <c r="AA10" s="161" t="s">
        <v>455</v>
      </c>
      <c r="AB10" s="995" t="s">
        <v>478</v>
      </c>
      <c r="AC10" s="996"/>
      <c r="AD10" s="996"/>
      <c r="AE10" s="997"/>
      <c r="AF10" s="170" t="s">
        <v>455</v>
      </c>
      <c r="AG10" s="975"/>
    </row>
    <row r="11" spans="2:37" ht="26.25" customHeight="1" thickBot="1">
      <c r="B11" s="978"/>
      <c r="C11" s="156"/>
      <c r="D11" s="157"/>
      <c r="E11" s="982"/>
      <c r="F11" s="982"/>
      <c r="G11" s="983"/>
      <c r="H11" s="987"/>
      <c r="I11" s="990"/>
      <c r="J11" s="990"/>
      <c r="K11" s="101"/>
      <c r="L11" s="102"/>
      <c r="M11" s="102"/>
      <c r="N11" s="102"/>
      <c r="O11" s="102"/>
      <c r="P11" s="102"/>
      <c r="Q11" s="102"/>
      <c r="R11" s="169"/>
      <c r="S11" s="998" t="s">
        <v>449</v>
      </c>
      <c r="T11" s="999"/>
      <c r="U11" s="998" t="s">
        <v>476</v>
      </c>
      <c r="V11" s="999"/>
      <c r="W11" s="998" t="s">
        <v>477</v>
      </c>
      <c r="X11" s="999"/>
      <c r="Y11" s="1000" t="s">
        <v>394</v>
      </c>
      <c r="Z11" s="1001"/>
      <c r="AA11" s="176" t="s">
        <v>315</v>
      </c>
      <c r="AB11" s="12"/>
      <c r="AC11" s="13"/>
      <c r="AD11" s="1002" t="s">
        <v>394</v>
      </c>
      <c r="AE11" s="1003"/>
      <c r="AF11" s="170" t="s">
        <v>315</v>
      </c>
      <c r="AG11" s="975"/>
    </row>
    <row r="12" spans="2:37" ht="15" customHeight="1" thickBot="1">
      <c r="B12" s="978"/>
      <c r="C12" s="156"/>
      <c r="D12" s="157"/>
      <c r="E12" s="982"/>
      <c r="F12" s="982"/>
      <c r="G12" s="983"/>
      <c r="H12" s="987"/>
      <c r="I12" s="990"/>
      <c r="J12" s="990"/>
      <c r="K12" s="1004" t="s">
        <v>350</v>
      </c>
      <c r="L12" s="1005"/>
      <c r="M12" s="1005"/>
      <c r="N12" s="1005"/>
      <c r="O12" s="1006"/>
      <c r="P12" s="1007" t="s">
        <v>351</v>
      </c>
      <c r="Q12" s="1008"/>
      <c r="R12" s="1009" t="s">
        <v>352</v>
      </c>
      <c r="S12" s="178"/>
      <c r="T12" s="179"/>
      <c r="U12" s="178"/>
      <c r="V12" s="178"/>
      <c r="W12" s="104" t="s">
        <v>456</v>
      </c>
      <c r="X12" s="104">
        <v>0.111111</v>
      </c>
      <c r="Y12" s="178"/>
      <c r="Z12" s="179"/>
      <c r="AA12" s="177">
        <v>0.08</v>
      </c>
      <c r="AB12" s="175" t="s">
        <v>452</v>
      </c>
      <c r="AC12" s="264" t="e">
        <f>+AC16/AG16</f>
        <v>#DIV/0!</v>
      </c>
      <c r="AD12" s="178"/>
      <c r="AE12" s="179"/>
      <c r="AF12" s="171">
        <v>0.08</v>
      </c>
      <c r="AG12" s="975"/>
    </row>
    <row r="13" spans="2:37" s="6" customFormat="1" ht="180.75" thickBot="1">
      <c r="B13" s="979"/>
      <c r="C13" s="158"/>
      <c r="D13" s="159"/>
      <c r="E13" s="984"/>
      <c r="F13" s="984"/>
      <c r="G13" s="985"/>
      <c r="H13" s="988"/>
      <c r="I13" s="991"/>
      <c r="J13" s="991"/>
      <c r="K13" s="147" t="s">
        <v>446</v>
      </c>
      <c r="L13" s="147" t="s">
        <v>445</v>
      </c>
      <c r="M13" s="147" t="s">
        <v>447</v>
      </c>
      <c r="N13" s="147" t="s">
        <v>448</v>
      </c>
      <c r="O13" s="147" t="s">
        <v>357</v>
      </c>
      <c r="P13" s="148" t="s">
        <v>358</v>
      </c>
      <c r="Q13" s="149" t="s">
        <v>359</v>
      </c>
      <c r="R13" s="1010"/>
      <c r="S13" s="174" t="s">
        <v>360</v>
      </c>
      <c r="T13" s="173" t="s">
        <v>361</v>
      </c>
      <c r="U13" s="174" t="s">
        <v>360</v>
      </c>
      <c r="V13" s="174" t="s">
        <v>361</v>
      </c>
      <c r="W13" s="174" t="s">
        <v>360</v>
      </c>
      <c r="X13" s="174" t="s">
        <v>361</v>
      </c>
      <c r="Y13" s="174" t="s">
        <v>360</v>
      </c>
      <c r="Z13" s="173" t="s">
        <v>361</v>
      </c>
      <c r="AA13" s="172" t="s">
        <v>362</v>
      </c>
      <c r="AB13" s="153" t="s">
        <v>363</v>
      </c>
      <c r="AC13" s="174" t="s">
        <v>361</v>
      </c>
      <c r="AD13" s="174" t="s">
        <v>360</v>
      </c>
      <c r="AE13" s="173" t="s">
        <v>361</v>
      </c>
      <c r="AF13" s="160" t="s">
        <v>363</v>
      </c>
      <c r="AG13" s="976"/>
      <c r="AH13" s="5"/>
    </row>
    <row r="14" spans="2:37" ht="18.75">
      <c r="B14" s="117" t="s">
        <v>561</v>
      </c>
      <c r="C14" s="117"/>
      <c r="D14" s="117"/>
      <c r="E14" s="145"/>
      <c r="F14" s="145"/>
      <c r="G14" s="145"/>
      <c r="H14" s="144">
        <f>SUM(I14:R14)</f>
        <v>27684072</v>
      </c>
      <c r="I14" s="127">
        <f>+'RREE at2021 correcta'!G119</f>
        <v>12045936</v>
      </c>
      <c r="J14" s="127">
        <f>+'RREE at2021 correcta'!H119</f>
        <v>7819068</v>
      </c>
      <c r="K14" s="127">
        <f>+'RREE at2021 correcta'!H119</f>
        <v>7819068</v>
      </c>
      <c r="L14" s="144"/>
      <c r="M14" s="144"/>
      <c r="N14" s="144"/>
      <c r="O14" s="146"/>
      <c r="P14" s="144"/>
      <c r="Q14" s="146"/>
      <c r="R14" s="146"/>
      <c r="S14" s="143"/>
      <c r="T14" s="143"/>
      <c r="U14" s="143"/>
      <c r="V14" s="143">
        <f>+'RREE at2021 correcta'!W119</f>
        <v>355658.60000000003</v>
      </c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7"/>
      <c r="AK14" s="4"/>
    </row>
    <row r="15" spans="2:37" ht="19.5" thickBot="1">
      <c r="B15" s="114" t="s">
        <v>458</v>
      </c>
      <c r="C15" s="114"/>
      <c r="D15" s="114"/>
      <c r="E15" s="115"/>
      <c r="F15" s="116">
        <v>0</v>
      </c>
      <c r="G15" s="116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I15" s="4"/>
      <c r="AJ15" s="4"/>
    </row>
    <row r="16" spans="2:37" s="6" customFormat="1" ht="19.5" thickBot="1">
      <c r="B16" s="119" t="s">
        <v>560</v>
      </c>
      <c r="C16" s="163"/>
      <c r="D16" s="163"/>
      <c r="E16" s="120"/>
      <c r="F16" s="120"/>
      <c r="G16" s="120"/>
      <c r="H16" s="123">
        <f>+H14</f>
        <v>27684072</v>
      </c>
      <c r="I16" s="123">
        <f t="shared" ref="I16:AG16" si="0">+I14</f>
        <v>12045936</v>
      </c>
      <c r="J16" s="123">
        <f t="shared" si="0"/>
        <v>7819068</v>
      </c>
      <c r="K16" s="123">
        <f t="shared" si="0"/>
        <v>7819068</v>
      </c>
      <c r="L16" s="123">
        <f t="shared" si="0"/>
        <v>0</v>
      </c>
      <c r="M16" s="123">
        <f t="shared" si="0"/>
        <v>0</v>
      </c>
      <c r="N16" s="123">
        <f t="shared" si="0"/>
        <v>0</v>
      </c>
      <c r="O16" s="123">
        <f t="shared" si="0"/>
        <v>0</v>
      </c>
      <c r="P16" s="123">
        <f t="shared" si="0"/>
        <v>0</v>
      </c>
      <c r="Q16" s="123">
        <f t="shared" si="0"/>
        <v>0</v>
      </c>
      <c r="R16" s="123">
        <f t="shared" si="0"/>
        <v>0</v>
      </c>
      <c r="S16" s="123">
        <f t="shared" si="0"/>
        <v>0</v>
      </c>
      <c r="T16" s="123">
        <f t="shared" si="0"/>
        <v>0</v>
      </c>
      <c r="U16" s="123">
        <f t="shared" si="0"/>
        <v>0</v>
      </c>
      <c r="V16" s="123">
        <f t="shared" si="0"/>
        <v>355658.60000000003</v>
      </c>
      <c r="W16" s="123">
        <f t="shared" si="0"/>
        <v>0</v>
      </c>
      <c r="X16" s="123">
        <f t="shared" si="0"/>
        <v>0</v>
      </c>
      <c r="Y16" s="123">
        <f t="shared" si="0"/>
        <v>0</v>
      </c>
      <c r="Z16" s="123">
        <f t="shared" si="0"/>
        <v>0</v>
      </c>
      <c r="AA16" s="123">
        <f t="shared" si="0"/>
        <v>0</v>
      </c>
      <c r="AB16" s="123">
        <f t="shared" si="0"/>
        <v>0</v>
      </c>
      <c r="AC16" s="123">
        <f t="shared" si="0"/>
        <v>0</v>
      </c>
      <c r="AD16" s="123">
        <f t="shared" si="0"/>
        <v>0</v>
      </c>
      <c r="AE16" s="123">
        <f t="shared" si="0"/>
        <v>0</v>
      </c>
      <c r="AF16" s="123">
        <f t="shared" si="0"/>
        <v>0</v>
      </c>
      <c r="AG16" s="123">
        <f t="shared" si="0"/>
        <v>0</v>
      </c>
      <c r="AH16" s="10"/>
      <c r="AI16" s="8"/>
      <c r="AJ16" s="8"/>
    </row>
    <row r="17" spans="2:37" s="6" customFormat="1" ht="18.75">
      <c r="B17" s="117" t="s">
        <v>457</v>
      </c>
      <c r="C17" s="117"/>
      <c r="D17" s="117"/>
      <c r="E17" s="118"/>
      <c r="F17" s="118"/>
      <c r="G17" s="118"/>
      <c r="H17" s="125">
        <f>SUM(I17:R17)</f>
        <v>-12045936</v>
      </c>
      <c r="I17" s="126">
        <f>-I16</f>
        <v>-12045936</v>
      </c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0"/>
      <c r="AI17" s="8"/>
      <c r="AJ17" s="8"/>
    </row>
    <row r="18" spans="2:37" s="6" customFormat="1" ht="18.75" hidden="1">
      <c r="B18" s="105" t="s">
        <v>463</v>
      </c>
      <c r="C18" s="105"/>
      <c r="D18" s="105"/>
      <c r="E18" s="16"/>
      <c r="F18" s="16"/>
      <c r="G18" s="16"/>
      <c r="H18" s="125">
        <f t="shared" ref="H18" si="1">SUM(I18:R18)</f>
        <v>7819068</v>
      </c>
      <c r="I18" s="127"/>
      <c r="J18" s="127">
        <f>+J16</f>
        <v>7819068</v>
      </c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0"/>
      <c r="AI18" s="8"/>
      <c r="AJ18" s="8"/>
    </row>
    <row r="19" spans="2:37" s="6" customFormat="1" ht="18.75" hidden="1">
      <c r="B19" s="265" t="s">
        <v>562</v>
      </c>
      <c r="C19" s="105"/>
      <c r="D19" s="105"/>
      <c r="E19" s="130"/>
      <c r="F19" s="16"/>
      <c r="G19" s="16"/>
      <c r="H19" s="125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0"/>
      <c r="AI19" s="8"/>
      <c r="AJ19" s="8"/>
    </row>
    <row r="20" spans="2:37" s="6" customFormat="1" ht="18.75">
      <c r="B20" s="105" t="s">
        <v>462</v>
      </c>
      <c r="C20" s="105"/>
      <c r="D20" s="105"/>
      <c r="E20" s="131">
        <f>+'R18 at2022 correcta'!U13</f>
        <v>39987542</v>
      </c>
      <c r="F20" s="129"/>
      <c r="G20" s="16"/>
      <c r="H20" s="125">
        <f>SUM(I20:R20)</f>
        <v>39987542</v>
      </c>
      <c r="I20" s="127">
        <f>+E20</f>
        <v>39987542</v>
      </c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0"/>
      <c r="AI20" s="8"/>
      <c r="AJ20" s="8"/>
    </row>
    <row r="21" spans="2:37" s="6" customFormat="1" ht="18.75">
      <c r="B21" s="105" t="s">
        <v>461</v>
      </c>
      <c r="C21" s="105"/>
      <c r="D21" s="105"/>
      <c r="E21" s="131"/>
      <c r="F21" s="129"/>
      <c r="G21" s="16"/>
      <c r="H21" s="125">
        <f>SUM(I21:R21)</f>
        <v>0</v>
      </c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0"/>
      <c r="AI21" s="8"/>
      <c r="AJ21" s="8"/>
    </row>
    <row r="22" spans="2:37" ht="18.75">
      <c r="B22" s="105" t="s">
        <v>459</v>
      </c>
      <c r="C22" s="105"/>
      <c r="D22" s="105"/>
      <c r="E22" s="131">
        <f>+'R17 at2022 correcto'!V42</f>
        <v>18970803</v>
      </c>
      <c r="F22" s="109">
        <v>0.1</v>
      </c>
      <c r="G22" s="109"/>
      <c r="H22" s="121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8"/>
      <c r="T22" s="128"/>
      <c r="U22" s="128"/>
      <c r="V22" s="128">
        <f>+E22*F22</f>
        <v>1897080.3</v>
      </c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I22" s="8"/>
      <c r="AJ22" s="8"/>
      <c r="AK22" s="6"/>
    </row>
    <row r="23" spans="2:37" ht="19.5" thickBot="1">
      <c r="B23" s="266" t="s">
        <v>460</v>
      </c>
      <c r="C23" s="266"/>
      <c r="D23" s="266"/>
      <c r="E23" s="267"/>
      <c r="F23" s="268"/>
      <c r="G23" s="268"/>
      <c r="H23" s="269"/>
      <c r="I23" s="270"/>
      <c r="J23" s="270"/>
      <c r="K23" s="270"/>
      <c r="L23" s="270"/>
      <c r="M23" s="270"/>
      <c r="N23" s="270"/>
      <c r="O23" s="270"/>
      <c r="P23" s="270"/>
      <c r="Q23" s="270"/>
      <c r="R23" s="270"/>
      <c r="S23" s="270"/>
      <c r="T23" s="270"/>
      <c r="U23" s="270"/>
      <c r="V23" s="270"/>
      <c r="W23" s="270"/>
      <c r="X23" s="270"/>
      <c r="Y23" s="270"/>
      <c r="Z23" s="270"/>
      <c r="AA23" s="270"/>
      <c r="AB23" s="270"/>
      <c r="AC23" s="270"/>
      <c r="AD23" s="270"/>
      <c r="AE23" s="270"/>
      <c r="AF23" s="270"/>
      <c r="AG23" s="270"/>
      <c r="AH23" s="271"/>
      <c r="AI23" s="8"/>
      <c r="AJ23" s="8"/>
      <c r="AK23" s="6"/>
    </row>
    <row r="24" spans="2:37" ht="18.75" hidden="1">
      <c r="B24" s="266" t="s">
        <v>460</v>
      </c>
      <c r="C24" s="266"/>
      <c r="D24" s="266"/>
      <c r="E24" s="135"/>
      <c r="F24" s="268"/>
      <c r="G24" s="268"/>
      <c r="H24" s="269"/>
      <c r="I24" s="270"/>
      <c r="J24" s="270"/>
      <c r="K24" s="270"/>
      <c r="L24" s="270"/>
      <c r="M24" s="270"/>
      <c r="N24" s="270"/>
      <c r="O24" s="270"/>
      <c r="P24" s="270"/>
      <c r="Q24" s="270"/>
      <c r="R24" s="270"/>
      <c r="S24" s="270"/>
      <c r="T24" s="270"/>
      <c r="U24" s="270"/>
      <c r="V24" s="270"/>
      <c r="W24" s="270"/>
      <c r="X24" s="270"/>
      <c r="Y24" s="270"/>
      <c r="Z24" s="270"/>
      <c r="AA24" s="270"/>
      <c r="AB24" s="270"/>
      <c r="AC24" s="270"/>
      <c r="AD24" s="270"/>
      <c r="AE24" s="270"/>
      <c r="AF24" s="270"/>
      <c r="AG24" s="270"/>
      <c r="AH24" s="271"/>
      <c r="AI24" s="8"/>
      <c r="AJ24" s="8"/>
      <c r="AK24" s="6"/>
    </row>
    <row r="25" spans="2:37" ht="19.5" hidden="1" thickBot="1">
      <c r="B25" s="266" t="s">
        <v>460</v>
      </c>
      <c r="C25" s="266"/>
      <c r="D25" s="266"/>
      <c r="E25" s="135"/>
      <c r="F25" s="268"/>
      <c r="G25" s="268"/>
      <c r="H25" s="269"/>
      <c r="I25" s="270"/>
      <c r="J25" s="270"/>
      <c r="K25" s="270"/>
      <c r="L25" s="270"/>
      <c r="M25" s="270"/>
      <c r="N25" s="270"/>
      <c r="O25" s="270"/>
      <c r="P25" s="270"/>
      <c r="Q25" s="270"/>
      <c r="R25" s="270"/>
      <c r="S25" s="270"/>
      <c r="T25" s="270"/>
      <c r="U25" s="270"/>
      <c r="V25" s="270"/>
      <c r="W25" s="270"/>
      <c r="X25" s="270"/>
      <c r="Y25" s="270"/>
      <c r="Z25" s="270"/>
      <c r="AA25" s="270"/>
      <c r="AB25" s="270"/>
      <c r="AC25" s="270"/>
      <c r="AD25" s="270"/>
      <c r="AE25" s="270"/>
      <c r="AF25" s="270"/>
      <c r="AG25" s="270"/>
      <c r="AH25" s="271"/>
      <c r="AI25" s="8"/>
      <c r="AJ25" s="8"/>
      <c r="AK25" s="6"/>
    </row>
    <row r="26" spans="2:37" s="6" customFormat="1" ht="19.5" thickBot="1">
      <c r="B26" s="119" t="s">
        <v>464</v>
      </c>
      <c r="C26" s="163"/>
      <c r="D26" s="163"/>
      <c r="E26" s="120"/>
      <c r="F26" s="120"/>
      <c r="G26" s="120"/>
      <c r="H26" s="123">
        <f>SUM(H16:H23)</f>
        <v>63444746</v>
      </c>
      <c r="I26" s="123">
        <f>SUM(I16:I23)</f>
        <v>39987542</v>
      </c>
      <c r="J26" s="123">
        <f t="shared" ref="J26:AG26" si="2">SUM(J16:J23)</f>
        <v>15638136</v>
      </c>
      <c r="K26" s="123">
        <f t="shared" si="2"/>
        <v>7819068</v>
      </c>
      <c r="L26" s="123">
        <f t="shared" si="2"/>
        <v>0</v>
      </c>
      <c r="M26" s="123">
        <f t="shared" si="2"/>
        <v>0</v>
      </c>
      <c r="N26" s="123">
        <f t="shared" si="2"/>
        <v>0</v>
      </c>
      <c r="O26" s="123">
        <f t="shared" si="2"/>
        <v>0</v>
      </c>
      <c r="P26" s="123">
        <f t="shared" si="2"/>
        <v>0</v>
      </c>
      <c r="Q26" s="123">
        <f t="shared" si="2"/>
        <v>0</v>
      </c>
      <c r="R26" s="123">
        <f t="shared" si="2"/>
        <v>0</v>
      </c>
      <c r="S26" s="123">
        <f t="shared" si="2"/>
        <v>0</v>
      </c>
      <c r="T26" s="123">
        <f t="shared" si="2"/>
        <v>0</v>
      </c>
      <c r="U26" s="123">
        <f t="shared" si="2"/>
        <v>0</v>
      </c>
      <c r="V26" s="123">
        <f t="shared" si="2"/>
        <v>2252738.9</v>
      </c>
      <c r="W26" s="123">
        <f t="shared" si="2"/>
        <v>0</v>
      </c>
      <c r="X26" s="123">
        <f t="shared" si="2"/>
        <v>0</v>
      </c>
      <c r="Y26" s="123">
        <f t="shared" si="2"/>
        <v>0</v>
      </c>
      <c r="Z26" s="123">
        <f t="shared" si="2"/>
        <v>0</v>
      </c>
      <c r="AA26" s="123">
        <f t="shared" si="2"/>
        <v>0</v>
      </c>
      <c r="AB26" s="123">
        <f t="shared" si="2"/>
        <v>0</v>
      </c>
      <c r="AC26" s="123">
        <f t="shared" si="2"/>
        <v>0</v>
      </c>
      <c r="AD26" s="123">
        <f t="shared" si="2"/>
        <v>0</v>
      </c>
      <c r="AE26" s="123">
        <f t="shared" si="2"/>
        <v>0</v>
      </c>
      <c r="AF26" s="123">
        <f t="shared" si="2"/>
        <v>0</v>
      </c>
      <c r="AG26" s="123">
        <f t="shared" si="2"/>
        <v>0</v>
      </c>
      <c r="AH26" s="9"/>
      <c r="AI26" s="8"/>
      <c r="AJ26" s="8"/>
    </row>
    <row r="27" spans="2:37" ht="18.75">
      <c r="B27" s="107" t="s">
        <v>465</v>
      </c>
      <c r="C27" s="107"/>
      <c r="D27" s="107"/>
      <c r="E27" s="16"/>
      <c r="F27" s="2"/>
      <c r="G27" s="2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06"/>
      <c r="T27" s="106"/>
      <c r="U27" s="106"/>
      <c r="V27" s="106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I27" s="8"/>
      <c r="AJ27" s="8"/>
      <c r="AK27" s="6"/>
    </row>
    <row r="28" spans="2:37" ht="18.75">
      <c r="B28" s="521" t="s">
        <v>871</v>
      </c>
      <c r="C28" s="127">
        <v>10000000</v>
      </c>
      <c r="D28" s="105"/>
      <c r="E28" s="14"/>
      <c r="F28" s="108"/>
      <c r="G28" s="108"/>
      <c r="H28" s="125">
        <f>SUM(I28:R28)</f>
        <v>-10000000</v>
      </c>
      <c r="I28" s="14">
        <f>-C28-K28</f>
        <v>-2180932</v>
      </c>
      <c r="J28" s="14"/>
      <c r="K28" s="14">
        <f>-K26</f>
        <v>-7819068</v>
      </c>
      <c r="L28" s="14"/>
      <c r="M28" s="14"/>
      <c r="N28" s="14"/>
      <c r="O28" s="14"/>
      <c r="P28" s="14"/>
      <c r="Q28" s="14"/>
      <c r="R28" s="14"/>
      <c r="S28" s="106"/>
      <c r="T28" s="106"/>
      <c r="U28" s="106"/>
      <c r="V28" s="267">
        <f>+I28*X12</f>
        <v>-242325.53545200001</v>
      </c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I28" s="8"/>
      <c r="AJ28" s="8"/>
      <c r="AK28" s="6"/>
    </row>
    <row r="29" spans="2:37" ht="19.5" thickBot="1">
      <c r="B29" s="105"/>
      <c r="C29" s="127"/>
      <c r="D29" s="105"/>
      <c r="E29" s="14"/>
      <c r="F29" s="108"/>
      <c r="G29" s="108"/>
      <c r="H29" s="125">
        <f>SUM(I29:R29)</f>
        <v>0</v>
      </c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06"/>
      <c r="T29" s="106"/>
      <c r="U29" s="106"/>
      <c r="V29" s="267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I29" s="8"/>
      <c r="AJ29" s="8"/>
      <c r="AK29" s="6"/>
    </row>
    <row r="30" spans="2:37" ht="18.75" hidden="1">
      <c r="B30" s="105"/>
      <c r="C30" s="127" t="e">
        <f>+#REF!</f>
        <v>#REF!</v>
      </c>
      <c r="D30" s="105"/>
      <c r="E30" s="14"/>
      <c r="F30" s="108"/>
      <c r="G30" s="108"/>
      <c r="H30" s="125">
        <f t="shared" ref="H30:H33" si="3">SUM(I30:R30)</f>
        <v>0</v>
      </c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06"/>
      <c r="T30" s="106"/>
      <c r="U30" s="106"/>
      <c r="V30" s="267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I30" s="4"/>
      <c r="AJ30" s="4"/>
    </row>
    <row r="31" spans="2:37" ht="18.75" hidden="1">
      <c r="B31" s="105"/>
      <c r="C31" s="127" t="e">
        <f>+#REF!</f>
        <v>#REF!</v>
      </c>
      <c r="D31" s="105"/>
      <c r="E31" s="14"/>
      <c r="F31" s="108"/>
      <c r="G31" s="108"/>
      <c r="H31" s="125">
        <f t="shared" si="3"/>
        <v>0</v>
      </c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06"/>
      <c r="T31" s="106"/>
      <c r="U31" s="106"/>
      <c r="V31" s="267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I31" s="4"/>
      <c r="AJ31" s="4"/>
    </row>
    <row r="32" spans="2:37" ht="18.75" hidden="1">
      <c r="B32" s="105"/>
      <c r="C32" s="127" t="e">
        <f>+#REF!</f>
        <v>#REF!</v>
      </c>
      <c r="D32" s="105"/>
      <c r="E32" s="14"/>
      <c r="F32" s="108"/>
      <c r="G32" s="108"/>
      <c r="H32" s="125">
        <f t="shared" si="3"/>
        <v>0</v>
      </c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06"/>
      <c r="T32" s="106"/>
      <c r="U32" s="106"/>
      <c r="V32" s="267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I32" s="4"/>
      <c r="AJ32" s="4"/>
    </row>
    <row r="33" spans="2:36" ht="19.5" hidden="1" thickBot="1">
      <c r="B33" s="105"/>
      <c r="C33" s="127" t="e">
        <f>+#REF!</f>
        <v>#REF!</v>
      </c>
      <c r="D33" s="105"/>
      <c r="E33" s="14"/>
      <c r="F33" s="108"/>
      <c r="G33" s="108"/>
      <c r="H33" s="125">
        <f t="shared" si="3"/>
        <v>0</v>
      </c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06"/>
      <c r="T33" s="106"/>
      <c r="U33" s="106"/>
      <c r="V33" s="267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I33" s="4"/>
      <c r="AJ33" s="4"/>
    </row>
    <row r="34" spans="2:36" ht="19.5" thickBot="1">
      <c r="B34" s="139" t="s">
        <v>474</v>
      </c>
      <c r="C34" s="363" t="e">
        <f>SUM(C28:C33)</f>
        <v>#REF!</v>
      </c>
      <c r="D34" s="164"/>
      <c r="E34" s="123">
        <f t="shared" ref="E34:AG34" si="4">SUM(E28:E33)</f>
        <v>0</v>
      </c>
      <c r="F34" s="123">
        <f t="shared" si="4"/>
        <v>0</v>
      </c>
      <c r="G34" s="123">
        <f t="shared" si="4"/>
        <v>0</v>
      </c>
      <c r="H34" s="123">
        <f t="shared" si="4"/>
        <v>-10000000</v>
      </c>
      <c r="I34" s="123">
        <f t="shared" si="4"/>
        <v>-2180932</v>
      </c>
      <c r="J34" s="123">
        <f t="shared" si="4"/>
        <v>0</v>
      </c>
      <c r="K34" s="123">
        <f t="shared" si="4"/>
        <v>-7819068</v>
      </c>
      <c r="L34" s="123">
        <f t="shared" si="4"/>
        <v>0</v>
      </c>
      <c r="M34" s="123">
        <f t="shared" si="4"/>
        <v>0</v>
      </c>
      <c r="N34" s="123">
        <f t="shared" si="4"/>
        <v>0</v>
      </c>
      <c r="O34" s="123">
        <f t="shared" si="4"/>
        <v>0</v>
      </c>
      <c r="P34" s="123">
        <f t="shared" si="4"/>
        <v>0</v>
      </c>
      <c r="Q34" s="123">
        <f t="shared" si="4"/>
        <v>0</v>
      </c>
      <c r="R34" s="123">
        <f t="shared" si="4"/>
        <v>0</v>
      </c>
      <c r="S34" s="123">
        <f t="shared" si="4"/>
        <v>0</v>
      </c>
      <c r="T34" s="123">
        <f t="shared" si="4"/>
        <v>0</v>
      </c>
      <c r="U34" s="123">
        <f t="shared" si="4"/>
        <v>0</v>
      </c>
      <c r="V34" s="123">
        <f t="shared" si="4"/>
        <v>-242325.53545200001</v>
      </c>
      <c r="W34" s="123">
        <f t="shared" si="4"/>
        <v>0</v>
      </c>
      <c r="X34" s="123">
        <f t="shared" si="4"/>
        <v>0</v>
      </c>
      <c r="Y34" s="123">
        <f t="shared" si="4"/>
        <v>0</v>
      </c>
      <c r="Z34" s="123">
        <f t="shared" si="4"/>
        <v>0</v>
      </c>
      <c r="AA34" s="123">
        <f t="shared" si="4"/>
        <v>0</v>
      </c>
      <c r="AB34" s="123">
        <f t="shared" si="4"/>
        <v>0</v>
      </c>
      <c r="AC34" s="123">
        <f t="shared" si="4"/>
        <v>0</v>
      </c>
      <c r="AD34" s="123">
        <f t="shared" si="4"/>
        <v>0</v>
      </c>
      <c r="AE34" s="123">
        <f t="shared" si="4"/>
        <v>0</v>
      </c>
      <c r="AF34" s="123">
        <f t="shared" si="4"/>
        <v>0</v>
      </c>
      <c r="AG34" s="124">
        <f t="shared" si="4"/>
        <v>0</v>
      </c>
      <c r="AI34" s="4"/>
      <c r="AJ34" s="4"/>
    </row>
    <row r="35" spans="2:36" ht="19.5" thickBot="1">
      <c r="B35" s="112" t="s">
        <v>364</v>
      </c>
      <c r="C35" s="112"/>
      <c r="D35" s="112"/>
      <c r="E35" s="2"/>
      <c r="F35" s="14"/>
      <c r="G35" s="108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06"/>
      <c r="T35" s="106"/>
      <c r="U35" s="106"/>
      <c r="V35" s="106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I35" s="4"/>
      <c r="AJ35" s="4"/>
    </row>
    <row r="36" spans="2:36" s="6" customFormat="1" ht="18.75" hidden="1">
      <c r="B36" s="113" t="s">
        <v>466</v>
      </c>
      <c r="C36" s="113"/>
      <c r="D36" s="113"/>
      <c r="E36" s="108"/>
      <c r="F36" s="14"/>
      <c r="G36" s="109"/>
      <c r="H36" s="14"/>
      <c r="I36" s="14"/>
      <c r="J36" s="108"/>
      <c r="K36" s="108"/>
      <c r="L36" s="108"/>
      <c r="M36" s="108"/>
      <c r="N36" s="108"/>
      <c r="O36" s="108"/>
      <c r="P36" s="108"/>
      <c r="Q36" s="108"/>
      <c r="R36" s="108"/>
      <c r="S36" s="111"/>
      <c r="T36" s="111"/>
      <c r="U36" s="111"/>
      <c r="V36" s="111"/>
      <c r="W36" s="108"/>
      <c r="X36" s="108"/>
      <c r="Y36" s="108"/>
      <c r="Z36" s="108"/>
      <c r="AA36" s="110"/>
      <c r="AB36" s="108"/>
      <c r="AC36" s="108"/>
      <c r="AD36" s="108"/>
      <c r="AE36" s="108"/>
      <c r="AF36" s="108"/>
      <c r="AG36" s="108"/>
      <c r="AH36" s="5"/>
      <c r="AI36" s="11"/>
      <c r="AJ36" s="8"/>
    </row>
    <row r="37" spans="2:36" s="6" customFormat="1" ht="18.75" hidden="1">
      <c r="B37" s="113" t="s">
        <v>467</v>
      </c>
      <c r="C37" s="113"/>
      <c r="D37" s="113"/>
      <c r="E37" s="108"/>
      <c r="F37" s="14"/>
      <c r="G37" s="109"/>
      <c r="H37" s="14"/>
      <c r="I37" s="14"/>
      <c r="J37" s="108"/>
      <c r="K37" s="108"/>
      <c r="L37" s="108"/>
      <c r="M37" s="108"/>
      <c r="N37" s="108"/>
      <c r="O37" s="108"/>
      <c r="P37" s="108"/>
      <c r="Q37" s="108"/>
      <c r="R37" s="108"/>
      <c r="S37" s="111"/>
      <c r="T37" s="111"/>
      <c r="U37" s="111"/>
      <c r="V37" s="111"/>
      <c r="W37" s="108"/>
      <c r="X37" s="108"/>
      <c r="Y37" s="108"/>
      <c r="Z37" s="108"/>
      <c r="AA37" s="110"/>
      <c r="AB37" s="108"/>
      <c r="AC37" s="108"/>
      <c r="AD37" s="108"/>
      <c r="AE37" s="108"/>
      <c r="AF37" s="108"/>
      <c r="AG37" s="108"/>
      <c r="AH37" s="5"/>
      <c r="AI37" s="11"/>
      <c r="AJ37" s="8"/>
    </row>
    <row r="38" spans="2:36" s="6" customFormat="1" ht="18.75" hidden="1">
      <c r="B38" s="113" t="s">
        <v>468</v>
      </c>
      <c r="C38" s="113"/>
      <c r="D38" s="113"/>
      <c r="E38" s="108"/>
      <c r="F38" s="14"/>
      <c r="G38" s="109"/>
      <c r="H38" s="14"/>
      <c r="I38" s="14"/>
      <c r="J38" s="108"/>
      <c r="K38" s="108"/>
      <c r="L38" s="108"/>
      <c r="M38" s="108"/>
      <c r="N38" s="108"/>
      <c r="O38" s="108"/>
      <c r="P38" s="108"/>
      <c r="Q38" s="108"/>
      <c r="R38" s="108"/>
      <c r="S38" s="111"/>
      <c r="T38" s="111"/>
      <c r="U38" s="111"/>
      <c r="V38" s="111"/>
      <c r="W38" s="108"/>
      <c r="X38" s="108"/>
      <c r="Y38" s="108"/>
      <c r="Z38" s="108"/>
      <c r="AA38" s="110"/>
      <c r="AB38" s="108"/>
      <c r="AC38" s="108"/>
      <c r="AD38" s="108"/>
      <c r="AE38" s="108"/>
      <c r="AF38" s="108"/>
      <c r="AG38" s="108"/>
      <c r="AH38" s="5"/>
      <c r="AI38" s="11"/>
      <c r="AJ38" s="8"/>
    </row>
    <row r="39" spans="2:36" s="6" customFormat="1" ht="18.75" hidden="1">
      <c r="B39" s="113" t="s">
        <v>469</v>
      </c>
      <c r="C39" s="113"/>
      <c r="D39" s="113"/>
      <c r="E39" s="108"/>
      <c r="F39" s="14"/>
      <c r="G39" s="109"/>
      <c r="H39" s="14"/>
      <c r="I39" s="14"/>
      <c r="J39" s="108"/>
      <c r="K39" s="108"/>
      <c r="L39" s="108"/>
      <c r="M39" s="108"/>
      <c r="N39" s="108"/>
      <c r="O39" s="108"/>
      <c r="P39" s="108"/>
      <c r="Q39" s="108"/>
      <c r="R39" s="108"/>
      <c r="S39" s="111"/>
      <c r="T39" s="111"/>
      <c r="U39" s="111"/>
      <c r="V39" s="111"/>
      <c r="W39" s="108"/>
      <c r="X39" s="108"/>
      <c r="Y39" s="108"/>
      <c r="Z39" s="108"/>
      <c r="AA39" s="110"/>
      <c r="AB39" s="108"/>
      <c r="AC39" s="108"/>
      <c r="AD39" s="108"/>
      <c r="AE39" s="108"/>
      <c r="AF39" s="108"/>
      <c r="AG39" s="108"/>
      <c r="AH39" s="5"/>
      <c r="AI39" s="11"/>
      <c r="AJ39" s="8"/>
    </row>
    <row r="40" spans="2:36" s="6" customFormat="1" ht="18.75" hidden="1">
      <c r="B40" s="113" t="s">
        <v>470</v>
      </c>
      <c r="C40" s="113"/>
      <c r="D40" s="113"/>
      <c r="E40" s="108"/>
      <c r="F40" s="14"/>
      <c r="G40" s="109"/>
      <c r="H40" s="14"/>
      <c r="I40" s="14"/>
      <c r="J40" s="108"/>
      <c r="K40" s="108"/>
      <c r="L40" s="108"/>
      <c r="M40" s="108"/>
      <c r="N40" s="108"/>
      <c r="O40" s="108"/>
      <c r="P40" s="108"/>
      <c r="Q40" s="108"/>
      <c r="R40" s="108"/>
      <c r="S40" s="111"/>
      <c r="T40" s="111"/>
      <c r="U40" s="111"/>
      <c r="V40" s="111"/>
      <c r="W40" s="108"/>
      <c r="X40" s="108"/>
      <c r="Y40" s="108"/>
      <c r="Z40" s="108"/>
      <c r="AA40" s="110"/>
      <c r="AB40" s="108"/>
      <c r="AC40" s="108"/>
      <c r="AD40" s="108"/>
      <c r="AE40" s="108"/>
      <c r="AF40" s="108"/>
      <c r="AG40" s="108"/>
      <c r="AH40" s="5"/>
      <c r="AI40" s="11"/>
      <c r="AJ40" s="8"/>
    </row>
    <row r="41" spans="2:36" s="6" customFormat="1" ht="19.5" hidden="1" thickBot="1">
      <c r="B41" s="137" t="s">
        <v>471</v>
      </c>
      <c r="C41" s="137"/>
      <c r="D41" s="137"/>
      <c r="E41" s="134"/>
      <c r="F41" s="14"/>
      <c r="G41" s="109"/>
      <c r="H41" s="14"/>
      <c r="I41" s="14"/>
      <c r="J41" s="108"/>
      <c r="K41" s="108"/>
      <c r="L41" s="108"/>
      <c r="M41" s="108"/>
      <c r="N41" s="108"/>
      <c r="O41" s="108"/>
      <c r="P41" s="108"/>
      <c r="Q41" s="108"/>
      <c r="R41" s="108"/>
      <c r="S41" s="111"/>
      <c r="T41" s="111"/>
      <c r="U41" s="111"/>
      <c r="V41" s="111"/>
      <c r="W41" s="108"/>
      <c r="X41" s="108"/>
      <c r="Y41" s="108"/>
      <c r="Z41" s="108"/>
      <c r="AA41" s="110"/>
      <c r="AB41" s="108"/>
      <c r="AC41" s="108"/>
      <c r="AD41" s="108"/>
      <c r="AE41" s="108"/>
      <c r="AF41" s="108"/>
      <c r="AG41" s="108"/>
      <c r="AH41" s="5"/>
      <c r="AI41" s="11"/>
      <c r="AJ41" s="8"/>
    </row>
    <row r="42" spans="2:36" s="6" customFormat="1" ht="19.5" thickBot="1">
      <c r="B42" s="139" t="s">
        <v>475</v>
      </c>
      <c r="C42" s="165"/>
      <c r="D42" s="165"/>
      <c r="E42" s="142">
        <f>SUM(E36:E41)</f>
        <v>0</v>
      </c>
      <c r="F42" s="140"/>
      <c r="G42" s="109"/>
      <c r="H42" s="14"/>
      <c r="I42" s="14"/>
      <c r="J42" s="108"/>
      <c r="K42" s="108"/>
      <c r="L42" s="108"/>
      <c r="M42" s="108"/>
      <c r="N42" s="108"/>
      <c r="O42" s="108"/>
      <c r="P42" s="108"/>
      <c r="Q42" s="108"/>
      <c r="R42" s="108"/>
      <c r="S42" s="111"/>
      <c r="T42" s="111"/>
      <c r="U42" s="111"/>
      <c r="V42" s="111"/>
      <c r="W42" s="108"/>
      <c r="X42" s="108"/>
      <c r="Y42" s="108"/>
      <c r="Z42" s="108"/>
      <c r="AA42" s="110"/>
      <c r="AB42" s="108"/>
      <c r="AC42" s="108"/>
      <c r="AD42" s="108"/>
      <c r="AE42" s="108"/>
      <c r="AF42" s="108"/>
      <c r="AG42" s="108"/>
      <c r="AH42" s="5"/>
      <c r="AI42" s="11"/>
      <c r="AJ42" s="8"/>
    </row>
    <row r="43" spans="2:36" s="6" customFormat="1" ht="18.75">
      <c r="B43" s="141" t="s">
        <v>472</v>
      </c>
      <c r="C43" s="141"/>
      <c r="D43" s="141"/>
      <c r="E43" s="136"/>
      <c r="F43" s="14"/>
      <c r="G43" s="109"/>
      <c r="H43" s="14"/>
      <c r="I43" s="14"/>
      <c r="J43" s="108"/>
      <c r="K43" s="108"/>
      <c r="L43" s="108"/>
      <c r="M43" s="108"/>
      <c r="N43" s="108"/>
      <c r="O43" s="108"/>
      <c r="P43" s="108"/>
      <c r="Q43" s="108"/>
      <c r="R43" s="108"/>
      <c r="S43" s="111"/>
      <c r="T43" s="111"/>
      <c r="U43" s="111"/>
      <c r="V43" s="111"/>
      <c r="W43" s="108"/>
      <c r="X43" s="108"/>
      <c r="Y43" s="108"/>
      <c r="Z43" s="108"/>
      <c r="AA43" s="110"/>
      <c r="AB43" s="108"/>
      <c r="AC43" s="108"/>
      <c r="AD43" s="108"/>
      <c r="AE43" s="108"/>
      <c r="AF43" s="108"/>
      <c r="AG43" s="108"/>
      <c r="AH43" s="5"/>
      <c r="AI43" s="11"/>
      <c r="AJ43" s="8"/>
    </row>
    <row r="44" spans="2:36" s="6" customFormat="1" ht="18.75">
      <c r="B44" s="113" t="s">
        <v>473</v>
      </c>
      <c r="C44" s="113"/>
      <c r="D44" s="113"/>
      <c r="E44" s="133"/>
      <c r="F44" s="14"/>
      <c r="G44" s="109"/>
      <c r="H44" s="14"/>
      <c r="I44" s="14"/>
      <c r="J44" s="108"/>
      <c r="K44" s="108"/>
      <c r="L44" s="108"/>
      <c r="M44" s="108"/>
      <c r="N44" s="108"/>
      <c r="O44" s="108"/>
      <c r="P44" s="108"/>
      <c r="Q44" s="108"/>
      <c r="R44" s="108"/>
      <c r="S44" s="111"/>
      <c r="T44" s="111"/>
      <c r="U44" s="111"/>
      <c r="V44" s="111"/>
      <c r="W44" s="108"/>
      <c r="X44" s="108"/>
      <c r="Y44" s="108"/>
      <c r="Z44" s="108"/>
      <c r="AA44" s="110"/>
      <c r="AB44" s="108"/>
      <c r="AC44" s="108"/>
      <c r="AD44" s="108"/>
      <c r="AE44" s="108"/>
      <c r="AF44" s="108"/>
      <c r="AG44" s="108"/>
      <c r="AH44" s="5"/>
      <c r="AI44" s="11"/>
      <c r="AJ44" s="8"/>
    </row>
    <row r="45" spans="2:36" ht="19.5" thickBot="1">
      <c r="B45" s="137" t="s">
        <v>371</v>
      </c>
      <c r="C45" s="137"/>
      <c r="D45" s="137"/>
      <c r="E45" s="132"/>
      <c r="F45" s="115"/>
      <c r="G45" s="1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35"/>
      <c r="T45" s="135"/>
      <c r="U45" s="135"/>
      <c r="V45" s="13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I45" s="4"/>
      <c r="AJ45" s="4"/>
    </row>
    <row r="46" spans="2:36" s="6" customFormat="1" ht="19.5" thickBot="1">
      <c r="B46" s="139" t="s">
        <v>365</v>
      </c>
      <c r="C46" s="164"/>
      <c r="D46" s="164"/>
      <c r="E46" s="138"/>
      <c r="F46" s="138"/>
      <c r="G46" s="138"/>
      <c r="H46" s="123">
        <f t="shared" ref="H46:U46" si="5">+H26+H34</f>
        <v>53444746</v>
      </c>
      <c r="I46" s="123">
        <f t="shared" si="5"/>
        <v>37806610</v>
      </c>
      <c r="J46" s="123">
        <f t="shared" si="5"/>
        <v>15638136</v>
      </c>
      <c r="K46" s="123">
        <f t="shared" si="5"/>
        <v>0</v>
      </c>
      <c r="L46" s="123">
        <f t="shared" si="5"/>
        <v>0</v>
      </c>
      <c r="M46" s="123">
        <f t="shared" si="5"/>
        <v>0</v>
      </c>
      <c r="N46" s="123">
        <f t="shared" si="5"/>
        <v>0</v>
      </c>
      <c r="O46" s="123">
        <f t="shared" si="5"/>
        <v>0</v>
      </c>
      <c r="P46" s="123">
        <f t="shared" si="5"/>
        <v>0</v>
      </c>
      <c r="Q46" s="123">
        <f t="shared" si="5"/>
        <v>0</v>
      </c>
      <c r="R46" s="123">
        <f t="shared" si="5"/>
        <v>0</v>
      </c>
      <c r="S46" s="123">
        <f t="shared" si="5"/>
        <v>0</v>
      </c>
      <c r="T46" s="123">
        <f t="shared" si="5"/>
        <v>0</v>
      </c>
      <c r="U46" s="123">
        <f t="shared" si="5"/>
        <v>0</v>
      </c>
      <c r="V46" s="123">
        <f>+V26+V34+V44+V45</f>
        <v>2010413.3645479998</v>
      </c>
      <c r="W46" s="123">
        <f t="shared" ref="W46:AG46" si="6">+W26+W34</f>
        <v>0</v>
      </c>
      <c r="X46" s="123">
        <f t="shared" si="6"/>
        <v>0</v>
      </c>
      <c r="Y46" s="123">
        <f t="shared" si="6"/>
        <v>0</v>
      </c>
      <c r="Z46" s="123">
        <f t="shared" si="6"/>
        <v>0</v>
      </c>
      <c r="AA46" s="123">
        <f t="shared" si="6"/>
        <v>0</v>
      </c>
      <c r="AB46" s="123">
        <f t="shared" si="6"/>
        <v>0</v>
      </c>
      <c r="AC46" s="123">
        <f t="shared" si="6"/>
        <v>0</v>
      </c>
      <c r="AD46" s="123">
        <f t="shared" si="6"/>
        <v>0</v>
      </c>
      <c r="AE46" s="123">
        <f t="shared" si="6"/>
        <v>0</v>
      </c>
      <c r="AF46" s="123">
        <f t="shared" si="6"/>
        <v>0</v>
      </c>
      <c r="AG46" s="123">
        <f t="shared" si="6"/>
        <v>0</v>
      </c>
      <c r="AH46" s="5"/>
      <c r="AI46" s="8">
        <f>SUM(AI16:AI36)</f>
        <v>0</v>
      </c>
      <c r="AJ46" s="8"/>
    </row>
    <row r="47" spans="2:36" ht="18.75">
      <c r="B47" s="88"/>
      <c r="C47" s="88"/>
      <c r="D47" s="88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103"/>
      <c r="T47" s="103"/>
      <c r="U47" s="103"/>
      <c r="V47" s="103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I47" s="4"/>
      <c r="AJ47" s="4"/>
    </row>
    <row r="48" spans="2:36">
      <c r="V48" s="103"/>
    </row>
  </sheetData>
  <mergeCells count="22">
    <mergeCell ref="K10:R10"/>
    <mergeCell ref="K12:O12"/>
    <mergeCell ref="P12:Q12"/>
    <mergeCell ref="R12:R13"/>
    <mergeCell ref="S9:AA9"/>
    <mergeCell ref="S11:T11"/>
    <mergeCell ref="W10:X10"/>
    <mergeCell ref="B10:B13"/>
    <mergeCell ref="E10:G13"/>
    <mergeCell ref="H10:H13"/>
    <mergeCell ref="I10:I13"/>
    <mergeCell ref="J10:J13"/>
    <mergeCell ref="AB10:AE10"/>
    <mergeCell ref="AD11:AE11"/>
    <mergeCell ref="S8:AF8"/>
    <mergeCell ref="AB9:AF9"/>
    <mergeCell ref="AG9:AG13"/>
    <mergeCell ref="S10:V10"/>
    <mergeCell ref="U11:V11"/>
    <mergeCell ref="W11:X11"/>
    <mergeCell ref="Y10:Z10"/>
    <mergeCell ref="Y11:Z11"/>
  </mergeCells>
  <printOptions gridLines="1"/>
  <pageMargins left="0.78740157480314965" right="0.70866141732283472" top="0.74803149606299213" bottom="0.74803149606299213" header="0.31496062992125984" footer="0.31496062992125984"/>
  <pageSetup scale="27" orientation="landscape" r:id="rId1"/>
  <headerFooter>
    <oddFooter>&amp;A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AZ17"/>
  <sheetViews>
    <sheetView showGridLines="0" zoomScale="70" zoomScaleNormal="70" workbookViewId="0">
      <selection activeCell="AM5" sqref="AM5:AQ5"/>
    </sheetView>
  </sheetViews>
  <sheetFormatPr baseColWidth="10" defaultColWidth="11.5703125" defaultRowHeight="14.25"/>
  <cols>
    <col min="1" max="1" width="1.85546875" style="203" customWidth="1"/>
    <col min="2" max="5" width="4.5703125" style="203" customWidth="1"/>
    <col min="6" max="6" width="23.42578125" style="203" customWidth="1"/>
    <col min="7" max="7" width="13.42578125" style="203" customWidth="1"/>
    <col min="8" max="9" width="8.5703125" style="203" customWidth="1"/>
    <col min="10" max="10" width="6.140625" style="203" customWidth="1"/>
    <col min="11" max="12" width="4.5703125" style="203" customWidth="1"/>
    <col min="13" max="13" width="3.85546875" style="203" customWidth="1"/>
    <col min="14" max="14" width="8" style="203" customWidth="1"/>
    <col min="15" max="15" width="8.42578125" style="203" customWidth="1"/>
    <col min="16" max="18" width="4.5703125" style="203" customWidth="1"/>
    <col min="19" max="19" width="4.85546875" style="203" customWidth="1"/>
    <col min="20" max="20" width="9.140625" style="203" customWidth="1"/>
    <col min="21" max="21" width="7.85546875" style="203" customWidth="1"/>
    <col min="22" max="22" width="8.42578125" style="203" customWidth="1"/>
    <col min="23" max="23" width="4.5703125" style="203" customWidth="1"/>
    <col min="24" max="24" width="7.85546875" style="203" customWidth="1"/>
    <col min="25" max="25" width="4.28515625" style="203" customWidth="1"/>
    <col min="26" max="26" width="8.140625" style="203" customWidth="1"/>
    <col min="27" max="27" width="7.85546875" style="203" customWidth="1"/>
    <col min="28" max="28" width="4.5703125" style="203" customWidth="1"/>
    <col min="29" max="29" width="10.5703125" style="203" customWidth="1"/>
    <col min="30" max="30" width="9.140625" style="203" customWidth="1"/>
    <col min="31" max="31" width="2.5703125" style="203" customWidth="1"/>
    <col min="32" max="32" width="8.42578125" style="203" customWidth="1"/>
    <col min="33" max="33" width="9" style="203" customWidth="1"/>
    <col min="34" max="36" width="4.5703125" style="203" customWidth="1"/>
    <col min="37" max="37" width="7.140625" style="203" customWidth="1"/>
    <col min="38" max="38" width="8.5703125" style="203" customWidth="1"/>
    <col min="39" max="42" width="4.5703125" style="203" customWidth="1"/>
    <col min="43" max="44" width="11.5703125" style="203"/>
    <col min="45" max="45" width="7.140625" style="203" customWidth="1"/>
    <col min="46" max="46" width="7.42578125" style="203" customWidth="1"/>
    <col min="47" max="47" width="6.5703125" style="203" customWidth="1"/>
    <col min="48" max="48" width="8.140625" style="203" customWidth="1"/>
    <col min="49" max="49" width="1.5703125" style="203" customWidth="1"/>
    <col min="50" max="50" width="11.5703125" style="203"/>
    <col min="51" max="51" width="4.42578125" style="203" customWidth="1"/>
    <col min="52" max="52" width="4.85546875" style="203" customWidth="1"/>
    <col min="53" max="53" width="3.5703125" style="203" customWidth="1"/>
    <col min="54" max="54" width="4.42578125" style="203" customWidth="1"/>
    <col min="55" max="256" width="11.5703125" style="203"/>
    <col min="257" max="257" width="1.85546875" style="203" customWidth="1"/>
    <col min="258" max="261" width="4.5703125" style="203" customWidth="1"/>
    <col min="262" max="262" width="23.42578125" style="203" customWidth="1"/>
    <col min="263" max="263" width="13.42578125" style="203" customWidth="1"/>
    <col min="264" max="265" width="8.5703125" style="203" customWidth="1"/>
    <col min="266" max="266" width="6.140625" style="203" customWidth="1"/>
    <col min="267" max="268" width="4.5703125" style="203" customWidth="1"/>
    <col min="269" max="269" width="3.85546875" style="203" customWidth="1"/>
    <col min="270" max="270" width="8" style="203" customWidth="1"/>
    <col min="271" max="271" width="8.42578125" style="203" customWidth="1"/>
    <col min="272" max="274" width="4.5703125" style="203" customWidth="1"/>
    <col min="275" max="275" width="4.85546875" style="203" customWidth="1"/>
    <col min="276" max="276" width="9.140625" style="203" customWidth="1"/>
    <col min="277" max="277" width="7.85546875" style="203" customWidth="1"/>
    <col min="278" max="278" width="8.42578125" style="203" customWidth="1"/>
    <col min="279" max="279" width="4.5703125" style="203" customWidth="1"/>
    <col min="280" max="280" width="7.85546875" style="203" customWidth="1"/>
    <col min="281" max="281" width="4.28515625" style="203" customWidth="1"/>
    <col min="282" max="282" width="8.140625" style="203" customWidth="1"/>
    <col min="283" max="283" width="7.85546875" style="203" customWidth="1"/>
    <col min="284" max="284" width="4.5703125" style="203" customWidth="1"/>
    <col min="285" max="285" width="10.5703125" style="203" customWidth="1"/>
    <col min="286" max="286" width="9.140625" style="203" customWidth="1"/>
    <col min="287" max="287" width="2.5703125" style="203" customWidth="1"/>
    <col min="288" max="288" width="8.42578125" style="203" customWidth="1"/>
    <col min="289" max="289" width="9" style="203" customWidth="1"/>
    <col min="290" max="292" width="4.5703125" style="203" customWidth="1"/>
    <col min="293" max="293" width="7.140625" style="203" customWidth="1"/>
    <col min="294" max="294" width="8.5703125" style="203" customWidth="1"/>
    <col min="295" max="298" width="4.5703125" style="203" customWidth="1"/>
    <col min="299" max="300" width="11.5703125" style="203"/>
    <col min="301" max="301" width="7.140625" style="203" customWidth="1"/>
    <col min="302" max="302" width="7.42578125" style="203" customWidth="1"/>
    <col min="303" max="303" width="6.5703125" style="203" customWidth="1"/>
    <col min="304" max="304" width="8.140625" style="203" customWidth="1"/>
    <col min="305" max="305" width="1.5703125" style="203" customWidth="1"/>
    <col min="306" max="306" width="11.5703125" style="203"/>
    <col min="307" max="307" width="4.42578125" style="203" customWidth="1"/>
    <col min="308" max="308" width="4.85546875" style="203" customWidth="1"/>
    <col min="309" max="309" width="3.5703125" style="203" customWidth="1"/>
    <col min="310" max="310" width="4.42578125" style="203" customWidth="1"/>
    <col min="311" max="512" width="11.5703125" style="203"/>
    <col min="513" max="513" width="1.85546875" style="203" customWidth="1"/>
    <col min="514" max="517" width="4.5703125" style="203" customWidth="1"/>
    <col min="518" max="518" width="23.42578125" style="203" customWidth="1"/>
    <col min="519" max="519" width="13.42578125" style="203" customWidth="1"/>
    <col min="520" max="521" width="8.5703125" style="203" customWidth="1"/>
    <col min="522" max="522" width="6.140625" style="203" customWidth="1"/>
    <col min="523" max="524" width="4.5703125" style="203" customWidth="1"/>
    <col min="525" max="525" width="3.85546875" style="203" customWidth="1"/>
    <col min="526" max="526" width="8" style="203" customWidth="1"/>
    <col min="527" max="527" width="8.42578125" style="203" customWidth="1"/>
    <col min="528" max="530" width="4.5703125" style="203" customWidth="1"/>
    <col min="531" max="531" width="4.85546875" style="203" customWidth="1"/>
    <col min="532" max="532" width="9.140625" style="203" customWidth="1"/>
    <col min="533" max="533" width="7.85546875" style="203" customWidth="1"/>
    <col min="534" max="534" width="8.42578125" style="203" customWidth="1"/>
    <col min="535" max="535" width="4.5703125" style="203" customWidth="1"/>
    <col min="536" max="536" width="7.85546875" style="203" customWidth="1"/>
    <col min="537" max="537" width="4.28515625" style="203" customWidth="1"/>
    <col min="538" max="538" width="8.140625" style="203" customWidth="1"/>
    <col min="539" max="539" width="7.85546875" style="203" customWidth="1"/>
    <col min="540" max="540" width="4.5703125" style="203" customWidth="1"/>
    <col min="541" max="541" width="10.5703125" style="203" customWidth="1"/>
    <col min="542" max="542" width="9.140625" style="203" customWidth="1"/>
    <col min="543" max="543" width="2.5703125" style="203" customWidth="1"/>
    <col min="544" max="544" width="8.42578125" style="203" customWidth="1"/>
    <col min="545" max="545" width="9" style="203" customWidth="1"/>
    <col min="546" max="548" width="4.5703125" style="203" customWidth="1"/>
    <col min="549" max="549" width="7.140625" style="203" customWidth="1"/>
    <col min="550" max="550" width="8.5703125" style="203" customWidth="1"/>
    <col min="551" max="554" width="4.5703125" style="203" customWidth="1"/>
    <col min="555" max="556" width="11.5703125" style="203"/>
    <col min="557" max="557" width="7.140625" style="203" customWidth="1"/>
    <col min="558" max="558" width="7.42578125" style="203" customWidth="1"/>
    <col min="559" max="559" width="6.5703125" style="203" customWidth="1"/>
    <col min="560" max="560" width="8.140625" style="203" customWidth="1"/>
    <col min="561" max="561" width="1.5703125" style="203" customWidth="1"/>
    <col min="562" max="562" width="11.5703125" style="203"/>
    <col min="563" max="563" width="4.42578125" style="203" customWidth="1"/>
    <col min="564" max="564" width="4.85546875" style="203" customWidth="1"/>
    <col min="565" max="565" width="3.5703125" style="203" customWidth="1"/>
    <col min="566" max="566" width="4.42578125" style="203" customWidth="1"/>
    <col min="567" max="768" width="11.5703125" style="203"/>
    <col min="769" max="769" width="1.85546875" style="203" customWidth="1"/>
    <col min="770" max="773" width="4.5703125" style="203" customWidth="1"/>
    <col min="774" max="774" width="23.42578125" style="203" customWidth="1"/>
    <col min="775" max="775" width="13.42578125" style="203" customWidth="1"/>
    <col min="776" max="777" width="8.5703125" style="203" customWidth="1"/>
    <col min="778" max="778" width="6.140625" style="203" customWidth="1"/>
    <col min="779" max="780" width="4.5703125" style="203" customWidth="1"/>
    <col min="781" max="781" width="3.85546875" style="203" customWidth="1"/>
    <col min="782" max="782" width="8" style="203" customWidth="1"/>
    <col min="783" max="783" width="8.42578125" style="203" customWidth="1"/>
    <col min="784" max="786" width="4.5703125" style="203" customWidth="1"/>
    <col min="787" max="787" width="4.85546875" style="203" customWidth="1"/>
    <col min="788" max="788" width="9.140625" style="203" customWidth="1"/>
    <col min="789" max="789" width="7.85546875" style="203" customWidth="1"/>
    <col min="790" max="790" width="8.42578125" style="203" customWidth="1"/>
    <col min="791" max="791" width="4.5703125" style="203" customWidth="1"/>
    <col min="792" max="792" width="7.85546875" style="203" customWidth="1"/>
    <col min="793" max="793" width="4.28515625" style="203" customWidth="1"/>
    <col min="794" max="794" width="8.140625" style="203" customWidth="1"/>
    <col min="795" max="795" width="7.85546875" style="203" customWidth="1"/>
    <col min="796" max="796" width="4.5703125" style="203" customWidth="1"/>
    <col min="797" max="797" width="10.5703125" style="203" customWidth="1"/>
    <col min="798" max="798" width="9.140625" style="203" customWidth="1"/>
    <col min="799" max="799" width="2.5703125" style="203" customWidth="1"/>
    <col min="800" max="800" width="8.42578125" style="203" customWidth="1"/>
    <col min="801" max="801" width="9" style="203" customWidth="1"/>
    <col min="802" max="804" width="4.5703125" style="203" customWidth="1"/>
    <col min="805" max="805" width="7.140625" style="203" customWidth="1"/>
    <col min="806" max="806" width="8.5703125" style="203" customWidth="1"/>
    <col min="807" max="810" width="4.5703125" style="203" customWidth="1"/>
    <col min="811" max="812" width="11.5703125" style="203"/>
    <col min="813" max="813" width="7.140625" style="203" customWidth="1"/>
    <col min="814" max="814" width="7.42578125" style="203" customWidth="1"/>
    <col min="815" max="815" width="6.5703125" style="203" customWidth="1"/>
    <col min="816" max="816" width="8.140625" style="203" customWidth="1"/>
    <col min="817" max="817" width="1.5703125" style="203" customWidth="1"/>
    <col min="818" max="818" width="11.5703125" style="203"/>
    <col min="819" max="819" width="4.42578125" style="203" customWidth="1"/>
    <col min="820" max="820" width="4.85546875" style="203" customWidth="1"/>
    <col min="821" max="821" width="3.5703125" style="203" customWidth="1"/>
    <col min="822" max="822" width="4.42578125" style="203" customWidth="1"/>
    <col min="823" max="1024" width="11.5703125" style="203"/>
    <col min="1025" max="1025" width="1.85546875" style="203" customWidth="1"/>
    <col min="1026" max="1029" width="4.5703125" style="203" customWidth="1"/>
    <col min="1030" max="1030" width="23.42578125" style="203" customWidth="1"/>
    <col min="1031" max="1031" width="13.42578125" style="203" customWidth="1"/>
    <col min="1032" max="1033" width="8.5703125" style="203" customWidth="1"/>
    <col min="1034" max="1034" width="6.140625" style="203" customWidth="1"/>
    <col min="1035" max="1036" width="4.5703125" style="203" customWidth="1"/>
    <col min="1037" max="1037" width="3.85546875" style="203" customWidth="1"/>
    <col min="1038" max="1038" width="8" style="203" customWidth="1"/>
    <col min="1039" max="1039" width="8.42578125" style="203" customWidth="1"/>
    <col min="1040" max="1042" width="4.5703125" style="203" customWidth="1"/>
    <col min="1043" max="1043" width="4.85546875" style="203" customWidth="1"/>
    <col min="1044" max="1044" width="9.140625" style="203" customWidth="1"/>
    <col min="1045" max="1045" width="7.85546875" style="203" customWidth="1"/>
    <col min="1046" max="1046" width="8.42578125" style="203" customWidth="1"/>
    <col min="1047" max="1047" width="4.5703125" style="203" customWidth="1"/>
    <col min="1048" max="1048" width="7.85546875" style="203" customWidth="1"/>
    <col min="1049" max="1049" width="4.28515625" style="203" customWidth="1"/>
    <col min="1050" max="1050" width="8.140625" style="203" customWidth="1"/>
    <col min="1051" max="1051" width="7.85546875" style="203" customWidth="1"/>
    <col min="1052" max="1052" width="4.5703125" style="203" customWidth="1"/>
    <col min="1053" max="1053" width="10.5703125" style="203" customWidth="1"/>
    <col min="1054" max="1054" width="9.140625" style="203" customWidth="1"/>
    <col min="1055" max="1055" width="2.5703125" style="203" customWidth="1"/>
    <col min="1056" max="1056" width="8.42578125" style="203" customWidth="1"/>
    <col min="1057" max="1057" width="9" style="203" customWidth="1"/>
    <col min="1058" max="1060" width="4.5703125" style="203" customWidth="1"/>
    <col min="1061" max="1061" width="7.140625" style="203" customWidth="1"/>
    <col min="1062" max="1062" width="8.5703125" style="203" customWidth="1"/>
    <col min="1063" max="1066" width="4.5703125" style="203" customWidth="1"/>
    <col min="1067" max="1068" width="11.5703125" style="203"/>
    <col min="1069" max="1069" width="7.140625" style="203" customWidth="1"/>
    <col min="1070" max="1070" width="7.42578125" style="203" customWidth="1"/>
    <col min="1071" max="1071" width="6.5703125" style="203" customWidth="1"/>
    <col min="1072" max="1072" width="8.140625" style="203" customWidth="1"/>
    <col min="1073" max="1073" width="1.5703125" style="203" customWidth="1"/>
    <col min="1074" max="1074" width="11.5703125" style="203"/>
    <col min="1075" max="1075" width="4.42578125" style="203" customWidth="1"/>
    <col min="1076" max="1076" width="4.85546875" style="203" customWidth="1"/>
    <col min="1077" max="1077" width="3.5703125" style="203" customWidth="1"/>
    <col min="1078" max="1078" width="4.42578125" style="203" customWidth="1"/>
    <col min="1079" max="1280" width="11.5703125" style="203"/>
    <col min="1281" max="1281" width="1.85546875" style="203" customWidth="1"/>
    <col min="1282" max="1285" width="4.5703125" style="203" customWidth="1"/>
    <col min="1286" max="1286" width="23.42578125" style="203" customWidth="1"/>
    <col min="1287" max="1287" width="13.42578125" style="203" customWidth="1"/>
    <col min="1288" max="1289" width="8.5703125" style="203" customWidth="1"/>
    <col min="1290" max="1290" width="6.140625" style="203" customWidth="1"/>
    <col min="1291" max="1292" width="4.5703125" style="203" customWidth="1"/>
    <col min="1293" max="1293" width="3.85546875" style="203" customWidth="1"/>
    <col min="1294" max="1294" width="8" style="203" customWidth="1"/>
    <col min="1295" max="1295" width="8.42578125" style="203" customWidth="1"/>
    <col min="1296" max="1298" width="4.5703125" style="203" customWidth="1"/>
    <col min="1299" max="1299" width="4.85546875" style="203" customWidth="1"/>
    <col min="1300" max="1300" width="9.140625" style="203" customWidth="1"/>
    <col min="1301" max="1301" width="7.85546875" style="203" customWidth="1"/>
    <col min="1302" max="1302" width="8.42578125" style="203" customWidth="1"/>
    <col min="1303" max="1303" width="4.5703125" style="203" customWidth="1"/>
    <col min="1304" max="1304" width="7.85546875" style="203" customWidth="1"/>
    <col min="1305" max="1305" width="4.28515625" style="203" customWidth="1"/>
    <col min="1306" max="1306" width="8.140625" style="203" customWidth="1"/>
    <col min="1307" max="1307" width="7.85546875" style="203" customWidth="1"/>
    <col min="1308" max="1308" width="4.5703125" style="203" customWidth="1"/>
    <col min="1309" max="1309" width="10.5703125" style="203" customWidth="1"/>
    <col min="1310" max="1310" width="9.140625" style="203" customWidth="1"/>
    <col min="1311" max="1311" width="2.5703125" style="203" customWidth="1"/>
    <col min="1312" max="1312" width="8.42578125" style="203" customWidth="1"/>
    <col min="1313" max="1313" width="9" style="203" customWidth="1"/>
    <col min="1314" max="1316" width="4.5703125" style="203" customWidth="1"/>
    <col min="1317" max="1317" width="7.140625" style="203" customWidth="1"/>
    <col min="1318" max="1318" width="8.5703125" style="203" customWidth="1"/>
    <col min="1319" max="1322" width="4.5703125" style="203" customWidth="1"/>
    <col min="1323" max="1324" width="11.5703125" style="203"/>
    <col min="1325" max="1325" width="7.140625" style="203" customWidth="1"/>
    <col min="1326" max="1326" width="7.42578125" style="203" customWidth="1"/>
    <col min="1327" max="1327" width="6.5703125" style="203" customWidth="1"/>
    <col min="1328" max="1328" width="8.140625" style="203" customWidth="1"/>
    <col min="1329" max="1329" width="1.5703125" style="203" customWidth="1"/>
    <col min="1330" max="1330" width="11.5703125" style="203"/>
    <col min="1331" max="1331" width="4.42578125" style="203" customWidth="1"/>
    <col min="1332" max="1332" width="4.85546875" style="203" customWidth="1"/>
    <col min="1333" max="1333" width="3.5703125" style="203" customWidth="1"/>
    <col min="1334" max="1334" width="4.42578125" style="203" customWidth="1"/>
    <col min="1335" max="1536" width="11.5703125" style="203"/>
    <col min="1537" max="1537" width="1.85546875" style="203" customWidth="1"/>
    <col min="1538" max="1541" width="4.5703125" style="203" customWidth="1"/>
    <col min="1542" max="1542" width="23.42578125" style="203" customWidth="1"/>
    <col min="1543" max="1543" width="13.42578125" style="203" customWidth="1"/>
    <col min="1544" max="1545" width="8.5703125" style="203" customWidth="1"/>
    <col min="1546" max="1546" width="6.140625" style="203" customWidth="1"/>
    <col min="1547" max="1548" width="4.5703125" style="203" customWidth="1"/>
    <col min="1549" max="1549" width="3.85546875" style="203" customWidth="1"/>
    <col min="1550" max="1550" width="8" style="203" customWidth="1"/>
    <col min="1551" max="1551" width="8.42578125" style="203" customWidth="1"/>
    <col min="1552" max="1554" width="4.5703125" style="203" customWidth="1"/>
    <col min="1555" max="1555" width="4.85546875" style="203" customWidth="1"/>
    <col min="1556" max="1556" width="9.140625" style="203" customWidth="1"/>
    <col min="1557" max="1557" width="7.85546875" style="203" customWidth="1"/>
    <col min="1558" max="1558" width="8.42578125" style="203" customWidth="1"/>
    <col min="1559" max="1559" width="4.5703125" style="203" customWidth="1"/>
    <col min="1560" max="1560" width="7.85546875" style="203" customWidth="1"/>
    <col min="1561" max="1561" width="4.28515625" style="203" customWidth="1"/>
    <col min="1562" max="1562" width="8.140625" style="203" customWidth="1"/>
    <col min="1563" max="1563" width="7.85546875" style="203" customWidth="1"/>
    <col min="1564" max="1564" width="4.5703125" style="203" customWidth="1"/>
    <col min="1565" max="1565" width="10.5703125" style="203" customWidth="1"/>
    <col min="1566" max="1566" width="9.140625" style="203" customWidth="1"/>
    <col min="1567" max="1567" width="2.5703125" style="203" customWidth="1"/>
    <col min="1568" max="1568" width="8.42578125" style="203" customWidth="1"/>
    <col min="1569" max="1569" width="9" style="203" customWidth="1"/>
    <col min="1570" max="1572" width="4.5703125" style="203" customWidth="1"/>
    <col min="1573" max="1573" width="7.140625" style="203" customWidth="1"/>
    <col min="1574" max="1574" width="8.5703125" style="203" customWidth="1"/>
    <col min="1575" max="1578" width="4.5703125" style="203" customWidth="1"/>
    <col min="1579" max="1580" width="11.5703125" style="203"/>
    <col min="1581" max="1581" width="7.140625" style="203" customWidth="1"/>
    <col min="1582" max="1582" width="7.42578125" style="203" customWidth="1"/>
    <col min="1583" max="1583" width="6.5703125" style="203" customWidth="1"/>
    <col min="1584" max="1584" width="8.140625" style="203" customWidth="1"/>
    <col min="1585" max="1585" width="1.5703125" style="203" customWidth="1"/>
    <col min="1586" max="1586" width="11.5703125" style="203"/>
    <col min="1587" max="1587" width="4.42578125" style="203" customWidth="1"/>
    <col min="1588" max="1588" width="4.85546875" style="203" customWidth="1"/>
    <col min="1589" max="1589" width="3.5703125" style="203" customWidth="1"/>
    <col min="1590" max="1590" width="4.42578125" style="203" customWidth="1"/>
    <col min="1591" max="1792" width="11.5703125" style="203"/>
    <col min="1793" max="1793" width="1.85546875" style="203" customWidth="1"/>
    <col min="1794" max="1797" width="4.5703125" style="203" customWidth="1"/>
    <col min="1798" max="1798" width="23.42578125" style="203" customWidth="1"/>
    <col min="1799" max="1799" width="13.42578125" style="203" customWidth="1"/>
    <col min="1800" max="1801" width="8.5703125" style="203" customWidth="1"/>
    <col min="1802" max="1802" width="6.140625" style="203" customWidth="1"/>
    <col min="1803" max="1804" width="4.5703125" style="203" customWidth="1"/>
    <col min="1805" max="1805" width="3.85546875" style="203" customWidth="1"/>
    <col min="1806" max="1806" width="8" style="203" customWidth="1"/>
    <col min="1807" max="1807" width="8.42578125" style="203" customWidth="1"/>
    <col min="1808" max="1810" width="4.5703125" style="203" customWidth="1"/>
    <col min="1811" max="1811" width="4.85546875" style="203" customWidth="1"/>
    <col min="1812" max="1812" width="9.140625" style="203" customWidth="1"/>
    <col min="1813" max="1813" width="7.85546875" style="203" customWidth="1"/>
    <col min="1814" max="1814" width="8.42578125" style="203" customWidth="1"/>
    <col min="1815" max="1815" width="4.5703125" style="203" customWidth="1"/>
    <col min="1816" max="1816" width="7.85546875" style="203" customWidth="1"/>
    <col min="1817" max="1817" width="4.28515625" style="203" customWidth="1"/>
    <col min="1818" max="1818" width="8.140625" style="203" customWidth="1"/>
    <col min="1819" max="1819" width="7.85546875" style="203" customWidth="1"/>
    <col min="1820" max="1820" width="4.5703125" style="203" customWidth="1"/>
    <col min="1821" max="1821" width="10.5703125" style="203" customWidth="1"/>
    <col min="1822" max="1822" width="9.140625" style="203" customWidth="1"/>
    <col min="1823" max="1823" width="2.5703125" style="203" customWidth="1"/>
    <col min="1824" max="1824" width="8.42578125" style="203" customWidth="1"/>
    <col min="1825" max="1825" width="9" style="203" customWidth="1"/>
    <col min="1826" max="1828" width="4.5703125" style="203" customWidth="1"/>
    <col min="1829" max="1829" width="7.140625" style="203" customWidth="1"/>
    <col min="1830" max="1830" width="8.5703125" style="203" customWidth="1"/>
    <col min="1831" max="1834" width="4.5703125" style="203" customWidth="1"/>
    <col min="1835" max="1836" width="11.5703125" style="203"/>
    <col min="1837" max="1837" width="7.140625" style="203" customWidth="1"/>
    <col min="1838" max="1838" width="7.42578125" style="203" customWidth="1"/>
    <col min="1839" max="1839" width="6.5703125" style="203" customWidth="1"/>
    <col min="1840" max="1840" width="8.140625" style="203" customWidth="1"/>
    <col min="1841" max="1841" width="1.5703125" style="203" customWidth="1"/>
    <col min="1842" max="1842" width="11.5703125" style="203"/>
    <col min="1843" max="1843" width="4.42578125" style="203" customWidth="1"/>
    <col min="1844" max="1844" width="4.85546875" style="203" customWidth="1"/>
    <col min="1845" max="1845" width="3.5703125" style="203" customWidth="1"/>
    <col min="1846" max="1846" width="4.42578125" style="203" customWidth="1"/>
    <col min="1847" max="2048" width="11.5703125" style="203"/>
    <col min="2049" max="2049" width="1.85546875" style="203" customWidth="1"/>
    <col min="2050" max="2053" width="4.5703125" style="203" customWidth="1"/>
    <col min="2054" max="2054" width="23.42578125" style="203" customWidth="1"/>
    <col min="2055" max="2055" width="13.42578125" style="203" customWidth="1"/>
    <col min="2056" max="2057" width="8.5703125" style="203" customWidth="1"/>
    <col min="2058" max="2058" width="6.140625" style="203" customWidth="1"/>
    <col min="2059" max="2060" width="4.5703125" style="203" customWidth="1"/>
    <col min="2061" max="2061" width="3.85546875" style="203" customWidth="1"/>
    <col min="2062" max="2062" width="8" style="203" customWidth="1"/>
    <col min="2063" max="2063" width="8.42578125" style="203" customWidth="1"/>
    <col min="2064" max="2066" width="4.5703125" style="203" customWidth="1"/>
    <col min="2067" max="2067" width="4.85546875" style="203" customWidth="1"/>
    <col min="2068" max="2068" width="9.140625" style="203" customWidth="1"/>
    <col min="2069" max="2069" width="7.85546875" style="203" customWidth="1"/>
    <col min="2070" max="2070" width="8.42578125" style="203" customWidth="1"/>
    <col min="2071" max="2071" width="4.5703125" style="203" customWidth="1"/>
    <col min="2072" max="2072" width="7.85546875" style="203" customWidth="1"/>
    <col min="2073" max="2073" width="4.28515625" style="203" customWidth="1"/>
    <col min="2074" max="2074" width="8.140625" style="203" customWidth="1"/>
    <col min="2075" max="2075" width="7.85546875" style="203" customWidth="1"/>
    <col min="2076" max="2076" width="4.5703125" style="203" customWidth="1"/>
    <col min="2077" max="2077" width="10.5703125" style="203" customWidth="1"/>
    <col min="2078" max="2078" width="9.140625" style="203" customWidth="1"/>
    <col min="2079" max="2079" width="2.5703125" style="203" customWidth="1"/>
    <col min="2080" max="2080" width="8.42578125" style="203" customWidth="1"/>
    <col min="2081" max="2081" width="9" style="203" customWidth="1"/>
    <col min="2082" max="2084" width="4.5703125" style="203" customWidth="1"/>
    <col min="2085" max="2085" width="7.140625" style="203" customWidth="1"/>
    <col min="2086" max="2086" width="8.5703125" style="203" customWidth="1"/>
    <col min="2087" max="2090" width="4.5703125" style="203" customWidth="1"/>
    <col min="2091" max="2092" width="11.5703125" style="203"/>
    <col min="2093" max="2093" width="7.140625" style="203" customWidth="1"/>
    <col min="2094" max="2094" width="7.42578125" style="203" customWidth="1"/>
    <col min="2095" max="2095" width="6.5703125" style="203" customWidth="1"/>
    <col min="2096" max="2096" width="8.140625" style="203" customWidth="1"/>
    <col min="2097" max="2097" width="1.5703125" style="203" customWidth="1"/>
    <col min="2098" max="2098" width="11.5703125" style="203"/>
    <col min="2099" max="2099" width="4.42578125" style="203" customWidth="1"/>
    <col min="2100" max="2100" width="4.85546875" style="203" customWidth="1"/>
    <col min="2101" max="2101" width="3.5703125" style="203" customWidth="1"/>
    <col min="2102" max="2102" width="4.42578125" style="203" customWidth="1"/>
    <col min="2103" max="2304" width="11.5703125" style="203"/>
    <col min="2305" max="2305" width="1.85546875" style="203" customWidth="1"/>
    <col min="2306" max="2309" width="4.5703125" style="203" customWidth="1"/>
    <col min="2310" max="2310" width="23.42578125" style="203" customWidth="1"/>
    <col min="2311" max="2311" width="13.42578125" style="203" customWidth="1"/>
    <col min="2312" max="2313" width="8.5703125" style="203" customWidth="1"/>
    <col min="2314" max="2314" width="6.140625" style="203" customWidth="1"/>
    <col min="2315" max="2316" width="4.5703125" style="203" customWidth="1"/>
    <col min="2317" max="2317" width="3.85546875" style="203" customWidth="1"/>
    <col min="2318" max="2318" width="8" style="203" customWidth="1"/>
    <col min="2319" max="2319" width="8.42578125" style="203" customWidth="1"/>
    <col min="2320" max="2322" width="4.5703125" style="203" customWidth="1"/>
    <col min="2323" max="2323" width="4.85546875" style="203" customWidth="1"/>
    <col min="2324" max="2324" width="9.140625" style="203" customWidth="1"/>
    <col min="2325" max="2325" width="7.85546875" style="203" customWidth="1"/>
    <col min="2326" max="2326" width="8.42578125" style="203" customWidth="1"/>
    <col min="2327" max="2327" width="4.5703125" style="203" customWidth="1"/>
    <col min="2328" max="2328" width="7.85546875" style="203" customWidth="1"/>
    <col min="2329" max="2329" width="4.28515625" style="203" customWidth="1"/>
    <col min="2330" max="2330" width="8.140625" style="203" customWidth="1"/>
    <col min="2331" max="2331" width="7.85546875" style="203" customWidth="1"/>
    <col min="2332" max="2332" width="4.5703125" style="203" customWidth="1"/>
    <col min="2333" max="2333" width="10.5703125" style="203" customWidth="1"/>
    <col min="2334" max="2334" width="9.140625" style="203" customWidth="1"/>
    <col min="2335" max="2335" width="2.5703125" style="203" customWidth="1"/>
    <col min="2336" max="2336" width="8.42578125" style="203" customWidth="1"/>
    <col min="2337" max="2337" width="9" style="203" customWidth="1"/>
    <col min="2338" max="2340" width="4.5703125" style="203" customWidth="1"/>
    <col min="2341" max="2341" width="7.140625" style="203" customWidth="1"/>
    <col min="2342" max="2342" width="8.5703125" style="203" customWidth="1"/>
    <col min="2343" max="2346" width="4.5703125" style="203" customWidth="1"/>
    <col min="2347" max="2348" width="11.5703125" style="203"/>
    <col min="2349" max="2349" width="7.140625" style="203" customWidth="1"/>
    <col min="2350" max="2350" width="7.42578125" style="203" customWidth="1"/>
    <col min="2351" max="2351" width="6.5703125" style="203" customWidth="1"/>
    <col min="2352" max="2352" width="8.140625" style="203" customWidth="1"/>
    <col min="2353" max="2353" width="1.5703125" style="203" customWidth="1"/>
    <col min="2354" max="2354" width="11.5703125" style="203"/>
    <col min="2355" max="2355" width="4.42578125" style="203" customWidth="1"/>
    <col min="2356" max="2356" width="4.85546875" style="203" customWidth="1"/>
    <col min="2357" max="2357" width="3.5703125" style="203" customWidth="1"/>
    <col min="2358" max="2358" width="4.42578125" style="203" customWidth="1"/>
    <col min="2359" max="2560" width="11.5703125" style="203"/>
    <col min="2561" max="2561" width="1.85546875" style="203" customWidth="1"/>
    <col min="2562" max="2565" width="4.5703125" style="203" customWidth="1"/>
    <col min="2566" max="2566" width="23.42578125" style="203" customWidth="1"/>
    <col min="2567" max="2567" width="13.42578125" style="203" customWidth="1"/>
    <col min="2568" max="2569" width="8.5703125" style="203" customWidth="1"/>
    <col min="2570" max="2570" width="6.140625" style="203" customWidth="1"/>
    <col min="2571" max="2572" width="4.5703125" style="203" customWidth="1"/>
    <col min="2573" max="2573" width="3.85546875" style="203" customWidth="1"/>
    <col min="2574" max="2574" width="8" style="203" customWidth="1"/>
    <col min="2575" max="2575" width="8.42578125" style="203" customWidth="1"/>
    <col min="2576" max="2578" width="4.5703125" style="203" customWidth="1"/>
    <col min="2579" max="2579" width="4.85546875" style="203" customWidth="1"/>
    <col min="2580" max="2580" width="9.140625" style="203" customWidth="1"/>
    <col min="2581" max="2581" width="7.85546875" style="203" customWidth="1"/>
    <col min="2582" max="2582" width="8.42578125" style="203" customWidth="1"/>
    <col min="2583" max="2583" width="4.5703125" style="203" customWidth="1"/>
    <col min="2584" max="2584" width="7.85546875" style="203" customWidth="1"/>
    <col min="2585" max="2585" width="4.28515625" style="203" customWidth="1"/>
    <col min="2586" max="2586" width="8.140625" style="203" customWidth="1"/>
    <col min="2587" max="2587" width="7.85546875" style="203" customWidth="1"/>
    <col min="2588" max="2588" width="4.5703125" style="203" customWidth="1"/>
    <col min="2589" max="2589" width="10.5703125" style="203" customWidth="1"/>
    <col min="2590" max="2590" width="9.140625" style="203" customWidth="1"/>
    <col min="2591" max="2591" width="2.5703125" style="203" customWidth="1"/>
    <col min="2592" max="2592" width="8.42578125" style="203" customWidth="1"/>
    <col min="2593" max="2593" width="9" style="203" customWidth="1"/>
    <col min="2594" max="2596" width="4.5703125" style="203" customWidth="1"/>
    <col min="2597" max="2597" width="7.140625" style="203" customWidth="1"/>
    <col min="2598" max="2598" width="8.5703125" style="203" customWidth="1"/>
    <col min="2599" max="2602" width="4.5703125" style="203" customWidth="1"/>
    <col min="2603" max="2604" width="11.5703125" style="203"/>
    <col min="2605" max="2605" width="7.140625" style="203" customWidth="1"/>
    <col min="2606" max="2606" width="7.42578125" style="203" customWidth="1"/>
    <col min="2607" max="2607" width="6.5703125" style="203" customWidth="1"/>
    <col min="2608" max="2608" width="8.140625" style="203" customWidth="1"/>
    <col min="2609" max="2609" width="1.5703125" style="203" customWidth="1"/>
    <col min="2610" max="2610" width="11.5703125" style="203"/>
    <col min="2611" max="2611" width="4.42578125" style="203" customWidth="1"/>
    <col min="2612" max="2612" width="4.85546875" style="203" customWidth="1"/>
    <col min="2613" max="2613" width="3.5703125" style="203" customWidth="1"/>
    <col min="2614" max="2614" width="4.42578125" style="203" customWidth="1"/>
    <col min="2615" max="2816" width="11.5703125" style="203"/>
    <col min="2817" max="2817" width="1.85546875" style="203" customWidth="1"/>
    <col min="2818" max="2821" width="4.5703125" style="203" customWidth="1"/>
    <col min="2822" max="2822" width="23.42578125" style="203" customWidth="1"/>
    <col min="2823" max="2823" width="13.42578125" style="203" customWidth="1"/>
    <col min="2824" max="2825" width="8.5703125" style="203" customWidth="1"/>
    <col min="2826" max="2826" width="6.140625" style="203" customWidth="1"/>
    <col min="2827" max="2828" width="4.5703125" style="203" customWidth="1"/>
    <col min="2829" max="2829" width="3.85546875" style="203" customWidth="1"/>
    <col min="2830" max="2830" width="8" style="203" customWidth="1"/>
    <col min="2831" max="2831" width="8.42578125" style="203" customWidth="1"/>
    <col min="2832" max="2834" width="4.5703125" style="203" customWidth="1"/>
    <col min="2835" max="2835" width="4.85546875" style="203" customWidth="1"/>
    <col min="2836" max="2836" width="9.140625" style="203" customWidth="1"/>
    <col min="2837" max="2837" width="7.85546875" style="203" customWidth="1"/>
    <col min="2838" max="2838" width="8.42578125" style="203" customWidth="1"/>
    <col min="2839" max="2839" width="4.5703125" style="203" customWidth="1"/>
    <col min="2840" max="2840" width="7.85546875" style="203" customWidth="1"/>
    <col min="2841" max="2841" width="4.28515625" style="203" customWidth="1"/>
    <col min="2842" max="2842" width="8.140625" style="203" customWidth="1"/>
    <col min="2843" max="2843" width="7.85546875" style="203" customWidth="1"/>
    <col min="2844" max="2844" width="4.5703125" style="203" customWidth="1"/>
    <col min="2845" max="2845" width="10.5703125" style="203" customWidth="1"/>
    <col min="2846" max="2846" width="9.140625" style="203" customWidth="1"/>
    <col min="2847" max="2847" width="2.5703125" style="203" customWidth="1"/>
    <col min="2848" max="2848" width="8.42578125" style="203" customWidth="1"/>
    <col min="2849" max="2849" width="9" style="203" customWidth="1"/>
    <col min="2850" max="2852" width="4.5703125" style="203" customWidth="1"/>
    <col min="2853" max="2853" width="7.140625" style="203" customWidth="1"/>
    <col min="2854" max="2854" width="8.5703125" style="203" customWidth="1"/>
    <col min="2855" max="2858" width="4.5703125" style="203" customWidth="1"/>
    <col min="2859" max="2860" width="11.5703125" style="203"/>
    <col min="2861" max="2861" width="7.140625" style="203" customWidth="1"/>
    <col min="2862" max="2862" width="7.42578125" style="203" customWidth="1"/>
    <col min="2863" max="2863" width="6.5703125" style="203" customWidth="1"/>
    <col min="2864" max="2864" width="8.140625" style="203" customWidth="1"/>
    <col min="2865" max="2865" width="1.5703125" style="203" customWidth="1"/>
    <col min="2866" max="2866" width="11.5703125" style="203"/>
    <col min="2867" max="2867" width="4.42578125" style="203" customWidth="1"/>
    <col min="2868" max="2868" width="4.85546875" style="203" customWidth="1"/>
    <col min="2869" max="2869" width="3.5703125" style="203" customWidth="1"/>
    <col min="2870" max="2870" width="4.42578125" style="203" customWidth="1"/>
    <col min="2871" max="3072" width="11.5703125" style="203"/>
    <col min="3073" max="3073" width="1.85546875" style="203" customWidth="1"/>
    <col min="3074" max="3077" width="4.5703125" style="203" customWidth="1"/>
    <col min="3078" max="3078" width="23.42578125" style="203" customWidth="1"/>
    <col min="3079" max="3079" width="13.42578125" style="203" customWidth="1"/>
    <col min="3080" max="3081" width="8.5703125" style="203" customWidth="1"/>
    <col min="3082" max="3082" width="6.140625" style="203" customWidth="1"/>
    <col min="3083" max="3084" width="4.5703125" style="203" customWidth="1"/>
    <col min="3085" max="3085" width="3.85546875" style="203" customWidth="1"/>
    <col min="3086" max="3086" width="8" style="203" customWidth="1"/>
    <col min="3087" max="3087" width="8.42578125" style="203" customWidth="1"/>
    <col min="3088" max="3090" width="4.5703125" style="203" customWidth="1"/>
    <col min="3091" max="3091" width="4.85546875" style="203" customWidth="1"/>
    <col min="3092" max="3092" width="9.140625" style="203" customWidth="1"/>
    <col min="3093" max="3093" width="7.85546875" style="203" customWidth="1"/>
    <col min="3094" max="3094" width="8.42578125" style="203" customWidth="1"/>
    <col min="3095" max="3095" width="4.5703125" style="203" customWidth="1"/>
    <col min="3096" max="3096" width="7.85546875" style="203" customWidth="1"/>
    <col min="3097" max="3097" width="4.28515625" style="203" customWidth="1"/>
    <col min="3098" max="3098" width="8.140625" style="203" customWidth="1"/>
    <col min="3099" max="3099" width="7.85546875" style="203" customWidth="1"/>
    <col min="3100" max="3100" width="4.5703125" style="203" customWidth="1"/>
    <col min="3101" max="3101" width="10.5703125" style="203" customWidth="1"/>
    <col min="3102" max="3102" width="9.140625" style="203" customWidth="1"/>
    <col min="3103" max="3103" width="2.5703125" style="203" customWidth="1"/>
    <col min="3104" max="3104" width="8.42578125" style="203" customWidth="1"/>
    <col min="3105" max="3105" width="9" style="203" customWidth="1"/>
    <col min="3106" max="3108" width="4.5703125" style="203" customWidth="1"/>
    <col min="3109" max="3109" width="7.140625" style="203" customWidth="1"/>
    <col min="3110" max="3110" width="8.5703125" style="203" customWidth="1"/>
    <col min="3111" max="3114" width="4.5703125" style="203" customWidth="1"/>
    <col min="3115" max="3116" width="11.5703125" style="203"/>
    <col min="3117" max="3117" width="7.140625" style="203" customWidth="1"/>
    <col min="3118" max="3118" width="7.42578125" style="203" customWidth="1"/>
    <col min="3119" max="3119" width="6.5703125" style="203" customWidth="1"/>
    <col min="3120" max="3120" width="8.140625" style="203" customWidth="1"/>
    <col min="3121" max="3121" width="1.5703125" style="203" customWidth="1"/>
    <col min="3122" max="3122" width="11.5703125" style="203"/>
    <col min="3123" max="3123" width="4.42578125" style="203" customWidth="1"/>
    <col min="3124" max="3124" width="4.85546875" style="203" customWidth="1"/>
    <col min="3125" max="3125" width="3.5703125" style="203" customWidth="1"/>
    <col min="3126" max="3126" width="4.42578125" style="203" customWidth="1"/>
    <col min="3127" max="3328" width="11.5703125" style="203"/>
    <col min="3329" max="3329" width="1.85546875" style="203" customWidth="1"/>
    <col min="3330" max="3333" width="4.5703125" style="203" customWidth="1"/>
    <col min="3334" max="3334" width="23.42578125" style="203" customWidth="1"/>
    <col min="3335" max="3335" width="13.42578125" style="203" customWidth="1"/>
    <col min="3336" max="3337" width="8.5703125" style="203" customWidth="1"/>
    <col min="3338" max="3338" width="6.140625" style="203" customWidth="1"/>
    <col min="3339" max="3340" width="4.5703125" style="203" customWidth="1"/>
    <col min="3341" max="3341" width="3.85546875" style="203" customWidth="1"/>
    <col min="3342" max="3342" width="8" style="203" customWidth="1"/>
    <col min="3343" max="3343" width="8.42578125" style="203" customWidth="1"/>
    <col min="3344" max="3346" width="4.5703125" style="203" customWidth="1"/>
    <col min="3347" max="3347" width="4.85546875" style="203" customWidth="1"/>
    <col min="3348" max="3348" width="9.140625" style="203" customWidth="1"/>
    <col min="3349" max="3349" width="7.85546875" style="203" customWidth="1"/>
    <col min="3350" max="3350" width="8.42578125" style="203" customWidth="1"/>
    <col min="3351" max="3351" width="4.5703125" style="203" customWidth="1"/>
    <col min="3352" max="3352" width="7.85546875" style="203" customWidth="1"/>
    <col min="3353" max="3353" width="4.28515625" style="203" customWidth="1"/>
    <col min="3354" max="3354" width="8.140625" style="203" customWidth="1"/>
    <col min="3355" max="3355" width="7.85546875" style="203" customWidth="1"/>
    <col min="3356" max="3356" width="4.5703125" style="203" customWidth="1"/>
    <col min="3357" max="3357" width="10.5703125" style="203" customWidth="1"/>
    <col min="3358" max="3358" width="9.140625" style="203" customWidth="1"/>
    <col min="3359" max="3359" width="2.5703125" style="203" customWidth="1"/>
    <col min="3360" max="3360" width="8.42578125" style="203" customWidth="1"/>
    <col min="3361" max="3361" width="9" style="203" customWidth="1"/>
    <col min="3362" max="3364" width="4.5703125" style="203" customWidth="1"/>
    <col min="3365" max="3365" width="7.140625" style="203" customWidth="1"/>
    <col min="3366" max="3366" width="8.5703125" style="203" customWidth="1"/>
    <col min="3367" max="3370" width="4.5703125" style="203" customWidth="1"/>
    <col min="3371" max="3372" width="11.5703125" style="203"/>
    <col min="3373" max="3373" width="7.140625" style="203" customWidth="1"/>
    <col min="3374" max="3374" width="7.42578125" style="203" customWidth="1"/>
    <col min="3375" max="3375" width="6.5703125" style="203" customWidth="1"/>
    <col min="3376" max="3376" width="8.140625" style="203" customWidth="1"/>
    <col min="3377" max="3377" width="1.5703125" style="203" customWidth="1"/>
    <col min="3378" max="3378" width="11.5703125" style="203"/>
    <col min="3379" max="3379" width="4.42578125" style="203" customWidth="1"/>
    <col min="3380" max="3380" width="4.85546875" style="203" customWidth="1"/>
    <col min="3381" max="3381" width="3.5703125" style="203" customWidth="1"/>
    <col min="3382" max="3382" width="4.42578125" style="203" customWidth="1"/>
    <col min="3383" max="3584" width="11.5703125" style="203"/>
    <col min="3585" max="3585" width="1.85546875" style="203" customWidth="1"/>
    <col min="3586" max="3589" width="4.5703125" style="203" customWidth="1"/>
    <col min="3590" max="3590" width="23.42578125" style="203" customWidth="1"/>
    <col min="3591" max="3591" width="13.42578125" style="203" customWidth="1"/>
    <col min="3592" max="3593" width="8.5703125" style="203" customWidth="1"/>
    <col min="3594" max="3594" width="6.140625" style="203" customWidth="1"/>
    <col min="3595" max="3596" width="4.5703125" style="203" customWidth="1"/>
    <col min="3597" max="3597" width="3.85546875" style="203" customWidth="1"/>
    <col min="3598" max="3598" width="8" style="203" customWidth="1"/>
    <col min="3599" max="3599" width="8.42578125" style="203" customWidth="1"/>
    <col min="3600" max="3602" width="4.5703125" style="203" customWidth="1"/>
    <col min="3603" max="3603" width="4.85546875" style="203" customWidth="1"/>
    <col min="3604" max="3604" width="9.140625" style="203" customWidth="1"/>
    <col min="3605" max="3605" width="7.85546875" style="203" customWidth="1"/>
    <col min="3606" max="3606" width="8.42578125" style="203" customWidth="1"/>
    <col min="3607" max="3607" width="4.5703125" style="203" customWidth="1"/>
    <col min="3608" max="3608" width="7.85546875" style="203" customWidth="1"/>
    <col min="3609" max="3609" width="4.28515625" style="203" customWidth="1"/>
    <col min="3610" max="3610" width="8.140625" style="203" customWidth="1"/>
    <col min="3611" max="3611" width="7.85546875" style="203" customWidth="1"/>
    <col min="3612" max="3612" width="4.5703125" style="203" customWidth="1"/>
    <col min="3613" max="3613" width="10.5703125" style="203" customWidth="1"/>
    <col min="3614" max="3614" width="9.140625" style="203" customWidth="1"/>
    <col min="3615" max="3615" width="2.5703125" style="203" customWidth="1"/>
    <col min="3616" max="3616" width="8.42578125" style="203" customWidth="1"/>
    <col min="3617" max="3617" width="9" style="203" customWidth="1"/>
    <col min="3618" max="3620" width="4.5703125" style="203" customWidth="1"/>
    <col min="3621" max="3621" width="7.140625" style="203" customWidth="1"/>
    <col min="3622" max="3622" width="8.5703125" style="203" customWidth="1"/>
    <col min="3623" max="3626" width="4.5703125" style="203" customWidth="1"/>
    <col min="3627" max="3628" width="11.5703125" style="203"/>
    <col min="3629" max="3629" width="7.140625" style="203" customWidth="1"/>
    <col min="3630" max="3630" width="7.42578125" style="203" customWidth="1"/>
    <col min="3631" max="3631" width="6.5703125" style="203" customWidth="1"/>
    <col min="3632" max="3632" width="8.140625" style="203" customWidth="1"/>
    <col min="3633" max="3633" width="1.5703125" style="203" customWidth="1"/>
    <col min="3634" max="3634" width="11.5703125" style="203"/>
    <col min="3635" max="3635" width="4.42578125" style="203" customWidth="1"/>
    <col min="3636" max="3636" width="4.85546875" style="203" customWidth="1"/>
    <col min="3637" max="3637" width="3.5703125" style="203" customWidth="1"/>
    <col min="3638" max="3638" width="4.42578125" style="203" customWidth="1"/>
    <col min="3639" max="3840" width="11.5703125" style="203"/>
    <col min="3841" max="3841" width="1.85546875" style="203" customWidth="1"/>
    <col min="3842" max="3845" width="4.5703125" style="203" customWidth="1"/>
    <col min="3846" max="3846" width="23.42578125" style="203" customWidth="1"/>
    <col min="3847" max="3847" width="13.42578125" style="203" customWidth="1"/>
    <col min="3848" max="3849" width="8.5703125" style="203" customWidth="1"/>
    <col min="3850" max="3850" width="6.140625" style="203" customWidth="1"/>
    <col min="3851" max="3852" width="4.5703125" style="203" customWidth="1"/>
    <col min="3853" max="3853" width="3.85546875" style="203" customWidth="1"/>
    <col min="3854" max="3854" width="8" style="203" customWidth="1"/>
    <col min="3855" max="3855" width="8.42578125" style="203" customWidth="1"/>
    <col min="3856" max="3858" width="4.5703125" style="203" customWidth="1"/>
    <col min="3859" max="3859" width="4.85546875" style="203" customWidth="1"/>
    <col min="3860" max="3860" width="9.140625" style="203" customWidth="1"/>
    <col min="3861" max="3861" width="7.85546875" style="203" customWidth="1"/>
    <col min="3862" max="3862" width="8.42578125" style="203" customWidth="1"/>
    <col min="3863" max="3863" width="4.5703125" style="203" customWidth="1"/>
    <col min="3864" max="3864" width="7.85546875" style="203" customWidth="1"/>
    <col min="3865" max="3865" width="4.28515625" style="203" customWidth="1"/>
    <col min="3866" max="3866" width="8.140625" style="203" customWidth="1"/>
    <col min="3867" max="3867" width="7.85546875" style="203" customWidth="1"/>
    <col min="3868" max="3868" width="4.5703125" style="203" customWidth="1"/>
    <col min="3869" max="3869" width="10.5703125" style="203" customWidth="1"/>
    <col min="3870" max="3870" width="9.140625" style="203" customWidth="1"/>
    <col min="3871" max="3871" width="2.5703125" style="203" customWidth="1"/>
    <col min="3872" max="3872" width="8.42578125" style="203" customWidth="1"/>
    <col min="3873" max="3873" width="9" style="203" customWidth="1"/>
    <col min="3874" max="3876" width="4.5703125" style="203" customWidth="1"/>
    <col min="3877" max="3877" width="7.140625" style="203" customWidth="1"/>
    <col min="3878" max="3878" width="8.5703125" style="203" customWidth="1"/>
    <col min="3879" max="3882" width="4.5703125" style="203" customWidth="1"/>
    <col min="3883" max="3884" width="11.5703125" style="203"/>
    <col min="3885" max="3885" width="7.140625" style="203" customWidth="1"/>
    <col min="3886" max="3886" width="7.42578125" style="203" customWidth="1"/>
    <col min="3887" max="3887" width="6.5703125" style="203" customWidth="1"/>
    <col min="3888" max="3888" width="8.140625" style="203" customWidth="1"/>
    <col min="3889" max="3889" width="1.5703125" style="203" customWidth="1"/>
    <col min="3890" max="3890" width="11.5703125" style="203"/>
    <col min="3891" max="3891" width="4.42578125" style="203" customWidth="1"/>
    <col min="3892" max="3892" width="4.85546875" style="203" customWidth="1"/>
    <col min="3893" max="3893" width="3.5703125" style="203" customWidth="1"/>
    <col min="3894" max="3894" width="4.42578125" style="203" customWidth="1"/>
    <col min="3895" max="4096" width="11.5703125" style="203"/>
    <col min="4097" max="4097" width="1.85546875" style="203" customWidth="1"/>
    <col min="4098" max="4101" width="4.5703125" style="203" customWidth="1"/>
    <col min="4102" max="4102" width="23.42578125" style="203" customWidth="1"/>
    <col min="4103" max="4103" width="13.42578125" style="203" customWidth="1"/>
    <col min="4104" max="4105" width="8.5703125" style="203" customWidth="1"/>
    <col min="4106" max="4106" width="6.140625" style="203" customWidth="1"/>
    <col min="4107" max="4108" width="4.5703125" style="203" customWidth="1"/>
    <col min="4109" max="4109" width="3.85546875" style="203" customWidth="1"/>
    <col min="4110" max="4110" width="8" style="203" customWidth="1"/>
    <col min="4111" max="4111" width="8.42578125" style="203" customWidth="1"/>
    <col min="4112" max="4114" width="4.5703125" style="203" customWidth="1"/>
    <col min="4115" max="4115" width="4.85546875" style="203" customWidth="1"/>
    <col min="4116" max="4116" width="9.140625" style="203" customWidth="1"/>
    <col min="4117" max="4117" width="7.85546875" style="203" customWidth="1"/>
    <col min="4118" max="4118" width="8.42578125" style="203" customWidth="1"/>
    <col min="4119" max="4119" width="4.5703125" style="203" customWidth="1"/>
    <col min="4120" max="4120" width="7.85546875" style="203" customWidth="1"/>
    <col min="4121" max="4121" width="4.28515625" style="203" customWidth="1"/>
    <col min="4122" max="4122" width="8.140625" style="203" customWidth="1"/>
    <col min="4123" max="4123" width="7.85546875" style="203" customWidth="1"/>
    <col min="4124" max="4124" width="4.5703125" style="203" customWidth="1"/>
    <col min="4125" max="4125" width="10.5703125" style="203" customWidth="1"/>
    <col min="4126" max="4126" width="9.140625" style="203" customWidth="1"/>
    <col min="4127" max="4127" width="2.5703125" style="203" customWidth="1"/>
    <col min="4128" max="4128" width="8.42578125" style="203" customWidth="1"/>
    <col min="4129" max="4129" width="9" style="203" customWidth="1"/>
    <col min="4130" max="4132" width="4.5703125" style="203" customWidth="1"/>
    <col min="4133" max="4133" width="7.140625" style="203" customWidth="1"/>
    <col min="4134" max="4134" width="8.5703125" style="203" customWidth="1"/>
    <col min="4135" max="4138" width="4.5703125" style="203" customWidth="1"/>
    <col min="4139" max="4140" width="11.5703125" style="203"/>
    <col min="4141" max="4141" width="7.140625" style="203" customWidth="1"/>
    <col min="4142" max="4142" width="7.42578125" style="203" customWidth="1"/>
    <col min="4143" max="4143" width="6.5703125" style="203" customWidth="1"/>
    <col min="4144" max="4144" width="8.140625" style="203" customWidth="1"/>
    <col min="4145" max="4145" width="1.5703125" style="203" customWidth="1"/>
    <col min="4146" max="4146" width="11.5703125" style="203"/>
    <col min="4147" max="4147" width="4.42578125" style="203" customWidth="1"/>
    <col min="4148" max="4148" width="4.85546875" style="203" customWidth="1"/>
    <col min="4149" max="4149" width="3.5703125" style="203" customWidth="1"/>
    <col min="4150" max="4150" width="4.42578125" style="203" customWidth="1"/>
    <col min="4151" max="4352" width="11.5703125" style="203"/>
    <col min="4353" max="4353" width="1.85546875" style="203" customWidth="1"/>
    <col min="4354" max="4357" width="4.5703125" style="203" customWidth="1"/>
    <col min="4358" max="4358" width="23.42578125" style="203" customWidth="1"/>
    <col min="4359" max="4359" width="13.42578125" style="203" customWidth="1"/>
    <col min="4360" max="4361" width="8.5703125" style="203" customWidth="1"/>
    <col min="4362" max="4362" width="6.140625" style="203" customWidth="1"/>
    <col min="4363" max="4364" width="4.5703125" style="203" customWidth="1"/>
    <col min="4365" max="4365" width="3.85546875" style="203" customWidth="1"/>
    <col min="4366" max="4366" width="8" style="203" customWidth="1"/>
    <col min="4367" max="4367" width="8.42578125" style="203" customWidth="1"/>
    <col min="4368" max="4370" width="4.5703125" style="203" customWidth="1"/>
    <col min="4371" max="4371" width="4.85546875" style="203" customWidth="1"/>
    <col min="4372" max="4372" width="9.140625" style="203" customWidth="1"/>
    <col min="4373" max="4373" width="7.85546875" style="203" customWidth="1"/>
    <col min="4374" max="4374" width="8.42578125" style="203" customWidth="1"/>
    <col min="4375" max="4375" width="4.5703125" style="203" customWidth="1"/>
    <col min="4376" max="4376" width="7.85546875" style="203" customWidth="1"/>
    <col min="4377" max="4377" width="4.28515625" style="203" customWidth="1"/>
    <col min="4378" max="4378" width="8.140625" style="203" customWidth="1"/>
    <col min="4379" max="4379" width="7.85546875" style="203" customWidth="1"/>
    <col min="4380" max="4380" width="4.5703125" style="203" customWidth="1"/>
    <col min="4381" max="4381" width="10.5703125" style="203" customWidth="1"/>
    <col min="4382" max="4382" width="9.140625" style="203" customWidth="1"/>
    <col min="4383" max="4383" width="2.5703125" style="203" customWidth="1"/>
    <col min="4384" max="4384" width="8.42578125" style="203" customWidth="1"/>
    <col min="4385" max="4385" width="9" style="203" customWidth="1"/>
    <col min="4386" max="4388" width="4.5703125" style="203" customWidth="1"/>
    <col min="4389" max="4389" width="7.140625" style="203" customWidth="1"/>
    <col min="4390" max="4390" width="8.5703125" style="203" customWidth="1"/>
    <col min="4391" max="4394" width="4.5703125" style="203" customWidth="1"/>
    <col min="4395" max="4396" width="11.5703125" style="203"/>
    <col min="4397" max="4397" width="7.140625" style="203" customWidth="1"/>
    <col min="4398" max="4398" width="7.42578125" style="203" customWidth="1"/>
    <col min="4399" max="4399" width="6.5703125" style="203" customWidth="1"/>
    <col min="4400" max="4400" width="8.140625" style="203" customWidth="1"/>
    <col min="4401" max="4401" width="1.5703125" style="203" customWidth="1"/>
    <col min="4402" max="4402" width="11.5703125" style="203"/>
    <col min="4403" max="4403" width="4.42578125" style="203" customWidth="1"/>
    <col min="4404" max="4404" width="4.85546875" style="203" customWidth="1"/>
    <col min="4405" max="4405" width="3.5703125" style="203" customWidth="1"/>
    <col min="4406" max="4406" width="4.42578125" style="203" customWidth="1"/>
    <col min="4407" max="4608" width="11.5703125" style="203"/>
    <col min="4609" max="4609" width="1.85546875" style="203" customWidth="1"/>
    <col min="4610" max="4613" width="4.5703125" style="203" customWidth="1"/>
    <col min="4614" max="4614" width="23.42578125" style="203" customWidth="1"/>
    <col min="4615" max="4615" width="13.42578125" style="203" customWidth="1"/>
    <col min="4616" max="4617" width="8.5703125" style="203" customWidth="1"/>
    <col min="4618" max="4618" width="6.140625" style="203" customWidth="1"/>
    <col min="4619" max="4620" width="4.5703125" style="203" customWidth="1"/>
    <col min="4621" max="4621" width="3.85546875" style="203" customWidth="1"/>
    <col min="4622" max="4622" width="8" style="203" customWidth="1"/>
    <col min="4623" max="4623" width="8.42578125" style="203" customWidth="1"/>
    <col min="4624" max="4626" width="4.5703125" style="203" customWidth="1"/>
    <col min="4627" max="4627" width="4.85546875" style="203" customWidth="1"/>
    <col min="4628" max="4628" width="9.140625" style="203" customWidth="1"/>
    <col min="4629" max="4629" width="7.85546875" style="203" customWidth="1"/>
    <col min="4630" max="4630" width="8.42578125" style="203" customWidth="1"/>
    <col min="4631" max="4631" width="4.5703125" style="203" customWidth="1"/>
    <col min="4632" max="4632" width="7.85546875" style="203" customWidth="1"/>
    <col min="4633" max="4633" width="4.28515625" style="203" customWidth="1"/>
    <col min="4634" max="4634" width="8.140625" style="203" customWidth="1"/>
    <col min="4635" max="4635" width="7.85546875" style="203" customWidth="1"/>
    <col min="4636" max="4636" width="4.5703125" style="203" customWidth="1"/>
    <col min="4637" max="4637" width="10.5703125" style="203" customWidth="1"/>
    <col min="4638" max="4638" width="9.140625" style="203" customWidth="1"/>
    <col min="4639" max="4639" width="2.5703125" style="203" customWidth="1"/>
    <col min="4640" max="4640" width="8.42578125" style="203" customWidth="1"/>
    <col min="4641" max="4641" width="9" style="203" customWidth="1"/>
    <col min="4642" max="4644" width="4.5703125" style="203" customWidth="1"/>
    <col min="4645" max="4645" width="7.140625" style="203" customWidth="1"/>
    <col min="4646" max="4646" width="8.5703125" style="203" customWidth="1"/>
    <col min="4647" max="4650" width="4.5703125" style="203" customWidth="1"/>
    <col min="4651" max="4652" width="11.5703125" style="203"/>
    <col min="4653" max="4653" width="7.140625" style="203" customWidth="1"/>
    <col min="4654" max="4654" width="7.42578125" style="203" customWidth="1"/>
    <col min="4655" max="4655" width="6.5703125" style="203" customWidth="1"/>
    <col min="4656" max="4656" width="8.140625" style="203" customWidth="1"/>
    <col min="4657" max="4657" width="1.5703125" style="203" customWidth="1"/>
    <col min="4658" max="4658" width="11.5703125" style="203"/>
    <col min="4659" max="4659" width="4.42578125" style="203" customWidth="1"/>
    <col min="4660" max="4660" width="4.85546875" style="203" customWidth="1"/>
    <col min="4661" max="4661" width="3.5703125" style="203" customWidth="1"/>
    <col min="4662" max="4662" width="4.42578125" style="203" customWidth="1"/>
    <col min="4663" max="4864" width="11.5703125" style="203"/>
    <col min="4865" max="4865" width="1.85546875" style="203" customWidth="1"/>
    <col min="4866" max="4869" width="4.5703125" style="203" customWidth="1"/>
    <col min="4870" max="4870" width="23.42578125" style="203" customWidth="1"/>
    <col min="4871" max="4871" width="13.42578125" style="203" customWidth="1"/>
    <col min="4872" max="4873" width="8.5703125" style="203" customWidth="1"/>
    <col min="4874" max="4874" width="6.140625" style="203" customWidth="1"/>
    <col min="4875" max="4876" width="4.5703125" style="203" customWidth="1"/>
    <col min="4877" max="4877" width="3.85546875" style="203" customWidth="1"/>
    <col min="4878" max="4878" width="8" style="203" customWidth="1"/>
    <col min="4879" max="4879" width="8.42578125" style="203" customWidth="1"/>
    <col min="4880" max="4882" width="4.5703125" style="203" customWidth="1"/>
    <col min="4883" max="4883" width="4.85546875" style="203" customWidth="1"/>
    <col min="4884" max="4884" width="9.140625" style="203" customWidth="1"/>
    <col min="4885" max="4885" width="7.85546875" style="203" customWidth="1"/>
    <col min="4886" max="4886" width="8.42578125" style="203" customWidth="1"/>
    <col min="4887" max="4887" width="4.5703125" style="203" customWidth="1"/>
    <col min="4888" max="4888" width="7.85546875" style="203" customWidth="1"/>
    <col min="4889" max="4889" width="4.28515625" style="203" customWidth="1"/>
    <col min="4890" max="4890" width="8.140625" style="203" customWidth="1"/>
    <col min="4891" max="4891" width="7.85546875" style="203" customWidth="1"/>
    <col min="4892" max="4892" width="4.5703125" style="203" customWidth="1"/>
    <col min="4893" max="4893" width="10.5703125" style="203" customWidth="1"/>
    <col min="4894" max="4894" width="9.140625" style="203" customWidth="1"/>
    <col min="4895" max="4895" width="2.5703125" style="203" customWidth="1"/>
    <col min="4896" max="4896" width="8.42578125" style="203" customWidth="1"/>
    <col min="4897" max="4897" width="9" style="203" customWidth="1"/>
    <col min="4898" max="4900" width="4.5703125" style="203" customWidth="1"/>
    <col min="4901" max="4901" width="7.140625" style="203" customWidth="1"/>
    <col min="4902" max="4902" width="8.5703125" style="203" customWidth="1"/>
    <col min="4903" max="4906" width="4.5703125" style="203" customWidth="1"/>
    <col min="4907" max="4908" width="11.5703125" style="203"/>
    <col min="4909" max="4909" width="7.140625" style="203" customWidth="1"/>
    <col min="4910" max="4910" width="7.42578125" style="203" customWidth="1"/>
    <col min="4911" max="4911" width="6.5703125" style="203" customWidth="1"/>
    <col min="4912" max="4912" width="8.140625" style="203" customWidth="1"/>
    <col min="4913" max="4913" width="1.5703125" style="203" customWidth="1"/>
    <col min="4914" max="4914" width="11.5703125" style="203"/>
    <col min="4915" max="4915" width="4.42578125" style="203" customWidth="1"/>
    <col min="4916" max="4916" width="4.85546875" style="203" customWidth="1"/>
    <col min="4917" max="4917" width="3.5703125" style="203" customWidth="1"/>
    <col min="4918" max="4918" width="4.42578125" style="203" customWidth="1"/>
    <col min="4919" max="5120" width="11.5703125" style="203"/>
    <col min="5121" max="5121" width="1.85546875" style="203" customWidth="1"/>
    <col min="5122" max="5125" width="4.5703125" style="203" customWidth="1"/>
    <col min="5126" max="5126" width="23.42578125" style="203" customWidth="1"/>
    <col min="5127" max="5127" width="13.42578125" style="203" customWidth="1"/>
    <col min="5128" max="5129" width="8.5703125" style="203" customWidth="1"/>
    <col min="5130" max="5130" width="6.140625" style="203" customWidth="1"/>
    <col min="5131" max="5132" width="4.5703125" style="203" customWidth="1"/>
    <col min="5133" max="5133" width="3.85546875" style="203" customWidth="1"/>
    <col min="5134" max="5134" width="8" style="203" customWidth="1"/>
    <col min="5135" max="5135" width="8.42578125" style="203" customWidth="1"/>
    <col min="5136" max="5138" width="4.5703125" style="203" customWidth="1"/>
    <col min="5139" max="5139" width="4.85546875" style="203" customWidth="1"/>
    <col min="5140" max="5140" width="9.140625" style="203" customWidth="1"/>
    <col min="5141" max="5141" width="7.85546875" style="203" customWidth="1"/>
    <col min="5142" max="5142" width="8.42578125" style="203" customWidth="1"/>
    <col min="5143" max="5143" width="4.5703125" style="203" customWidth="1"/>
    <col min="5144" max="5144" width="7.85546875" style="203" customWidth="1"/>
    <col min="5145" max="5145" width="4.28515625" style="203" customWidth="1"/>
    <col min="5146" max="5146" width="8.140625" style="203" customWidth="1"/>
    <col min="5147" max="5147" width="7.85546875" style="203" customWidth="1"/>
    <col min="5148" max="5148" width="4.5703125" style="203" customWidth="1"/>
    <col min="5149" max="5149" width="10.5703125" style="203" customWidth="1"/>
    <col min="5150" max="5150" width="9.140625" style="203" customWidth="1"/>
    <col min="5151" max="5151" width="2.5703125" style="203" customWidth="1"/>
    <col min="5152" max="5152" width="8.42578125" style="203" customWidth="1"/>
    <col min="5153" max="5153" width="9" style="203" customWidth="1"/>
    <col min="5154" max="5156" width="4.5703125" style="203" customWidth="1"/>
    <col min="5157" max="5157" width="7.140625" style="203" customWidth="1"/>
    <col min="5158" max="5158" width="8.5703125" style="203" customWidth="1"/>
    <col min="5159" max="5162" width="4.5703125" style="203" customWidth="1"/>
    <col min="5163" max="5164" width="11.5703125" style="203"/>
    <col min="5165" max="5165" width="7.140625" style="203" customWidth="1"/>
    <col min="5166" max="5166" width="7.42578125" style="203" customWidth="1"/>
    <col min="5167" max="5167" width="6.5703125" style="203" customWidth="1"/>
    <col min="5168" max="5168" width="8.140625" style="203" customWidth="1"/>
    <col min="5169" max="5169" width="1.5703125" style="203" customWidth="1"/>
    <col min="5170" max="5170" width="11.5703125" style="203"/>
    <col min="5171" max="5171" width="4.42578125" style="203" customWidth="1"/>
    <col min="5172" max="5172" width="4.85546875" style="203" customWidth="1"/>
    <col min="5173" max="5173" width="3.5703125" style="203" customWidth="1"/>
    <col min="5174" max="5174" width="4.42578125" style="203" customWidth="1"/>
    <col min="5175" max="5376" width="11.5703125" style="203"/>
    <col min="5377" max="5377" width="1.85546875" style="203" customWidth="1"/>
    <col min="5378" max="5381" width="4.5703125" style="203" customWidth="1"/>
    <col min="5382" max="5382" width="23.42578125" style="203" customWidth="1"/>
    <col min="5383" max="5383" width="13.42578125" style="203" customWidth="1"/>
    <col min="5384" max="5385" width="8.5703125" style="203" customWidth="1"/>
    <col min="5386" max="5386" width="6.140625" style="203" customWidth="1"/>
    <col min="5387" max="5388" width="4.5703125" style="203" customWidth="1"/>
    <col min="5389" max="5389" width="3.85546875" style="203" customWidth="1"/>
    <col min="5390" max="5390" width="8" style="203" customWidth="1"/>
    <col min="5391" max="5391" width="8.42578125" style="203" customWidth="1"/>
    <col min="5392" max="5394" width="4.5703125" style="203" customWidth="1"/>
    <col min="5395" max="5395" width="4.85546875" style="203" customWidth="1"/>
    <col min="5396" max="5396" width="9.140625" style="203" customWidth="1"/>
    <col min="5397" max="5397" width="7.85546875" style="203" customWidth="1"/>
    <col min="5398" max="5398" width="8.42578125" style="203" customWidth="1"/>
    <col min="5399" max="5399" width="4.5703125" style="203" customWidth="1"/>
    <col min="5400" max="5400" width="7.85546875" style="203" customWidth="1"/>
    <col min="5401" max="5401" width="4.28515625" style="203" customWidth="1"/>
    <col min="5402" max="5402" width="8.140625" style="203" customWidth="1"/>
    <col min="5403" max="5403" width="7.85546875" style="203" customWidth="1"/>
    <col min="5404" max="5404" width="4.5703125" style="203" customWidth="1"/>
    <col min="5405" max="5405" width="10.5703125" style="203" customWidth="1"/>
    <col min="5406" max="5406" width="9.140625" style="203" customWidth="1"/>
    <col min="5407" max="5407" width="2.5703125" style="203" customWidth="1"/>
    <col min="5408" max="5408" width="8.42578125" style="203" customWidth="1"/>
    <col min="5409" max="5409" width="9" style="203" customWidth="1"/>
    <col min="5410" max="5412" width="4.5703125" style="203" customWidth="1"/>
    <col min="5413" max="5413" width="7.140625" style="203" customWidth="1"/>
    <col min="5414" max="5414" width="8.5703125" style="203" customWidth="1"/>
    <col min="5415" max="5418" width="4.5703125" style="203" customWidth="1"/>
    <col min="5419" max="5420" width="11.5703125" style="203"/>
    <col min="5421" max="5421" width="7.140625" style="203" customWidth="1"/>
    <col min="5422" max="5422" width="7.42578125" style="203" customWidth="1"/>
    <col min="5423" max="5423" width="6.5703125" style="203" customWidth="1"/>
    <col min="5424" max="5424" width="8.140625" style="203" customWidth="1"/>
    <col min="5425" max="5425" width="1.5703125" style="203" customWidth="1"/>
    <col min="5426" max="5426" width="11.5703125" style="203"/>
    <col min="5427" max="5427" width="4.42578125" style="203" customWidth="1"/>
    <col min="5428" max="5428" width="4.85546875" style="203" customWidth="1"/>
    <col min="5429" max="5429" width="3.5703125" style="203" customWidth="1"/>
    <col min="5430" max="5430" width="4.42578125" style="203" customWidth="1"/>
    <col min="5431" max="5632" width="11.5703125" style="203"/>
    <col min="5633" max="5633" width="1.85546875" style="203" customWidth="1"/>
    <col min="5634" max="5637" width="4.5703125" style="203" customWidth="1"/>
    <col min="5638" max="5638" width="23.42578125" style="203" customWidth="1"/>
    <col min="5639" max="5639" width="13.42578125" style="203" customWidth="1"/>
    <col min="5640" max="5641" width="8.5703125" style="203" customWidth="1"/>
    <col min="5642" max="5642" width="6.140625" style="203" customWidth="1"/>
    <col min="5643" max="5644" width="4.5703125" style="203" customWidth="1"/>
    <col min="5645" max="5645" width="3.85546875" style="203" customWidth="1"/>
    <col min="5646" max="5646" width="8" style="203" customWidth="1"/>
    <col min="5647" max="5647" width="8.42578125" style="203" customWidth="1"/>
    <col min="5648" max="5650" width="4.5703125" style="203" customWidth="1"/>
    <col min="5651" max="5651" width="4.85546875" style="203" customWidth="1"/>
    <col min="5652" max="5652" width="9.140625" style="203" customWidth="1"/>
    <col min="5653" max="5653" width="7.85546875" style="203" customWidth="1"/>
    <col min="5654" max="5654" width="8.42578125" style="203" customWidth="1"/>
    <col min="5655" max="5655" width="4.5703125" style="203" customWidth="1"/>
    <col min="5656" max="5656" width="7.85546875" style="203" customWidth="1"/>
    <col min="5657" max="5657" width="4.28515625" style="203" customWidth="1"/>
    <col min="5658" max="5658" width="8.140625" style="203" customWidth="1"/>
    <col min="5659" max="5659" width="7.85546875" style="203" customWidth="1"/>
    <col min="5660" max="5660" width="4.5703125" style="203" customWidth="1"/>
    <col min="5661" max="5661" width="10.5703125" style="203" customWidth="1"/>
    <col min="5662" max="5662" width="9.140625" style="203" customWidth="1"/>
    <col min="5663" max="5663" width="2.5703125" style="203" customWidth="1"/>
    <col min="5664" max="5664" width="8.42578125" style="203" customWidth="1"/>
    <col min="5665" max="5665" width="9" style="203" customWidth="1"/>
    <col min="5666" max="5668" width="4.5703125" style="203" customWidth="1"/>
    <col min="5669" max="5669" width="7.140625" style="203" customWidth="1"/>
    <col min="5670" max="5670" width="8.5703125" style="203" customWidth="1"/>
    <col min="5671" max="5674" width="4.5703125" style="203" customWidth="1"/>
    <col min="5675" max="5676" width="11.5703125" style="203"/>
    <col min="5677" max="5677" width="7.140625" style="203" customWidth="1"/>
    <col min="5678" max="5678" width="7.42578125" style="203" customWidth="1"/>
    <col min="5679" max="5679" width="6.5703125" style="203" customWidth="1"/>
    <col min="5680" max="5680" width="8.140625" style="203" customWidth="1"/>
    <col min="5681" max="5681" width="1.5703125" style="203" customWidth="1"/>
    <col min="5682" max="5682" width="11.5703125" style="203"/>
    <col min="5683" max="5683" width="4.42578125" style="203" customWidth="1"/>
    <col min="5684" max="5684" width="4.85546875" style="203" customWidth="1"/>
    <col min="5685" max="5685" width="3.5703125" style="203" customWidth="1"/>
    <col min="5686" max="5686" width="4.42578125" style="203" customWidth="1"/>
    <col min="5687" max="5888" width="11.5703125" style="203"/>
    <col min="5889" max="5889" width="1.85546875" style="203" customWidth="1"/>
    <col min="5890" max="5893" width="4.5703125" style="203" customWidth="1"/>
    <col min="5894" max="5894" width="23.42578125" style="203" customWidth="1"/>
    <col min="5895" max="5895" width="13.42578125" style="203" customWidth="1"/>
    <col min="5896" max="5897" width="8.5703125" style="203" customWidth="1"/>
    <col min="5898" max="5898" width="6.140625" style="203" customWidth="1"/>
    <col min="5899" max="5900" width="4.5703125" style="203" customWidth="1"/>
    <col min="5901" max="5901" width="3.85546875" style="203" customWidth="1"/>
    <col min="5902" max="5902" width="8" style="203" customWidth="1"/>
    <col min="5903" max="5903" width="8.42578125" style="203" customWidth="1"/>
    <col min="5904" max="5906" width="4.5703125" style="203" customWidth="1"/>
    <col min="5907" max="5907" width="4.85546875" style="203" customWidth="1"/>
    <col min="5908" max="5908" width="9.140625" style="203" customWidth="1"/>
    <col min="5909" max="5909" width="7.85546875" style="203" customWidth="1"/>
    <col min="5910" max="5910" width="8.42578125" style="203" customWidth="1"/>
    <col min="5911" max="5911" width="4.5703125" style="203" customWidth="1"/>
    <col min="5912" max="5912" width="7.85546875" style="203" customWidth="1"/>
    <col min="5913" max="5913" width="4.28515625" style="203" customWidth="1"/>
    <col min="5914" max="5914" width="8.140625" style="203" customWidth="1"/>
    <col min="5915" max="5915" width="7.85546875" style="203" customWidth="1"/>
    <col min="5916" max="5916" width="4.5703125" style="203" customWidth="1"/>
    <col min="5917" max="5917" width="10.5703125" style="203" customWidth="1"/>
    <col min="5918" max="5918" width="9.140625" style="203" customWidth="1"/>
    <col min="5919" max="5919" width="2.5703125" style="203" customWidth="1"/>
    <col min="5920" max="5920" width="8.42578125" style="203" customWidth="1"/>
    <col min="5921" max="5921" width="9" style="203" customWidth="1"/>
    <col min="5922" max="5924" width="4.5703125" style="203" customWidth="1"/>
    <col min="5925" max="5925" width="7.140625" style="203" customWidth="1"/>
    <col min="5926" max="5926" width="8.5703125" style="203" customWidth="1"/>
    <col min="5927" max="5930" width="4.5703125" style="203" customWidth="1"/>
    <col min="5931" max="5932" width="11.5703125" style="203"/>
    <col min="5933" max="5933" width="7.140625" style="203" customWidth="1"/>
    <col min="5934" max="5934" width="7.42578125" style="203" customWidth="1"/>
    <col min="5935" max="5935" width="6.5703125" style="203" customWidth="1"/>
    <col min="5936" max="5936" width="8.140625" style="203" customWidth="1"/>
    <col min="5937" max="5937" width="1.5703125" style="203" customWidth="1"/>
    <col min="5938" max="5938" width="11.5703125" style="203"/>
    <col min="5939" max="5939" width="4.42578125" style="203" customWidth="1"/>
    <col min="5940" max="5940" width="4.85546875" style="203" customWidth="1"/>
    <col min="5941" max="5941" width="3.5703125" style="203" customWidth="1"/>
    <col min="5942" max="5942" width="4.42578125" style="203" customWidth="1"/>
    <col min="5943" max="6144" width="11.5703125" style="203"/>
    <col min="6145" max="6145" width="1.85546875" style="203" customWidth="1"/>
    <col min="6146" max="6149" width="4.5703125" style="203" customWidth="1"/>
    <col min="6150" max="6150" width="23.42578125" style="203" customWidth="1"/>
    <col min="6151" max="6151" width="13.42578125" style="203" customWidth="1"/>
    <col min="6152" max="6153" width="8.5703125" style="203" customWidth="1"/>
    <col min="6154" max="6154" width="6.140625" style="203" customWidth="1"/>
    <col min="6155" max="6156" width="4.5703125" style="203" customWidth="1"/>
    <col min="6157" max="6157" width="3.85546875" style="203" customWidth="1"/>
    <col min="6158" max="6158" width="8" style="203" customWidth="1"/>
    <col min="6159" max="6159" width="8.42578125" style="203" customWidth="1"/>
    <col min="6160" max="6162" width="4.5703125" style="203" customWidth="1"/>
    <col min="6163" max="6163" width="4.85546875" style="203" customWidth="1"/>
    <col min="6164" max="6164" width="9.140625" style="203" customWidth="1"/>
    <col min="6165" max="6165" width="7.85546875" style="203" customWidth="1"/>
    <col min="6166" max="6166" width="8.42578125" style="203" customWidth="1"/>
    <col min="6167" max="6167" width="4.5703125" style="203" customWidth="1"/>
    <col min="6168" max="6168" width="7.85546875" style="203" customWidth="1"/>
    <col min="6169" max="6169" width="4.28515625" style="203" customWidth="1"/>
    <col min="6170" max="6170" width="8.140625" style="203" customWidth="1"/>
    <col min="6171" max="6171" width="7.85546875" style="203" customWidth="1"/>
    <col min="6172" max="6172" width="4.5703125" style="203" customWidth="1"/>
    <col min="6173" max="6173" width="10.5703125" style="203" customWidth="1"/>
    <col min="6174" max="6174" width="9.140625" style="203" customWidth="1"/>
    <col min="6175" max="6175" width="2.5703125" style="203" customWidth="1"/>
    <col min="6176" max="6176" width="8.42578125" style="203" customWidth="1"/>
    <col min="6177" max="6177" width="9" style="203" customWidth="1"/>
    <col min="6178" max="6180" width="4.5703125" style="203" customWidth="1"/>
    <col min="6181" max="6181" width="7.140625" style="203" customWidth="1"/>
    <col min="6182" max="6182" width="8.5703125" style="203" customWidth="1"/>
    <col min="6183" max="6186" width="4.5703125" style="203" customWidth="1"/>
    <col min="6187" max="6188" width="11.5703125" style="203"/>
    <col min="6189" max="6189" width="7.140625" style="203" customWidth="1"/>
    <col min="6190" max="6190" width="7.42578125" style="203" customWidth="1"/>
    <col min="6191" max="6191" width="6.5703125" style="203" customWidth="1"/>
    <col min="6192" max="6192" width="8.140625" style="203" customWidth="1"/>
    <col min="6193" max="6193" width="1.5703125" style="203" customWidth="1"/>
    <col min="6194" max="6194" width="11.5703125" style="203"/>
    <col min="6195" max="6195" width="4.42578125" style="203" customWidth="1"/>
    <col min="6196" max="6196" width="4.85546875" style="203" customWidth="1"/>
    <col min="6197" max="6197" width="3.5703125" style="203" customWidth="1"/>
    <col min="6198" max="6198" width="4.42578125" style="203" customWidth="1"/>
    <col min="6199" max="6400" width="11.5703125" style="203"/>
    <col min="6401" max="6401" width="1.85546875" style="203" customWidth="1"/>
    <col min="6402" max="6405" width="4.5703125" style="203" customWidth="1"/>
    <col min="6406" max="6406" width="23.42578125" style="203" customWidth="1"/>
    <col min="6407" max="6407" width="13.42578125" style="203" customWidth="1"/>
    <col min="6408" max="6409" width="8.5703125" style="203" customWidth="1"/>
    <col min="6410" max="6410" width="6.140625" style="203" customWidth="1"/>
    <col min="6411" max="6412" width="4.5703125" style="203" customWidth="1"/>
    <col min="6413" max="6413" width="3.85546875" style="203" customWidth="1"/>
    <col min="6414" max="6414" width="8" style="203" customWidth="1"/>
    <col min="6415" max="6415" width="8.42578125" style="203" customWidth="1"/>
    <col min="6416" max="6418" width="4.5703125" style="203" customWidth="1"/>
    <col min="6419" max="6419" width="4.85546875" style="203" customWidth="1"/>
    <col min="6420" max="6420" width="9.140625" style="203" customWidth="1"/>
    <col min="6421" max="6421" width="7.85546875" style="203" customWidth="1"/>
    <col min="6422" max="6422" width="8.42578125" style="203" customWidth="1"/>
    <col min="6423" max="6423" width="4.5703125" style="203" customWidth="1"/>
    <col min="6424" max="6424" width="7.85546875" style="203" customWidth="1"/>
    <col min="6425" max="6425" width="4.28515625" style="203" customWidth="1"/>
    <col min="6426" max="6426" width="8.140625" style="203" customWidth="1"/>
    <col min="6427" max="6427" width="7.85546875" style="203" customWidth="1"/>
    <col min="6428" max="6428" width="4.5703125" style="203" customWidth="1"/>
    <col min="6429" max="6429" width="10.5703125" style="203" customWidth="1"/>
    <col min="6430" max="6430" width="9.140625" style="203" customWidth="1"/>
    <col min="6431" max="6431" width="2.5703125" style="203" customWidth="1"/>
    <col min="6432" max="6432" width="8.42578125" style="203" customWidth="1"/>
    <col min="6433" max="6433" width="9" style="203" customWidth="1"/>
    <col min="6434" max="6436" width="4.5703125" style="203" customWidth="1"/>
    <col min="6437" max="6437" width="7.140625" style="203" customWidth="1"/>
    <col min="6438" max="6438" width="8.5703125" style="203" customWidth="1"/>
    <col min="6439" max="6442" width="4.5703125" style="203" customWidth="1"/>
    <col min="6443" max="6444" width="11.5703125" style="203"/>
    <col min="6445" max="6445" width="7.140625" style="203" customWidth="1"/>
    <col min="6446" max="6446" width="7.42578125" style="203" customWidth="1"/>
    <col min="6447" max="6447" width="6.5703125" style="203" customWidth="1"/>
    <col min="6448" max="6448" width="8.140625" style="203" customWidth="1"/>
    <col min="6449" max="6449" width="1.5703125" style="203" customWidth="1"/>
    <col min="6450" max="6450" width="11.5703125" style="203"/>
    <col min="6451" max="6451" width="4.42578125" style="203" customWidth="1"/>
    <col min="6452" max="6452" width="4.85546875" style="203" customWidth="1"/>
    <col min="6453" max="6453" width="3.5703125" style="203" customWidth="1"/>
    <col min="6454" max="6454" width="4.42578125" style="203" customWidth="1"/>
    <col min="6455" max="6656" width="11.5703125" style="203"/>
    <col min="6657" max="6657" width="1.85546875" style="203" customWidth="1"/>
    <col min="6658" max="6661" width="4.5703125" style="203" customWidth="1"/>
    <col min="6662" max="6662" width="23.42578125" style="203" customWidth="1"/>
    <col min="6663" max="6663" width="13.42578125" style="203" customWidth="1"/>
    <col min="6664" max="6665" width="8.5703125" style="203" customWidth="1"/>
    <col min="6666" max="6666" width="6.140625" style="203" customWidth="1"/>
    <col min="6667" max="6668" width="4.5703125" style="203" customWidth="1"/>
    <col min="6669" max="6669" width="3.85546875" style="203" customWidth="1"/>
    <col min="6670" max="6670" width="8" style="203" customWidth="1"/>
    <col min="6671" max="6671" width="8.42578125" style="203" customWidth="1"/>
    <col min="6672" max="6674" width="4.5703125" style="203" customWidth="1"/>
    <col min="6675" max="6675" width="4.85546875" style="203" customWidth="1"/>
    <col min="6676" max="6676" width="9.140625" style="203" customWidth="1"/>
    <col min="6677" max="6677" width="7.85546875" style="203" customWidth="1"/>
    <col min="6678" max="6678" width="8.42578125" style="203" customWidth="1"/>
    <col min="6679" max="6679" width="4.5703125" style="203" customWidth="1"/>
    <col min="6680" max="6680" width="7.85546875" style="203" customWidth="1"/>
    <col min="6681" max="6681" width="4.28515625" style="203" customWidth="1"/>
    <col min="6682" max="6682" width="8.140625" style="203" customWidth="1"/>
    <col min="6683" max="6683" width="7.85546875" style="203" customWidth="1"/>
    <col min="6684" max="6684" width="4.5703125" style="203" customWidth="1"/>
    <col min="6685" max="6685" width="10.5703125" style="203" customWidth="1"/>
    <col min="6686" max="6686" width="9.140625" style="203" customWidth="1"/>
    <col min="6687" max="6687" width="2.5703125" style="203" customWidth="1"/>
    <col min="6688" max="6688" width="8.42578125" style="203" customWidth="1"/>
    <col min="6689" max="6689" width="9" style="203" customWidth="1"/>
    <col min="6690" max="6692" width="4.5703125" style="203" customWidth="1"/>
    <col min="6693" max="6693" width="7.140625" style="203" customWidth="1"/>
    <col min="6694" max="6694" width="8.5703125" style="203" customWidth="1"/>
    <col min="6695" max="6698" width="4.5703125" style="203" customWidth="1"/>
    <col min="6699" max="6700" width="11.5703125" style="203"/>
    <col min="6701" max="6701" width="7.140625" style="203" customWidth="1"/>
    <col min="6702" max="6702" width="7.42578125" style="203" customWidth="1"/>
    <col min="6703" max="6703" width="6.5703125" style="203" customWidth="1"/>
    <col min="6704" max="6704" width="8.140625" style="203" customWidth="1"/>
    <col min="6705" max="6705" width="1.5703125" style="203" customWidth="1"/>
    <col min="6706" max="6706" width="11.5703125" style="203"/>
    <col min="6707" max="6707" width="4.42578125" style="203" customWidth="1"/>
    <col min="6708" max="6708" width="4.85546875" style="203" customWidth="1"/>
    <col min="6709" max="6709" width="3.5703125" style="203" customWidth="1"/>
    <col min="6710" max="6710" width="4.42578125" style="203" customWidth="1"/>
    <col min="6711" max="6912" width="11.5703125" style="203"/>
    <col min="6913" max="6913" width="1.85546875" style="203" customWidth="1"/>
    <col min="6914" max="6917" width="4.5703125" style="203" customWidth="1"/>
    <col min="6918" max="6918" width="23.42578125" style="203" customWidth="1"/>
    <col min="6919" max="6919" width="13.42578125" style="203" customWidth="1"/>
    <col min="6920" max="6921" width="8.5703125" style="203" customWidth="1"/>
    <col min="6922" max="6922" width="6.140625" style="203" customWidth="1"/>
    <col min="6923" max="6924" width="4.5703125" style="203" customWidth="1"/>
    <col min="6925" max="6925" width="3.85546875" style="203" customWidth="1"/>
    <col min="6926" max="6926" width="8" style="203" customWidth="1"/>
    <col min="6927" max="6927" width="8.42578125" style="203" customWidth="1"/>
    <col min="6928" max="6930" width="4.5703125" style="203" customWidth="1"/>
    <col min="6931" max="6931" width="4.85546875" style="203" customWidth="1"/>
    <col min="6932" max="6932" width="9.140625" style="203" customWidth="1"/>
    <col min="6933" max="6933" width="7.85546875" style="203" customWidth="1"/>
    <col min="6934" max="6934" width="8.42578125" style="203" customWidth="1"/>
    <col min="6935" max="6935" width="4.5703125" style="203" customWidth="1"/>
    <col min="6936" max="6936" width="7.85546875" style="203" customWidth="1"/>
    <col min="6937" max="6937" width="4.28515625" style="203" customWidth="1"/>
    <col min="6938" max="6938" width="8.140625" style="203" customWidth="1"/>
    <col min="6939" max="6939" width="7.85546875" style="203" customWidth="1"/>
    <col min="6940" max="6940" width="4.5703125" style="203" customWidth="1"/>
    <col min="6941" max="6941" width="10.5703125" style="203" customWidth="1"/>
    <col min="6942" max="6942" width="9.140625" style="203" customWidth="1"/>
    <col min="6943" max="6943" width="2.5703125" style="203" customWidth="1"/>
    <col min="6944" max="6944" width="8.42578125" style="203" customWidth="1"/>
    <col min="6945" max="6945" width="9" style="203" customWidth="1"/>
    <col min="6946" max="6948" width="4.5703125" style="203" customWidth="1"/>
    <col min="6949" max="6949" width="7.140625" style="203" customWidth="1"/>
    <col min="6950" max="6950" width="8.5703125" style="203" customWidth="1"/>
    <col min="6951" max="6954" width="4.5703125" style="203" customWidth="1"/>
    <col min="6955" max="6956" width="11.5703125" style="203"/>
    <col min="6957" max="6957" width="7.140625" style="203" customWidth="1"/>
    <col min="6958" max="6958" width="7.42578125" style="203" customWidth="1"/>
    <col min="6959" max="6959" width="6.5703125" style="203" customWidth="1"/>
    <col min="6960" max="6960" width="8.140625" style="203" customWidth="1"/>
    <col min="6961" max="6961" width="1.5703125" style="203" customWidth="1"/>
    <col min="6962" max="6962" width="11.5703125" style="203"/>
    <col min="6963" max="6963" width="4.42578125" style="203" customWidth="1"/>
    <col min="6964" max="6964" width="4.85546875" style="203" customWidth="1"/>
    <col min="6965" max="6965" width="3.5703125" style="203" customWidth="1"/>
    <col min="6966" max="6966" width="4.42578125" style="203" customWidth="1"/>
    <col min="6967" max="7168" width="11.5703125" style="203"/>
    <col min="7169" max="7169" width="1.85546875" style="203" customWidth="1"/>
    <col min="7170" max="7173" width="4.5703125" style="203" customWidth="1"/>
    <col min="7174" max="7174" width="23.42578125" style="203" customWidth="1"/>
    <col min="7175" max="7175" width="13.42578125" style="203" customWidth="1"/>
    <col min="7176" max="7177" width="8.5703125" style="203" customWidth="1"/>
    <col min="7178" max="7178" width="6.140625" style="203" customWidth="1"/>
    <col min="7179" max="7180" width="4.5703125" style="203" customWidth="1"/>
    <col min="7181" max="7181" width="3.85546875" style="203" customWidth="1"/>
    <col min="7182" max="7182" width="8" style="203" customWidth="1"/>
    <col min="7183" max="7183" width="8.42578125" style="203" customWidth="1"/>
    <col min="7184" max="7186" width="4.5703125" style="203" customWidth="1"/>
    <col min="7187" max="7187" width="4.85546875" style="203" customWidth="1"/>
    <col min="7188" max="7188" width="9.140625" style="203" customWidth="1"/>
    <col min="7189" max="7189" width="7.85546875" style="203" customWidth="1"/>
    <col min="7190" max="7190" width="8.42578125" style="203" customWidth="1"/>
    <col min="7191" max="7191" width="4.5703125" style="203" customWidth="1"/>
    <col min="7192" max="7192" width="7.85546875" style="203" customWidth="1"/>
    <col min="7193" max="7193" width="4.28515625" style="203" customWidth="1"/>
    <col min="7194" max="7194" width="8.140625" style="203" customWidth="1"/>
    <col min="7195" max="7195" width="7.85546875" style="203" customWidth="1"/>
    <col min="7196" max="7196" width="4.5703125" style="203" customWidth="1"/>
    <col min="7197" max="7197" width="10.5703125" style="203" customWidth="1"/>
    <col min="7198" max="7198" width="9.140625" style="203" customWidth="1"/>
    <col min="7199" max="7199" width="2.5703125" style="203" customWidth="1"/>
    <col min="7200" max="7200" width="8.42578125" style="203" customWidth="1"/>
    <col min="7201" max="7201" width="9" style="203" customWidth="1"/>
    <col min="7202" max="7204" width="4.5703125" style="203" customWidth="1"/>
    <col min="7205" max="7205" width="7.140625" style="203" customWidth="1"/>
    <col min="7206" max="7206" width="8.5703125" style="203" customWidth="1"/>
    <col min="7207" max="7210" width="4.5703125" style="203" customWidth="1"/>
    <col min="7211" max="7212" width="11.5703125" style="203"/>
    <col min="7213" max="7213" width="7.140625" style="203" customWidth="1"/>
    <col min="7214" max="7214" width="7.42578125" style="203" customWidth="1"/>
    <col min="7215" max="7215" width="6.5703125" style="203" customWidth="1"/>
    <col min="7216" max="7216" width="8.140625" style="203" customWidth="1"/>
    <col min="7217" max="7217" width="1.5703125" style="203" customWidth="1"/>
    <col min="7218" max="7218" width="11.5703125" style="203"/>
    <col min="7219" max="7219" width="4.42578125" style="203" customWidth="1"/>
    <col min="7220" max="7220" width="4.85546875" style="203" customWidth="1"/>
    <col min="7221" max="7221" width="3.5703125" style="203" customWidth="1"/>
    <col min="7222" max="7222" width="4.42578125" style="203" customWidth="1"/>
    <col min="7223" max="7424" width="11.5703125" style="203"/>
    <col min="7425" max="7425" width="1.85546875" style="203" customWidth="1"/>
    <col min="7426" max="7429" width="4.5703125" style="203" customWidth="1"/>
    <col min="7430" max="7430" width="23.42578125" style="203" customWidth="1"/>
    <col min="7431" max="7431" width="13.42578125" style="203" customWidth="1"/>
    <col min="7432" max="7433" width="8.5703125" style="203" customWidth="1"/>
    <col min="7434" max="7434" width="6.140625" style="203" customWidth="1"/>
    <col min="7435" max="7436" width="4.5703125" style="203" customWidth="1"/>
    <col min="7437" max="7437" width="3.85546875" style="203" customWidth="1"/>
    <col min="7438" max="7438" width="8" style="203" customWidth="1"/>
    <col min="7439" max="7439" width="8.42578125" style="203" customWidth="1"/>
    <col min="7440" max="7442" width="4.5703125" style="203" customWidth="1"/>
    <col min="7443" max="7443" width="4.85546875" style="203" customWidth="1"/>
    <col min="7444" max="7444" width="9.140625" style="203" customWidth="1"/>
    <col min="7445" max="7445" width="7.85546875" style="203" customWidth="1"/>
    <col min="7446" max="7446" width="8.42578125" style="203" customWidth="1"/>
    <col min="7447" max="7447" width="4.5703125" style="203" customWidth="1"/>
    <col min="7448" max="7448" width="7.85546875" style="203" customWidth="1"/>
    <col min="7449" max="7449" width="4.28515625" style="203" customWidth="1"/>
    <col min="7450" max="7450" width="8.140625" style="203" customWidth="1"/>
    <col min="7451" max="7451" width="7.85546875" style="203" customWidth="1"/>
    <col min="7452" max="7452" width="4.5703125" style="203" customWidth="1"/>
    <col min="7453" max="7453" width="10.5703125" style="203" customWidth="1"/>
    <col min="7454" max="7454" width="9.140625" style="203" customWidth="1"/>
    <col min="7455" max="7455" width="2.5703125" style="203" customWidth="1"/>
    <col min="7456" max="7456" width="8.42578125" style="203" customWidth="1"/>
    <col min="7457" max="7457" width="9" style="203" customWidth="1"/>
    <col min="7458" max="7460" width="4.5703125" style="203" customWidth="1"/>
    <col min="7461" max="7461" width="7.140625" style="203" customWidth="1"/>
    <col min="7462" max="7462" width="8.5703125" style="203" customWidth="1"/>
    <col min="7463" max="7466" width="4.5703125" style="203" customWidth="1"/>
    <col min="7467" max="7468" width="11.5703125" style="203"/>
    <col min="7469" max="7469" width="7.140625" style="203" customWidth="1"/>
    <col min="7470" max="7470" width="7.42578125" style="203" customWidth="1"/>
    <col min="7471" max="7471" width="6.5703125" style="203" customWidth="1"/>
    <col min="7472" max="7472" width="8.140625" style="203" customWidth="1"/>
    <col min="7473" max="7473" width="1.5703125" style="203" customWidth="1"/>
    <col min="7474" max="7474" width="11.5703125" style="203"/>
    <col min="7475" max="7475" width="4.42578125" style="203" customWidth="1"/>
    <col min="7476" max="7476" width="4.85546875" style="203" customWidth="1"/>
    <col min="7477" max="7477" width="3.5703125" style="203" customWidth="1"/>
    <col min="7478" max="7478" width="4.42578125" style="203" customWidth="1"/>
    <col min="7479" max="7680" width="11.5703125" style="203"/>
    <col min="7681" max="7681" width="1.85546875" style="203" customWidth="1"/>
    <col min="7682" max="7685" width="4.5703125" style="203" customWidth="1"/>
    <col min="7686" max="7686" width="23.42578125" style="203" customWidth="1"/>
    <col min="7687" max="7687" width="13.42578125" style="203" customWidth="1"/>
    <col min="7688" max="7689" width="8.5703125" style="203" customWidth="1"/>
    <col min="7690" max="7690" width="6.140625" style="203" customWidth="1"/>
    <col min="7691" max="7692" width="4.5703125" style="203" customWidth="1"/>
    <col min="7693" max="7693" width="3.85546875" style="203" customWidth="1"/>
    <col min="7694" max="7694" width="8" style="203" customWidth="1"/>
    <col min="7695" max="7695" width="8.42578125" style="203" customWidth="1"/>
    <col min="7696" max="7698" width="4.5703125" style="203" customWidth="1"/>
    <col min="7699" max="7699" width="4.85546875" style="203" customWidth="1"/>
    <col min="7700" max="7700" width="9.140625" style="203" customWidth="1"/>
    <col min="7701" max="7701" width="7.85546875" style="203" customWidth="1"/>
    <col min="7702" max="7702" width="8.42578125" style="203" customWidth="1"/>
    <col min="7703" max="7703" width="4.5703125" style="203" customWidth="1"/>
    <col min="7704" max="7704" width="7.85546875" style="203" customWidth="1"/>
    <col min="7705" max="7705" width="4.28515625" style="203" customWidth="1"/>
    <col min="7706" max="7706" width="8.140625" style="203" customWidth="1"/>
    <col min="7707" max="7707" width="7.85546875" style="203" customWidth="1"/>
    <col min="7708" max="7708" width="4.5703125" style="203" customWidth="1"/>
    <col min="7709" max="7709" width="10.5703125" style="203" customWidth="1"/>
    <col min="7710" max="7710" width="9.140625" style="203" customWidth="1"/>
    <col min="7711" max="7711" width="2.5703125" style="203" customWidth="1"/>
    <col min="7712" max="7712" width="8.42578125" style="203" customWidth="1"/>
    <col min="7713" max="7713" width="9" style="203" customWidth="1"/>
    <col min="7714" max="7716" width="4.5703125" style="203" customWidth="1"/>
    <col min="7717" max="7717" width="7.140625" style="203" customWidth="1"/>
    <col min="7718" max="7718" width="8.5703125" style="203" customWidth="1"/>
    <col min="7719" max="7722" width="4.5703125" style="203" customWidth="1"/>
    <col min="7723" max="7724" width="11.5703125" style="203"/>
    <col min="7725" max="7725" width="7.140625" style="203" customWidth="1"/>
    <col min="7726" max="7726" width="7.42578125" style="203" customWidth="1"/>
    <col min="7727" max="7727" width="6.5703125" style="203" customWidth="1"/>
    <col min="7728" max="7728" width="8.140625" style="203" customWidth="1"/>
    <col min="7729" max="7729" width="1.5703125" style="203" customWidth="1"/>
    <col min="7730" max="7730" width="11.5703125" style="203"/>
    <col min="7731" max="7731" width="4.42578125" style="203" customWidth="1"/>
    <col min="7732" max="7732" width="4.85546875" style="203" customWidth="1"/>
    <col min="7733" max="7733" width="3.5703125" style="203" customWidth="1"/>
    <col min="7734" max="7734" width="4.42578125" style="203" customWidth="1"/>
    <col min="7735" max="7936" width="11.5703125" style="203"/>
    <col min="7937" max="7937" width="1.85546875" style="203" customWidth="1"/>
    <col min="7938" max="7941" width="4.5703125" style="203" customWidth="1"/>
    <col min="7942" max="7942" width="23.42578125" style="203" customWidth="1"/>
    <col min="7943" max="7943" width="13.42578125" style="203" customWidth="1"/>
    <col min="7944" max="7945" width="8.5703125" style="203" customWidth="1"/>
    <col min="7946" max="7946" width="6.140625" style="203" customWidth="1"/>
    <col min="7947" max="7948" width="4.5703125" style="203" customWidth="1"/>
    <col min="7949" max="7949" width="3.85546875" style="203" customWidth="1"/>
    <col min="7950" max="7950" width="8" style="203" customWidth="1"/>
    <col min="7951" max="7951" width="8.42578125" style="203" customWidth="1"/>
    <col min="7952" max="7954" width="4.5703125" style="203" customWidth="1"/>
    <col min="7955" max="7955" width="4.85546875" style="203" customWidth="1"/>
    <col min="7956" max="7956" width="9.140625" style="203" customWidth="1"/>
    <col min="7957" max="7957" width="7.85546875" style="203" customWidth="1"/>
    <col min="7958" max="7958" width="8.42578125" style="203" customWidth="1"/>
    <col min="7959" max="7959" width="4.5703125" style="203" customWidth="1"/>
    <col min="7960" max="7960" width="7.85546875" style="203" customWidth="1"/>
    <col min="7961" max="7961" width="4.28515625" style="203" customWidth="1"/>
    <col min="7962" max="7962" width="8.140625" style="203" customWidth="1"/>
    <col min="7963" max="7963" width="7.85546875" style="203" customWidth="1"/>
    <col min="7964" max="7964" width="4.5703125" style="203" customWidth="1"/>
    <col min="7965" max="7965" width="10.5703125" style="203" customWidth="1"/>
    <col min="7966" max="7966" width="9.140625" style="203" customWidth="1"/>
    <col min="7967" max="7967" width="2.5703125" style="203" customWidth="1"/>
    <col min="7968" max="7968" width="8.42578125" style="203" customWidth="1"/>
    <col min="7969" max="7969" width="9" style="203" customWidth="1"/>
    <col min="7970" max="7972" width="4.5703125" style="203" customWidth="1"/>
    <col min="7973" max="7973" width="7.140625" style="203" customWidth="1"/>
    <col min="7974" max="7974" width="8.5703125" style="203" customWidth="1"/>
    <col min="7975" max="7978" width="4.5703125" style="203" customWidth="1"/>
    <col min="7979" max="7980" width="11.5703125" style="203"/>
    <col min="7981" max="7981" width="7.140625" style="203" customWidth="1"/>
    <col min="7982" max="7982" width="7.42578125" style="203" customWidth="1"/>
    <col min="7983" max="7983" width="6.5703125" style="203" customWidth="1"/>
    <col min="7984" max="7984" width="8.140625" style="203" customWidth="1"/>
    <col min="7985" max="7985" width="1.5703125" style="203" customWidth="1"/>
    <col min="7986" max="7986" width="11.5703125" style="203"/>
    <col min="7987" max="7987" width="4.42578125" style="203" customWidth="1"/>
    <col min="7988" max="7988" width="4.85546875" style="203" customWidth="1"/>
    <col min="7989" max="7989" width="3.5703125" style="203" customWidth="1"/>
    <col min="7990" max="7990" width="4.42578125" style="203" customWidth="1"/>
    <col min="7991" max="8192" width="11.5703125" style="203"/>
    <col min="8193" max="8193" width="1.85546875" style="203" customWidth="1"/>
    <col min="8194" max="8197" width="4.5703125" style="203" customWidth="1"/>
    <col min="8198" max="8198" width="23.42578125" style="203" customWidth="1"/>
    <col min="8199" max="8199" width="13.42578125" style="203" customWidth="1"/>
    <col min="8200" max="8201" width="8.5703125" style="203" customWidth="1"/>
    <col min="8202" max="8202" width="6.140625" style="203" customWidth="1"/>
    <col min="8203" max="8204" width="4.5703125" style="203" customWidth="1"/>
    <col min="8205" max="8205" width="3.85546875" style="203" customWidth="1"/>
    <col min="8206" max="8206" width="8" style="203" customWidth="1"/>
    <col min="8207" max="8207" width="8.42578125" style="203" customWidth="1"/>
    <col min="8208" max="8210" width="4.5703125" style="203" customWidth="1"/>
    <col min="8211" max="8211" width="4.85546875" style="203" customWidth="1"/>
    <col min="8212" max="8212" width="9.140625" style="203" customWidth="1"/>
    <col min="8213" max="8213" width="7.85546875" style="203" customWidth="1"/>
    <col min="8214" max="8214" width="8.42578125" style="203" customWidth="1"/>
    <col min="8215" max="8215" width="4.5703125" style="203" customWidth="1"/>
    <col min="8216" max="8216" width="7.85546875" style="203" customWidth="1"/>
    <col min="8217" max="8217" width="4.28515625" style="203" customWidth="1"/>
    <col min="8218" max="8218" width="8.140625" style="203" customWidth="1"/>
    <col min="8219" max="8219" width="7.85546875" style="203" customWidth="1"/>
    <col min="8220" max="8220" width="4.5703125" style="203" customWidth="1"/>
    <col min="8221" max="8221" width="10.5703125" style="203" customWidth="1"/>
    <col min="8222" max="8222" width="9.140625" style="203" customWidth="1"/>
    <col min="8223" max="8223" width="2.5703125" style="203" customWidth="1"/>
    <col min="8224" max="8224" width="8.42578125" style="203" customWidth="1"/>
    <col min="8225" max="8225" width="9" style="203" customWidth="1"/>
    <col min="8226" max="8228" width="4.5703125" style="203" customWidth="1"/>
    <col min="8229" max="8229" width="7.140625" style="203" customWidth="1"/>
    <col min="8230" max="8230" width="8.5703125" style="203" customWidth="1"/>
    <col min="8231" max="8234" width="4.5703125" style="203" customWidth="1"/>
    <col min="8235" max="8236" width="11.5703125" style="203"/>
    <col min="8237" max="8237" width="7.140625" style="203" customWidth="1"/>
    <col min="8238" max="8238" width="7.42578125" style="203" customWidth="1"/>
    <col min="8239" max="8239" width="6.5703125" style="203" customWidth="1"/>
    <col min="8240" max="8240" width="8.140625" style="203" customWidth="1"/>
    <col min="8241" max="8241" width="1.5703125" style="203" customWidth="1"/>
    <col min="8242" max="8242" width="11.5703125" style="203"/>
    <col min="8243" max="8243" width="4.42578125" style="203" customWidth="1"/>
    <col min="8244" max="8244" width="4.85546875" style="203" customWidth="1"/>
    <col min="8245" max="8245" width="3.5703125" style="203" customWidth="1"/>
    <col min="8246" max="8246" width="4.42578125" style="203" customWidth="1"/>
    <col min="8247" max="8448" width="11.5703125" style="203"/>
    <col min="8449" max="8449" width="1.85546875" style="203" customWidth="1"/>
    <col min="8450" max="8453" width="4.5703125" style="203" customWidth="1"/>
    <col min="8454" max="8454" width="23.42578125" style="203" customWidth="1"/>
    <col min="8455" max="8455" width="13.42578125" style="203" customWidth="1"/>
    <col min="8456" max="8457" width="8.5703125" style="203" customWidth="1"/>
    <col min="8458" max="8458" width="6.140625" style="203" customWidth="1"/>
    <col min="8459" max="8460" width="4.5703125" style="203" customWidth="1"/>
    <col min="8461" max="8461" width="3.85546875" style="203" customWidth="1"/>
    <col min="8462" max="8462" width="8" style="203" customWidth="1"/>
    <col min="8463" max="8463" width="8.42578125" style="203" customWidth="1"/>
    <col min="8464" max="8466" width="4.5703125" style="203" customWidth="1"/>
    <col min="8467" max="8467" width="4.85546875" style="203" customWidth="1"/>
    <col min="8468" max="8468" width="9.140625" style="203" customWidth="1"/>
    <col min="8469" max="8469" width="7.85546875" style="203" customWidth="1"/>
    <col min="8470" max="8470" width="8.42578125" style="203" customWidth="1"/>
    <col min="8471" max="8471" width="4.5703125" style="203" customWidth="1"/>
    <col min="8472" max="8472" width="7.85546875" style="203" customWidth="1"/>
    <col min="8473" max="8473" width="4.28515625" style="203" customWidth="1"/>
    <col min="8474" max="8474" width="8.140625" style="203" customWidth="1"/>
    <col min="8475" max="8475" width="7.85546875" style="203" customWidth="1"/>
    <col min="8476" max="8476" width="4.5703125" style="203" customWidth="1"/>
    <col min="8477" max="8477" width="10.5703125" style="203" customWidth="1"/>
    <col min="8478" max="8478" width="9.140625" style="203" customWidth="1"/>
    <col min="8479" max="8479" width="2.5703125" style="203" customWidth="1"/>
    <col min="8480" max="8480" width="8.42578125" style="203" customWidth="1"/>
    <col min="8481" max="8481" width="9" style="203" customWidth="1"/>
    <col min="8482" max="8484" width="4.5703125" style="203" customWidth="1"/>
    <col min="8485" max="8485" width="7.140625" style="203" customWidth="1"/>
    <col min="8486" max="8486" width="8.5703125" style="203" customWidth="1"/>
    <col min="8487" max="8490" width="4.5703125" style="203" customWidth="1"/>
    <col min="8491" max="8492" width="11.5703125" style="203"/>
    <col min="8493" max="8493" width="7.140625" style="203" customWidth="1"/>
    <col min="8494" max="8494" width="7.42578125" style="203" customWidth="1"/>
    <col min="8495" max="8495" width="6.5703125" style="203" customWidth="1"/>
    <col min="8496" max="8496" width="8.140625" style="203" customWidth="1"/>
    <col min="8497" max="8497" width="1.5703125" style="203" customWidth="1"/>
    <col min="8498" max="8498" width="11.5703125" style="203"/>
    <col min="8499" max="8499" width="4.42578125" style="203" customWidth="1"/>
    <col min="8500" max="8500" width="4.85546875" style="203" customWidth="1"/>
    <col min="8501" max="8501" width="3.5703125" style="203" customWidth="1"/>
    <col min="8502" max="8502" width="4.42578125" style="203" customWidth="1"/>
    <col min="8503" max="8704" width="11.5703125" style="203"/>
    <col min="8705" max="8705" width="1.85546875" style="203" customWidth="1"/>
    <col min="8706" max="8709" width="4.5703125" style="203" customWidth="1"/>
    <col min="8710" max="8710" width="23.42578125" style="203" customWidth="1"/>
    <col min="8711" max="8711" width="13.42578125" style="203" customWidth="1"/>
    <col min="8712" max="8713" width="8.5703125" style="203" customWidth="1"/>
    <col min="8714" max="8714" width="6.140625" style="203" customWidth="1"/>
    <col min="8715" max="8716" width="4.5703125" style="203" customWidth="1"/>
    <col min="8717" max="8717" width="3.85546875" style="203" customWidth="1"/>
    <col min="8718" max="8718" width="8" style="203" customWidth="1"/>
    <col min="8719" max="8719" width="8.42578125" style="203" customWidth="1"/>
    <col min="8720" max="8722" width="4.5703125" style="203" customWidth="1"/>
    <col min="8723" max="8723" width="4.85546875" style="203" customWidth="1"/>
    <col min="8724" max="8724" width="9.140625" style="203" customWidth="1"/>
    <col min="8725" max="8725" width="7.85546875" style="203" customWidth="1"/>
    <col min="8726" max="8726" width="8.42578125" style="203" customWidth="1"/>
    <col min="8727" max="8727" width="4.5703125" style="203" customWidth="1"/>
    <col min="8728" max="8728" width="7.85546875" style="203" customWidth="1"/>
    <col min="8729" max="8729" width="4.28515625" style="203" customWidth="1"/>
    <col min="8730" max="8730" width="8.140625" style="203" customWidth="1"/>
    <col min="8731" max="8731" width="7.85546875" style="203" customWidth="1"/>
    <col min="8732" max="8732" width="4.5703125" style="203" customWidth="1"/>
    <col min="8733" max="8733" width="10.5703125" style="203" customWidth="1"/>
    <col min="8734" max="8734" width="9.140625" style="203" customWidth="1"/>
    <col min="8735" max="8735" width="2.5703125" style="203" customWidth="1"/>
    <col min="8736" max="8736" width="8.42578125" style="203" customWidth="1"/>
    <col min="8737" max="8737" width="9" style="203" customWidth="1"/>
    <col min="8738" max="8740" width="4.5703125" style="203" customWidth="1"/>
    <col min="8741" max="8741" width="7.140625" style="203" customWidth="1"/>
    <col min="8742" max="8742" width="8.5703125" style="203" customWidth="1"/>
    <col min="8743" max="8746" width="4.5703125" style="203" customWidth="1"/>
    <col min="8747" max="8748" width="11.5703125" style="203"/>
    <col min="8749" max="8749" width="7.140625" style="203" customWidth="1"/>
    <col min="8750" max="8750" width="7.42578125" style="203" customWidth="1"/>
    <col min="8751" max="8751" width="6.5703125" style="203" customWidth="1"/>
    <col min="8752" max="8752" width="8.140625" style="203" customWidth="1"/>
    <col min="8753" max="8753" width="1.5703125" style="203" customWidth="1"/>
    <col min="8754" max="8754" width="11.5703125" style="203"/>
    <col min="8755" max="8755" width="4.42578125" style="203" customWidth="1"/>
    <col min="8756" max="8756" width="4.85546875" style="203" customWidth="1"/>
    <col min="8757" max="8757" width="3.5703125" style="203" customWidth="1"/>
    <col min="8758" max="8758" width="4.42578125" style="203" customWidth="1"/>
    <col min="8759" max="8960" width="11.5703125" style="203"/>
    <col min="8961" max="8961" width="1.85546875" style="203" customWidth="1"/>
    <col min="8962" max="8965" width="4.5703125" style="203" customWidth="1"/>
    <col min="8966" max="8966" width="23.42578125" style="203" customWidth="1"/>
    <col min="8967" max="8967" width="13.42578125" style="203" customWidth="1"/>
    <col min="8968" max="8969" width="8.5703125" style="203" customWidth="1"/>
    <col min="8970" max="8970" width="6.140625" style="203" customWidth="1"/>
    <col min="8971" max="8972" width="4.5703125" style="203" customWidth="1"/>
    <col min="8973" max="8973" width="3.85546875" style="203" customWidth="1"/>
    <col min="8974" max="8974" width="8" style="203" customWidth="1"/>
    <col min="8975" max="8975" width="8.42578125" style="203" customWidth="1"/>
    <col min="8976" max="8978" width="4.5703125" style="203" customWidth="1"/>
    <col min="8979" max="8979" width="4.85546875" style="203" customWidth="1"/>
    <col min="8980" max="8980" width="9.140625" style="203" customWidth="1"/>
    <col min="8981" max="8981" width="7.85546875" style="203" customWidth="1"/>
    <col min="8982" max="8982" width="8.42578125" style="203" customWidth="1"/>
    <col min="8983" max="8983" width="4.5703125" style="203" customWidth="1"/>
    <col min="8984" max="8984" width="7.85546875" style="203" customWidth="1"/>
    <col min="8985" max="8985" width="4.28515625" style="203" customWidth="1"/>
    <col min="8986" max="8986" width="8.140625" style="203" customWidth="1"/>
    <col min="8987" max="8987" width="7.85546875" style="203" customWidth="1"/>
    <col min="8988" max="8988" width="4.5703125" style="203" customWidth="1"/>
    <col min="8989" max="8989" width="10.5703125" style="203" customWidth="1"/>
    <col min="8990" max="8990" width="9.140625" style="203" customWidth="1"/>
    <col min="8991" max="8991" width="2.5703125" style="203" customWidth="1"/>
    <col min="8992" max="8992" width="8.42578125" style="203" customWidth="1"/>
    <col min="8993" max="8993" width="9" style="203" customWidth="1"/>
    <col min="8994" max="8996" width="4.5703125" style="203" customWidth="1"/>
    <col min="8997" max="8997" width="7.140625" style="203" customWidth="1"/>
    <col min="8998" max="8998" width="8.5703125" style="203" customWidth="1"/>
    <col min="8999" max="9002" width="4.5703125" style="203" customWidth="1"/>
    <col min="9003" max="9004" width="11.5703125" style="203"/>
    <col min="9005" max="9005" width="7.140625" style="203" customWidth="1"/>
    <col min="9006" max="9006" width="7.42578125" style="203" customWidth="1"/>
    <col min="9007" max="9007" width="6.5703125" style="203" customWidth="1"/>
    <col min="9008" max="9008" width="8.140625" style="203" customWidth="1"/>
    <col min="9009" max="9009" width="1.5703125" style="203" customWidth="1"/>
    <col min="9010" max="9010" width="11.5703125" style="203"/>
    <col min="9011" max="9011" width="4.42578125" style="203" customWidth="1"/>
    <col min="9012" max="9012" width="4.85546875" style="203" customWidth="1"/>
    <col min="9013" max="9013" width="3.5703125" style="203" customWidth="1"/>
    <col min="9014" max="9014" width="4.42578125" style="203" customWidth="1"/>
    <col min="9015" max="9216" width="11.5703125" style="203"/>
    <col min="9217" max="9217" width="1.85546875" style="203" customWidth="1"/>
    <col min="9218" max="9221" width="4.5703125" style="203" customWidth="1"/>
    <col min="9222" max="9222" width="23.42578125" style="203" customWidth="1"/>
    <col min="9223" max="9223" width="13.42578125" style="203" customWidth="1"/>
    <col min="9224" max="9225" width="8.5703125" style="203" customWidth="1"/>
    <col min="9226" max="9226" width="6.140625" style="203" customWidth="1"/>
    <col min="9227" max="9228" width="4.5703125" style="203" customWidth="1"/>
    <col min="9229" max="9229" width="3.85546875" style="203" customWidth="1"/>
    <col min="9230" max="9230" width="8" style="203" customWidth="1"/>
    <col min="9231" max="9231" width="8.42578125" style="203" customWidth="1"/>
    <col min="9232" max="9234" width="4.5703125" style="203" customWidth="1"/>
    <col min="9235" max="9235" width="4.85546875" style="203" customWidth="1"/>
    <col min="9236" max="9236" width="9.140625" style="203" customWidth="1"/>
    <col min="9237" max="9237" width="7.85546875" style="203" customWidth="1"/>
    <col min="9238" max="9238" width="8.42578125" style="203" customWidth="1"/>
    <col min="9239" max="9239" width="4.5703125" style="203" customWidth="1"/>
    <col min="9240" max="9240" width="7.85546875" style="203" customWidth="1"/>
    <col min="9241" max="9241" width="4.28515625" style="203" customWidth="1"/>
    <col min="9242" max="9242" width="8.140625" style="203" customWidth="1"/>
    <col min="9243" max="9243" width="7.85546875" style="203" customWidth="1"/>
    <col min="9244" max="9244" width="4.5703125" style="203" customWidth="1"/>
    <col min="9245" max="9245" width="10.5703125" style="203" customWidth="1"/>
    <col min="9246" max="9246" width="9.140625" style="203" customWidth="1"/>
    <col min="9247" max="9247" width="2.5703125" style="203" customWidth="1"/>
    <col min="9248" max="9248" width="8.42578125" style="203" customWidth="1"/>
    <col min="9249" max="9249" width="9" style="203" customWidth="1"/>
    <col min="9250" max="9252" width="4.5703125" style="203" customWidth="1"/>
    <col min="9253" max="9253" width="7.140625" style="203" customWidth="1"/>
    <col min="9254" max="9254" width="8.5703125" style="203" customWidth="1"/>
    <col min="9255" max="9258" width="4.5703125" style="203" customWidth="1"/>
    <col min="9259" max="9260" width="11.5703125" style="203"/>
    <col min="9261" max="9261" width="7.140625" style="203" customWidth="1"/>
    <col min="9262" max="9262" width="7.42578125" style="203" customWidth="1"/>
    <col min="9263" max="9263" width="6.5703125" style="203" customWidth="1"/>
    <col min="9264" max="9264" width="8.140625" style="203" customWidth="1"/>
    <col min="9265" max="9265" width="1.5703125" style="203" customWidth="1"/>
    <col min="9266" max="9266" width="11.5703125" style="203"/>
    <col min="9267" max="9267" width="4.42578125" style="203" customWidth="1"/>
    <col min="9268" max="9268" width="4.85546875" style="203" customWidth="1"/>
    <col min="9269" max="9269" width="3.5703125" style="203" customWidth="1"/>
    <col min="9270" max="9270" width="4.42578125" style="203" customWidth="1"/>
    <col min="9271" max="9472" width="11.5703125" style="203"/>
    <col min="9473" max="9473" width="1.85546875" style="203" customWidth="1"/>
    <col min="9474" max="9477" width="4.5703125" style="203" customWidth="1"/>
    <col min="9478" max="9478" width="23.42578125" style="203" customWidth="1"/>
    <col min="9479" max="9479" width="13.42578125" style="203" customWidth="1"/>
    <col min="9480" max="9481" width="8.5703125" style="203" customWidth="1"/>
    <col min="9482" max="9482" width="6.140625" style="203" customWidth="1"/>
    <col min="9483" max="9484" width="4.5703125" style="203" customWidth="1"/>
    <col min="9485" max="9485" width="3.85546875" style="203" customWidth="1"/>
    <col min="9486" max="9486" width="8" style="203" customWidth="1"/>
    <col min="9487" max="9487" width="8.42578125" style="203" customWidth="1"/>
    <col min="9488" max="9490" width="4.5703125" style="203" customWidth="1"/>
    <col min="9491" max="9491" width="4.85546875" style="203" customWidth="1"/>
    <col min="9492" max="9492" width="9.140625" style="203" customWidth="1"/>
    <col min="9493" max="9493" width="7.85546875" style="203" customWidth="1"/>
    <col min="9494" max="9494" width="8.42578125" style="203" customWidth="1"/>
    <col min="9495" max="9495" width="4.5703125" style="203" customWidth="1"/>
    <col min="9496" max="9496" width="7.85546875" style="203" customWidth="1"/>
    <col min="9497" max="9497" width="4.28515625" style="203" customWidth="1"/>
    <col min="9498" max="9498" width="8.140625" style="203" customWidth="1"/>
    <col min="9499" max="9499" width="7.85546875" style="203" customWidth="1"/>
    <col min="9500" max="9500" width="4.5703125" style="203" customWidth="1"/>
    <col min="9501" max="9501" width="10.5703125" style="203" customWidth="1"/>
    <col min="9502" max="9502" width="9.140625" style="203" customWidth="1"/>
    <col min="9503" max="9503" width="2.5703125" style="203" customWidth="1"/>
    <col min="9504" max="9504" width="8.42578125" style="203" customWidth="1"/>
    <col min="9505" max="9505" width="9" style="203" customWidth="1"/>
    <col min="9506" max="9508" width="4.5703125" style="203" customWidth="1"/>
    <col min="9509" max="9509" width="7.140625" style="203" customWidth="1"/>
    <col min="9510" max="9510" width="8.5703125" style="203" customWidth="1"/>
    <col min="9511" max="9514" width="4.5703125" style="203" customWidth="1"/>
    <col min="9515" max="9516" width="11.5703125" style="203"/>
    <col min="9517" max="9517" width="7.140625" style="203" customWidth="1"/>
    <col min="9518" max="9518" width="7.42578125" style="203" customWidth="1"/>
    <col min="9519" max="9519" width="6.5703125" style="203" customWidth="1"/>
    <col min="9520" max="9520" width="8.140625" style="203" customWidth="1"/>
    <col min="9521" max="9521" width="1.5703125" style="203" customWidth="1"/>
    <col min="9522" max="9522" width="11.5703125" style="203"/>
    <col min="9523" max="9523" width="4.42578125" style="203" customWidth="1"/>
    <col min="9524" max="9524" width="4.85546875" style="203" customWidth="1"/>
    <col min="9525" max="9525" width="3.5703125" style="203" customWidth="1"/>
    <col min="9526" max="9526" width="4.42578125" style="203" customWidth="1"/>
    <col min="9527" max="9728" width="11.5703125" style="203"/>
    <col min="9729" max="9729" width="1.85546875" style="203" customWidth="1"/>
    <col min="9730" max="9733" width="4.5703125" style="203" customWidth="1"/>
    <col min="9734" max="9734" width="23.42578125" style="203" customWidth="1"/>
    <col min="9735" max="9735" width="13.42578125" style="203" customWidth="1"/>
    <col min="9736" max="9737" width="8.5703125" style="203" customWidth="1"/>
    <col min="9738" max="9738" width="6.140625" style="203" customWidth="1"/>
    <col min="9739" max="9740" width="4.5703125" style="203" customWidth="1"/>
    <col min="9741" max="9741" width="3.85546875" style="203" customWidth="1"/>
    <col min="9742" max="9742" width="8" style="203" customWidth="1"/>
    <col min="9743" max="9743" width="8.42578125" style="203" customWidth="1"/>
    <col min="9744" max="9746" width="4.5703125" style="203" customWidth="1"/>
    <col min="9747" max="9747" width="4.85546875" style="203" customWidth="1"/>
    <col min="9748" max="9748" width="9.140625" style="203" customWidth="1"/>
    <col min="9749" max="9749" width="7.85546875" style="203" customWidth="1"/>
    <col min="9750" max="9750" width="8.42578125" style="203" customWidth="1"/>
    <col min="9751" max="9751" width="4.5703125" style="203" customWidth="1"/>
    <col min="9752" max="9752" width="7.85546875" style="203" customWidth="1"/>
    <col min="9753" max="9753" width="4.28515625" style="203" customWidth="1"/>
    <col min="9754" max="9754" width="8.140625" style="203" customWidth="1"/>
    <col min="9755" max="9755" width="7.85546875" style="203" customWidth="1"/>
    <col min="9756" max="9756" width="4.5703125" style="203" customWidth="1"/>
    <col min="9757" max="9757" width="10.5703125" style="203" customWidth="1"/>
    <col min="9758" max="9758" width="9.140625" style="203" customWidth="1"/>
    <col min="9759" max="9759" width="2.5703125" style="203" customWidth="1"/>
    <col min="9760" max="9760" width="8.42578125" style="203" customWidth="1"/>
    <col min="9761" max="9761" width="9" style="203" customWidth="1"/>
    <col min="9762" max="9764" width="4.5703125" style="203" customWidth="1"/>
    <col min="9765" max="9765" width="7.140625" style="203" customWidth="1"/>
    <col min="9766" max="9766" width="8.5703125" style="203" customWidth="1"/>
    <col min="9767" max="9770" width="4.5703125" style="203" customWidth="1"/>
    <col min="9771" max="9772" width="11.5703125" style="203"/>
    <col min="9773" max="9773" width="7.140625" style="203" customWidth="1"/>
    <col min="9774" max="9774" width="7.42578125" style="203" customWidth="1"/>
    <col min="9775" max="9775" width="6.5703125" style="203" customWidth="1"/>
    <col min="9776" max="9776" width="8.140625" style="203" customWidth="1"/>
    <col min="9777" max="9777" width="1.5703125" style="203" customWidth="1"/>
    <col min="9778" max="9778" width="11.5703125" style="203"/>
    <col min="9779" max="9779" width="4.42578125" style="203" customWidth="1"/>
    <col min="9780" max="9780" width="4.85546875" style="203" customWidth="1"/>
    <col min="9781" max="9781" width="3.5703125" style="203" customWidth="1"/>
    <col min="9782" max="9782" width="4.42578125" style="203" customWidth="1"/>
    <col min="9783" max="9984" width="11.5703125" style="203"/>
    <col min="9985" max="9985" width="1.85546875" style="203" customWidth="1"/>
    <col min="9986" max="9989" width="4.5703125" style="203" customWidth="1"/>
    <col min="9990" max="9990" width="23.42578125" style="203" customWidth="1"/>
    <col min="9991" max="9991" width="13.42578125" style="203" customWidth="1"/>
    <col min="9992" max="9993" width="8.5703125" style="203" customWidth="1"/>
    <col min="9994" max="9994" width="6.140625" style="203" customWidth="1"/>
    <col min="9995" max="9996" width="4.5703125" style="203" customWidth="1"/>
    <col min="9997" max="9997" width="3.85546875" style="203" customWidth="1"/>
    <col min="9998" max="9998" width="8" style="203" customWidth="1"/>
    <col min="9999" max="9999" width="8.42578125" style="203" customWidth="1"/>
    <col min="10000" max="10002" width="4.5703125" style="203" customWidth="1"/>
    <col min="10003" max="10003" width="4.85546875" style="203" customWidth="1"/>
    <col min="10004" max="10004" width="9.140625" style="203" customWidth="1"/>
    <col min="10005" max="10005" width="7.85546875" style="203" customWidth="1"/>
    <col min="10006" max="10006" width="8.42578125" style="203" customWidth="1"/>
    <col min="10007" max="10007" width="4.5703125" style="203" customWidth="1"/>
    <col min="10008" max="10008" width="7.85546875" style="203" customWidth="1"/>
    <col min="10009" max="10009" width="4.28515625" style="203" customWidth="1"/>
    <col min="10010" max="10010" width="8.140625" style="203" customWidth="1"/>
    <col min="10011" max="10011" width="7.85546875" style="203" customWidth="1"/>
    <col min="10012" max="10012" width="4.5703125" style="203" customWidth="1"/>
    <col min="10013" max="10013" width="10.5703125" style="203" customWidth="1"/>
    <col min="10014" max="10014" width="9.140625" style="203" customWidth="1"/>
    <col min="10015" max="10015" width="2.5703125" style="203" customWidth="1"/>
    <col min="10016" max="10016" width="8.42578125" style="203" customWidth="1"/>
    <col min="10017" max="10017" width="9" style="203" customWidth="1"/>
    <col min="10018" max="10020" width="4.5703125" style="203" customWidth="1"/>
    <col min="10021" max="10021" width="7.140625" style="203" customWidth="1"/>
    <col min="10022" max="10022" width="8.5703125" style="203" customWidth="1"/>
    <col min="10023" max="10026" width="4.5703125" style="203" customWidth="1"/>
    <col min="10027" max="10028" width="11.5703125" style="203"/>
    <col min="10029" max="10029" width="7.140625" style="203" customWidth="1"/>
    <col min="10030" max="10030" width="7.42578125" style="203" customWidth="1"/>
    <col min="10031" max="10031" width="6.5703125" style="203" customWidth="1"/>
    <col min="10032" max="10032" width="8.140625" style="203" customWidth="1"/>
    <col min="10033" max="10033" width="1.5703125" style="203" customWidth="1"/>
    <col min="10034" max="10034" width="11.5703125" style="203"/>
    <col min="10035" max="10035" width="4.42578125" style="203" customWidth="1"/>
    <col min="10036" max="10036" width="4.85546875" style="203" customWidth="1"/>
    <col min="10037" max="10037" width="3.5703125" style="203" customWidth="1"/>
    <col min="10038" max="10038" width="4.42578125" style="203" customWidth="1"/>
    <col min="10039" max="10240" width="11.5703125" style="203"/>
    <col min="10241" max="10241" width="1.85546875" style="203" customWidth="1"/>
    <col min="10242" max="10245" width="4.5703125" style="203" customWidth="1"/>
    <col min="10246" max="10246" width="23.42578125" style="203" customWidth="1"/>
    <col min="10247" max="10247" width="13.42578125" style="203" customWidth="1"/>
    <col min="10248" max="10249" width="8.5703125" style="203" customWidth="1"/>
    <col min="10250" max="10250" width="6.140625" style="203" customWidth="1"/>
    <col min="10251" max="10252" width="4.5703125" style="203" customWidth="1"/>
    <col min="10253" max="10253" width="3.85546875" style="203" customWidth="1"/>
    <col min="10254" max="10254" width="8" style="203" customWidth="1"/>
    <col min="10255" max="10255" width="8.42578125" style="203" customWidth="1"/>
    <col min="10256" max="10258" width="4.5703125" style="203" customWidth="1"/>
    <col min="10259" max="10259" width="4.85546875" style="203" customWidth="1"/>
    <col min="10260" max="10260" width="9.140625" style="203" customWidth="1"/>
    <col min="10261" max="10261" width="7.85546875" style="203" customWidth="1"/>
    <col min="10262" max="10262" width="8.42578125" style="203" customWidth="1"/>
    <col min="10263" max="10263" width="4.5703125" style="203" customWidth="1"/>
    <col min="10264" max="10264" width="7.85546875" style="203" customWidth="1"/>
    <col min="10265" max="10265" width="4.28515625" style="203" customWidth="1"/>
    <col min="10266" max="10266" width="8.140625" style="203" customWidth="1"/>
    <col min="10267" max="10267" width="7.85546875" style="203" customWidth="1"/>
    <col min="10268" max="10268" width="4.5703125" style="203" customWidth="1"/>
    <col min="10269" max="10269" width="10.5703125" style="203" customWidth="1"/>
    <col min="10270" max="10270" width="9.140625" style="203" customWidth="1"/>
    <col min="10271" max="10271" width="2.5703125" style="203" customWidth="1"/>
    <col min="10272" max="10272" width="8.42578125" style="203" customWidth="1"/>
    <col min="10273" max="10273" width="9" style="203" customWidth="1"/>
    <col min="10274" max="10276" width="4.5703125" style="203" customWidth="1"/>
    <col min="10277" max="10277" width="7.140625" style="203" customWidth="1"/>
    <col min="10278" max="10278" width="8.5703125" style="203" customWidth="1"/>
    <col min="10279" max="10282" width="4.5703125" style="203" customWidth="1"/>
    <col min="10283" max="10284" width="11.5703125" style="203"/>
    <col min="10285" max="10285" width="7.140625" style="203" customWidth="1"/>
    <col min="10286" max="10286" width="7.42578125" style="203" customWidth="1"/>
    <col min="10287" max="10287" width="6.5703125" style="203" customWidth="1"/>
    <col min="10288" max="10288" width="8.140625" style="203" customWidth="1"/>
    <col min="10289" max="10289" width="1.5703125" style="203" customWidth="1"/>
    <col min="10290" max="10290" width="11.5703125" style="203"/>
    <col min="10291" max="10291" width="4.42578125" style="203" customWidth="1"/>
    <col min="10292" max="10292" width="4.85546875" style="203" customWidth="1"/>
    <col min="10293" max="10293" width="3.5703125" style="203" customWidth="1"/>
    <col min="10294" max="10294" width="4.42578125" style="203" customWidth="1"/>
    <col min="10295" max="10496" width="11.5703125" style="203"/>
    <col min="10497" max="10497" width="1.85546875" style="203" customWidth="1"/>
    <col min="10498" max="10501" width="4.5703125" style="203" customWidth="1"/>
    <col min="10502" max="10502" width="23.42578125" style="203" customWidth="1"/>
    <col min="10503" max="10503" width="13.42578125" style="203" customWidth="1"/>
    <col min="10504" max="10505" width="8.5703125" style="203" customWidth="1"/>
    <col min="10506" max="10506" width="6.140625" style="203" customWidth="1"/>
    <col min="10507" max="10508" width="4.5703125" style="203" customWidth="1"/>
    <col min="10509" max="10509" width="3.85546875" style="203" customWidth="1"/>
    <col min="10510" max="10510" width="8" style="203" customWidth="1"/>
    <col min="10511" max="10511" width="8.42578125" style="203" customWidth="1"/>
    <col min="10512" max="10514" width="4.5703125" style="203" customWidth="1"/>
    <col min="10515" max="10515" width="4.85546875" style="203" customWidth="1"/>
    <col min="10516" max="10516" width="9.140625" style="203" customWidth="1"/>
    <col min="10517" max="10517" width="7.85546875" style="203" customWidth="1"/>
    <col min="10518" max="10518" width="8.42578125" style="203" customWidth="1"/>
    <col min="10519" max="10519" width="4.5703125" style="203" customWidth="1"/>
    <col min="10520" max="10520" width="7.85546875" style="203" customWidth="1"/>
    <col min="10521" max="10521" width="4.28515625" style="203" customWidth="1"/>
    <col min="10522" max="10522" width="8.140625" style="203" customWidth="1"/>
    <col min="10523" max="10523" width="7.85546875" style="203" customWidth="1"/>
    <col min="10524" max="10524" width="4.5703125" style="203" customWidth="1"/>
    <col min="10525" max="10525" width="10.5703125" style="203" customWidth="1"/>
    <col min="10526" max="10526" width="9.140625" style="203" customWidth="1"/>
    <col min="10527" max="10527" width="2.5703125" style="203" customWidth="1"/>
    <col min="10528" max="10528" width="8.42578125" style="203" customWidth="1"/>
    <col min="10529" max="10529" width="9" style="203" customWidth="1"/>
    <col min="10530" max="10532" width="4.5703125" style="203" customWidth="1"/>
    <col min="10533" max="10533" width="7.140625" style="203" customWidth="1"/>
    <col min="10534" max="10534" width="8.5703125" style="203" customWidth="1"/>
    <col min="10535" max="10538" width="4.5703125" style="203" customWidth="1"/>
    <col min="10539" max="10540" width="11.5703125" style="203"/>
    <col min="10541" max="10541" width="7.140625" style="203" customWidth="1"/>
    <col min="10542" max="10542" width="7.42578125" style="203" customWidth="1"/>
    <col min="10543" max="10543" width="6.5703125" style="203" customWidth="1"/>
    <col min="10544" max="10544" width="8.140625" style="203" customWidth="1"/>
    <col min="10545" max="10545" width="1.5703125" style="203" customWidth="1"/>
    <col min="10546" max="10546" width="11.5703125" style="203"/>
    <col min="10547" max="10547" width="4.42578125" style="203" customWidth="1"/>
    <col min="10548" max="10548" width="4.85546875" style="203" customWidth="1"/>
    <col min="10549" max="10549" width="3.5703125" style="203" customWidth="1"/>
    <col min="10550" max="10550" width="4.42578125" style="203" customWidth="1"/>
    <col min="10551" max="10752" width="11.5703125" style="203"/>
    <col min="10753" max="10753" width="1.85546875" style="203" customWidth="1"/>
    <col min="10754" max="10757" width="4.5703125" style="203" customWidth="1"/>
    <col min="10758" max="10758" width="23.42578125" style="203" customWidth="1"/>
    <col min="10759" max="10759" width="13.42578125" style="203" customWidth="1"/>
    <col min="10760" max="10761" width="8.5703125" style="203" customWidth="1"/>
    <col min="10762" max="10762" width="6.140625" style="203" customWidth="1"/>
    <col min="10763" max="10764" width="4.5703125" style="203" customWidth="1"/>
    <col min="10765" max="10765" width="3.85546875" style="203" customWidth="1"/>
    <col min="10766" max="10766" width="8" style="203" customWidth="1"/>
    <col min="10767" max="10767" width="8.42578125" style="203" customWidth="1"/>
    <col min="10768" max="10770" width="4.5703125" style="203" customWidth="1"/>
    <col min="10771" max="10771" width="4.85546875" style="203" customWidth="1"/>
    <col min="10772" max="10772" width="9.140625" style="203" customWidth="1"/>
    <col min="10773" max="10773" width="7.85546875" style="203" customWidth="1"/>
    <col min="10774" max="10774" width="8.42578125" style="203" customWidth="1"/>
    <col min="10775" max="10775" width="4.5703125" style="203" customWidth="1"/>
    <col min="10776" max="10776" width="7.85546875" style="203" customWidth="1"/>
    <col min="10777" max="10777" width="4.28515625" style="203" customWidth="1"/>
    <col min="10778" max="10778" width="8.140625" style="203" customWidth="1"/>
    <col min="10779" max="10779" width="7.85546875" style="203" customWidth="1"/>
    <col min="10780" max="10780" width="4.5703125" style="203" customWidth="1"/>
    <col min="10781" max="10781" width="10.5703125" style="203" customWidth="1"/>
    <col min="10782" max="10782" width="9.140625" style="203" customWidth="1"/>
    <col min="10783" max="10783" width="2.5703125" style="203" customWidth="1"/>
    <col min="10784" max="10784" width="8.42578125" style="203" customWidth="1"/>
    <col min="10785" max="10785" width="9" style="203" customWidth="1"/>
    <col min="10786" max="10788" width="4.5703125" style="203" customWidth="1"/>
    <col min="10789" max="10789" width="7.140625" style="203" customWidth="1"/>
    <col min="10790" max="10790" width="8.5703125" style="203" customWidth="1"/>
    <col min="10791" max="10794" width="4.5703125" style="203" customWidth="1"/>
    <col min="10795" max="10796" width="11.5703125" style="203"/>
    <col min="10797" max="10797" width="7.140625" style="203" customWidth="1"/>
    <col min="10798" max="10798" width="7.42578125" style="203" customWidth="1"/>
    <col min="10799" max="10799" width="6.5703125" style="203" customWidth="1"/>
    <col min="10800" max="10800" width="8.140625" style="203" customWidth="1"/>
    <col min="10801" max="10801" width="1.5703125" style="203" customWidth="1"/>
    <col min="10802" max="10802" width="11.5703125" style="203"/>
    <col min="10803" max="10803" width="4.42578125" style="203" customWidth="1"/>
    <col min="10804" max="10804" width="4.85546875" style="203" customWidth="1"/>
    <col min="10805" max="10805" width="3.5703125" style="203" customWidth="1"/>
    <col min="10806" max="10806" width="4.42578125" style="203" customWidth="1"/>
    <col min="10807" max="11008" width="11.5703125" style="203"/>
    <col min="11009" max="11009" width="1.85546875" style="203" customWidth="1"/>
    <col min="11010" max="11013" width="4.5703125" style="203" customWidth="1"/>
    <col min="11014" max="11014" width="23.42578125" style="203" customWidth="1"/>
    <col min="11015" max="11015" width="13.42578125" style="203" customWidth="1"/>
    <col min="11016" max="11017" width="8.5703125" style="203" customWidth="1"/>
    <col min="11018" max="11018" width="6.140625" style="203" customWidth="1"/>
    <col min="11019" max="11020" width="4.5703125" style="203" customWidth="1"/>
    <col min="11021" max="11021" width="3.85546875" style="203" customWidth="1"/>
    <col min="11022" max="11022" width="8" style="203" customWidth="1"/>
    <col min="11023" max="11023" width="8.42578125" style="203" customWidth="1"/>
    <col min="11024" max="11026" width="4.5703125" style="203" customWidth="1"/>
    <col min="11027" max="11027" width="4.85546875" style="203" customWidth="1"/>
    <col min="11028" max="11028" width="9.140625" style="203" customWidth="1"/>
    <col min="11029" max="11029" width="7.85546875" style="203" customWidth="1"/>
    <col min="11030" max="11030" width="8.42578125" style="203" customWidth="1"/>
    <col min="11031" max="11031" width="4.5703125" style="203" customWidth="1"/>
    <col min="11032" max="11032" width="7.85546875" style="203" customWidth="1"/>
    <col min="11033" max="11033" width="4.28515625" style="203" customWidth="1"/>
    <col min="11034" max="11034" width="8.140625" style="203" customWidth="1"/>
    <col min="11035" max="11035" width="7.85546875" style="203" customWidth="1"/>
    <col min="11036" max="11036" width="4.5703125" style="203" customWidth="1"/>
    <col min="11037" max="11037" width="10.5703125" style="203" customWidth="1"/>
    <col min="11038" max="11038" width="9.140625" style="203" customWidth="1"/>
    <col min="11039" max="11039" width="2.5703125" style="203" customWidth="1"/>
    <col min="11040" max="11040" width="8.42578125" style="203" customWidth="1"/>
    <col min="11041" max="11041" width="9" style="203" customWidth="1"/>
    <col min="11042" max="11044" width="4.5703125" style="203" customWidth="1"/>
    <col min="11045" max="11045" width="7.140625" style="203" customWidth="1"/>
    <col min="11046" max="11046" width="8.5703125" style="203" customWidth="1"/>
    <col min="11047" max="11050" width="4.5703125" style="203" customWidth="1"/>
    <col min="11051" max="11052" width="11.5703125" style="203"/>
    <col min="11053" max="11053" width="7.140625" style="203" customWidth="1"/>
    <col min="11054" max="11054" width="7.42578125" style="203" customWidth="1"/>
    <col min="11055" max="11055" width="6.5703125" style="203" customWidth="1"/>
    <col min="11056" max="11056" width="8.140625" style="203" customWidth="1"/>
    <col min="11057" max="11057" width="1.5703125" style="203" customWidth="1"/>
    <col min="11058" max="11058" width="11.5703125" style="203"/>
    <col min="11059" max="11059" width="4.42578125" style="203" customWidth="1"/>
    <col min="11060" max="11060" width="4.85546875" style="203" customWidth="1"/>
    <col min="11061" max="11061" width="3.5703125" style="203" customWidth="1"/>
    <col min="11062" max="11062" width="4.42578125" style="203" customWidth="1"/>
    <col min="11063" max="11264" width="11.5703125" style="203"/>
    <col min="11265" max="11265" width="1.85546875" style="203" customWidth="1"/>
    <col min="11266" max="11269" width="4.5703125" style="203" customWidth="1"/>
    <col min="11270" max="11270" width="23.42578125" style="203" customWidth="1"/>
    <col min="11271" max="11271" width="13.42578125" style="203" customWidth="1"/>
    <col min="11272" max="11273" width="8.5703125" style="203" customWidth="1"/>
    <col min="11274" max="11274" width="6.140625" style="203" customWidth="1"/>
    <col min="11275" max="11276" width="4.5703125" style="203" customWidth="1"/>
    <col min="11277" max="11277" width="3.85546875" style="203" customWidth="1"/>
    <col min="11278" max="11278" width="8" style="203" customWidth="1"/>
    <col min="11279" max="11279" width="8.42578125" style="203" customWidth="1"/>
    <col min="11280" max="11282" width="4.5703125" style="203" customWidth="1"/>
    <col min="11283" max="11283" width="4.85546875" style="203" customWidth="1"/>
    <col min="11284" max="11284" width="9.140625" style="203" customWidth="1"/>
    <col min="11285" max="11285" width="7.85546875" style="203" customWidth="1"/>
    <col min="11286" max="11286" width="8.42578125" style="203" customWidth="1"/>
    <col min="11287" max="11287" width="4.5703125" style="203" customWidth="1"/>
    <col min="11288" max="11288" width="7.85546875" style="203" customWidth="1"/>
    <col min="11289" max="11289" width="4.28515625" style="203" customWidth="1"/>
    <col min="11290" max="11290" width="8.140625" style="203" customWidth="1"/>
    <col min="11291" max="11291" width="7.85546875" style="203" customWidth="1"/>
    <col min="11292" max="11292" width="4.5703125" style="203" customWidth="1"/>
    <col min="11293" max="11293" width="10.5703125" style="203" customWidth="1"/>
    <col min="11294" max="11294" width="9.140625" style="203" customWidth="1"/>
    <col min="11295" max="11295" width="2.5703125" style="203" customWidth="1"/>
    <col min="11296" max="11296" width="8.42578125" style="203" customWidth="1"/>
    <col min="11297" max="11297" width="9" style="203" customWidth="1"/>
    <col min="11298" max="11300" width="4.5703125" style="203" customWidth="1"/>
    <col min="11301" max="11301" width="7.140625" style="203" customWidth="1"/>
    <col min="11302" max="11302" width="8.5703125" style="203" customWidth="1"/>
    <col min="11303" max="11306" width="4.5703125" style="203" customWidth="1"/>
    <col min="11307" max="11308" width="11.5703125" style="203"/>
    <col min="11309" max="11309" width="7.140625" style="203" customWidth="1"/>
    <col min="11310" max="11310" width="7.42578125" style="203" customWidth="1"/>
    <col min="11311" max="11311" width="6.5703125" style="203" customWidth="1"/>
    <col min="11312" max="11312" width="8.140625" style="203" customWidth="1"/>
    <col min="11313" max="11313" width="1.5703125" style="203" customWidth="1"/>
    <col min="11314" max="11314" width="11.5703125" style="203"/>
    <col min="11315" max="11315" width="4.42578125" style="203" customWidth="1"/>
    <col min="11316" max="11316" width="4.85546875" style="203" customWidth="1"/>
    <col min="11317" max="11317" width="3.5703125" style="203" customWidth="1"/>
    <col min="11318" max="11318" width="4.42578125" style="203" customWidth="1"/>
    <col min="11319" max="11520" width="11.5703125" style="203"/>
    <col min="11521" max="11521" width="1.85546875" style="203" customWidth="1"/>
    <col min="11522" max="11525" width="4.5703125" style="203" customWidth="1"/>
    <col min="11526" max="11526" width="23.42578125" style="203" customWidth="1"/>
    <col min="11527" max="11527" width="13.42578125" style="203" customWidth="1"/>
    <col min="11528" max="11529" width="8.5703125" style="203" customWidth="1"/>
    <col min="11530" max="11530" width="6.140625" style="203" customWidth="1"/>
    <col min="11531" max="11532" width="4.5703125" style="203" customWidth="1"/>
    <col min="11533" max="11533" width="3.85546875" style="203" customWidth="1"/>
    <col min="11534" max="11534" width="8" style="203" customWidth="1"/>
    <col min="11535" max="11535" width="8.42578125" style="203" customWidth="1"/>
    <col min="11536" max="11538" width="4.5703125" style="203" customWidth="1"/>
    <col min="11539" max="11539" width="4.85546875" style="203" customWidth="1"/>
    <col min="11540" max="11540" width="9.140625" style="203" customWidth="1"/>
    <col min="11541" max="11541" width="7.85546875" style="203" customWidth="1"/>
    <col min="11542" max="11542" width="8.42578125" style="203" customWidth="1"/>
    <col min="11543" max="11543" width="4.5703125" style="203" customWidth="1"/>
    <col min="11544" max="11544" width="7.85546875" style="203" customWidth="1"/>
    <col min="11545" max="11545" width="4.28515625" style="203" customWidth="1"/>
    <col min="11546" max="11546" width="8.140625" style="203" customWidth="1"/>
    <col min="11547" max="11547" width="7.85546875" style="203" customWidth="1"/>
    <col min="11548" max="11548" width="4.5703125" style="203" customWidth="1"/>
    <col min="11549" max="11549" width="10.5703125" style="203" customWidth="1"/>
    <col min="11550" max="11550" width="9.140625" style="203" customWidth="1"/>
    <col min="11551" max="11551" width="2.5703125" style="203" customWidth="1"/>
    <col min="11552" max="11552" width="8.42578125" style="203" customWidth="1"/>
    <col min="11553" max="11553" width="9" style="203" customWidth="1"/>
    <col min="11554" max="11556" width="4.5703125" style="203" customWidth="1"/>
    <col min="11557" max="11557" width="7.140625" style="203" customWidth="1"/>
    <col min="11558" max="11558" width="8.5703125" style="203" customWidth="1"/>
    <col min="11559" max="11562" width="4.5703125" style="203" customWidth="1"/>
    <col min="11563" max="11564" width="11.5703125" style="203"/>
    <col min="11565" max="11565" width="7.140625" style="203" customWidth="1"/>
    <col min="11566" max="11566" width="7.42578125" style="203" customWidth="1"/>
    <col min="11567" max="11567" width="6.5703125" style="203" customWidth="1"/>
    <col min="11568" max="11568" width="8.140625" style="203" customWidth="1"/>
    <col min="11569" max="11569" width="1.5703125" style="203" customWidth="1"/>
    <col min="11570" max="11570" width="11.5703125" style="203"/>
    <col min="11571" max="11571" width="4.42578125" style="203" customWidth="1"/>
    <col min="11572" max="11572" width="4.85546875" style="203" customWidth="1"/>
    <col min="11573" max="11573" width="3.5703125" style="203" customWidth="1"/>
    <col min="11574" max="11574" width="4.42578125" style="203" customWidth="1"/>
    <col min="11575" max="11776" width="11.5703125" style="203"/>
    <col min="11777" max="11777" width="1.85546875" style="203" customWidth="1"/>
    <col min="11778" max="11781" width="4.5703125" style="203" customWidth="1"/>
    <col min="11782" max="11782" width="23.42578125" style="203" customWidth="1"/>
    <col min="11783" max="11783" width="13.42578125" style="203" customWidth="1"/>
    <col min="11784" max="11785" width="8.5703125" style="203" customWidth="1"/>
    <col min="11786" max="11786" width="6.140625" style="203" customWidth="1"/>
    <col min="11787" max="11788" width="4.5703125" style="203" customWidth="1"/>
    <col min="11789" max="11789" width="3.85546875" style="203" customWidth="1"/>
    <col min="11790" max="11790" width="8" style="203" customWidth="1"/>
    <col min="11791" max="11791" width="8.42578125" style="203" customWidth="1"/>
    <col min="11792" max="11794" width="4.5703125" style="203" customWidth="1"/>
    <col min="11795" max="11795" width="4.85546875" style="203" customWidth="1"/>
    <col min="11796" max="11796" width="9.140625" style="203" customWidth="1"/>
    <col min="11797" max="11797" width="7.85546875" style="203" customWidth="1"/>
    <col min="11798" max="11798" width="8.42578125" style="203" customWidth="1"/>
    <col min="11799" max="11799" width="4.5703125" style="203" customWidth="1"/>
    <col min="11800" max="11800" width="7.85546875" style="203" customWidth="1"/>
    <col min="11801" max="11801" width="4.28515625" style="203" customWidth="1"/>
    <col min="11802" max="11802" width="8.140625" style="203" customWidth="1"/>
    <col min="11803" max="11803" width="7.85546875" style="203" customWidth="1"/>
    <col min="11804" max="11804" width="4.5703125" style="203" customWidth="1"/>
    <col min="11805" max="11805" width="10.5703125" style="203" customWidth="1"/>
    <col min="11806" max="11806" width="9.140625" style="203" customWidth="1"/>
    <col min="11807" max="11807" width="2.5703125" style="203" customWidth="1"/>
    <col min="11808" max="11808" width="8.42578125" style="203" customWidth="1"/>
    <col min="11809" max="11809" width="9" style="203" customWidth="1"/>
    <col min="11810" max="11812" width="4.5703125" style="203" customWidth="1"/>
    <col min="11813" max="11813" width="7.140625" style="203" customWidth="1"/>
    <col min="11814" max="11814" width="8.5703125" style="203" customWidth="1"/>
    <col min="11815" max="11818" width="4.5703125" style="203" customWidth="1"/>
    <col min="11819" max="11820" width="11.5703125" style="203"/>
    <col min="11821" max="11821" width="7.140625" style="203" customWidth="1"/>
    <col min="11822" max="11822" width="7.42578125" style="203" customWidth="1"/>
    <col min="11823" max="11823" width="6.5703125" style="203" customWidth="1"/>
    <col min="11824" max="11824" width="8.140625" style="203" customWidth="1"/>
    <col min="11825" max="11825" width="1.5703125" style="203" customWidth="1"/>
    <col min="11826" max="11826" width="11.5703125" style="203"/>
    <col min="11827" max="11827" width="4.42578125" style="203" customWidth="1"/>
    <col min="11828" max="11828" width="4.85546875" style="203" customWidth="1"/>
    <col min="11829" max="11829" width="3.5703125" style="203" customWidth="1"/>
    <col min="11830" max="11830" width="4.42578125" style="203" customWidth="1"/>
    <col min="11831" max="12032" width="11.5703125" style="203"/>
    <col min="12033" max="12033" width="1.85546875" style="203" customWidth="1"/>
    <col min="12034" max="12037" width="4.5703125" style="203" customWidth="1"/>
    <col min="12038" max="12038" width="23.42578125" style="203" customWidth="1"/>
    <col min="12039" max="12039" width="13.42578125" style="203" customWidth="1"/>
    <col min="12040" max="12041" width="8.5703125" style="203" customWidth="1"/>
    <col min="12042" max="12042" width="6.140625" style="203" customWidth="1"/>
    <col min="12043" max="12044" width="4.5703125" style="203" customWidth="1"/>
    <col min="12045" max="12045" width="3.85546875" style="203" customWidth="1"/>
    <col min="12046" max="12046" width="8" style="203" customWidth="1"/>
    <col min="12047" max="12047" width="8.42578125" style="203" customWidth="1"/>
    <col min="12048" max="12050" width="4.5703125" style="203" customWidth="1"/>
    <col min="12051" max="12051" width="4.85546875" style="203" customWidth="1"/>
    <col min="12052" max="12052" width="9.140625" style="203" customWidth="1"/>
    <col min="12053" max="12053" width="7.85546875" style="203" customWidth="1"/>
    <col min="12054" max="12054" width="8.42578125" style="203" customWidth="1"/>
    <col min="12055" max="12055" width="4.5703125" style="203" customWidth="1"/>
    <col min="12056" max="12056" width="7.85546875" style="203" customWidth="1"/>
    <col min="12057" max="12057" width="4.28515625" style="203" customWidth="1"/>
    <col min="12058" max="12058" width="8.140625" style="203" customWidth="1"/>
    <col min="12059" max="12059" width="7.85546875" style="203" customWidth="1"/>
    <col min="12060" max="12060" width="4.5703125" style="203" customWidth="1"/>
    <col min="12061" max="12061" width="10.5703125" style="203" customWidth="1"/>
    <col min="12062" max="12062" width="9.140625" style="203" customWidth="1"/>
    <col min="12063" max="12063" width="2.5703125" style="203" customWidth="1"/>
    <col min="12064" max="12064" width="8.42578125" style="203" customWidth="1"/>
    <col min="12065" max="12065" width="9" style="203" customWidth="1"/>
    <col min="12066" max="12068" width="4.5703125" style="203" customWidth="1"/>
    <col min="12069" max="12069" width="7.140625" style="203" customWidth="1"/>
    <col min="12070" max="12070" width="8.5703125" style="203" customWidth="1"/>
    <col min="12071" max="12074" width="4.5703125" style="203" customWidth="1"/>
    <col min="12075" max="12076" width="11.5703125" style="203"/>
    <col min="12077" max="12077" width="7.140625" style="203" customWidth="1"/>
    <col min="12078" max="12078" width="7.42578125" style="203" customWidth="1"/>
    <col min="12079" max="12079" width="6.5703125" style="203" customWidth="1"/>
    <col min="12080" max="12080" width="8.140625" style="203" customWidth="1"/>
    <col min="12081" max="12081" width="1.5703125" style="203" customWidth="1"/>
    <col min="12082" max="12082" width="11.5703125" style="203"/>
    <col min="12083" max="12083" width="4.42578125" style="203" customWidth="1"/>
    <col min="12084" max="12084" width="4.85546875" style="203" customWidth="1"/>
    <col min="12085" max="12085" width="3.5703125" style="203" customWidth="1"/>
    <col min="12086" max="12086" width="4.42578125" style="203" customWidth="1"/>
    <col min="12087" max="12288" width="11.5703125" style="203"/>
    <col min="12289" max="12289" width="1.85546875" style="203" customWidth="1"/>
    <col min="12290" max="12293" width="4.5703125" style="203" customWidth="1"/>
    <col min="12294" max="12294" width="23.42578125" style="203" customWidth="1"/>
    <col min="12295" max="12295" width="13.42578125" style="203" customWidth="1"/>
    <col min="12296" max="12297" width="8.5703125" style="203" customWidth="1"/>
    <col min="12298" max="12298" width="6.140625" style="203" customWidth="1"/>
    <col min="12299" max="12300" width="4.5703125" style="203" customWidth="1"/>
    <col min="12301" max="12301" width="3.85546875" style="203" customWidth="1"/>
    <col min="12302" max="12302" width="8" style="203" customWidth="1"/>
    <col min="12303" max="12303" width="8.42578125" style="203" customWidth="1"/>
    <col min="12304" max="12306" width="4.5703125" style="203" customWidth="1"/>
    <col min="12307" max="12307" width="4.85546875" style="203" customWidth="1"/>
    <col min="12308" max="12308" width="9.140625" style="203" customWidth="1"/>
    <col min="12309" max="12309" width="7.85546875" style="203" customWidth="1"/>
    <col min="12310" max="12310" width="8.42578125" style="203" customWidth="1"/>
    <col min="12311" max="12311" width="4.5703125" style="203" customWidth="1"/>
    <col min="12312" max="12312" width="7.85546875" style="203" customWidth="1"/>
    <col min="12313" max="12313" width="4.28515625" style="203" customWidth="1"/>
    <col min="12314" max="12314" width="8.140625" style="203" customWidth="1"/>
    <col min="12315" max="12315" width="7.85546875" style="203" customWidth="1"/>
    <col min="12316" max="12316" width="4.5703125" style="203" customWidth="1"/>
    <col min="12317" max="12317" width="10.5703125" style="203" customWidth="1"/>
    <col min="12318" max="12318" width="9.140625" style="203" customWidth="1"/>
    <col min="12319" max="12319" width="2.5703125" style="203" customWidth="1"/>
    <col min="12320" max="12320" width="8.42578125" style="203" customWidth="1"/>
    <col min="12321" max="12321" width="9" style="203" customWidth="1"/>
    <col min="12322" max="12324" width="4.5703125" style="203" customWidth="1"/>
    <col min="12325" max="12325" width="7.140625" style="203" customWidth="1"/>
    <col min="12326" max="12326" width="8.5703125" style="203" customWidth="1"/>
    <col min="12327" max="12330" width="4.5703125" style="203" customWidth="1"/>
    <col min="12331" max="12332" width="11.5703125" style="203"/>
    <col min="12333" max="12333" width="7.140625" style="203" customWidth="1"/>
    <col min="12334" max="12334" width="7.42578125" style="203" customWidth="1"/>
    <col min="12335" max="12335" width="6.5703125" style="203" customWidth="1"/>
    <col min="12336" max="12336" width="8.140625" style="203" customWidth="1"/>
    <col min="12337" max="12337" width="1.5703125" style="203" customWidth="1"/>
    <col min="12338" max="12338" width="11.5703125" style="203"/>
    <col min="12339" max="12339" width="4.42578125" style="203" customWidth="1"/>
    <col min="12340" max="12340" width="4.85546875" style="203" customWidth="1"/>
    <col min="12341" max="12341" width="3.5703125" style="203" customWidth="1"/>
    <col min="12342" max="12342" width="4.42578125" style="203" customWidth="1"/>
    <col min="12343" max="12544" width="11.5703125" style="203"/>
    <col min="12545" max="12545" width="1.85546875" style="203" customWidth="1"/>
    <col min="12546" max="12549" width="4.5703125" style="203" customWidth="1"/>
    <col min="12550" max="12550" width="23.42578125" style="203" customWidth="1"/>
    <col min="12551" max="12551" width="13.42578125" style="203" customWidth="1"/>
    <col min="12552" max="12553" width="8.5703125" style="203" customWidth="1"/>
    <col min="12554" max="12554" width="6.140625" style="203" customWidth="1"/>
    <col min="12555" max="12556" width="4.5703125" style="203" customWidth="1"/>
    <col min="12557" max="12557" width="3.85546875" style="203" customWidth="1"/>
    <col min="12558" max="12558" width="8" style="203" customWidth="1"/>
    <col min="12559" max="12559" width="8.42578125" style="203" customWidth="1"/>
    <col min="12560" max="12562" width="4.5703125" style="203" customWidth="1"/>
    <col min="12563" max="12563" width="4.85546875" style="203" customWidth="1"/>
    <col min="12564" max="12564" width="9.140625" style="203" customWidth="1"/>
    <col min="12565" max="12565" width="7.85546875" style="203" customWidth="1"/>
    <col min="12566" max="12566" width="8.42578125" style="203" customWidth="1"/>
    <col min="12567" max="12567" width="4.5703125" style="203" customWidth="1"/>
    <col min="12568" max="12568" width="7.85546875" style="203" customWidth="1"/>
    <col min="12569" max="12569" width="4.28515625" style="203" customWidth="1"/>
    <col min="12570" max="12570" width="8.140625" style="203" customWidth="1"/>
    <col min="12571" max="12571" width="7.85546875" style="203" customWidth="1"/>
    <col min="12572" max="12572" width="4.5703125" style="203" customWidth="1"/>
    <col min="12573" max="12573" width="10.5703125" style="203" customWidth="1"/>
    <col min="12574" max="12574" width="9.140625" style="203" customWidth="1"/>
    <col min="12575" max="12575" width="2.5703125" style="203" customWidth="1"/>
    <col min="12576" max="12576" width="8.42578125" style="203" customWidth="1"/>
    <col min="12577" max="12577" width="9" style="203" customWidth="1"/>
    <col min="12578" max="12580" width="4.5703125" style="203" customWidth="1"/>
    <col min="12581" max="12581" width="7.140625" style="203" customWidth="1"/>
    <col min="12582" max="12582" width="8.5703125" style="203" customWidth="1"/>
    <col min="12583" max="12586" width="4.5703125" style="203" customWidth="1"/>
    <col min="12587" max="12588" width="11.5703125" style="203"/>
    <col min="12589" max="12589" width="7.140625" style="203" customWidth="1"/>
    <col min="12590" max="12590" width="7.42578125" style="203" customWidth="1"/>
    <col min="12591" max="12591" width="6.5703125" style="203" customWidth="1"/>
    <col min="12592" max="12592" width="8.140625" style="203" customWidth="1"/>
    <col min="12593" max="12593" width="1.5703125" style="203" customWidth="1"/>
    <col min="12594" max="12594" width="11.5703125" style="203"/>
    <col min="12595" max="12595" width="4.42578125" style="203" customWidth="1"/>
    <col min="12596" max="12596" width="4.85546875" style="203" customWidth="1"/>
    <col min="12597" max="12597" width="3.5703125" style="203" customWidth="1"/>
    <col min="12598" max="12598" width="4.42578125" style="203" customWidth="1"/>
    <col min="12599" max="12800" width="11.5703125" style="203"/>
    <col min="12801" max="12801" width="1.85546875" style="203" customWidth="1"/>
    <col min="12802" max="12805" width="4.5703125" style="203" customWidth="1"/>
    <col min="12806" max="12806" width="23.42578125" style="203" customWidth="1"/>
    <col min="12807" max="12807" width="13.42578125" style="203" customWidth="1"/>
    <col min="12808" max="12809" width="8.5703125" style="203" customWidth="1"/>
    <col min="12810" max="12810" width="6.140625" style="203" customWidth="1"/>
    <col min="12811" max="12812" width="4.5703125" style="203" customWidth="1"/>
    <col min="12813" max="12813" width="3.85546875" style="203" customWidth="1"/>
    <col min="12814" max="12814" width="8" style="203" customWidth="1"/>
    <col min="12815" max="12815" width="8.42578125" style="203" customWidth="1"/>
    <col min="12816" max="12818" width="4.5703125" style="203" customWidth="1"/>
    <col min="12819" max="12819" width="4.85546875" style="203" customWidth="1"/>
    <col min="12820" max="12820" width="9.140625" style="203" customWidth="1"/>
    <col min="12821" max="12821" width="7.85546875" style="203" customWidth="1"/>
    <col min="12822" max="12822" width="8.42578125" style="203" customWidth="1"/>
    <col min="12823" max="12823" width="4.5703125" style="203" customWidth="1"/>
    <col min="12824" max="12824" width="7.85546875" style="203" customWidth="1"/>
    <col min="12825" max="12825" width="4.28515625" style="203" customWidth="1"/>
    <col min="12826" max="12826" width="8.140625" style="203" customWidth="1"/>
    <col min="12827" max="12827" width="7.85546875" style="203" customWidth="1"/>
    <col min="12828" max="12828" width="4.5703125" style="203" customWidth="1"/>
    <col min="12829" max="12829" width="10.5703125" style="203" customWidth="1"/>
    <col min="12830" max="12830" width="9.140625" style="203" customWidth="1"/>
    <col min="12831" max="12831" width="2.5703125" style="203" customWidth="1"/>
    <col min="12832" max="12832" width="8.42578125" style="203" customWidth="1"/>
    <col min="12833" max="12833" width="9" style="203" customWidth="1"/>
    <col min="12834" max="12836" width="4.5703125" style="203" customWidth="1"/>
    <col min="12837" max="12837" width="7.140625" style="203" customWidth="1"/>
    <col min="12838" max="12838" width="8.5703125" style="203" customWidth="1"/>
    <col min="12839" max="12842" width="4.5703125" style="203" customWidth="1"/>
    <col min="12843" max="12844" width="11.5703125" style="203"/>
    <col min="12845" max="12845" width="7.140625" style="203" customWidth="1"/>
    <col min="12846" max="12846" width="7.42578125" style="203" customWidth="1"/>
    <col min="12847" max="12847" width="6.5703125" style="203" customWidth="1"/>
    <col min="12848" max="12848" width="8.140625" style="203" customWidth="1"/>
    <col min="12849" max="12849" width="1.5703125" style="203" customWidth="1"/>
    <col min="12850" max="12850" width="11.5703125" style="203"/>
    <col min="12851" max="12851" width="4.42578125" style="203" customWidth="1"/>
    <col min="12852" max="12852" width="4.85546875" style="203" customWidth="1"/>
    <col min="12853" max="12853" width="3.5703125" style="203" customWidth="1"/>
    <col min="12854" max="12854" width="4.42578125" style="203" customWidth="1"/>
    <col min="12855" max="13056" width="11.5703125" style="203"/>
    <col min="13057" max="13057" width="1.85546875" style="203" customWidth="1"/>
    <col min="13058" max="13061" width="4.5703125" style="203" customWidth="1"/>
    <col min="13062" max="13062" width="23.42578125" style="203" customWidth="1"/>
    <col min="13063" max="13063" width="13.42578125" style="203" customWidth="1"/>
    <col min="13064" max="13065" width="8.5703125" style="203" customWidth="1"/>
    <col min="13066" max="13066" width="6.140625" style="203" customWidth="1"/>
    <col min="13067" max="13068" width="4.5703125" style="203" customWidth="1"/>
    <col min="13069" max="13069" width="3.85546875" style="203" customWidth="1"/>
    <col min="13070" max="13070" width="8" style="203" customWidth="1"/>
    <col min="13071" max="13071" width="8.42578125" style="203" customWidth="1"/>
    <col min="13072" max="13074" width="4.5703125" style="203" customWidth="1"/>
    <col min="13075" max="13075" width="4.85546875" style="203" customWidth="1"/>
    <col min="13076" max="13076" width="9.140625" style="203" customWidth="1"/>
    <col min="13077" max="13077" width="7.85546875" style="203" customWidth="1"/>
    <col min="13078" max="13078" width="8.42578125" style="203" customWidth="1"/>
    <col min="13079" max="13079" width="4.5703125" style="203" customWidth="1"/>
    <col min="13080" max="13080" width="7.85546875" style="203" customWidth="1"/>
    <col min="13081" max="13081" width="4.28515625" style="203" customWidth="1"/>
    <col min="13082" max="13082" width="8.140625" style="203" customWidth="1"/>
    <col min="13083" max="13083" width="7.85546875" style="203" customWidth="1"/>
    <col min="13084" max="13084" width="4.5703125" style="203" customWidth="1"/>
    <col min="13085" max="13085" width="10.5703125" style="203" customWidth="1"/>
    <col min="13086" max="13086" width="9.140625" style="203" customWidth="1"/>
    <col min="13087" max="13087" width="2.5703125" style="203" customWidth="1"/>
    <col min="13088" max="13088" width="8.42578125" style="203" customWidth="1"/>
    <col min="13089" max="13089" width="9" style="203" customWidth="1"/>
    <col min="13090" max="13092" width="4.5703125" style="203" customWidth="1"/>
    <col min="13093" max="13093" width="7.140625" style="203" customWidth="1"/>
    <col min="13094" max="13094" width="8.5703125" style="203" customWidth="1"/>
    <col min="13095" max="13098" width="4.5703125" style="203" customWidth="1"/>
    <col min="13099" max="13100" width="11.5703125" style="203"/>
    <col min="13101" max="13101" width="7.140625" style="203" customWidth="1"/>
    <col min="13102" max="13102" width="7.42578125" style="203" customWidth="1"/>
    <col min="13103" max="13103" width="6.5703125" style="203" customWidth="1"/>
    <col min="13104" max="13104" width="8.140625" style="203" customWidth="1"/>
    <col min="13105" max="13105" width="1.5703125" style="203" customWidth="1"/>
    <col min="13106" max="13106" width="11.5703125" style="203"/>
    <col min="13107" max="13107" width="4.42578125" style="203" customWidth="1"/>
    <col min="13108" max="13108" width="4.85546875" style="203" customWidth="1"/>
    <col min="13109" max="13109" width="3.5703125" style="203" customWidth="1"/>
    <col min="13110" max="13110" width="4.42578125" style="203" customWidth="1"/>
    <col min="13111" max="13312" width="11.5703125" style="203"/>
    <col min="13313" max="13313" width="1.85546875" style="203" customWidth="1"/>
    <col min="13314" max="13317" width="4.5703125" style="203" customWidth="1"/>
    <col min="13318" max="13318" width="23.42578125" style="203" customWidth="1"/>
    <col min="13319" max="13319" width="13.42578125" style="203" customWidth="1"/>
    <col min="13320" max="13321" width="8.5703125" style="203" customWidth="1"/>
    <col min="13322" max="13322" width="6.140625" style="203" customWidth="1"/>
    <col min="13323" max="13324" width="4.5703125" style="203" customWidth="1"/>
    <col min="13325" max="13325" width="3.85546875" style="203" customWidth="1"/>
    <col min="13326" max="13326" width="8" style="203" customWidth="1"/>
    <col min="13327" max="13327" width="8.42578125" style="203" customWidth="1"/>
    <col min="13328" max="13330" width="4.5703125" style="203" customWidth="1"/>
    <col min="13331" max="13331" width="4.85546875" style="203" customWidth="1"/>
    <col min="13332" max="13332" width="9.140625" style="203" customWidth="1"/>
    <col min="13333" max="13333" width="7.85546875" style="203" customWidth="1"/>
    <col min="13334" max="13334" width="8.42578125" style="203" customWidth="1"/>
    <col min="13335" max="13335" width="4.5703125" style="203" customWidth="1"/>
    <col min="13336" max="13336" width="7.85546875" style="203" customWidth="1"/>
    <col min="13337" max="13337" width="4.28515625" style="203" customWidth="1"/>
    <col min="13338" max="13338" width="8.140625" style="203" customWidth="1"/>
    <col min="13339" max="13339" width="7.85546875" style="203" customWidth="1"/>
    <col min="13340" max="13340" width="4.5703125" style="203" customWidth="1"/>
    <col min="13341" max="13341" width="10.5703125" style="203" customWidth="1"/>
    <col min="13342" max="13342" width="9.140625" style="203" customWidth="1"/>
    <col min="13343" max="13343" width="2.5703125" style="203" customWidth="1"/>
    <col min="13344" max="13344" width="8.42578125" style="203" customWidth="1"/>
    <col min="13345" max="13345" width="9" style="203" customWidth="1"/>
    <col min="13346" max="13348" width="4.5703125" style="203" customWidth="1"/>
    <col min="13349" max="13349" width="7.140625" style="203" customWidth="1"/>
    <col min="13350" max="13350" width="8.5703125" style="203" customWidth="1"/>
    <col min="13351" max="13354" width="4.5703125" style="203" customWidth="1"/>
    <col min="13355" max="13356" width="11.5703125" style="203"/>
    <col min="13357" max="13357" width="7.140625" style="203" customWidth="1"/>
    <col min="13358" max="13358" width="7.42578125" style="203" customWidth="1"/>
    <col min="13359" max="13359" width="6.5703125" style="203" customWidth="1"/>
    <col min="13360" max="13360" width="8.140625" style="203" customWidth="1"/>
    <col min="13361" max="13361" width="1.5703125" style="203" customWidth="1"/>
    <col min="13362" max="13362" width="11.5703125" style="203"/>
    <col min="13363" max="13363" width="4.42578125" style="203" customWidth="1"/>
    <col min="13364" max="13364" width="4.85546875" style="203" customWidth="1"/>
    <col min="13365" max="13365" width="3.5703125" style="203" customWidth="1"/>
    <col min="13366" max="13366" width="4.42578125" style="203" customWidth="1"/>
    <col min="13367" max="13568" width="11.5703125" style="203"/>
    <col min="13569" max="13569" width="1.85546875" style="203" customWidth="1"/>
    <col min="13570" max="13573" width="4.5703125" style="203" customWidth="1"/>
    <col min="13574" max="13574" width="23.42578125" style="203" customWidth="1"/>
    <col min="13575" max="13575" width="13.42578125" style="203" customWidth="1"/>
    <col min="13576" max="13577" width="8.5703125" style="203" customWidth="1"/>
    <col min="13578" max="13578" width="6.140625" style="203" customWidth="1"/>
    <col min="13579" max="13580" width="4.5703125" style="203" customWidth="1"/>
    <col min="13581" max="13581" width="3.85546875" style="203" customWidth="1"/>
    <col min="13582" max="13582" width="8" style="203" customWidth="1"/>
    <col min="13583" max="13583" width="8.42578125" style="203" customWidth="1"/>
    <col min="13584" max="13586" width="4.5703125" style="203" customWidth="1"/>
    <col min="13587" max="13587" width="4.85546875" style="203" customWidth="1"/>
    <col min="13588" max="13588" width="9.140625" style="203" customWidth="1"/>
    <col min="13589" max="13589" width="7.85546875" style="203" customWidth="1"/>
    <col min="13590" max="13590" width="8.42578125" style="203" customWidth="1"/>
    <col min="13591" max="13591" width="4.5703125" style="203" customWidth="1"/>
    <col min="13592" max="13592" width="7.85546875" style="203" customWidth="1"/>
    <col min="13593" max="13593" width="4.28515625" style="203" customWidth="1"/>
    <col min="13594" max="13594" width="8.140625" style="203" customWidth="1"/>
    <col min="13595" max="13595" width="7.85546875" style="203" customWidth="1"/>
    <col min="13596" max="13596" width="4.5703125" style="203" customWidth="1"/>
    <col min="13597" max="13597" width="10.5703125" style="203" customWidth="1"/>
    <col min="13598" max="13598" width="9.140625" style="203" customWidth="1"/>
    <col min="13599" max="13599" width="2.5703125" style="203" customWidth="1"/>
    <col min="13600" max="13600" width="8.42578125" style="203" customWidth="1"/>
    <col min="13601" max="13601" width="9" style="203" customWidth="1"/>
    <col min="13602" max="13604" width="4.5703125" style="203" customWidth="1"/>
    <col min="13605" max="13605" width="7.140625" style="203" customWidth="1"/>
    <col min="13606" max="13606" width="8.5703125" style="203" customWidth="1"/>
    <col min="13607" max="13610" width="4.5703125" style="203" customWidth="1"/>
    <col min="13611" max="13612" width="11.5703125" style="203"/>
    <col min="13613" max="13613" width="7.140625" style="203" customWidth="1"/>
    <col min="13614" max="13614" width="7.42578125" style="203" customWidth="1"/>
    <col min="13615" max="13615" width="6.5703125" style="203" customWidth="1"/>
    <col min="13616" max="13616" width="8.140625" style="203" customWidth="1"/>
    <col min="13617" max="13617" width="1.5703125" style="203" customWidth="1"/>
    <col min="13618" max="13618" width="11.5703125" style="203"/>
    <col min="13619" max="13619" width="4.42578125" style="203" customWidth="1"/>
    <col min="13620" max="13620" width="4.85546875" style="203" customWidth="1"/>
    <col min="13621" max="13621" width="3.5703125" style="203" customWidth="1"/>
    <col min="13622" max="13622" width="4.42578125" style="203" customWidth="1"/>
    <col min="13623" max="13824" width="11.5703125" style="203"/>
    <col min="13825" max="13825" width="1.85546875" style="203" customWidth="1"/>
    <col min="13826" max="13829" width="4.5703125" style="203" customWidth="1"/>
    <col min="13830" max="13830" width="23.42578125" style="203" customWidth="1"/>
    <col min="13831" max="13831" width="13.42578125" style="203" customWidth="1"/>
    <col min="13832" max="13833" width="8.5703125" style="203" customWidth="1"/>
    <col min="13834" max="13834" width="6.140625" style="203" customWidth="1"/>
    <col min="13835" max="13836" width="4.5703125" style="203" customWidth="1"/>
    <col min="13837" max="13837" width="3.85546875" style="203" customWidth="1"/>
    <col min="13838" max="13838" width="8" style="203" customWidth="1"/>
    <col min="13839" max="13839" width="8.42578125" style="203" customWidth="1"/>
    <col min="13840" max="13842" width="4.5703125" style="203" customWidth="1"/>
    <col min="13843" max="13843" width="4.85546875" style="203" customWidth="1"/>
    <col min="13844" max="13844" width="9.140625" style="203" customWidth="1"/>
    <col min="13845" max="13845" width="7.85546875" style="203" customWidth="1"/>
    <col min="13846" max="13846" width="8.42578125" style="203" customWidth="1"/>
    <col min="13847" max="13847" width="4.5703125" style="203" customWidth="1"/>
    <col min="13848" max="13848" width="7.85546875" style="203" customWidth="1"/>
    <col min="13849" max="13849" width="4.28515625" style="203" customWidth="1"/>
    <col min="13850" max="13850" width="8.140625" style="203" customWidth="1"/>
    <col min="13851" max="13851" width="7.85546875" style="203" customWidth="1"/>
    <col min="13852" max="13852" width="4.5703125" style="203" customWidth="1"/>
    <col min="13853" max="13853" width="10.5703125" style="203" customWidth="1"/>
    <col min="13854" max="13854" width="9.140625" style="203" customWidth="1"/>
    <col min="13855" max="13855" width="2.5703125" style="203" customWidth="1"/>
    <col min="13856" max="13856" width="8.42578125" style="203" customWidth="1"/>
    <col min="13857" max="13857" width="9" style="203" customWidth="1"/>
    <col min="13858" max="13860" width="4.5703125" style="203" customWidth="1"/>
    <col min="13861" max="13861" width="7.140625" style="203" customWidth="1"/>
    <col min="13862" max="13862" width="8.5703125" style="203" customWidth="1"/>
    <col min="13863" max="13866" width="4.5703125" style="203" customWidth="1"/>
    <col min="13867" max="13868" width="11.5703125" style="203"/>
    <col min="13869" max="13869" width="7.140625" style="203" customWidth="1"/>
    <col min="13870" max="13870" width="7.42578125" style="203" customWidth="1"/>
    <col min="13871" max="13871" width="6.5703125" style="203" customWidth="1"/>
    <col min="13872" max="13872" width="8.140625" style="203" customWidth="1"/>
    <col min="13873" max="13873" width="1.5703125" style="203" customWidth="1"/>
    <col min="13874" max="13874" width="11.5703125" style="203"/>
    <col min="13875" max="13875" width="4.42578125" style="203" customWidth="1"/>
    <col min="13876" max="13876" width="4.85546875" style="203" customWidth="1"/>
    <col min="13877" max="13877" width="3.5703125" style="203" customWidth="1"/>
    <col min="13878" max="13878" width="4.42578125" style="203" customWidth="1"/>
    <col min="13879" max="14080" width="11.5703125" style="203"/>
    <col min="14081" max="14081" width="1.85546875" style="203" customWidth="1"/>
    <col min="14082" max="14085" width="4.5703125" style="203" customWidth="1"/>
    <col min="14086" max="14086" width="23.42578125" style="203" customWidth="1"/>
    <col min="14087" max="14087" width="13.42578125" style="203" customWidth="1"/>
    <col min="14088" max="14089" width="8.5703125" style="203" customWidth="1"/>
    <col min="14090" max="14090" width="6.140625" style="203" customWidth="1"/>
    <col min="14091" max="14092" width="4.5703125" style="203" customWidth="1"/>
    <col min="14093" max="14093" width="3.85546875" style="203" customWidth="1"/>
    <col min="14094" max="14094" width="8" style="203" customWidth="1"/>
    <col min="14095" max="14095" width="8.42578125" style="203" customWidth="1"/>
    <col min="14096" max="14098" width="4.5703125" style="203" customWidth="1"/>
    <col min="14099" max="14099" width="4.85546875" style="203" customWidth="1"/>
    <col min="14100" max="14100" width="9.140625" style="203" customWidth="1"/>
    <col min="14101" max="14101" width="7.85546875" style="203" customWidth="1"/>
    <col min="14102" max="14102" width="8.42578125" style="203" customWidth="1"/>
    <col min="14103" max="14103" width="4.5703125" style="203" customWidth="1"/>
    <col min="14104" max="14104" width="7.85546875" style="203" customWidth="1"/>
    <col min="14105" max="14105" width="4.28515625" style="203" customWidth="1"/>
    <col min="14106" max="14106" width="8.140625" style="203" customWidth="1"/>
    <col min="14107" max="14107" width="7.85546875" style="203" customWidth="1"/>
    <col min="14108" max="14108" width="4.5703125" style="203" customWidth="1"/>
    <col min="14109" max="14109" width="10.5703125" style="203" customWidth="1"/>
    <col min="14110" max="14110" width="9.140625" style="203" customWidth="1"/>
    <col min="14111" max="14111" width="2.5703125" style="203" customWidth="1"/>
    <col min="14112" max="14112" width="8.42578125" style="203" customWidth="1"/>
    <col min="14113" max="14113" width="9" style="203" customWidth="1"/>
    <col min="14114" max="14116" width="4.5703125" style="203" customWidth="1"/>
    <col min="14117" max="14117" width="7.140625" style="203" customWidth="1"/>
    <col min="14118" max="14118" width="8.5703125" style="203" customWidth="1"/>
    <col min="14119" max="14122" width="4.5703125" style="203" customWidth="1"/>
    <col min="14123" max="14124" width="11.5703125" style="203"/>
    <col min="14125" max="14125" width="7.140625" style="203" customWidth="1"/>
    <col min="14126" max="14126" width="7.42578125" style="203" customWidth="1"/>
    <col min="14127" max="14127" width="6.5703125" style="203" customWidth="1"/>
    <col min="14128" max="14128" width="8.140625" style="203" customWidth="1"/>
    <col min="14129" max="14129" width="1.5703125" style="203" customWidth="1"/>
    <col min="14130" max="14130" width="11.5703125" style="203"/>
    <col min="14131" max="14131" width="4.42578125" style="203" customWidth="1"/>
    <col min="14132" max="14132" width="4.85546875" style="203" customWidth="1"/>
    <col min="14133" max="14133" width="3.5703125" style="203" customWidth="1"/>
    <col min="14134" max="14134" width="4.42578125" style="203" customWidth="1"/>
    <col min="14135" max="14336" width="11.5703125" style="203"/>
    <col min="14337" max="14337" width="1.85546875" style="203" customWidth="1"/>
    <col min="14338" max="14341" width="4.5703125" style="203" customWidth="1"/>
    <col min="14342" max="14342" width="23.42578125" style="203" customWidth="1"/>
    <col min="14343" max="14343" width="13.42578125" style="203" customWidth="1"/>
    <col min="14344" max="14345" width="8.5703125" style="203" customWidth="1"/>
    <col min="14346" max="14346" width="6.140625" style="203" customWidth="1"/>
    <col min="14347" max="14348" width="4.5703125" style="203" customWidth="1"/>
    <col min="14349" max="14349" width="3.85546875" style="203" customWidth="1"/>
    <col min="14350" max="14350" width="8" style="203" customWidth="1"/>
    <col min="14351" max="14351" width="8.42578125" style="203" customWidth="1"/>
    <col min="14352" max="14354" width="4.5703125" style="203" customWidth="1"/>
    <col min="14355" max="14355" width="4.85546875" style="203" customWidth="1"/>
    <col min="14356" max="14356" width="9.140625" style="203" customWidth="1"/>
    <col min="14357" max="14357" width="7.85546875" style="203" customWidth="1"/>
    <col min="14358" max="14358" width="8.42578125" style="203" customWidth="1"/>
    <col min="14359" max="14359" width="4.5703125" style="203" customWidth="1"/>
    <col min="14360" max="14360" width="7.85546875" style="203" customWidth="1"/>
    <col min="14361" max="14361" width="4.28515625" style="203" customWidth="1"/>
    <col min="14362" max="14362" width="8.140625" style="203" customWidth="1"/>
    <col min="14363" max="14363" width="7.85546875" style="203" customWidth="1"/>
    <col min="14364" max="14364" width="4.5703125" style="203" customWidth="1"/>
    <col min="14365" max="14365" width="10.5703125" style="203" customWidth="1"/>
    <col min="14366" max="14366" width="9.140625" style="203" customWidth="1"/>
    <col min="14367" max="14367" width="2.5703125" style="203" customWidth="1"/>
    <col min="14368" max="14368" width="8.42578125" style="203" customWidth="1"/>
    <col min="14369" max="14369" width="9" style="203" customWidth="1"/>
    <col min="14370" max="14372" width="4.5703125" style="203" customWidth="1"/>
    <col min="14373" max="14373" width="7.140625" style="203" customWidth="1"/>
    <col min="14374" max="14374" width="8.5703125" style="203" customWidth="1"/>
    <col min="14375" max="14378" width="4.5703125" style="203" customWidth="1"/>
    <col min="14379" max="14380" width="11.5703125" style="203"/>
    <col min="14381" max="14381" width="7.140625" style="203" customWidth="1"/>
    <col min="14382" max="14382" width="7.42578125" style="203" customWidth="1"/>
    <col min="14383" max="14383" width="6.5703125" style="203" customWidth="1"/>
    <col min="14384" max="14384" width="8.140625" style="203" customWidth="1"/>
    <col min="14385" max="14385" width="1.5703125" style="203" customWidth="1"/>
    <col min="14386" max="14386" width="11.5703125" style="203"/>
    <col min="14387" max="14387" width="4.42578125" style="203" customWidth="1"/>
    <col min="14388" max="14388" width="4.85546875" style="203" customWidth="1"/>
    <col min="14389" max="14389" width="3.5703125" style="203" customWidth="1"/>
    <col min="14390" max="14390" width="4.42578125" style="203" customWidth="1"/>
    <col min="14391" max="14592" width="11.5703125" style="203"/>
    <col min="14593" max="14593" width="1.85546875" style="203" customWidth="1"/>
    <col min="14594" max="14597" width="4.5703125" style="203" customWidth="1"/>
    <col min="14598" max="14598" width="23.42578125" style="203" customWidth="1"/>
    <col min="14599" max="14599" width="13.42578125" style="203" customWidth="1"/>
    <col min="14600" max="14601" width="8.5703125" style="203" customWidth="1"/>
    <col min="14602" max="14602" width="6.140625" style="203" customWidth="1"/>
    <col min="14603" max="14604" width="4.5703125" style="203" customWidth="1"/>
    <col min="14605" max="14605" width="3.85546875" style="203" customWidth="1"/>
    <col min="14606" max="14606" width="8" style="203" customWidth="1"/>
    <col min="14607" max="14607" width="8.42578125" style="203" customWidth="1"/>
    <col min="14608" max="14610" width="4.5703125" style="203" customWidth="1"/>
    <col min="14611" max="14611" width="4.85546875" style="203" customWidth="1"/>
    <col min="14612" max="14612" width="9.140625" style="203" customWidth="1"/>
    <col min="14613" max="14613" width="7.85546875" style="203" customWidth="1"/>
    <col min="14614" max="14614" width="8.42578125" style="203" customWidth="1"/>
    <col min="14615" max="14615" width="4.5703125" style="203" customWidth="1"/>
    <col min="14616" max="14616" width="7.85546875" style="203" customWidth="1"/>
    <col min="14617" max="14617" width="4.28515625" style="203" customWidth="1"/>
    <col min="14618" max="14618" width="8.140625" style="203" customWidth="1"/>
    <col min="14619" max="14619" width="7.85546875" style="203" customWidth="1"/>
    <col min="14620" max="14620" width="4.5703125" style="203" customWidth="1"/>
    <col min="14621" max="14621" width="10.5703125" style="203" customWidth="1"/>
    <col min="14622" max="14622" width="9.140625" style="203" customWidth="1"/>
    <col min="14623" max="14623" width="2.5703125" style="203" customWidth="1"/>
    <col min="14624" max="14624" width="8.42578125" style="203" customWidth="1"/>
    <col min="14625" max="14625" width="9" style="203" customWidth="1"/>
    <col min="14626" max="14628" width="4.5703125" style="203" customWidth="1"/>
    <col min="14629" max="14629" width="7.140625" style="203" customWidth="1"/>
    <col min="14630" max="14630" width="8.5703125" style="203" customWidth="1"/>
    <col min="14631" max="14634" width="4.5703125" style="203" customWidth="1"/>
    <col min="14635" max="14636" width="11.5703125" style="203"/>
    <col min="14637" max="14637" width="7.140625" style="203" customWidth="1"/>
    <col min="14638" max="14638" width="7.42578125" style="203" customWidth="1"/>
    <col min="14639" max="14639" width="6.5703125" style="203" customWidth="1"/>
    <col min="14640" max="14640" width="8.140625" style="203" customWidth="1"/>
    <col min="14641" max="14641" width="1.5703125" style="203" customWidth="1"/>
    <col min="14642" max="14642" width="11.5703125" style="203"/>
    <col min="14643" max="14643" width="4.42578125" style="203" customWidth="1"/>
    <col min="14644" max="14644" width="4.85546875" style="203" customWidth="1"/>
    <col min="14645" max="14645" width="3.5703125" style="203" customWidth="1"/>
    <col min="14646" max="14646" width="4.42578125" style="203" customWidth="1"/>
    <col min="14647" max="14848" width="11.5703125" style="203"/>
    <col min="14849" max="14849" width="1.85546875" style="203" customWidth="1"/>
    <col min="14850" max="14853" width="4.5703125" style="203" customWidth="1"/>
    <col min="14854" max="14854" width="23.42578125" style="203" customWidth="1"/>
    <col min="14855" max="14855" width="13.42578125" style="203" customWidth="1"/>
    <col min="14856" max="14857" width="8.5703125" style="203" customWidth="1"/>
    <col min="14858" max="14858" width="6.140625" style="203" customWidth="1"/>
    <col min="14859" max="14860" width="4.5703125" style="203" customWidth="1"/>
    <col min="14861" max="14861" width="3.85546875" style="203" customWidth="1"/>
    <col min="14862" max="14862" width="8" style="203" customWidth="1"/>
    <col min="14863" max="14863" width="8.42578125" style="203" customWidth="1"/>
    <col min="14864" max="14866" width="4.5703125" style="203" customWidth="1"/>
    <col min="14867" max="14867" width="4.85546875" style="203" customWidth="1"/>
    <col min="14868" max="14868" width="9.140625" style="203" customWidth="1"/>
    <col min="14869" max="14869" width="7.85546875" style="203" customWidth="1"/>
    <col min="14870" max="14870" width="8.42578125" style="203" customWidth="1"/>
    <col min="14871" max="14871" width="4.5703125" style="203" customWidth="1"/>
    <col min="14872" max="14872" width="7.85546875" style="203" customWidth="1"/>
    <col min="14873" max="14873" width="4.28515625" style="203" customWidth="1"/>
    <col min="14874" max="14874" width="8.140625" style="203" customWidth="1"/>
    <col min="14875" max="14875" width="7.85546875" style="203" customWidth="1"/>
    <col min="14876" max="14876" width="4.5703125" style="203" customWidth="1"/>
    <col min="14877" max="14877" width="10.5703125" style="203" customWidth="1"/>
    <col min="14878" max="14878" width="9.140625" style="203" customWidth="1"/>
    <col min="14879" max="14879" width="2.5703125" style="203" customWidth="1"/>
    <col min="14880" max="14880" width="8.42578125" style="203" customWidth="1"/>
    <col min="14881" max="14881" width="9" style="203" customWidth="1"/>
    <col min="14882" max="14884" width="4.5703125" style="203" customWidth="1"/>
    <col min="14885" max="14885" width="7.140625" style="203" customWidth="1"/>
    <col min="14886" max="14886" width="8.5703125" style="203" customWidth="1"/>
    <col min="14887" max="14890" width="4.5703125" style="203" customWidth="1"/>
    <col min="14891" max="14892" width="11.5703125" style="203"/>
    <col min="14893" max="14893" width="7.140625" style="203" customWidth="1"/>
    <col min="14894" max="14894" width="7.42578125" style="203" customWidth="1"/>
    <col min="14895" max="14895" width="6.5703125" style="203" customWidth="1"/>
    <col min="14896" max="14896" width="8.140625" style="203" customWidth="1"/>
    <col min="14897" max="14897" width="1.5703125" style="203" customWidth="1"/>
    <col min="14898" max="14898" width="11.5703125" style="203"/>
    <col min="14899" max="14899" width="4.42578125" style="203" customWidth="1"/>
    <col min="14900" max="14900" width="4.85546875" style="203" customWidth="1"/>
    <col min="14901" max="14901" width="3.5703125" style="203" customWidth="1"/>
    <col min="14902" max="14902" width="4.42578125" style="203" customWidth="1"/>
    <col min="14903" max="15104" width="11.5703125" style="203"/>
    <col min="15105" max="15105" width="1.85546875" style="203" customWidth="1"/>
    <col min="15106" max="15109" width="4.5703125" style="203" customWidth="1"/>
    <col min="15110" max="15110" width="23.42578125" style="203" customWidth="1"/>
    <col min="15111" max="15111" width="13.42578125" style="203" customWidth="1"/>
    <col min="15112" max="15113" width="8.5703125" style="203" customWidth="1"/>
    <col min="15114" max="15114" width="6.140625" style="203" customWidth="1"/>
    <col min="15115" max="15116" width="4.5703125" style="203" customWidth="1"/>
    <col min="15117" max="15117" width="3.85546875" style="203" customWidth="1"/>
    <col min="15118" max="15118" width="8" style="203" customWidth="1"/>
    <col min="15119" max="15119" width="8.42578125" style="203" customWidth="1"/>
    <col min="15120" max="15122" width="4.5703125" style="203" customWidth="1"/>
    <col min="15123" max="15123" width="4.85546875" style="203" customWidth="1"/>
    <col min="15124" max="15124" width="9.140625" style="203" customWidth="1"/>
    <col min="15125" max="15125" width="7.85546875" style="203" customWidth="1"/>
    <col min="15126" max="15126" width="8.42578125" style="203" customWidth="1"/>
    <col min="15127" max="15127" width="4.5703125" style="203" customWidth="1"/>
    <col min="15128" max="15128" width="7.85546875" style="203" customWidth="1"/>
    <col min="15129" max="15129" width="4.28515625" style="203" customWidth="1"/>
    <col min="15130" max="15130" width="8.140625" style="203" customWidth="1"/>
    <col min="15131" max="15131" width="7.85546875" style="203" customWidth="1"/>
    <col min="15132" max="15132" width="4.5703125" style="203" customWidth="1"/>
    <col min="15133" max="15133" width="10.5703125" style="203" customWidth="1"/>
    <col min="15134" max="15134" width="9.140625" style="203" customWidth="1"/>
    <col min="15135" max="15135" width="2.5703125" style="203" customWidth="1"/>
    <col min="15136" max="15136" width="8.42578125" style="203" customWidth="1"/>
    <col min="15137" max="15137" width="9" style="203" customWidth="1"/>
    <col min="15138" max="15140" width="4.5703125" style="203" customWidth="1"/>
    <col min="15141" max="15141" width="7.140625" style="203" customWidth="1"/>
    <col min="15142" max="15142" width="8.5703125" style="203" customWidth="1"/>
    <col min="15143" max="15146" width="4.5703125" style="203" customWidth="1"/>
    <col min="15147" max="15148" width="11.5703125" style="203"/>
    <col min="15149" max="15149" width="7.140625" style="203" customWidth="1"/>
    <col min="15150" max="15150" width="7.42578125" style="203" customWidth="1"/>
    <col min="15151" max="15151" width="6.5703125" style="203" customWidth="1"/>
    <col min="15152" max="15152" width="8.140625" style="203" customWidth="1"/>
    <col min="15153" max="15153" width="1.5703125" style="203" customWidth="1"/>
    <col min="15154" max="15154" width="11.5703125" style="203"/>
    <col min="15155" max="15155" width="4.42578125" style="203" customWidth="1"/>
    <col min="15156" max="15156" width="4.85546875" style="203" customWidth="1"/>
    <col min="15157" max="15157" width="3.5703125" style="203" customWidth="1"/>
    <col min="15158" max="15158" width="4.42578125" style="203" customWidth="1"/>
    <col min="15159" max="15360" width="11.5703125" style="203"/>
    <col min="15361" max="15361" width="1.85546875" style="203" customWidth="1"/>
    <col min="15362" max="15365" width="4.5703125" style="203" customWidth="1"/>
    <col min="15366" max="15366" width="23.42578125" style="203" customWidth="1"/>
    <col min="15367" max="15367" width="13.42578125" style="203" customWidth="1"/>
    <col min="15368" max="15369" width="8.5703125" style="203" customWidth="1"/>
    <col min="15370" max="15370" width="6.140625" style="203" customWidth="1"/>
    <col min="15371" max="15372" width="4.5703125" style="203" customWidth="1"/>
    <col min="15373" max="15373" width="3.85546875" style="203" customWidth="1"/>
    <col min="15374" max="15374" width="8" style="203" customWidth="1"/>
    <col min="15375" max="15375" width="8.42578125" style="203" customWidth="1"/>
    <col min="15376" max="15378" width="4.5703125" style="203" customWidth="1"/>
    <col min="15379" max="15379" width="4.85546875" style="203" customWidth="1"/>
    <col min="15380" max="15380" width="9.140625" style="203" customWidth="1"/>
    <col min="15381" max="15381" width="7.85546875" style="203" customWidth="1"/>
    <col min="15382" max="15382" width="8.42578125" style="203" customWidth="1"/>
    <col min="15383" max="15383" width="4.5703125" style="203" customWidth="1"/>
    <col min="15384" max="15384" width="7.85546875" style="203" customWidth="1"/>
    <col min="15385" max="15385" width="4.28515625" style="203" customWidth="1"/>
    <col min="15386" max="15386" width="8.140625" style="203" customWidth="1"/>
    <col min="15387" max="15387" width="7.85546875" style="203" customWidth="1"/>
    <col min="15388" max="15388" width="4.5703125" style="203" customWidth="1"/>
    <col min="15389" max="15389" width="10.5703125" style="203" customWidth="1"/>
    <col min="15390" max="15390" width="9.140625" style="203" customWidth="1"/>
    <col min="15391" max="15391" width="2.5703125" style="203" customWidth="1"/>
    <col min="15392" max="15392" width="8.42578125" style="203" customWidth="1"/>
    <col min="15393" max="15393" width="9" style="203" customWidth="1"/>
    <col min="15394" max="15396" width="4.5703125" style="203" customWidth="1"/>
    <col min="15397" max="15397" width="7.140625" style="203" customWidth="1"/>
    <col min="15398" max="15398" width="8.5703125" style="203" customWidth="1"/>
    <col min="15399" max="15402" width="4.5703125" style="203" customWidth="1"/>
    <col min="15403" max="15404" width="11.5703125" style="203"/>
    <col min="15405" max="15405" width="7.140625" style="203" customWidth="1"/>
    <col min="15406" max="15406" width="7.42578125" style="203" customWidth="1"/>
    <col min="15407" max="15407" width="6.5703125" style="203" customWidth="1"/>
    <col min="15408" max="15408" width="8.140625" style="203" customWidth="1"/>
    <col min="15409" max="15409" width="1.5703125" style="203" customWidth="1"/>
    <col min="15410" max="15410" width="11.5703125" style="203"/>
    <col min="15411" max="15411" width="4.42578125" style="203" customWidth="1"/>
    <col min="15412" max="15412" width="4.85546875" style="203" customWidth="1"/>
    <col min="15413" max="15413" width="3.5703125" style="203" customWidth="1"/>
    <col min="15414" max="15414" width="4.42578125" style="203" customWidth="1"/>
    <col min="15415" max="15616" width="11.5703125" style="203"/>
    <col min="15617" max="15617" width="1.85546875" style="203" customWidth="1"/>
    <col min="15618" max="15621" width="4.5703125" style="203" customWidth="1"/>
    <col min="15622" max="15622" width="23.42578125" style="203" customWidth="1"/>
    <col min="15623" max="15623" width="13.42578125" style="203" customWidth="1"/>
    <col min="15624" max="15625" width="8.5703125" style="203" customWidth="1"/>
    <col min="15626" max="15626" width="6.140625" style="203" customWidth="1"/>
    <col min="15627" max="15628" width="4.5703125" style="203" customWidth="1"/>
    <col min="15629" max="15629" width="3.85546875" style="203" customWidth="1"/>
    <col min="15630" max="15630" width="8" style="203" customWidth="1"/>
    <col min="15631" max="15631" width="8.42578125" style="203" customWidth="1"/>
    <col min="15632" max="15634" width="4.5703125" style="203" customWidth="1"/>
    <col min="15635" max="15635" width="4.85546875" style="203" customWidth="1"/>
    <col min="15636" max="15636" width="9.140625" style="203" customWidth="1"/>
    <col min="15637" max="15637" width="7.85546875" style="203" customWidth="1"/>
    <col min="15638" max="15638" width="8.42578125" style="203" customWidth="1"/>
    <col min="15639" max="15639" width="4.5703125" style="203" customWidth="1"/>
    <col min="15640" max="15640" width="7.85546875" style="203" customWidth="1"/>
    <col min="15641" max="15641" width="4.28515625" style="203" customWidth="1"/>
    <col min="15642" max="15642" width="8.140625" style="203" customWidth="1"/>
    <col min="15643" max="15643" width="7.85546875" style="203" customWidth="1"/>
    <col min="15644" max="15644" width="4.5703125" style="203" customWidth="1"/>
    <col min="15645" max="15645" width="10.5703125" style="203" customWidth="1"/>
    <col min="15646" max="15646" width="9.140625" style="203" customWidth="1"/>
    <col min="15647" max="15647" width="2.5703125" style="203" customWidth="1"/>
    <col min="15648" max="15648" width="8.42578125" style="203" customWidth="1"/>
    <col min="15649" max="15649" width="9" style="203" customWidth="1"/>
    <col min="15650" max="15652" width="4.5703125" style="203" customWidth="1"/>
    <col min="15653" max="15653" width="7.140625" style="203" customWidth="1"/>
    <col min="15654" max="15654" width="8.5703125" style="203" customWidth="1"/>
    <col min="15655" max="15658" width="4.5703125" style="203" customWidth="1"/>
    <col min="15659" max="15660" width="11.5703125" style="203"/>
    <col min="15661" max="15661" width="7.140625" style="203" customWidth="1"/>
    <col min="15662" max="15662" width="7.42578125" style="203" customWidth="1"/>
    <col min="15663" max="15663" width="6.5703125" style="203" customWidth="1"/>
    <col min="15664" max="15664" width="8.140625" style="203" customWidth="1"/>
    <col min="15665" max="15665" width="1.5703125" style="203" customWidth="1"/>
    <col min="15666" max="15666" width="11.5703125" style="203"/>
    <col min="15667" max="15667" width="4.42578125" style="203" customWidth="1"/>
    <col min="15668" max="15668" width="4.85546875" style="203" customWidth="1"/>
    <col min="15669" max="15669" width="3.5703125" style="203" customWidth="1"/>
    <col min="15670" max="15670" width="4.42578125" style="203" customWidth="1"/>
    <col min="15671" max="15872" width="11.5703125" style="203"/>
    <col min="15873" max="15873" width="1.85546875" style="203" customWidth="1"/>
    <col min="15874" max="15877" width="4.5703125" style="203" customWidth="1"/>
    <col min="15878" max="15878" width="23.42578125" style="203" customWidth="1"/>
    <col min="15879" max="15879" width="13.42578125" style="203" customWidth="1"/>
    <col min="15880" max="15881" width="8.5703125" style="203" customWidth="1"/>
    <col min="15882" max="15882" width="6.140625" style="203" customWidth="1"/>
    <col min="15883" max="15884" width="4.5703125" style="203" customWidth="1"/>
    <col min="15885" max="15885" width="3.85546875" style="203" customWidth="1"/>
    <col min="15886" max="15886" width="8" style="203" customWidth="1"/>
    <col min="15887" max="15887" width="8.42578125" style="203" customWidth="1"/>
    <col min="15888" max="15890" width="4.5703125" style="203" customWidth="1"/>
    <col min="15891" max="15891" width="4.85546875" style="203" customWidth="1"/>
    <col min="15892" max="15892" width="9.140625" style="203" customWidth="1"/>
    <col min="15893" max="15893" width="7.85546875" style="203" customWidth="1"/>
    <col min="15894" max="15894" width="8.42578125" style="203" customWidth="1"/>
    <col min="15895" max="15895" width="4.5703125" style="203" customWidth="1"/>
    <col min="15896" max="15896" width="7.85546875" style="203" customWidth="1"/>
    <col min="15897" max="15897" width="4.28515625" style="203" customWidth="1"/>
    <col min="15898" max="15898" width="8.140625" style="203" customWidth="1"/>
    <col min="15899" max="15899" width="7.85546875" style="203" customWidth="1"/>
    <col min="15900" max="15900" width="4.5703125" style="203" customWidth="1"/>
    <col min="15901" max="15901" width="10.5703125" style="203" customWidth="1"/>
    <col min="15902" max="15902" width="9.140625" style="203" customWidth="1"/>
    <col min="15903" max="15903" width="2.5703125" style="203" customWidth="1"/>
    <col min="15904" max="15904" width="8.42578125" style="203" customWidth="1"/>
    <col min="15905" max="15905" width="9" style="203" customWidth="1"/>
    <col min="15906" max="15908" width="4.5703125" style="203" customWidth="1"/>
    <col min="15909" max="15909" width="7.140625" style="203" customWidth="1"/>
    <col min="15910" max="15910" width="8.5703125" style="203" customWidth="1"/>
    <col min="15911" max="15914" width="4.5703125" style="203" customWidth="1"/>
    <col min="15915" max="15916" width="11.5703125" style="203"/>
    <col min="15917" max="15917" width="7.140625" style="203" customWidth="1"/>
    <col min="15918" max="15918" width="7.42578125" style="203" customWidth="1"/>
    <col min="15919" max="15919" width="6.5703125" style="203" customWidth="1"/>
    <col min="15920" max="15920" width="8.140625" style="203" customWidth="1"/>
    <col min="15921" max="15921" width="1.5703125" style="203" customWidth="1"/>
    <col min="15922" max="15922" width="11.5703125" style="203"/>
    <col min="15923" max="15923" width="4.42578125" style="203" customWidth="1"/>
    <col min="15924" max="15924" width="4.85546875" style="203" customWidth="1"/>
    <col min="15925" max="15925" width="3.5703125" style="203" customWidth="1"/>
    <col min="15926" max="15926" width="4.42578125" style="203" customWidth="1"/>
    <col min="15927" max="16128" width="11.5703125" style="203"/>
    <col min="16129" max="16129" width="1.85546875" style="203" customWidth="1"/>
    <col min="16130" max="16133" width="4.5703125" style="203" customWidth="1"/>
    <col min="16134" max="16134" width="23.42578125" style="203" customWidth="1"/>
    <col min="16135" max="16135" width="13.42578125" style="203" customWidth="1"/>
    <col min="16136" max="16137" width="8.5703125" style="203" customWidth="1"/>
    <col min="16138" max="16138" width="6.140625" style="203" customWidth="1"/>
    <col min="16139" max="16140" width="4.5703125" style="203" customWidth="1"/>
    <col min="16141" max="16141" width="3.85546875" style="203" customWidth="1"/>
    <col min="16142" max="16142" width="8" style="203" customWidth="1"/>
    <col min="16143" max="16143" width="8.42578125" style="203" customWidth="1"/>
    <col min="16144" max="16146" width="4.5703125" style="203" customWidth="1"/>
    <col min="16147" max="16147" width="4.85546875" style="203" customWidth="1"/>
    <col min="16148" max="16148" width="9.140625" style="203" customWidth="1"/>
    <col min="16149" max="16149" width="7.85546875" style="203" customWidth="1"/>
    <col min="16150" max="16150" width="8.42578125" style="203" customWidth="1"/>
    <col min="16151" max="16151" width="4.5703125" style="203" customWidth="1"/>
    <col min="16152" max="16152" width="7.85546875" style="203" customWidth="1"/>
    <col min="16153" max="16153" width="4.28515625" style="203" customWidth="1"/>
    <col min="16154" max="16154" width="8.140625" style="203" customWidth="1"/>
    <col min="16155" max="16155" width="7.85546875" style="203" customWidth="1"/>
    <col min="16156" max="16156" width="4.5703125" style="203" customWidth="1"/>
    <col min="16157" max="16157" width="10.5703125" style="203" customWidth="1"/>
    <col min="16158" max="16158" width="9.140625" style="203" customWidth="1"/>
    <col min="16159" max="16159" width="2.5703125" style="203" customWidth="1"/>
    <col min="16160" max="16160" width="8.42578125" style="203" customWidth="1"/>
    <col min="16161" max="16161" width="9" style="203" customWidth="1"/>
    <col min="16162" max="16164" width="4.5703125" style="203" customWidth="1"/>
    <col min="16165" max="16165" width="7.140625" style="203" customWidth="1"/>
    <col min="16166" max="16166" width="8.5703125" style="203" customWidth="1"/>
    <col min="16167" max="16170" width="4.5703125" style="203" customWidth="1"/>
    <col min="16171" max="16172" width="11.5703125" style="203"/>
    <col min="16173" max="16173" width="7.140625" style="203" customWidth="1"/>
    <col min="16174" max="16174" width="7.42578125" style="203" customWidth="1"/>
    <col min="16175" max="16175" width="6.5703125" style="203" customWidth="1"/>
    <col min="16176" max="16176" width="8.140625" style="203" customWidth="1"/>
    <col min="16177" max="16177" width="1.5703125" style="203" customWidth="1"/>
    <col min="16178" max="16178" width="11.5703125" style="203"/>
    <col min="16179" max="16179" width="4.42578125" style="203" customWidth="1"/>
    <col min="16180" max="16180" width="4.85546875" style="203" customWidth="1"/>
    <col min="16181" max="16181" width="3.5703125" style="203" customWidth="1"/>
    <col min="16182" max="16182" width="4.42578125" style="203" customWidth="1"/>
    <col min="16183" max="16384" width="11.5703125" style="203"/>
  </cols>
  <sheetData>
    <row r="1" spans="2:52" ht="15" thickBot="1"/>
    <row r="2" spans="2:52" ht="15.75" thickBot="1">
      <c r="B2" s="753" t="s">
        <v>544</v>
      </c>
      <c r="C2" s="754"/>
      <c r="D2" s="754"/>
      <c r="E2" s="754"/>
      <c r="F2" s="754"/>
      <c r="G2" s="755"/>
      <c r="H2" s="922" t="s">
        <v>297</v>
      </c>
      <c r="I2" s="922"/>
      <c r="J2" s="922"/>
      <c r="K2" s="922"/>
      <c r="L2" s="922"/>
      <c r="M2" s="923"/>
      <c r="N2" s="926" t="s">
        <v>299</v>
      </c>
      <c r="O2" s="927"/>
      <c r="P2" s="927"/>
      <c r="Q2" s="927"/>
      <c r="R2" s="927"/>
      <c r="S2" s="927"/>
      <c r="T2" s="927"/>
      <c r="U2" s="927"/>
      <c r="V2" s="927"/>
      <c r="W2" s="927"/>
      <c r="X2" s="927"/>
      <c r="Y2" s="927"/>
      <c r="Z2" s="927"/>
      <c r="AA2" s="927"/>
      <c r="AB2" s="927"/>
      <c r="AC2" s="927"/>
      <c r="AD2" s="927"/>
      <c r="AE2" s="927"/>
      <c r="AF2" s="927"/>
      <c r="AG2" s="927"/>
      <c r="AH2" s="927"/>
      <c r="AI2" s="927"/>
      <c r="AJ2" s="927"/>
      <c r="AK2" s="927"/>
      <c r="AL2" s="927"/>
      <c r="AM2" s="927"/>
      <c r="AN2" s="927"/>
      <c r="AO2" s="927"/>
      <c r="AP2" s="927"/>
      <c r="AQ2" s="928"/>
      <c r="AR2" s="875" t="s">
        <v>300</v>
      </c>
      <c r="AS2" s="876"/>
      <c r="AT2" s="876"/>
      <c r="AU2" s="876"/>
      <c r="AV2" s="876"/>
      <c r="AW2" s="876"/>
      <c r="AX2" s="204"/>
    </row>
    <row r="3" spans="2:52" ht="24.6" customHeight="1" thickBot="1">
      <c r="B3" s="863"/>
      <c r="C3" s="864"/>
      <c r="D3" s="864"/>
      <c r="E3" s="864"/>
      <c r="F3" s="864"/>
      <c r="G3" s="865"/>
      <c r="H3" s="924"/>
      <c r="I3" s="924"/>
      <c r="J3" s="924"/>
      <c r="K3" s="924"/>
      <c r="L3" s="924"/>
      <c r="M3" s="925"/>
      <c r="N3" s="866" t="s">
        <v>301</v>
      </c>
      <c r="O3" s="867"/>
      <c r="P3" s="867"/>
      <c r="Q3" s="867"/>
      <c r="R3" s="867"/>
      <c r="S3" s="867"/>
      <c r="T3" s="867"/>
      <c r="U3" s="867"/>
      <c r="V3" s="867"/>
      <c r="W3" s="867"/>
      <c r="X3" s="867"/>
      <c r="Y3" s="867"/>
      <c r="Z3" s="867"/>
      <c r="AA3" s="867"/>
      <c r="AB3" s="867"/>
      <c r="AC3" s="867"/>
      <c r="AD3" s="867"/>
      <c r="AE3" s="868"/>
      <c r="AF3" s="875" t="s">
        <v>302</v>
      </c>
      <c r="AG3" s="876"/>
      <c r="AH3" s="876"/>
      <c r="AI3" s="876"/>
      <c r="AJ3" s="876"/>
      <c r="AK3" s="876"/>
      <c r="AL3" s="875" t="s">
        <v>303</v>
      </c>
      <c r="AM3" s="876"/>
      <c r="AN3" s="876"/>
      <c r="AO3" s="876"/>
      <c r="AP3" s="876"/>
      <c r="AQ3" s="877"/>
      <c r="AR3" s="929"/>
      <c r="AS3" s="878"/>
      <c r="AT3" s="878"/>
      <c r="AU3" s="878"/>
      <c r="AV3" s="878"/>
      <c r="AW3" s="878"/>
      <c r="AX3" s="205"/>
    </row>
    <row r="4" spans="2:52" ht="27" customHeight="1" thickBot="1">
      <c r="B4" s="863"/>
      <c r="C4" s="864"/>
      <c r="D4" s="864"/>
      <c r="E4" s="864"/>
      <c r="F4" s="864"/>
      <c r="G4" s="865"/>
      <c r="H4" s="924"/>
      <c r="I4" s="924"/>
      <c r="J4" s="924"/>
      <c r="K4" s="924"/>
      <c r="L4" s="924"/>
      <c r="M4" s="925"/>
      <c r="N4" s="930" t="s">
        <v>304</v>
      </c>
      <c r="O4" s="922"/>
      <c r="P4" s="922"/>
      <c r="Q4" s="922"/>
      <c r="R4" s="922"/>
      <c r="S4" s="923"/>
      <c r="T4" s="926" t="s">
        <v>305</v>
      </c>
      <c r="U4" s="927"/>
      <c r="V4" s="927"/>
      <c r="W4" s="927"/>
      <c r="X4" s="927"/>
      <c r="Y4" s="928"/>
      <c r="Z4" s="926" t="s">
        <v>306</v>
      </c>
      <c r="AA4" s="927"/>
      <c r="AB4" s="927"/>
      <c r="AC4" s="927"/>
      <c r="AD4" s="927"/>
      <c r="AE4" s="928"/>
      <c r="AF4" s="929"/>
      <c r="AG4" s="878"/>
      <c r="AH4" s="878"/>
      <c r="AI4" s="878"/>
      <c r="AJ4" s="878"/>
      <c r="AK4" s="878"/>
      <c r="AL4" s="887"/>
      <c r="AM4" s="879"/>
      <c r="AN4" s="879"/>
      <c r="AO4" s="879"/>
      <c r="AP4" s="879"/>
      <c r="AQ4" s="880"/>
      <c r="AR4" s="887"/>
      <c r="AS4" s="879"/>
      <c r="AT4" s="879"/>
      <c r="AU4" s="879"/>
      <c r="AV4" s="879"/>
      <c r="AW4" s="879"/>
      <c r="AX4" s="206"/>
    </row>
    <row r="5" spans="2:52" ht="27" customHeight="1">
      <c r="B5" s="941" t="s">
        <v>318</v>
      </c>
      <c r="C5" s="942"/>
      <c r="D5" s="942"/>
      <c r="E5" s="942"/>
      <c r="F5" s="942"/>
      <c r="G5" s="943"/>
      <c r="H5" s="207">
        <v>1451</v>
      </c>
      <c r="I5" s="944">
        <f>+'RREE  at2022 correcto'!I16</f>
        <v>12045936</v>
      </c>
      <c r="J5" s="945"/>
      <c r="K5" s="945"/>
      <c r="L5" s="945"/>
      <c r="M5" s="946"/>
      <c r="N5" s="208">
        <v>1452</v>
      </c>
      <c r="O5" s="931">
        <f>+'RREE  at2022 correcto'!K14</f>
        <v>7819068</v>
      </c>
      <c r="P5" s="932"/>
      <c r="Q5" s="932"/>
      <c r="R5" s="932"/>
      <c r="S5" s="947"/>
      <c r="T5" s="208">
        <v>1752</v>
      </c>
      <c r="U5" s="948">
        <f>+'RREE  at2022 correcto'!N16+'RREE  at2022 correcto'!O16</f>
        <v>0</v>
      </c>
      <c r="V5" s="949"/>
      <c r="W5" s="949"/>
      <c r="X5" s="949"/>
      <c r="Y5" s="950"/>
      <c r="Z5" s="209">
        <v>1753</v>
      </c>
      <c r="AA5" s="944">
        <f>+'RREE  at2022 correcto'!L16+'RREE  at2022 correcto'!M16</f>
        <v>0</v>
      </c>
      <c r="AB5" s="945"/>
      <c r="AC5" s="945"/>
      <c r="AD5" s="945"/>
      <c r="AE5" s="946"/>
      <c r="AF5" s="208">
        <v>1453</v>
      </c>
      <c r="AG5" s="931">
        <f>+'RREE  at2022 correcto'!P16+'RREE  at2022 correcto'!Q16</f>
        <v>0</v>
      </c>
      <c r="AH5" s="932"/>
      <c r="AI5" s="932"/>
      <c r="AJ5" s="932"/>
      <c r="AK5" s="932"/>
      <c r="AL5" s="210">
        <v>1454</v>
      </c>
      <c r="AM5" s="931">
        <f>+'RREE  at2022 correcto'!R16</f>
        <v>0</v>
      </c>
      <c r="AN5" s="932"/>
      <c r="AO5" s="932"/>
      <c r="AP5" s="932"/>
      <c r="AQ5" s="932"/>
      <c r="AR5" s="210">
        <v>1382</v>
      </c>
      <c r="AS5" s="933">
        <f>+'RREE  at2022 correcto'!AG16</f>
        <v>0</v>
      </c>
      <c r="AT5" s="933"/>
      <c r="AU5" s="933"/>
      <c r="AV5" s="933"/>
      <c r="AW5" s="933"/>
      <c r="AX5" s="211" t="s">
        <v>9</v>
      </c>
      <c r="AZ5" s="31" t="s">
        <v>545</v>
      </c>
    </row>
    <row r="6" spans="2:52" ht="27" customHeight="1">
      <c r="B6" s="897" t="s">
        <v>546</v>
      </c>
      <c r="C6" s="898"/>
      <c r="D6" s="898"/>
      <c r="E6" s="898"/>
      <c r="F6" s="898"/>
      <c r="G6" s="934"/>
      <c r="H6" s="212"/>
      <c r="I6" s="935"/>
      <c r="J6" s="935"/>
      <c r="K6" s="935"/>
      <c r="L6" s="935"/>
      <c r="M6" s="935"/>
      <c r="N6" s="213">
        <v>1589</v>
      </c>
      <c r="O6" s="901"/>
      <c r="P6" s="901"/>
      <c r="Q6" s="901"/>
      <c r="R6" s="901"/>
      <c r="S6" s="901"/>
      <c r="T6" s="214"/>
      <c r="U6" s="936"/>
      <c r="V6" s="936"/>
      <c r="W6" s="936"/>
      <c r="X6" s="936"/>
      <c r="Y6" s="936"/>
      <c r="Z6" s="213">
        <v>1754</v>
      </c>
      <c r="AA6" s="937"/>
      <c r="AB6" s="937"/>
      <c r="AC6" s="937"/>
      <c r="AD6" s="937"/>
      <c r="AE6" s="937"/>
      <c r="AF6" s="213">
        <v>1455</v>
      </c>
      <c r="AG6" s="901"/>
      <c r="AH6" s="901"/>
      <c r="AI6" s="901"/>
      <c r="AJ6" s="901"/>
      <c r="AK6" s="901"/>
      <c r="AL6" s="213">
        <v>1456</v>
      </c>
      <c r="AM6" s="901"/>
      <c r="AN6" s="901"/>
      <c r="AO6" s="901"/>
      <c r="AP6" s="901"/>
      <c r="AQ6" s="901"/>
      <c r="AR6" s="215"/>
      <c r="AS6" s="938"/>
      <c r="AT6" s="939"/>
      <c r="AU6" s="939"/>
      <c r="AV6" s="939"/>
      <c r="AW6" s="940"/>
      <c r="AX6" s="216" t="s">
        <v>366</v>
      </c>
      <c r="AY6" s="203" t="s">
        <v>141</v>
      </c>
      <c r="AZ6" s="31" t="s">
        <v>545</v>
      </c>
    </row>
    <row r="7" spans="2:52" ht="27" customHeight="1">
      <c r="B7" s="897" t="s">
        <v>547</v>
      </c>
      <c r="C7" s="898"/>
      <c r="D7" s="898"/>
      <c r="E7" s="898"/>
      <c r="F7" s="898"/>
      <c r="G7" s="934"/>
      <c r="H7" s="217">
        <v>1457</v>
      </c>
      <c r="I7" s="937"/>
      <c r="J7" s="937"/>
      <c r="K7" s="937"/>
      <c r="L7" s="937"/>
      <c r="M7" s="937"/>
      <c r="N7" s="214"/>
      <c r="O7" s="936"/>
      <c r="P7" s="936"/>
      <c r="Q7" s="936"/>
      <c r="R7" s="936"/>
      <c r="S7" s="936"/>
      <c r="T7" s="213">
        <v>1458</v>
      </c>
      <c r="U7" s="901"/>
      <c r="V7" s="901"/>
      <c r="W7" s="901"/>
      <c r="X7" s="901"/>
      <c r="Y7" s="901"/>
      <c r="Z7" s="218"/>
      <c r="AA7" s="935"/>
      <c r="AB7" s="935"/>
      <c r="AC7" s="935"/>
      <c r="AD7" s="935"/>
      <c r="AE7" s="935"/>
      <c r="AF7" s="214"/>
      <c r="AG7" s="938"/>
      <c r="AH7" s="939"/>
      <c r="AI7" s="939"/>
      <c r="AJ7" s="939"/>
      <c r="AK7" s="940"/>
      <c r="AL7" s="214"/>
      <c r="AM7" s="938"/>
      <c r="AN7" s="939"/>
      <c r="AO7" s="939"/>
      <c r="AP7" s="939"/>
      <c r="AQ7" s="940"/>
      <c r="AR7" s="219">
        <v>1383</v>
      </c>
      <c r="AS7" s="901"/>
      <c r="AT7" s="901"/>
      <c r="AU7" s="901"/>
      <c r="AV7" s="901"/>
      <c r="AW7" s="901"/>
      <c r="AX7" s="216" t="s">
        <v>366</v>
      </c>
    </row>
    <row r="8" spans="2:52" ht="27" customHeight="1">
      <c r="B8" s="897" t="s">
        <v>291</v>
      </c>
      <c r="C8" s="898"/>
      <c r="D8" s="898"/>
      <c r="E8" s="898"/>
      <c r="F8" s="898"/>
      <c r="G8" s="934"/>
      <c r="H8" s="217">
        <v>1392</v>
      </c>
      <c r="I8" s="937"/>
      <c r="J8" s="937"/>
      <c r="K8" s="937"/>
      <c r="L8" s="937"/>
      <c r="M8" s="937"/>
      <c r="N8" s="213">
        <v>1393</v>
      </c>
      <c r="O8" s="901"/>
      <c r="P8" s="901"/>
      <c r="Q8" s="901"/>
      <c r="R8" s="901"/>
      <c r="S8" s="901"/>
      <c r="T8" s="213">
        <v>1755</v>
      </c>
      <c r="U8" s="907"/>
      <c r="V8" s="907"/>
      <c r="W8" s="907"/>
      <c r="X8" s="907"/>
      <c r="Y8" s="907"/>
      <c r="Z8" s="213">
        <v>1756</v>
      </c>
      <c r="AA8" s="937"/>
      <c r="AB8" s="937"/>
      <c r="AC8" s="937"/>
      <c r="AD8" s="937"/>
      <c r="AE8" s="937"/>
      <c r="AF8" s="213">
        <v>1394</v>
      </c>
      <c r="AG8" s="901"/>
      <c r="AH8" s="901"/>
      <c r="AI8" s="901"/>
      <c r="AJ8" s="901"/>
      <c r="AK8" s="901"/>
      <c r="AL8" s="213">
        <v>1395</v>
      </c>
      <c r="AM8" s="901"/>
      <c r="AN8" s="901"/>
      <c r="AO8" s="901"/>
      <c r="AP8" s="901"/>
      <c r="AQ8" s="901"/>
      <c r="AR8" s="219">
        <v>1384</v>
      </c>
      <c r="AS8" s="901"/>
      <c r="AT8" s="901"/>
      <c r="AU8" s="901"/>
      <c r="AV8" s="901"/>
      <c r="AW8" s="901"/>
      <c r="AX8" s="220" t="s">
        <v>9</v>
      </c>
    </row>
    <row r="9" spans="2:52" ht="27" customHeight="1">
      <c r="B9" s="897" t="s">
        <v>292</v>
      </c>
      <c r="C9" s="898"/>
      <c r="D9" s="898"/>
      <c r="E9" s="898"/>
      <c r="F9" s="898"/>
      <c r="G9" s="934"/>
      <c r="H9" s="217">
        <v>1396</v>
      </c>
      <c r="I9" s="937"/>
      <c r="J9" s="937"/>
      <c r="K9" s="937"/>
      <c r="L9" s="937"/>
      <c r="M9" s="937"/>
      <c r="N9" s="213">
        <v>1397</v>
      </c>
      <c r="O9" s="901"/>
      <c r="P9" s="901"/>
      <c r="Q9" s="901"/>
      <c r="R9" s="901"/>
      <c r="S9" s="901"/>
      <c r="T9" s="213">
        <v>1757</v>
      </c>
      <c r="U9" s="907"/>
      <c r="V9" s="907"/>
      <c r="W9" s="907"/>
      <c r="X9" s="907"/>
      <c r="Y9" s="907"/>
      <c r="Z9" s="213">
        <v>1758</v>
      </c>
      <c r="AA9" s="937"/>
      <c r="AB9" s="937"/>
      <c r="AC9" s="937"/>
      <c r="AD9" s="937"/>
      <c r="AE9" s="937"/>
      <c r="AF9" s="213">
        <v>1398</v>
      </c>
      <c r="AG9" s="901"/>
      <c r="AH9" s="901"/>
      <c r="AI9" s="901"/>
      <c r="AJ9" s="901"/>
      <c r="AK9" s="901"/>
      <c r="AL9" s="213">
        <v>1399</v>
      </c>
      <c r="AM9" s="901"/>
      <c r="AN9" s="901"/>
      <c r="AO9" s="901"/>
      <c r="AP9" s="901"/>
      <c r="AQ9" s="901"/>
      <c r="AR9" s="219">
        <v>1385</v>
      </c>
      <c r="AS9" s="901"/>
      <c r="AT9" s="901"/>
      <c r="AU9" s="901"/>
      <c r="AV9" s="901"/>
      <c r="AW9" s="901"/>
      <c r="AX9" s="216" t="s">
        <v>366</v>
      </c>
    </row>
    <row r="10" spans="2:52" ht="27" customHeight="1">
      <c r="B10" s="897" t="s">
        <v>548</v>
      </c>
      <c r="C10" s="898"/>
      <c r="D10" s="898"/>
      <c r="E10" s="898"/>
      <c r="F10" s="898"/>
      <c r="G10" s="934"/>
      <c r="H10" s="217">
        <v>1459</v>
      </c>
      <c r="I10" s="937">
        <f>-'RREE  at2022 correcto'!I17</f>
        <v>12045936</v>
      </c>
      <c r="J10" s="937"/>
      <c r="K10" s="937"/>
      <c r="L10" s="937"/>
      <c r="M10" s="937"/>
      <c r="N10" s="213">
        <v>1460</v>
      </c>
      <c r="O10" s="901"/>
      <c r="P10" s="901"/>
      <c r="Q10" s="901"/>
      <c r="R10" s="901"/>
      <c r="S10" s="901"/>
      <c r="T10" s="213">
        <v>1759</v>
      </c>
      <c r="U10" s="907"/>
      <c r="V10" s="907"/>
      <c r="W10" s="907"/>
      <c r="X10" s="907"/>
      <c r="Y10" s="907"/>
      <c r="Z10" s="213">
        <v>1760</v>
      </c>
      <c r="AA10" s="937"/>
      <c r="AB10" s="937"/>
      <c r="AC10" s="937"/>
      <c r="AD10" s="937"/>
      <c r="AE10" s="937"/>
      <c r="AF10" s="213">
        <v>1461</v>
      </c>
      <c r="AG10" s="901"/>
      <c r="AH10" s="901"/>
      <c r="AI10" s="901"/>
      <c r="AJ10" s="901"/>
      <c r="AK10" s="901"/>
      <c r="AL10" s="213">
        <v>1462</v>
      </c>
      <c r="AM10" s="901"/>
      <c r="AN10" s="901"/>
      <c r="AO10" s="901"/>
      <c r="AP10" s="901"/>
      <c r="AQ10" s="901"/>
      <c r="AR10" s="219">
        <v>1386</v>
      </c>
      <c r="AS10" s="901"/>
      <c r="AT10" s="901"/>
      <c r="AU10" s="901"/>
      <c r="AV10" s="901"/>
      <c r="AW10" s="901"/>
      <c r="AX10" s="216" t="s">
        <v>366</v>
      </c>
    </row>
    <row r="11" spans="2:52" ht="27" customHeight="1">
      <c r="B11" s="897" t="s">
        <v>307</v>
      </c>
      <c r="C11" s="898"/>
      <c r="D11" s="898"/>
      <c r="E11" s="898"/>
      <c r="F11" s="898"/>
      <c r="G11" s="934"/>
      <c r="H11" s="217">
        <v>1463</v>
      </c>
      <c r="I11" s="937">
        <f>+'RREE  at2022 correcto'!I20</f>
        <v>39987542</v>
      </c>
      <c r="J11" s="937"/>
      <c r="K11" s="937"/>
      <c r="L11" s="937"/>
      <c r="M11" s="937"/>
      <c r="N11" s="213">
        <v>1464</v>
      </c>
      <c r="O11" s="901"/>
      <c r="P11" s="901"/>
      <c r="Q11" s="901"/>
      <c r="R11" s="901"/>
      <c r="S11" s="901"/>
      <c r="T11" s="213">
        <v>1761</v>
      </c>
      <c r="U11" s="907"/>
      <c r="V11" s="907"/>
      <c r="W11" s="907"/>
      <c r="X11" s="907"/>
      <c r="Y11" s="907"/>
      <c r="Z11" s="213">
        <v>1762</v>
      </c>
      <c r="AA11" s="937"/>
      <c r="AB11" s="937"/>
      <c r="AC11" s="937"/>
      <c r="AD11" s="937"/>
      <c r="AE11" s="937"/>
      <c r="AF11" s="213">
        <v>1465</v>
      </c>
      <c r="AG11" s="901"/>
      <c r="AH11" s="901"/>
      <c r="AI11" s="901"/>
      <c r="AJ11" s="901"/>
      <c r="AK11" s="901"/>
      <c r="AL11" s="213">
        <v>1466</v>
      </c>
      <c r="AM11" s="901"/>
      <c r="AN11" s="901"/>
      <c r="AO11" s="901"/>
      <c r="AP11" s="901"/>
      <c r="AQ11" s="901"/>
      <c r="AR11" s="215"/>
      <c r="AS11" s="938"/>
      <c r="AT11" s="939"/>
      <c r="AU11" s="939"/>
      <c r="AV11" s="939"/>
      <c r="AW11" s="940"/>
      <c r="AX11" s="220" t="s">
        <v>9</v>
      </c>
    </row>
    <row r="12" spans="2:52" ht="27" customHeight="1">
      <c r="B12" s="908" t="s">
        <v>308</v>
      </c>
      <c r="C12" s="909"/>
      <c r="D12" s="909"/>
      <c r="E12" s="909"/>
      <c r="F12" s="909"/>
      <c r="G12" s="951"/>
      <c r="H12" s="217">
        <v>1467</v>
      </c>
      <c r="I12" s="937"/>
      <c r="J12" s="937"/>
      <c r="K12" s="937"/>
      <c r="L12" s="937"/>
      <c r="M12" s="937"/>
      <c r="N12" s="213">
        <v>1468</v>
      </c>
      <c r="O12" s="901">
        <f>+'RREE  at2022 correcto'!K21</f>
        <v>0</v>
      </c>
      <c r="P12" s="901"/>
      <c r="Q12" s="901"/>
      <c r="R12" s="901"/>
      <c r="S12" s="901"/>
      <c r="T12" s="213">
        <v>1763</v>
      </c>
      <c r="U12" s="907"/>
      <c r="V12" s="907"/>
      <c r="W12" s="907"/>
      <c r="X12" s="907"/>
      <c r="Y12" s="907"/>
      <c r="Z12" s="213">
        <v>1764</v>
      </c>
      <c r="AA12" s="937"/>
      <c r="AB12" s="937"/>
      <c r="AC12" s="937"/>
      <c r="AD12" s="937"/>
      <c r="AE12" s="937"/>
      <c r="AF12" s="213">
        <v>1469</v>
      </c>
      <c r="AG12" s="901"/>
      <c r="AH12" s="901"/>
      <c r="AI12" s="901"/>
      <c r="AJ12" s="901"/>
      <c r="AK12" s="901"/>
      <c r="AL12" s="213">
        <v>1470</v>
      </c>
      <c r="AM12" s="901">
        <f>+'RREE  at2022 correcto'!R46</f>
        <v>0</v>
      </c>
      <c r="AN12" s="901"/>
      <c r="AO12" s="901"/>
      <c r="AP12" s="901"/>
      <c r="AQ12" s="901"/>
      <c r="AR12" s="219">
        <v>1387</v>
      </c>
      <c r="AS12" s="901">
        <f>+'RREE  at2022 correcto'!AG24</f>
        <v>0</v>
      </c>
      <c r="AT12" s="901"/>
      <c r="AU12" s="901"/>
      <c r="AV12" s="901"/>
      <c r="AW12" s="901"/>
      <c r="AX12" s="220" t="s">
        <v>9</v>
      </c>
    </row>
    <row r="13" spans="2:52" ht="27" customHeight="1">
      <c r="B13" s="908" t="s">
        <v>309</v>
      </c>
      <c r="C13" s="909"/>
      <c r="D13" s="909"/>
      <c r="E13" s="909"/>
      <c r="F13" s="909"/>
      <c r="G13" s="951"/>
      <c r="H13" s="217">
        <v>1471</v>
      </c>
      <c r="I13" s="937"/>
      <c r="J13" s="937"/>
      <c r="K13" s="937"/>
      <c r="L13" s="937"/>
      <c r="M13" s="937"/>
      <c r="N13" s="213">
        <v>1472</v>
      </c>
      <c r="O13" s="901">
        <f>+'RREE  at2022 correcto'!K19</f>
        <v>0</v>
      </c>
      <c r="P13" s="901"/>
      <c r="Q13" s="901"/>
      <c r="R13" s="901"/>
      <c r="S13" s="901"/>
      <c r="T13" s="213">
        <v>1765</v>
      </c>
      <c r="U13" s="907"/>
      <c r="V13" s="907"/>
      <c r="W13" s="907"/>
      <c r="X13" s="907"/>
      <c r="Y13" s="907"/>
      <c r="Z13" s="213">
        <v>1766</v>
      </c>
      <c r="AA13" s="937"/>
      <c r="AB13" s="937"/>
      <c r="AC13" s="937"/>
      <c r="AD13" s="937"/>
      <c r="AE13" s="937"/>
      <c r="AF13" s="213">
        <v>1473</v>
      </c>
      <c r="AG13" s="901"/>
      <c r="AH13" s="901"/>
      <c r="AI13" s="901"/>
      <c r="AJ13" s="901"/>
      <c r="AK13" s="901"/>
      <c r="AL13" s="213">
        <v>1474</v>
      </c>
      <c r="AM13" s="901"/>
      <c r="AN13" s="901"/>
      <c r="AO13" s="901"/>
      <c r="AP13" s="901"/>
      <c r="AQ13" s="901"/>
      <c r="AR13" s="219">
        <v>1388</v>
      </c>
      <c r="AS13" s="901"/>
      <c r="AT13" s="901"/>
      <c r="AU13" s="901"/>
      <c r="AV13" s="901"/>
      <c r="AW13" s="901"/>
      <c r="AX13" s="216" t="s">
        <v>366</v>
      </c>
    </row>
    <row r="14" spans="2:52" ht="27" customHeight="1">
      <c r="B14" s="897" t="s">
        <v>549</v>
      </c>
      <c r="C14" s="898"/>
      <c r="D14" s="898"/>
      <c r="E14" s="898"/>
      <c r="F14" s="898"/>
      <c r="G14" s="934"/>
      <c r="H14" s="217">
        <v>1475</v>
      </c>
      <c r="I14" s="937">
        <f>-'RREE  at2022 correcto'!I34</f>
        <v>2180932</v>
      </c>
      <c r="J14" s="937"/>
      <c r="K14" s="937"/>
      <c r="L14" s="937"/>
      <c r="M14" s="937"/>
      <c r="N14" s="213">
        <v>1476</v>
      </c>
      <c r="O14" s="901">
        <f>-'RREE  at2022 correcto'!K34</f>
        <v>7819068</v>
      </c>
      <c r="P14" s="901"/>
      <c r="Q14" s="901"/>
      <c r="R14" s="901"/>
      <c r="S14" s="901"/>
      <c r="T14" s="213">
        <v>1767</v>
      </c>
      <c r="U14" s="907"/>
      <c r="V14" s="907"/>
      <c r="W14" s="907"/>
      <c r="X14" s="907"/>
      <c r="Y14" s="907"/>
      <c r="Z14" s="213">
        <v>1768</v>
      </c>
      <c r="AA14" s="937"/>
      <c r="AB14" s="937"/>
      <c r="AC14" s="937"/>
      <c r="AD14" s="937"/>
      <c r="AE14" s="937"/>
      <c r="AF14" s="213">
        <v>1477</v>
      </c>
      <c r="AG14" s="901"/>
      <c r="AH14" s="901"/>
      <c r="AI14" s="901"/>
      <c r="AJ14" s="901"/>
      <c r="AK14" s="901"/>
      <c r="AL14" s="213">
        <v>1478</v>
      </c>
      <c r="AM14" s="901"/>
      <c r="AN14" s="901"/>
      <c r="AO14" s="901"/>
      <c r="AP14" s="901"/>
      <c r="AQ14" s="901"/>
      <c r="AR14" s="219">
        <v>1389</v>
      </c>
      <c r="AS14" s="901">
        <f>-'RREE  at2022 correcto'!AG34</f>
        <v>0</v>
      </c>
      <c r="AT14" s="901"/>
      <c r="AU14" s="901"/>
      <c r="AV14" s="901"/>
      <c r="AW14" s="901"/>
      <c r="AX14" s="216" t="s">
        <v>366</v>
      </c>
    </row>
    <row r="15" spans="2:52" ht="27" customHeight="1">
      <c r="B15" s="897" t="s">
        <v>550</v>
      </c>
      <c r="C15" s="898"/>
      <c r="D15" s="898"/>
      <c r="E15" s="898"/>
      <c r="F15" s="898"/>
      <c r="G15" s="934"/>
      <c r="H15" s="217">
        <v>1480</v>
      </c>
      <c r="I15" s="937"/>
      <c r="J15" s="937"/>
      <c r="K15" s="937"/>
      <c r="L15" s="937"/>
      <c r="M15" s="937"/>
      <c r="N15" s="213">
        <v>1481</v>
      </c>
      <c r="O15" s="901"/>
      <c r="P15" s="901"/>
      <c r="Q15" s="901"/>
      <c r="R15" s="901"/>
      <c r="S15" s="901"/>
      <c r="T15" s="213">
        <v>1769</v>
      </c>
      <c r="U15" s="907"/>
      <c r="V15" s="907"/>
      <c r="W15" s="907"/>
      <c r="X15" s="907"/>
      <c r="Y15" s="907"/>
      <c r="Z15" s="213">
        <v>1770</v>
      </c>
      <c r="AA15" s="937"/>
      <c r="AB15" s="937"/>
      <c r="AC15" s="937"/>
      <c r="AD15" s="937"/>
      <c r="AE15" s="937"/>
      <c r="AF15" s="213">
        <v>1482</v>
      </c>
      <c r="AG15" s="901"/>
      <c r="AH15" s="901"/>
      <c r="AI15" s="901"/>
      <c r="AJ15" s="901"/>
      <c r="AK15" s="901"/>
      <c r="AL15" s="213">
        <v>1483</v>
      </c>
      <c r="AM15" s="901"/>
      <c r="AN15" s="901"/>
      <c r="AO15" s="901"/>
      <c r="AP15" s="901"/>
      <c r="AQ15" s="901"/>
      <c r="AR15" s="219">
        <v>1390</v>
      </c>
      <c r="AS15" s="901"/>
      <c r="AT15" s="901"/>
      <c r="AU15" s="901"/>
      <c r="AV15" s="901"/>
      <c r="AW15" s="901"/>
      <c r="AX15" s="216" t="s">
        <v>366</v>
      </c>
    </row>
    <row r="16" spans="2:52" s="225" customFormat="1" ht="27" customHeight="1">
      <c r="B16" s="917" t="s">
        <v>310</v>
      </c>
      <c r="C16" s="918"/>
      <c r="D16" s="918"/>
      <c r="E16" s="918"/>
      <c r="F16" s="918"/>
      <c r="G16" s="966"/>
      <c r="H16" s="221">
        <v>1484</v>
      </c>
      <c r="I16" s="967">
        <f>+I5-I10+I11-I14</f>
        <v>37806610</v>
      </c>
      <c r="J16" s="967"/>
      <c r="K16" s="967"/>
      <c r="L16" s="967"/>
      <c r="M16" s="967"/>
      <c r="N16" s="222">
        <v>1485</v>
      </c>
      <c r="O16" s="920">
        <f>+O5-O10+O11+O12-O13-O14-O15</f>
        <v>0</v>
      </c>
      <c r="P16" s="920"/>
      <c r="Q16" s="920"/>
      <c r="R16" s="920"/>
      <c r="S16" s="920"/>
      <c r="T16" s="222">
        <v>1771</v>
      </c>
      <c r="U16" s="920">
        <f>+U5-U7+U8-U9-U10+U11+U12-U13-U14-U15</f>
        <v>0</v>
      </c>
      <c r="V16" s="920"/>
      <c r="W16" s="920"/>
      <c r="X16" s="920"/>
      <c r="Y16" s="920"/>
      <c r="Z16" s="222">
        <v>1772</v>
      </c>
      <c r="AA16" s="967">
        <f>+AA5-AA6+AA8-AA9-AA10+AA11+AA12-AA13-AA14-AA15</f>
        <v>0</v>
      </c>
      <c r="AB16" s="967"/>
      <c r="AC16" s="967"/>
      <c r="AD16" s="967"/>
      <c r="AE16" s="967"/>
      <c r="AF16" s="222">
        <v>1486</v>
      </c>
      <c r="AG16" s="920">
        <f>+AG5-AG6+AG8-AG9-AG10+AG11+AG12-AG13-AG14-AG15</f>
        <v>0</v>
      </c>
      <c r="AH16" s="920"/>
      <c r="AI16" s="920"/>
      <c r="AJ16" s="920"/>
      <c r="AK16" s="920"/>
      <c r="AL16" s="222">
        <v>1487</v>
      </c>
      <c r="AM16" s="920">
        <f>+AM5-AM6+AM8-AM9-AM10+AM11+AM12-AM13-AM14-AM15</f>
        <v>0</v>
      </c>
      <c r="AN16" s="920"/>
      <c r="AO16" s="920"/>
      <c r="AP16" s="920"/>
      <c r="AQ16" s="920"/>
      <c r="AR16" s="223">
        <v>1391</v>
      </c>
      <c r="AS16" s="920">
        <f>+AS5-AS7+AS8-AS9-AS10+AS12-AS13-AS14-AS15</f>
        <v>0</v>
      </c>
      <c r="AT16" s="920"/>
      <c r="AU16" s="920"/>
      <c r="AV16" s="920"/>
      <c r="AW16" s="920"/>
      <c r="AX16" s="224" t="s">
        <v>27</v>
      </c>
    </row>
    <row r="17" spans="2:50" s="225" customFormat="1" ht="27" customHeight="1" thickBot="1">
      <c r="B17" s="955" t="s">
        <v>311</v>
      </c>
      <c r="C17" s="956"/>
      <c r="D17" s="956"/>
      <c r="E17" s="956"/>
      <c r="F17" s="956"/>
      <c r="G17" s="957"/>
      <c r="H17" s="226">
        <v>1488</v>
      </c>
      <c r="I17" s="958"/>
      <c r="J17" s="959"/>
      <c r="K17" s="959"/>
      <c r="L17" s="959"/>
      <c r="M17" s="959"/>
      <c r="N17" s="227">
        <v>1489</v>
      </c>
      <c r="O17" s="960">
        <f>+O6</f>
        <v>0</v>
      </c>
      <c r="P17" s="961"/>
      <c r="Q17" s="961"/>
      <c r="R17" s="961"/>
      <c r="S17" s="962"/>
      <c r="T17" s="228"/>
      <c r="U17" s="963"/>
      <c r="V17" s="964"/>
      <c r="W17" s="964"/>
      <c r="X17" s="964"/>
      <c r="Y17" s="965"/>
      <c r="Z17" s="229">
        <v>1773</v>
      </c>
      <c r="AA17" s="960"/>
      <c r="AB17" s="961"/>
      <c r="AC17" s="961"/>
      <c r="AD17" s="961"/>
      <c r="AE17" s="962"/>
      <c r="AF17" s="230">
        <v>1490</v>
      </c>
      <c r="AG17" s="914"/>
      <c r="AH17" s="915"/>
      <c r="AI17" s="915"/>
      <c r="AJ17" s="915"/>
      <c r="AK17" s="915"/>
      <c r="AL17" s="227">
        <v>1491</v>
      </c>
      <c r="AM17" s="914"/>
      <c r="AN17" s="915"/>
      <c r="AO17" s="915"/>
      <c r="AP17" s="915"/>
      <c r="AQ17" s="915"/>
      <c r="AR17" s="231"/>
      <c r="AS17" s="952"/>
      <c r="AT17" s="953"/>
      <c r="AU17" s="953"/>
      <c r="AV17" s="953"/>
      <c r="AW17" s="954"/>
      <c r="AX17" s="232" t="s">
        <v>27</v>
      </c>
    </row>
  </sheetData>
  <mergeCells count="114">
    <mergeCell ref="AM17:AQ17"/>
    <mergeCell ref="AS17:AW17"/>
    <mergeCell ref="B17:G17"/>
    <mergeCell ref="I17:M17"/>
    <mergeCell ref="O17:S17"/>
    <mergeCell ref="U17:Y17"/>
    <mergeCell ref="AA17:AE17"/>
    <mergeCell ref="AG17:AK17"/>
    <mergeCell ref="AM15:AQ15"/>
    <mergeCell ref="AS15:AW15"/>
    <mergeCell ref="B16:G16"/>
    <mergeCell ref="I16:M16"/>
    <mergeCell ref="O16:S16"/>
    <mergeCell ref="U16:Y16"/>
    <mergeCell ref="AA16:AE16"/>
    <mergeCell ref="AG16:AK16"/>
    <mergeCell ref="AM16:AQ16"/>
    <mergeCell ref="AS16:AW16"/>
    <mergeCell ref="B15:G15"/>
    <mergeCell ref="I15:M15"/>
    <mergeCell ref="O15:S15"/>
    <mergeCell ref="U15:Y15"/>
    <mergeCell ref="AA15:AE15"/>
    <mergeCell ref="AG15:AK15"/>
    <mergeCell ref="AM13:AQ13"/>
    <mergeCell ref="AS13:AW13"/>
    <mergeCell ref="B14:G14"/>
    <mergeCell ref="I14:M14"/>
    <mergeCell ref="O14:S14"/>
    <mergeCell ref="U14:Y14"/>
    <mergeCell ref="AA14:AE14"/>
    <mergeCell ref="AG14:AK14"/>
    <mergeCell ref="AM14:AQ14"/>
    <mergeCell ref="AS14:AW14"/>
    <mergeCell ref="B13:G13"/>
    <mergeCell ref="I13:M13"/>
    <mergeCell ref="O13:S13"/>
    <mergeCell ref="U13:Y13"/>
    <mergeCell ref="AA13:AE13"/>
    <mergeCell ref="AG13:AK13"/>
    <mergeCell ref="AM11:AQ11"/>
    <mergeCell ref="AS11:AW11"/>
    <mergeCell ref="B12:G12"/>
    <mergeCell ref="I12:M12"/>
    <mergeCell ref="O12:S12"/>
    <mergeCell ref="U12:Y12"/>
    <mergeCell ref="AA12:AE12"/>
    <mergeCell ref="AG12:AK12"/>
    <mergeCell ref="AM12:AQ12"/>
    <mergeCell ref="AS12:AW12"/>
    <mergeCell ref="B11:G11"/>
    <mergeCell ref="I11:M11"/>
    <mergeCell ref="O11:S11"/>
    <mergeCell ref="U11:Y11"/>
    <mergeCell ref="AA11:AE11"/>
    <mergeCell ref="AG11:AK11"/>
    <mergeCell ref="AM9:AQ9"/>
    <mergeCell ref="AS9:AW9"/>
    <mergeCell ref="B10:G10"/>
    <mergeCell ref="I10:M10"/>
    <mergeCell ref="O10:S10"/>
    <mergeCell ref="U10:Y10"/>
    <mergeCell ref="AA10:AE10"/>
    <mergeCell ref="AG10:AK10"/>
    <mergeCell ref="AM10:AQ10"/>
    <mergeCell ref="AS10:AW10"/>
    <mergeCell ref="B9:G9"/>
    <mergeCell ref="I9:M9"/>
    <mergeCell ref="O9:S9"/>
    <mergeCell ref="U9:Y9"/>
    <mergeCell ref="AA9:AE9"/>
    <mergeCell ref="AG9:AK9"/>
    <mergeCell ref="AM7:AQ7"/>
    <mergeCell ref="AS7:AW7"/>
    <mergeCell ref="B8:G8"/>
    <mergeCell ref="I8:M8"/>
    <mergeCell ref="O8:S8"/>
    <mergeCell ref="U8:Y8"/>
    <mergeCell ref="AA8:AE8"/>
    <mergeCell ref="AG8:AK8"/>
    <mergeCell ref="AM8:AQ8"/>
    <mergeCell ref="AS8:AW8"/>
    <mergeCell ref="B7:G7"/>
    <mergeCell ref="I7:M7"/>
    <mergeCell ref="O7:S7"/>
    <mergeCell ref="U7:Y7"/>
    <mergeCell ref="AA7:AE7"/>
    <mergeCell ref="AG7:AK7"/>
    <mergeCell ref="AM5:AQ5"/>
    <mergeCell ref="AS5:AW5"/>
    <mergeCell ref="B6:G6"/>
    <mergeCell ref="I6:M6"/>
    <mergeCell ref="O6:S6"/>
    <mergeCell ref="U6:Y6"/>
    <mergeCell ref="AA6:AE6"/>
    <mergeCell ref="AG6:AK6"/>
    <mergeCell ref="AM6:AQ6"/>
    <mergeCell ref="AS6:AW6"/>
    <mergeCell ref="B5:G5"/>
    <mergeCell ref="I5:M5"/>
    <mergeCell ref="O5:S5"/>
    <mergeCell ref="U5:Y5"/>
    <mergeCell ref="AA5:AE5"/>
    <mergeCell ref="AG5:AK5"/>
    <mergeCell ref="B2:G4"/>
    <mergeCell ref="H2:M4"/>
    <mergeCell ref="N2:AQ2"/>
    <mergeCell ref="AR2:AW4"/>
    <mergeCell ref="N3:AE3"/>
    <mergeCell ref="AF3:AK4"/>
    <mergeCell ref="AL3:AQ4"/>
    <mergeCell ref="N4:S4"/>
    <mergeCell ref="T4:Y4"/>
    <mergeCell ref="Z4:AE4"/>
  </mergeCells>
  <hyperlinks>
    <hyperlink ref="B2:G4" location="'Indice F22'!A1" display="RECUADRO N° 20: REGISTRO DE RENTAS EMPRESARIALES Y MOVIMIENTO STUT"/>
  </hyperlinks>
  <pageMargins left="0.47244094488188981" right="0.23622047244094491" top="0.74803149606299213" bottom="0.74803149606299213" header="0.31496062992125984" footer="0.31496062992125984"/>
  <pageSetup scale="3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AY18"/>
  <sheetViews>
    <sheetView showGridLines="0" zoomScale="60" zoomScaleNormal="60" workbookViewId="0">
      <selection activeCell="M17" sqref="M17:P17"/>
    </sheetView>
  </sheetViews>
  <sheetFormatPr baseColWidth="10" defaultColWidth="11.5703125" defaultRowHeight="14.25"/>
  <cols>
    <col min="1" max="1" width="1.85546875" style="203" customWidth="1"/>
    <col min="2" max="5" width="4.5703125" style="203" customWidth="1"/>
    <col min="6" max="6" width="23.42578125" style="203" customWidth="1"/>
    <col min="7" max="7" width="13.42578125" style="203" customWidth="1"/>
    <col min="8" max="8" width="7" style="203" customWidth="1"/>
    <col min="9" max="9" width="8.5703125" style="203" customWidth="1"/>
    <col min="10" max="11" width="4.5703125" style="203" customWidth="1"/>
    <col min="12" max="12" width="7.5703125" style="203" customWidth="1"/>
    <col min="13" max="13" width="8" style="203" customWidth="1"/>
    <col min="14" max="16" width="4.5703125" style="203" customWidth="1"/>
    <col min="17" max="17" width="7.140625" style="203" customWidth="1"/>
    <col min="18" max="18" width="7.42578125" style="203" customWidth="1"/>
    <col min="19" max="19" width="7.85546875" style="203" customWidth="1"/>
    <col min="20" max="20" width="4.5703125" style="203" customWidth="1"/>
    <col min="21" max="21" width="3.140625" style="203" customWidth="1"/>
    <col min="22" max="22" width="7.42578125" style="203" customWidth="1"/>
    <col min="23" max="23" width="8.140625" style="203" customWidth="1"/>
    <col min="24" max="24" width="4.5703125" style="203" customWidth="1"/>
    <col min="25" max="25" width="10.5703125" style="203" customWidth="1"/>
    <col min="26" max="26" width="2.5703125" style="203" customWidth="1"/>
    <col min="27" max="28" width="8.42578125" style="203" customWidth="1"/>
    <col min="29" max="31" width="4.5703125" style="203" customWidth="1"/>
    <col min="32" max="32" width="7.140625" style="203" customWidth="1"/>
    <col min="33" max="33" width="8.5703125" style="203" customWidth="1"/>
    <col min="34" max="37" width="4.5703125" style="203" customWidth="1"/>
    <col min="38" max="39" width="11.5703125" style="203"/>
    <col min="40" max="40" width="7.42578125" style="203" customWidth="1"/>
    <col min="41" max="41" width="6.5703125" style="203" customWidth="1"/>
    <col min="42" max="42" width="8.140625" style="203" customWidth="1"/>
    <col min="43" max="43" width="9.140625" style="203" customWidth="1"/>
    <col min="44" max="44" width="11.5703125" style="203"/>
    <col min="45" max="45" width="4.42578125" style="203" customWidth="1"/>
    <col min="46" max="46" width="4.85546875" style="203" customWidth="1"/>
    <col min="47" max="47" width="3.5703125" style="203" customWidth="1"/>
    <col min="48" max="48" width="4.42578125" style="203" customWidth="1"/>
    <col min="49" max="49" width="7.85546875" style="203" customWidth="1"/>
    <col min="50" max="50" width="3.42578125" style="203" customWidth="1"/>
    <col min="51" max="256" width="11.5703125" style="203"/>
    <col min="257" max="257" width="1.85546875" style="203" customWidth="1"/>
    <col min="258" max="261" width="4.5703125" style="203" customWidth="1"/>
    <col min="262" max="262" width="23.42578125" style="203" customWidth="1"/>
    <col min="263" max="263" width="13.42578125" style="203" customWidth="1"/>
    <col min="264" max="264" width="7" style="203" customWidth="1"/>
    <col min="265" max="265" width="8.5703125" style="203" customWidth="1"/>
    <col min="266" max="267" width="4.5703125" style="203" customWidth="1"/>
    <col min="268" max="268" width="7.5703125" style="203" customWidth="1"/>
    <col min="269" max="269" width="8" style="203" customWidth="1"/>
    <col min="270" max="272" width="4.5703125" style="203" customWidth="1"/>
    <col min="273" max="273" width="7.140625" style="203" customWidth="1"/>
    <col min="274" max="274" width="7.42578125" style="203" customWidth="1"/>
    <col min="275" max="275" width="7.85546875" style="203" customWidth="1"/>
    <col min="276" max="276" width="4.5703125" style="203" customWidth="1"/>
    <col min="277" max="277" width="3.140625" style="203" customWidth="1"/>
    <col min="278" max="278" width="7.42578125" style="203" customWidth="1"/>
    <col min="279" max="279" width="8.140625" style="203" customWidth="1"/>
    <col min="280" max="280" width="4.5703125" style="203" customWidth="1"/>
    <col min="281" max="281" width="10.5703125" style="203" customWidth="1"/>
    <col min="282" max="282" width="2.5703125" style="203" customWidth="1"/>
    <col min="283" max="284" width="8.42578125" style="203" customWidth="1"/>
    <col min="285" max="287" width="4.5703125" style="203" customWidth="1"/>
    <col min="288" max="288" width="7.140625" style="203" customWidth="1"/>
    <col min="289" max="289" width="8.5703125" style="203" customWidth="1"/>
    <col min="290" max="293" width="4.5703125" style="203" customWidth="1"/>
    <col min="294" max="295" width="11.5703125" style="203"/>
    <col min="296" max="296" width="7.42578125" style="203" customWidth="1"/>
    <col min="297" max="297" width="6.5703125" style="203" customWidth="1"/>
    <col min="298" max="298" width="8.140625" style="203" customWidth="1"/>
    <col min="299" max="299" width="9.140625" style="203" customWidth="1"/>
    <col min="300" max="300" width="11.5703125" style="203"/>
    <col min="301" max="301" width="4.42578125" style="203" customWidth="1"/>
    <col min="302" max="302" width="4.85546875" style="203" customWidth="1"/>
    <col min="303" max="303" width="3.5703125" style="203" customWidth="1"/>
    <col min="304" max="304" width="4.42578125" style="203" customWidth="1"/>
    <col min="305" max="305" width="7.85546875" style="203" customWidth="1"/>
    <col min="306" max="306" width="3.42578125" style="203" customWidth="1"/>
    <col min="307" max="512" width="11.5703125" style="203"/>
    <col min="513" max="513" width="1.85546875" style="203" customWidth="1"/>
    <col min="514" max="517" width="4.5703125" style="203" customWidth="1"/>
    <col min="518" max="518" width="23.42578125" style="203" customWidth="1"/>
    <col min="519" max="519" width="13.42578125" style="203" customWidth="1"/>
    <col min="520" max="520" width="7" style="203" customWidth="1"/>
    <col min="521" max="521" width="8.5703125" style="203" customWidth="1"/>
    <col min="522" max="523" width="4.5703125" style="203" customWidth="1"/>
    <col min="524" max="524" width="7.5703125" style="203" customWidth="1"/>
    <col min="525" max="525" width="8" style="203" customWidth="1"/>
    <col min="526" max="528" width="4.5703125" style="203" customWidth="1"/>
    <col min="529" max="529" width="7.140625" style="203" customWidth="1"/>
    <col min="530" max="530" width="7.42578125" style="203" customWidth="1"/>
    <col min="531" max="531" width="7.85546875" style="203" customWidth="1"/>
    <col min="532" max="532" width="4.5703125" style="203" customWidth="1"/>
    <col min="533" max="533" width="3.140625" style="203" customWidth="1"/>
    <col min="534" max="534" width="7.42578125" style="203" customWidth="1"/>
    <col min="535" max="535" width="8.140625" style="203" customWidth="1"/>
    <col min="536" max="536" width="4.5703125" style="203" customWidth="1"/>
    <col min="537" max="537" width="10.5703125" style="203" customWidth="1"/>
    <col min="538" max="538" width="2.5703125" style="203" customWidth="1"/>
    <col min="539" max="540" width="8.42578125" style="203" customWidth="1"/>
    <col min="541" max="543" width="4.5703125" style="203" customWidth="1"/>
    <col min="544" max="544" width="7.140625" style="203" customWidth="1"/>
    <col min="545" max="545" width="8.5703125" style="203" customWidth="1"/>
    <col min="546" max="549" width="4.5703125" style="203" customWidth="1"/>
    <col min="550" max="551" width="11.5703125" style="203"/>
    <col min="552" max="552" width="7.42578125" style="203" customWidth="1"/>
    <col min="553" max="553" width="6.5703125" style="203" customWidth="1"/>
    <col min="554" max="554" width="8.140625" style="203" customWidth="1"/>
    <col min="555" max="555" width="9.140625" style="203" customWidth="1"/>
    <col min="556" max="556" width="11.5703125" style="203"/>
    <col min="557" max="557" width="4.42578125" style="203" customWidth="1"/>
    <col min="558" max="558" width="4.85546875" style="203" customWidth="1"/>
    <col min="559" max="559" width="3.5703125" style="203" customWidth="1"/>
    <col min="560" max="560" width="4.42578125" style="203" customWidth="1"/>
    <col min="561" max="561" width="7.85546875" style="203" customWidth="1"/>
    <col min="562" max="562" width="3.42578125" style="203" customWidth="1"/>
    <col min="563" max="768" width="11.5703125" style="203"/>
    <col min="769" max="769" width="1.85546875" style="203" customWidth="1"/>
    <col min="770" max="773" width="4.5703125" style="203" customWidth="1"/>
    <col min="774" max="774" width="23.42578125" style="203" customWidth="1"/>
    <col min="775" max="775" width="13.42578125" style="203" customWidth="1"/>
    <col min="776" max="776" width="7" style="203" customWidth="1"/>
    <col min="777" max="777" width="8.5703125" style="203" customWidth="1"/>
    <col min="778" max="779" width="4.5703125" style="203" customWidth="1"/>
    <col min="780" max="780" width="7.5703125" style="203" customWidth="1"/>
    <col min="781" max="781" width="8" style="203" customWidth="1"/>
    <col min="782" max="784" width="4.5703125" style="203" customWidth="1"/>
    <col min="785" max="785" width="7.140625" style="203" customWidth="1"/>
    <col min="786" max="786" width="7.42578125" style="203" customWidth="1"/>
    <col min="787" max="787" width="7.85546875" style="203" customWidth="1"/>
    <col min="788" max="788" width="4.5703125" style="203" customWidth="1"/>
    <col min="789" max="789" width="3.140625" style="203" customWidth="1"/>
    <col min="790" max="790" width="7.42578125" style="203" customWidth="1"/>
    <col min="791" max="791" width="8.140625" style="203" customWidth="1"/>
    <col min="792" max="792" width="4.5703125" style="203" customWidth="1"/>
    <col min="793" max="793" width="10.5703125" style="203" customWidth="1"/>
    <col min="794" max="794" width="2.5703125" style="203" customWidth="1"/>
    <col min="795" max="796" width="8.42578125" style="203" customWidth="1"/>
    <col min="797" max="799" width="4.5703125" style="203" customWidth="1"/>
    <col min="800" max="800" width="7.140625" style="203" customWidth="1"/>
    <col min="801" max="801" width="8.5703125" style="203" customWidth="1"/>
    <col min="802" max="805" width="4.5703125" style="203" customWidth="1"/>
    <col min="806" max="807" width="11.5703125" style="203"/>
    <col min="808" max="808" width="7.42578125" style="203" customWidth="1"/>
    <col min="809" max="809" width="6.5703125" style="203" customWidth="1"/>
    <col min="810" max="810" width="8.140625" style="203" customWidth="1"/>
    <col min="811" max="811" width="9.140625" style="203" customWidth="1"/>
    <col min="812" max="812" width="11.5703125" style="203"/>
    <col min="813" max="813" width="4.42578125" style="203" customWidth="1"/>
    <col min="814" max="814" width="4.85546875" style="203" customWidth="1"/>
    <col min="815" max="815" width="3.5703125" style="203" customWidth="1"/>
    <col min="816" max="816" width="4.42578125" style="203" customWidth="1"/>
    <col min="817" max="817" width="7.85546875" style="203" customWidth="1"/>
    <col min="818" max="818" width="3.42578125" style="203" customWidth="1"/>
    <col min="819" max="1024" width="11.5703125" style="203"/>
    <col min="1025" max="1025" width="1.85546875" style="203" customWidth="1"/>
    <col min="1026" max="1029" width="4.5703125" style="203" customWidth="1"/>
    <col min="1030" max="1030" width="23.42578125" style="203" customWidth="1"/>
    <col min="1031" max="1031" width="13.42578125" style="203" customWidth="1"/>
    <col min="1032" max="1032" width="7" style="203" customWidth="1"/>
    <col min="1033" max="1033" width="8.5703125" style="203" customWidth="1"/>
    <col min="1034" max="1035" width="4.5703125" style="203" customWidth="1"/>
    <col min="1036" max="1036" width="7.5703125" style="203" customWidth="1"/>
    <col min="1037" max="1037" width="8" style="203" customWidth="1"/>
    <col min="1038" max="1040" width="4.5703125" style="203" customWidth="1"/>
    <col min="1041" max="1041" width="7.140625" style="203" customWidth="1"/>
    <col min="1042" max="1042" width="7.42578125" style="203" customWidth="1"/>
    <col min="1043" max="1043" width="7.85546875" style="203" customWidth="1"/>
    <col min="1044" max="1044" width="4.5703125" style="203" customWidth="1"/>
    <col min="1045" max="1045" width="3.140625" style="203" customWidth="1"/>
    <col min="1046" max="1046" width="7.42578125" style="203" customWidth="1"/>
    <col min="1047" max="1047" width="8.140625" style="203" customWidth="1"/>
    <col min="1048" max="1048" width="4.5703125" style="203" customWidth="1"/>
    <col min="1049" max="1049" width="10.5703125" style="203" customWidth="1"/>
    <col min="1050" max="1050" width="2.5703125" style="203" customWidth="1"/>
    <col min="1051" max="1052" width="8.42578125" style="203" customWidth="1"/>
    <col min="1053" max="1055" width="4.5703125" style="203" customWidth="1"/>
    <col min="1056" max="1056" width="7.140625" style="203" customWidth="1"/>
    <col min="1057" max="1057" width="8.5703125" style="203" customWidth="1"/>
    <col min="1058" max="1061" width="4.5703125" style="203" customWidth="1"/>
    <col min="1062" max="1063" width="11.5703125" style="203"/>
    <col min="1064" max="1064" width="7.42578125" style="203" customWidth="1"/>
    <col min="1065" max="1065" width="6.5703125" style="203" customWidth="1"/>
    <col min="1066" max="1066" width="8.140625" style="203" customWidth="1"/>
    <col min="1067" max="1067" width="9.140625" style="203" customWidth="1"/>
    <col min="1068" max="1068" width="11.5703125" style="203"/>
    <col min="1069" max="1069" width="4.42578125" style="203" customWidth="1"/>
    <col min="1070" max="1070" width="4.85546875" style="203" customWidth="1"/>
    <col min="1071" max="1071" width="3.5703125" style="203" customWidth="1"/>
    <col min="1072" max="1072" width="4.42578125" style="203" customWidth="1"/>
    <col min="1073" max="1073" width="7.85546875" style="203" customWidth="1"/>
    <col min="1074" max="1074" width="3.42578125" style="203" customWidth="1"/>
    <col min="1075" max="1280" width="11.5703125" style="203"/>
    <col min="1281" max="1281" width="1.85546875" style="203" customWidth="1"/>
    <col min="1282" max="1285" width="4.5703125" style="203" customWidth="1"/>
    <col min="1286" max="1286" width="23.42578125" style="203" customWidth="1"/>
    <col min="1287" max="1287" width="13.42578125" style="203" customWidth="1"/>
    <col min="1288" max="1288" width="7" style="203" customWidth="1"/>
    <col min="1289" max="1289" width="8.5703125" style="203" customWidth="1"/>
    <col min="1290" max="1291" width="4.5703125" style="203" customWidth="1"/>
    <col min="1292" max="1292" width="7.5703125" style="203" customWidth="1"/>
    <col min="1293" max="1293" width="8" style="203" customWidth="1"/>
    <col min="1294" max="1296" width="4.5703125" style="203" customWidth="1"/>
    <col min="1297" max="1297" width="7.140625" style="203" customWidth="1"/>
    <col min="1298" max="1298" width="7.42578125" style="203" customWidth="1"/>
    <col min="1299" max="1299" width="7.85546875" style="203" customWidth="1"/>
    <col min="1300" max="1300" width="4.5703125" style="203" customWidth="1"/>
    <col min="1301" max="1301" width="3.140625" style="203" customWidth="1"/>
    <col min="1302" max="1302" width="7.42578125" style="203" customWidth="1"/>
    <col min="1303" max="1303" width="8.140625" style="203" customWidth="1"/>
    <col min="1304" max="1304" width="4.5703125" style="203" customWidth="1"/>
    <col min="1305" max="1305" width="10.5703125" style="203" customWidth="1"/>
    <col min="1306" max="1306" width="2.5703125" style="203" customWidth="1"/>
    <col min="1307" max="1308" width="8.42578125" style="203" customWidth="1"/>
    <col min="1309" max="1311" width="4.5703125" style="203" customWidth="1"/>
    <col min="1312" max="1312" width="7.140625" style="203" customWidth="1"/>
    <col min="1313" max="1313" width="8.5703125" style="203" customWidth="1"/>
    <col min="1314" max="1317" width="4.5703125" style="203" customWidth="1"/>
    <col min="1318" max="1319" width="11.5703125" style="203"/>
    <col min="1320" max="1320" width="7.42578125" style="203" customWidth="1"/>
    <col min="1321" max="1321" width="6.5703125" style="203" customWidth="1"/>
    <col min="1322" max="1322" width="8.140625" style="203" customWidth="1"/>
    <col min="1323" max="1323" width="9.140625" style="203" customWidth="1"/>
    <col min="1324" max="1324" width="11.5703125" style="203"/>
    <col min="1325" max="1325" width="4.42578125" style="203" customWidth="1"/>
    <col min="1326" max="1326" width="4.85546875" style="203" customWidth="1"/>
    <col min="1327" max="1327" width="3.5703125" style="203" customWidth="1"/>
    <col min="1328" max="1328" width="4.42578125" style="203" customWidth="1"/>
    <col min="1329" max="1329" width="7.85546875" style="203" customWidth="1"/>
    <col min="1330" max="1330" width="3.42578125" style="203" customWidth="1"/>
    <col min="1331" max="1536" width="11.5703125" style="203"/>
    <col min="1537" max="1537" width="1.85546875" style="203" customWidth="1"/>
    <col min="1538" max="1541" width="4.5703125" style="203" customWidth="1"/>
    <col min="1542" max="1542" width="23.42578125" style="203" customWidth="1"/>
    <col min="1543" max="1543" width="13.42578125" style="203" customWidth="1"/>
    <col min="1544" max="1544" width="7" style="203" customWidth="1"/>
    <col min="1545" max="1545" width="8.5703125" style="203" customWidth="1"/>
    <col min="1546" max="1547" width="4.5703125" style="203" customWidth="1"/>
    <col min="1548" max="1548" width="7.5703125" style="203" customWidth="1"/>
    <col min="1549" max="1549" width="8" style="203" customWidth="1"/>
    <col min="1550" max="1552" width="4.5703125" style="203" customWidth="1"/>
    <col min="1553" max="1553" width="7.140625" style="203" customWidth="1"/>
    <col min="1554" max="1554" width="7.42578125" style="203" customWidth="1"/>
    <col min="1555" max="1555" width="7.85546875" style="203" customWidth="1"/>
    <col min="1556" max="1556" width="4.5703125" style="203" customWidth="1"/>
    <col min="1557" max="1557" width="3.140625" style="203" customWidth="1"/>
    <col min="1558" max="1558" width="7.42578125" style="203" customWidth="1"/>
    <col min="1559" max="1559" width="8.140625" style="203" customWidth="1"/>
    <col min="1560" max="1560" width="4.5703125" style="203" customWidth="1"/>
    <col min="1561" max="1561" width="10.5703125" style="203" customWidth="1"/>
    <col min="1562" max="1562" width="2.5703125" style="203" customWidth="1"/>
    <col min="1563" max="1564" width="8.42578125" style="203" customWidth="1"/>
    <col min="1565" max="1567" width="4.5703125" style="203" customWidth="1"/>
    <col min="1568" max="1568" width="7.140625" style="203" customWidth="1"/>
    <col min="1569" max="1569" width="8.5703125" style="203" customWidth="1"/>
    <col min="1570" max="1573" width="4.5703125" style="203" customWidth="1"/>
    <col min="1574" max="1575" width="11.5703125" style="203"/>
    <col min="1576" max="1576" width="7.42578125" style="203" customWidth="1"/>
    <col min="1577" max="1577" width="6.5703125" style="203" customWidth="1"/>
    <col min="1578" max="1578" width="8.140625" style="203" customWidth="1"/>
    <col min="1579" max="1579" width="9.140625" style="203" customWidth="1"/>
    <col min="1580" max="1580" width="11.5703125" style="203"/>
    <col min="1581" max="1581" width="4.42578125" style="203" customWidth="1"/>
    <col min="1582" max="1582" width="4.85546875" style="203" customWidth="1"/>
    <col min="1583" max="1583" width="3.5703125" style="203" customWidth="1"/>
    <col min="1584" max="1584" width="4.42578125" style="203" customWidth="1"/>
    <col min="1585" max="1585" width="7.85546875" style="203" customWidth="1"/>
    <col min="1586" max="1586" width="3.42578125" style="203" customWidth="1"/>
    <col min="1587" max="1792" width="11.5703125" style="203"/>
    <col min="1793" max="1793" width="1.85546875" style="203" customWidth="1"/>
    <col min="1794" max="1797" width="4.5703125" style="203" customWidth="1"/>
    <col min="1798" max="1798" width="23.42578125" style="203" customWidth="1"/>
    <col min="1799" max="1799" width="13.42578125" style="203" customWidth="1"/>
    <col min="1800" max="1800" width="7" style="203" customWidth="1"/>
    <col min="1801" max="1801" width="8.5703125" style="203" customWidth="1"/>
    <col min="1802" max="1803" width="4.5703125" style="203" customWidth="1"/>
    <col min="1804" max="1804" width="7.5703125" style="203" customWidth="1"/>
    <col min="1805" max="1805" width="8" style="203" customWidth="1"/>
    <col min="1806" max="1808" width="4.5703125" style="203" customWidth="1"/>
    <col min="1809" max="1809" width="7.140625" style="203" customWidth="1"/>
    <col min="1810" max="1810" width="7.42578125" style="203" customWidth="1"/>
    <col min="1811" max="1811" width="7.85546875" style="203" customWidth="1"/>
    <col min="1812" max="1812" width="4.5703125" style="203" customWidth="1"/>
    <col min="1813" max="1813" width="3.140625" style="203" customWidth="1"/>
    <col min="1814" max="1814" width="7.42578125" style="203" customWidth="1"/>
    <col min="1815" max="1815" width="8.140625" style="203" customWidth="1"/>
    <col min="1816" max="1816" width="4.5703125" style="203" customWidth="1"/>
    <col min="1817" max="1817" width="10.5703125" style="203" customWidth="1"/>
    <col min="1818" max="1818" width="2.5703125" style="203" customWidth="1"/>
    <col min="1819" max="1820" width="8.42578125" style="203" customWidth="1"/>
    <col min="1821" max="1823" width="4.5703125" style="203" customWidth="1"/>
    <col min="1824" max="1824" width="7.140625" style="203" customWidth="1"/>
    <col min="1825" max="1825" width="8.5703125" style="203" customWidth="1"/>
    <col min="1826" max="1829" width="4.5703125" style="203" customWidth="1"/>
    <col min="1830" max="1831" width="11.5703125" style="203"/>
    <col min="1832" max="1832" width="7.42578125" style="203" customWidth="1"/>
    <col min="1833" max="1833" width="6.5703125" style="203" customWidth="1"/>
    <col min="1834" max="1834" width="8.140625" style="203" customWidth="1"/>
    <col min="1835" max="1835" width="9.140625" style="203" customWidth="1"/>
    <col min="1836" max="1836" width="11.5703125" style="203"/>
    <col min="1837" max="1837" width="4.42578125" style="203" customWidth="1"/>
    <col min="1838" max="1838" width="4.85546875" style="203" customWidth="1"/>
    <col min="1839" max="1839" width="3.5703125" style="203" customWidth="1"/>
    <col min="1840" max="1840" width="4.42578125" style="203" customWidth="1"/>
    <col min="1841" max="1841" width="7.85546875" style="203" customWidth="1"/>
    <col min="1842" max="1842" width="3.42578125" style="203" customWidth="1"/>
    <col min="1843" max="2048" width="11.5703125" style="203"/>
    <col min="2049" max="2049" width="1.85546875" style="203" customWidth="1"/>
    <col min="2050" max="2053" width="4.5703125" style="203" customWidth="1"/>
    <col min="2054" max="2054" width="23.42578125" style="203" customWidth="1"/>
    <col min="2055" max="2055" width="13.42578125" style="203" customWidth="1"/>
    <col min="2056" max="2056" width="7" style="203" customWidth="1"/>
    <col min="2057" max="2057" width="8.5703125" style="203" customWidth="1"/>
    <col min="2058" max="2059" width="4.5703125" style="203" customWidth="1"/>
    <col min="2060" max="2060" width="7.5703125" style="203" customWidth="1"/>
    <col min="2061" max="2061" width="8" style="203" customWidth="1"/>
    <col min="2062" max="2064" width="4.5703125" style="203" customWidth="1"/>
    <col min="2065" max="2065" width="7.140625" style="203" customWidth="1"/>
    <col min="2066" max="2066" width="7.42578125" style="203" customWidth="1"/>
    <col min="2067" max="2067" width="7.85546875" style="203" customWidth="1"/>
    <col min="2068" max="2068" width="4.5703125" style="203" customWidth="1"/>
    <col min="2069" max="2069" width="3.140625" style="203" customWidth="1"/>
    <col min="2070" max="2070" width="7.42578125" style="203" customWidth="1"/>
    <col min="2071" max="2071" width="8.140625" style="203" customWidth="1"/>
    <col min="2072" max="2072" width="4.5703125" style="203" customWidth="1"/>
    <col min="2073" max="2073" width="10.5703125" style="203" customWidth="1"/>
    <col min="2074" max="2074" width="2.5703125" style="203" customWidth="1"/>
    <col min="2075" max="2076" width="8.42578125" style="203" customWidth="1"/>
    <col min="2077" max="2079" width="4.5703125" style="203" customWidth="1"/>
    <col min="2080" max="2080" width="7.140625" style="203" customWidth="1"/>
    <col min="2081" max="2081" width="8.5703125" style="203" customWidth="1"/>
    <col min="2082" max="2085" width="4.5703125" style="203" customWidth="1"/>
    <col min="2086" max="2087" width="11.5703125" style="203"/>
    <col min="2088" max="2088" width="7.42578125" style="203" customWidth="1"/>
    <col min="2089" max="2089" width="6.5703125" style="203" customWidth="1"/>
    <col min="2090" max="2090" width="8.140625" style="203" customWidth="1"/>
    <col min="2091" max="2091" width="9.140625" style="203" customWidth="1"/>
    <col min="2092" max="2092" width="11.5703125" style="203"/>
    <col min="2093" max="2093" width="4.42578125" style="203" customWidth="1"/>
    <col min="2094" max="2094" width="4.85546875" style="203" customWidth="1"/>
    <col min="2095" max="2095" width="3.5703125" style="203" customWidth="1"/>
    <col min="2096" max="2096" width="4.42578125" style="203" customWidth="1"/>
    <col min="2097" max="2097" width="7.85546875" style="203" customWidth="1"/>
    <col min="2098" max="2098" width="3.42578125" style="203" customWidth="1"/>
    <col min="2099" max="2304" width="11.5703125" style="203"/>
    <col min="2305" max="2305" width="1.85546875" style="203" customWidth="1"/>
    <col min="2306" max="2309" width="4.5703125" style="203" customWidth="1"/>
    <col min="2310" max="2310" width="23.42578125" style="203" customWidth="1"/>
    <col min="2311" max="2311" width="13.42578125" style="203" customWidth="1"/>
    <col min="2312" max="2312" width="7" style="203" customWidth="1"/>
    <col min="2313" max="2313" width="8.5703125" style="203" customWidth="1"/>
    <col min="2314" max="2315" width="4.5703125" style="203" customWidth="1"/>
    <col min="2316" max="2316" width="7.5703125" style="203" customWidth="1"/>
    <col min="2317" max="2317" width="8" style="203" customWidth="1"/>
    <col min="2318" max="2320" width="4.5703125" style="203" customWidth="1"/>
    <col min="2321" max="2321" width="7.140625" style="203" customWidth="1"/>
    <col min="2322" max="2322" width="7.42578125" style="203" customWidth="1"/>
    <col min="2323" max="2323" width="7.85546875" style="203" customWidth="1"/>
    <col min="2324" max="2324" width="4.5703125" style="203" customWidth="1"/>
    <col min="2325" max="2325" width="3.140625" style="203" customWidth="1"/>
    <col min="2326" max="2326" width="7.42578125" style="203" customWidth="1"/>
    <col min="2327" max="2327" width="8.140625" style="203" customWidth="1"/>
    <col min="2328" max="2328" width="4.5703125" style="203" customWidth="1"/>
    <col min="2329" max="2329" width="10.5703125" style="203" customWidth="1"/>
    <col min="2330" max="2330" width="2.5703125" style="203" customWidth="1"/>
    <col min="2331" max="2332" width="8.42578125" style="203" customWidth="1"/>
    <col min="2333" max="2335" width="4.5703125" style="203" customWidth="1"/>
    <col min="2336" max="2336" width="7.140625" style="203" customWidth="1"/>
    <col min="2337" max="2337" width="8.5703125" style="203" customWidth="1"/>
    <col min="2338" max="2341" width="4.5703125" style="203" customWidth="1"/>
    <col min="2342" max="2343" width="11.5703125" style="203"/>
    <col min="2344" max="2344" width="7.42578125" style="203" customWidth="1"/>
    <col min="2345" max="2345" width="6.5703125" style="203" customWidth="1"/>
    <col min="2346" max="2346" width="8.140625" style="203" customWidth="1"/>
    <col min="2347" max="2347" width="9.140625" style="203" customWidth="1"/>
    <col min="2348" max="2348" width="11.5703125" style="203"/>
    <col min="2349" max="2349" width="4.42578125" style="203" customWidth="1"/>
    <col min="2350" max="2350" width="4.85546875" style="203" customWidth="1"/>
    <col min="2351" max="2351" width="3.5703125" style="203" customWidth="1"/>
    <col min="2352" max="2352" width="4.42578125" style="203" customWidth="1"/>
    <col min="2353" max="2353" width="7.85546875" style="203" customWidth="1"/>
    <col min="2354" max="2354" width="3.42578125" style="203" customWidth="1"/>
    <col min="2355" max="2560" width="11.5703125" style="203"/>
    <col min="2561" max="2561" width="1.85546875" style="203" customWidth="1"/>
    <col min="2562" max="2565" width="4.5703125" style="203" customWidth="1"/>
    <col min="2566" max="2566" width="23.42578125" style="203" customWidth="1"/>
    <col min="2567" max="2567" width="13.42578125" style="203" customWidth="1"/>
    <col min="2568" max="2568" width="7" style="203" customWidth="1"/>
    <col min="2569" max="2569" width="8.5703125" style="203" customWidth="1"/>
    <col min="2570" max="2571" width="4.5703125" style="203" customWidth="1"/>
    <col min="2572" max="2572" width="7.5703125" style="203" customWidth="1"/>
    <col min="2573" max="2573" width="8" style="203" customWidth="1"/>
    <col min="2574" max="2576" width="4.5703125" style="203" customWidth="1"/>
    <col min="2577" max="2577" width="7.140625" style="203" customWidth="1"/>
    <col min="2578" max="2578" width="7.42578125" style="203" customWidth="1"/>
    <col min="2579" max="2579" width="7.85546875" style="203" customWidth="1"/>
    <col min="2580" max="2580" width="4.5703125" style="203" customWidth="1"/>
    <col min="2581" max="2581" width="3.140625" style="203" customWidth="1"/>
    <col min="2582" max="2582" width="7.42578125" style="203" customWidth="1"/>
    <col min="2583" max="2583" width="8.140625" style="203" customWidth="1"/>
    <col min="2584" max="2584" width="4.5703125" style="203" customWidth="1"/>
    <col min="2585" max="2585" width="10.5703125" style="203" customWidth="1"/>
    <col min="2586" max="2586" width="2.5703125" style="203" customWidth="1"/>
    <col min="2587" max="2588" width="8.42578125" style="203" customWidth="1"/>
    <col min="2589" max="2591" width="4.5703125" style="203" customWidth="1"/>
    <col min="2592" max="2592" width="7.140625" style="203" customWidth="1"/>
    <col min="2593" max="2593" width="8.5703125" style="203" customWidth="1"/>
    <col min="2594" max="2597" width="4.5703125" style="203" customWidth="1"/>
    <col min="2598" max="2599" width="11.5703125" style="203"/>
    <col min="2600" max="2600" width="7.42578125" style="203" customWidth="1"/>
    <col min="2601" max="2601" width="6.5703125" style="203" customWidth="1"/>
    <col min="2602" max="2602" width="8.140625" style="203" customWidth="1"/>
    <col min="2603" max="2603" width="9.140625" style="203" customWidth="1"/>
    <col min="2604" max="2604" width="11.5703125" style="203"/>
    <col min="2605" max="2605" width="4.42578125" style="203" customWidth="1"/>
    <col min="2606" max="2606" width="4.85546875" style="203" customWidth="1"/>
    <col min="2607" max="2607" width="3.5703125" style="203" customWidth="1"/>
    <col min="2608" max="2608" width="4.42578125" style="203" customWidth="1"/>
    <col min="2609" max="2609" width="7.85546875" style="203" customWidth="1"/>
    <col min="2610" max="2610" width="3.42578125" style="203" customWidth="1"/>
    <col min="2611" max="2816" width="11.5703125" style="203"/>
    <col min="2817" max="2817" width="1.85546875" style="203" customWidth="1"/>
    <col min="2818" max="2821" width="4.5703125" style="203" customWidth="1"/>
    <col min="2822" max="2822" width="23.42578125" style="203" customWidth="1"/>
    <col min="2823" max="2823" width="13.42578125" style="203" customWidth="1"/>
    <col min="2824" max="2824" width="7" style="203" customWidth="1"/>
    <col min="2825" max="2825" width="8.5703125" style="203" customWidth="1"/>
    <col min="2826" max="2827" width="4.5703125" style="203" customWidth="1"/>
    <col min="2828" max="2828" width="7.5703125" style="203" customWidth="1"/>
    <col min="2829" max="2829" width="8" style="203" customWidth="1"/>
    <col min="2830" max="2832" width="4.5703125" style="203" customWidth="1"/>
    <col min="2833" max="2833" width="7.140625" style="203" customWidth="1"/>
    <col min="2834" max="2834" width="7.42578125" style="203" customWidth="1"/>
    <col min="2835" max="2835" width="7.85546875" style="203" customWidth="1"/>
    <col min="2836" max="2836" width="4.5703125" style="203" customWidth="1"/>
    <col min="2837" max="2837" width="3.140625" style="203" customWidth="1"/>
    <col min="2838" max="2838" width="7.42578125" style="203" customWidth="1"/>
    <col min="2839" max="2839" width="8.140625" style="203" customWidth="1"/>
    <col min="2840" max="2840" width="4.5703125" style="203" customWidth="1"/>
    <col min="2841" max="2841" width="10.5703125" style="203" customWidth="1"/>
    <col min="2842" max="2842" width="2.5703125" style="203" customWidth="1"/>
    <col min="2843" max="2844" width="8.42578125" style="203" customWidth="1"/>
    <col min="2845" max="2847" width="4.5703125" style="203" customWidth="1"/>
    <col min="2848" max="2848" width="7.140625" style="203" customWidth="1"/>
    <col min="2849" max="2849" width="8.5703125" style="203" customWidth="1"/>
    <col min="2850" max="2853" width="4.5703125" style="203" customWidth="1"/>
    <col min="2854" max="2855" width="11.5703125" style="203"/>
    <col min="2856" max="2856" width="7.42578125" style="203" customWidth="1"/>
    <col min="2857" max="2857" width="6.5703125" style="203" customWidth="1"/>
    <col min="2858" max="2858" width="8.140625" style="203" customWidth="1"/>
    <col min="2859" max="2859" width="9.140625" style="203" customWidth="1"/>
    <col min="2860" max="2860" width="11.5703125" style="203"/>
    <col min="2861" max="2861" width="4.42578125" style="203" customWidth="1"/>
    <col min="2862" max="2862" width="4.85546875" style="203" customWidth="1"/>
    <col min="2863" max="2863" width="3.5703125" style="203" customWidth="1"/>
    <col min="2864" max="2864" width="4.42578125" style="203" customWidth="1"/>
    <col min="2865" max="2865" width="7.85546875" style="203" customWidth="1"/>
    <col min="2866" max="2866" width="3.42578125" style="203" customWidth="1"/>
    <col min="2867" max="3072" width="11.5703125" style="203"/>
    <col min="3073" max="3073" width="1.85546875" style="203" customWidth="1"/>
    <col min="3074" max="3077" width="4.5703125" style="203" customWidth="1"/>
    <col min="3078" max="3078" width="23.42578125" style="203" customWidth="1"/>
    <col min="3079" max="3079" width="13.42578125" style="203" customWidth="1"/>
    <col min="3080" max="3080" width="7" style="203" customWidth="1"/>
    <col min="3081" max="3081" width="8.5703125" style="203" customWidth="1"/>
    <col min="3082" max="3083" width="4.5703125" style="203" customWidth="1"/>
    <col min="3084" max="3084" width="7.5703125" style="203" customWidth="1"/>
    <col min="3085" max="3085" width="8" style="203" customWidth="1"/>
    <col min="3086" max="3088" width="4.5703125" style="203" customWidth="1"/>
    <col min="3089" max="3089" width="7.140625" style="203" customWidth="1"/>
    <col min="3090" max="3090" width="7.42578125" style="203" customWidth="1"/>
    <col min="3091" max="3091" width="7.85546875" style="203" customWidth="1"/>
    <col min="3092" max="3092" width="4.5703125" style="203" customWidth="1"/>
    <col min="3093" max="3093" width="3.140625" style="203" customWidth="1"/>
    <col min="3094" max="3094" width="7.42578125" style="203" customWidth="1"/>
    <col min="3095" max="3095" width="8.140625" style="203" customWidth="1"/>
    <col min="3096" max="3096" width="4.5703125" style="203" customWidth="1"/>
    <col min="3097" max="3097" width="10.5703125" style="203" customWidth="1"/>
    <col min="3098" max="3098" width="2.5703125" style="203" customWidth="1"/>
    <col min="3099" max="3100" width="8.42578125" style="203" customWidth="1"/>
    <col min="3101" max="3103" width="4.5703125" style="203" customWidth="1"/>
    <col min="3104" max="3104" width="7.140625" style="203" customWidth="1"/>
    <col min="3105" max="3105" width="8.5703125" style="203" customWidth="1"/>
    <col min="3106" max="3109" width="4.5703125" style="203" customWidth="1"/>
    <col min="3110" max="3111" width="11.5703125" style="203"/>
    <col min="3112" max="3112" width="7.42578125" style="203" customWidth="1"/>
    <col min="3113" max="3113" width="6.5703125" style="203" customWidth="1"/>
    <col min="3114" max="3114" width="8.140625" style="203" customWidth="1"/>
    <col min="3115" max="3115" width="9.140625" style="203" customWidth="1"/>
    <col min="3116" max="3116" width="11.5703125" style="203"/>
    <col min="3117" max="3117" width="4.42578125" style="203" customWidth="1"/>
    <col min="3118" max="3118" width="4.85546875" style="203" customWidth="1"/>
    <col min="3119" max="3119" width="3.5703125" style="203" customWidth="1"/>
    <col min="3120" max="3120" width="4.42578125" style="203" customWidth="1"/>
    <col min="3121" max="3121" width="7.85546875" style="203" customWidth="1"/>
    <col min="3122" max="3122" width="3.42578125" style="203" customWidth="1"/>
    <col min="3123" max="3328" width="11.5703125" style="203"/>
    <col min="3329" max="3329" width="1.85546875" style="203" customWidth="1"/>
    <col min="3330" max="3333" width="4.5703125" style="203" customWidth="1"/>
    <col min="3334" max="3334" width="23.42578125" style="203" customWidth="1"/>
    <col min="3335" max="3335" width="13.42578125" style="203" customWidth="1"/>
    <col min="3336" max="3336" width="7" style="203" customWidth="1"/>
    <col min="3337" max="3337" width="8.5703125" style="203" customWidth="1"/>
    <col min="3338" max="3339" width="4.5703125" style="203" customWidth="1"/>
    <col min="3340" max="3340" width="7.5703125" style="203" customWidth="1"/>
    <col min="3341" max="3341" width="8" style="203" customWidth="1"/>
    <col min="3342" max="3344" width="4.5703125" style="203" customWidth="1"/>
    <col min="3345" max="3345" width="7.140625" style="203" customWidth="1"/>
    <col min="3346" max="3346" width="7.42578125" style="203" customWidth="1"/>
    <col min="3347" max="3347" width="7.85546875" style="203" customWidth="1"/>
    <col min="3348" max="3348" width="4.5703125" style="203" customWidth="1"/>
    <col min="3349" max="3349" width="3.140625" style="203" customWidth="1"/>
    <col min="3350" max="3350" width="7.42578125" style="203" customWidth="1"/>
    <col min="3351" max="3351" width="8.140625" style="203" customWidth="1"/>
    <col min="3352" max="3352" width="4.5703125" style="203" customWidth="1"/>
    <col min="3353" max="3353" width="10.5703125" style="203" customWidth="1"/>
    <col min="3354" max="3354" width="2.5703125" style="203" customWidth="1"/>
    <col min="3355" max="3356" width="8.42578125" style="203" customWidth="1"/>
    <col min="3357" max="3359" width="4.5703125" style="203" customWidth="1"/>
    <col min="3360" max="3360" width="7.140625" style="203" customWidth="1"/>
    <col min="3361" max="3361" width="8.5703125" style="203" customWidth="1"/>
    <col min="3362" max="3365" width="4.5703125" style="203" customWidth="1"/>
    <col min="3366" max="3367" width="11.5703125" style="203"/>
    <col min="3368" max="3368" width="7.42578125" style="203" customWidth="1"/>
    <col min="3369" max="3369" width="6.5703125" style="203" customWidth="1"/>
    <col min="3370" max="3370" width="8.140625" style="203" customWidth="1"/>
    <col min="3371" max="3371" width="9.140625" style="203" customWidth="1"/>
    <col min="3372" max="3372" width="11.5703125" style="203"/>
    <col min="3373" max="3373" width="4.42578125" style="203" customWidth="1"/>
    <col min="3374" max="3374" width="4.85546875" style="203" customWidth="1"/>
    <col min="3375" max="3375" width="3.5703125" style="203" customWidth="1"/>
    <col min="3376" max="3376" width="4.42578125" style="203" customWidth="1"/>
    <col min="3377" max="3377" width="7.85546875" style="203" customWidth="1"/>
    <col min="3378" max="3378" width="3.42578125" style="203" customWidth="1"/>
    <col min="3379" max="3584" width="11.5703125" style="203"/>
    <col min="3585" max="3585" width="1.85546875" style="203" customWidth="1"/>
    <col min="3586" max="3589" width="4.5703125" style="203" customWidth="1"/>
    <col min="3590" max="3590" width="23.42578125" style="203" customWidth="1"/>
    <col min="3591" max="3591" width="13.42578125" style="203" customWidth="1"/>
    <col min="3592" max="3592" width="7" style="203" customWidth="1"/>
    <col min="3593" max="3593" width="8.5703125" style="203" customWidth="1"/>
    <col min="3594" max="3595" width="4.5703125" style="203" customWidth="1"/>
    <col min="3596" max="3596" width="7.5703125" style="203" customWidth="1"/>
    <col min="3597" max="3597" width="8" style="203" customWidth="1"/>
    <col min="3598" max="3600" width="4.5703125" style="203" customWidth="1"/>
    <col min="3601" max="3601" width="7.140625" style="203" customWidth="1"/>
    <col min="3602" max="3602" width="7.42578125" style="203" customWidth="1"/>
    <col min="3603" max="3603" width="7.85546875" style="203" customWidth="1"/>
    <col min="3604" max="3604" width="4.5703125" style="203" customWidth="1"/>
    <col min="3605" max="3605" width="3.140625" style="203" customWidth="1"/>
    <col min="3606" max="3606" width="7.42578125" style="203" customWidth="1"/>
    <col min="3607" max="3607" width="8.140625" style="203" customWidth="1"/>
    <col min="3608" max="3608" width="4.5703125" style="203" customWidth="1"/>
    <col min="3609" max="3609" width="10.5703125" style="203" customWidth="1"/>
    <col min="3610" max="3610" width="2.5703125" style="203" customWidth="1"/>
    <col min="3611" max="3612" width="8.42578125" style="203" customWidth="1"/>
    <col min="3613" max="3615" width="4.5703125" style="203" customWidth="1"/>
    <col min="3616" max="3616" width="7.140625" style="203" customWidth="1"/>
    <col min="3617" max="3617" width="8.5703125" style="203" customWidth="1"/>
    <col min="3618" max="3621" width="4.5703125" style="203" customWidth="1"/>
    <col min="3622" max="3623" width="11.5703125" style="203"/>
    <col min="3624" max="3624" width="7.42578125" style="203" customWidth="1"/>
    <col min="3625" max="3625" width="6.5703125" style="203" customWidth="1"/>
    <col min="3626" max="3626" width="8.140625" style="203" customWidth="1"/>
    <col min="3627" max="3627" width="9.140625" style="203" customWidth="1"/>
    <col min="3628" max="3628" width="11.5703125" style="203"/>
    <col min="3629" max="3629" width="4.42578125" style="203" customWidth="1"/>
    <col min="3630" max="3630" width="4.85546875" style="203" customWidth="1"/>
    <col min="3631" max="3631" width="3.5703125" style="203" customWidth="1"/>
    <col min="3632" max="3632" width="4.42578125" style="203" customWidth="1"/>
    <col min="3633" max="3633" width="7.85546875" style="203" customWidth="1"/>
    <col min="3634" max="3634" width="3.42578125" style="203" customWidth="1"/>
    <col min="3635" max="3840" width="11.5703125" style="203"/>
    <col min="3841" max="3841" width="1.85546875" style="203" customWidth="1"/>
    <col min="3842" max="3845" width="4.5703125" style="203" customWidth="1"/>
    <col min="3846" max="3846" width="23.42578125" style="203" customWidth="1"/>
    <col min="3847" max="3847" width="13.42578125" style="203" customWidth="1"/>
    <col min="3848" max="3848" width="7" style="203" customWidth="1"/>
    <col min="3849" max="3849" width="8.5703125" style="203" customWidth="1"/>
    <col min="3850" max="3851" width="4.5703125" style="203" customWidth="1"/>
    <col min="3852" max="3852" width="7.5703125" style="203" customWidth="1"/>
    <col min="3853" max="3853" width="8" style="203" customWidth="1"/>
    <col min="3854" max="3856" width="4.5703125" style="203" customWidth="1"/>
    <col min="3857" max="3857" width="7.140625" style="203" customWidth="1"/>
    <col min="3858" max="3858" width="7.42578125" style="203" customWidth="1"/>
    <col min="3859" max="3859" width="7.85546875" style="203" customWidth="1"/>
    <col min="3860" max="3860" width="4.5703125" style="203" customWidth="1"/>
    <col min="3861" max="3861" width="3.140625" style="203" customWidth="1"/>
    <col min="3862" max="3862" width="7.42578125" style="203" customWidth="1"/>
    <col min="3863" max="3863" width="8.140625" style="203" customWidth="1"/>
    <col min="3864" max="3864" width="4.5703125" style="203" customWidth="1"/>
    <col min="3865" max="3865" width="10.5703125" style="203" customWidth="1"/>
    <col min="3866" max="3866" width="2.5703125" style="203" customWidth="1"/>
    <col min="3867" max="3868" width="8.42578125" style="203" customWidth="1"/>
    <col min="3869" max="3871" width="4.5703125" style="203" customWidth="1"/>
    <col min="3872" max="3872" width="7.140625" style="203" customWidth="1"/>
    <col min="3873" max="3873" width="8.5703125" style="203" customWidth="1"/>
    <col min="3874" max="3877" width="4.5703125" style="203" customWidth="1"/>
    <col min="3878" max="3879" width="11.5703125" style="203"/>
    <col min="3880" max="3880" width="7.42578125" style="203" customWidth="1"/>
    <col min="3881" max="3881" width="6.5703125" style="203" customWidth="1"/>
    <col min="3882" max="3882" width="8.140625" style="203" customWidth="1"/>
    <col min="3883" max="3883" width="9.140625" style="203" customWidth="1"/>
    <col min="3884" max="3884" width="11.5703125" style="203"/>
    <col min="3885" max="3885" width="4.42578125" style="203" customWidth="1"/>
    <col min="3886" max="3886" width="4.85546875" style="203" customWidth="1"/>
    <col min="3887" max="3887" width="3.5703125" style="203" customWidth="1"/>
    <col min="3888" max="3888" width="4.42578125" style="203" customWidth="1"/>
    <col min="3889" max="3889" width="7.85546875" style="203" customWidth="1"/>
    <col min="3890" max="3890" width="3.42578125" style="203" customWidth="1"/>
    <col min="3891" max="4096" width="11.5703125" style="203"/>
    <col min="4097" max="4097" width="1.85546875" style="203" customWidth="1"/>
    <col min="4098" max="4101" width="4.5703125" style="203" customWidth="1"/>
    <col min="4102" max="4102" width="23.42578125" style="203" customWidth="1"/>
    <col min="4103" max="4103" width="13.42578125" style="203" customWidth="1"/>
    <col min="4104" max="4104" width="7" style="203" customWidth="1"/>
    <col min="4105" max="4105" width="8.5703125" style="203" customWidth="1"/>
    <col min="4106" max="4107" width="4.5703125" style="203" customWidth="1"/>
    <col min="4108" max="4108" width="7.5703125" style="203" customWidth="1"/>
    <col min="4109" max="4109" width="8" style="203" customWidth="1"/>
    <col min="4110" max="4112" width="4.5703125" style="203" customWidth="1"/>
    <col min="4113" max="4113" width="7.140625" style="203" customWidth="1"/>
    <col min="4114" max="4114" width="7.42578125" style="203" customWidth="1"/>
    <col min="4115" max="4115" width="7.85546875" style="203" customWidth="1"/>
    <col min="4116" max="4116" width="4.5703125" style="203" customWidth="1"/>
    <col min="4117" max="4117" width="3.140625" style="203" customWidth="1"/>
    <col min="4118" max="4118" width="7.42578125" style="203" customWidth="1"/>
    <col min="4119" max="4119" width="8.140625" style="203" customWidth="1"/>
    <col min="4120" max="4120" width="4.5703125" style="203" customWidth="1"/>
    <col min="4121" max="4121" width="10.5703125" style="203" customWidth="1"/>
    <col min="4122" max="4122" width="2.5703125" style="203" customWidth="1"/>
    <col min="4123" max="4124" width="8.42578125" style="203" customWidth="1"/>
    <col min="4125" max="4127" width="4.5703125" style="203" customWidth="1"/>
    <col min="4128" max="4128" width="7.140625" style="203" customWidth="1"/>
    <col min="4129" max="4129" width="8.5703125" style="203" customWidth="1"/>
    <col min="4130" max="4133" width="4.5703125" style="203" customWidth="1"/>
    <col min="4134" max="4135" width="11.5703125" style="203"/>
    <col min="4136" max="4136" width="7.42578125" style="203" customWidth="1"/>
    <col min="4137" max="4137" width="6.5703125" style="203" customWidth="1"/>
    <col min="4138" max="4138" width="8.140625" style="203" customWidth="1"/>
    <col min="4139" max="4139" width="9.140625" style="203" customWidth="1"/>
    <col min="4140" max="4140" width="11.5703125" style="203"/>
    <col min="4141" max="4141" width="4.42578125" style="203" customWidth="1"/>
    <col min="4142" max="4142" width="4.85546875" style="203" customWidth="1"/>
    <col min="4143" max="4143" width="3.5703125" style="203" customWidth="1"/>
    <col min="4144" max="4144" width="4.42578125" style="203" customWidth="1"/>
    <col min="4145" max="4145" width="7.85546875" style="203" customWidth="1"/>
    <col min="4146" max="4146" width="3.42578125" style="203" customWidth="1"/>
    <col min="4147" max="4352" width="11.5703125" style="203"/>
    <col min="4353" max="4353" width="1.85546875" style="203" customWidth="1"/>
    <col min="4354" max="4357" width="4.5703125" style="203" customWidth="1"/>
    <col min="4358" max="4358" width="23.42578125" style="203" customWidth="1"/>
    <col min="4359" max="4359" width="13.42578125" style="203" customWidth="1"/>
    <col min="4360" max="4360" width="7" style="203" customWidth="1"/>
    <col min="4361" max="4361" width="8.5703125" style="203" customWidth="1"/>
    <col min="4362" max="4363" width="4.5703125" style="203" customWidth="1"/>
    <col min="4364" max="4364" width="7.5703125" style="203" customWidth="1"/>
    <col min="4365" max="4365" width="8" style="203" customWidth="1"/>
    <col min="4366" max="4368" width="4.5703125" style="203" customWidth="1"/>
    <col min="4369" max="4369" width="7.140625" style="203" customWidth="1"/>
    <col min="4370" max="4370" width="7.42578125" style="203" customWidth="1"/>
    <col min="4371" max="4371" width="7.85546875" style="203" customWidth="1"/>
    <col min="4372" max="4372" width="4.5703125" style="203" customWidth="1"/>
    <col min="4373" max="4373" width="3.140625" style="203" customWidth="1"/>
    <col min="4374" max="4374" width="7.42578125" style="203" customWidth="1"/>
    <col min="4375" max="4375" width="8.140625" style="203" customWidth="1"/>
    <col min="4376" max="4376" width="4.5703125" style="203" customWidth="1"/>
    <col min="4377" max="4377" width="10.5703125" style="203" customWidth="1"/>
    <col min="4378" max="4378" width="2.5703125" style="203" customWidth="1"/>
    <col min="4379" max="4380" width="8.42578125" style="203" customWidth="1"/>
    <col min="4381" max="4383" width="4.5703125" style="203" customWidth="1"/>
    <col min="4384" max="4384" width="7.140625" style="203" customWidth="1"/>
    <col min="4385" max="4385" width="8.5703125" style="203" customWidth="1"/>
    <col min="4386" max="4389" width="4.5703125" style="203" customWidth="1"/>
    <col min="4390" max="4391" width="11.5703125" style="203"/>
    <col min="4392" max="4392" width="7.42578125" style="203" customWidth="1"/>
    <col min="4393" max="4393" width="6.5703125" style="203" customWidth="1"/>
    <col min="4394" max="4394" width="8.140625" style="203" customWidth="1"/>
    <col min="4395" max="4395" width="9.140625" style="203" customWidth="1"/>
    <col min="4396" max="4396" width="11.5703125" style="203"/>
    <col min="4397" max="4397" width="4.42578125" style="203" customWidth="1"/>
    <col min="4398" max="4398" width="4.85546875" style="203" customWidth="1"/>
    <col min="4399" max="4399" width="3.5703125" style="203" customWidth="1"/>
    <col min="4400" max="4400" width="4.42578125" style="203" customWidth="1"/>
    <col min="4401" max="4401" width="7.85546875" style="203" customWidth="1"/>
    <col min="4402" max="4402" width="3.42578125" style="203" customWidth="1"/>
    <col min="4403" max="4608" width="11.5703125" style="203"/>
    <col min="4609" max="4609" width="1.85546875" style="203" customWidth="1"/>
    <col min="4610" max="4613" width="4.5703125" style="203" customWidth="1"/>
    <col min="4614" max="4614" width="23.42578125" style="203" customWidth="1"/>
    <col min="4615" max="4615" width="13.42578125" style="203" customWidth="1"/>
    <col min="4616" max="4616" width="7" style="203" customWidth="1"/>
    <col min="4617" max="4617" width="8.5703125" style="203" customWidth="1"/>
    <col min="4618" max="4619" width="4.5703125" style="203" customWidth="1"/>
    <col min="4620" max="4620" width="7.5703125" style="203" customWidth="1"/>
    <col min="4621" max="4621" width="8" style="203" customWidth="1"/>
    <col min="4622" max="4624" width="4.5703125" style="203" customWidth="1"/>
    <col min="4625" max="4625" width="7.140625" style="203" customWidth="1"/>
    <col min="4626" max="4626" width="7.42578125" style="203" customWidth="1"/>
    <col min="4627" max="4627" width="7.85546875" style="203" customWidth="1"/>
    <col min="4628" max="4628" width="4.5703125" style="203" customWidth="1"/>
    <col min="4629" max="4629" width="3.140625" style="203" customWidth="1"/>
    <col min="4630" max="4630" width="7.42578125" style="203" customWidth="1"/>
    <col min="4631" max="4631" width="8.140625" style="203" customWidth="1"/>
    <col min="4632" max="4632" width="4.5703125" style="203" customWidth="1"/>
    <col min="4633" max="4633" width="10.5703125" style="203" customWidth="1"/>
    <col min="4634" max="4634" width="2.5703125" style="203" customWidth="1"/>
    <col min="4635" max="4636" width="8.42578125" style="203" customWidth="1"/>
    <col min="4637" max="4639" width="4.5703125" style="203" customWidth="1"/>
    <col min="4640" max="4640" width="7.140625" style="203" customWidth="1"/>
    <col min="4641" max="4641" width="8.5703125" style="203" customWidth="1"/>
    <col min="4642" max="4645" width="4.5703125" style="203" customWidth="1"/>
    <col min="4646" max="4647" width="11.5703125" style="203"/>
    <col min="4648" max="4648" width="7.42578125" style="203" customWidth="1"/>
    <col min="4649" max="4649" width="6.5703125" style="203" customWidth="1"/>
    <col min="4650" max="4650" width="8.140625" style="203" customWidth="1"/>
    <col min="4651" max="4651" width="9.140625" style="203" customWidth="1"/>
    <col min="4652" max="4652" width="11.5703125" style="203"/>
    <col min="4653" max="4653" width="4.42578125" style="203" customWidth="1"/>
    <col min="4654" max="4654" width="4.85546875" style="203" customWidth="1"/>
    <col min="4655" max="4655" width="3.5703125" style="203" customWidth="1"/>
    <col min="4656" max="4656" width="4.42578125" style="203" customWidth="1"/>
    <col min="4657" max="4657" width="7.85546875" style="203" customWidth="1"/>
    <col min="4658" max="4658" width="3.42578125" style="203" customWidth="1"/>
    <col min="4659" max="4864" width="11.5703125" style="203"/>
    <col min="4865" max="4865" width="1.85546875" style="203" customWidth="1"/>
    <col min="4866" max="4869" width="4.5703125" style="203" customWidth="1"/>
    <col min="4870" max="4870" width="23.42578125" style="203" customWidth="1"/>
    <col min="4871" max="4871" width="13.42578125" style="203" customWidth="1"/>
    <col min="4872" max="4872" width="7" style="203" customWidth="1"/>
    <col min="4873" max="4873" width="8.5703125" style="203" customWidth="1"/>
    <col min="4874" max="4875" width="4.5703125" style="203" customWidth="1"/>
    <col min="4876" max="4876" width="7.5703125" style="203" customWidth="1"/>
    <col min="4877" max="4877" width="8" style="203" customWidth="1"/>
    <col min="4878" max="4880" width="4.5703125" style="203" customWidth="1"/>
    <col min="4881" max="4881" width="7.140625" style="203" customWidth="1"/>
    <col min="4882" max="4882" width="7.42578125" style="203" customWidth="1"/>
    <col min="4883" max="4883" width="7.85546875" style="203" customWidth="1"/>
    <col min="4884" max="4884" width="4.5703125" style="203" customWidth="1"/>
    <col min="4885" max="4885" width="3.140625" style="203" customWidth="1"/>
    <col min="4886" max="4886" width="7.42578125" style="203" customWidth="1"/>
    <col min="4887" max="4887" width="8.140625" style="203" customWidth="1"/>
    <col min="4888" max="4888" width="4.5703125" style="203" customWidth="1"/>
    <col min="4889" max="4889" width="10.5703125" style="203" customWidth="1"/>
    <col min="4890" max="4890" width="2.5703125" style="203" customWidth="1"/>
    <col min="4891" max="4892" width="8.42578125" style="203" customWidth="1"/>
    <col min="4893" max="4895" width="4.5703125" style="203" customWidth="1"/>
    <col min="4896" max="4896" width="7.140625" style="203" customWidth="1"/>
    <col min="4897" max="4897" width="8.5703125" style="203" customWidth="1"/>
    <col min="4898" max="4901" width="4.5703125" style="203" customWidth="1"/>
    <col min="4902" max="4903" width="11.5703125" style="203"/>
    <col min="4904" max="4904" width="7.42578125" style="203" customWidth="1"/>
    <col min="4905" max="4905" width="6.5703125" style="203" customWidth="1"/>
    <col min="4906" max="4906" width="8.140625" style="203" customWidth="1"/>
    <col min="4907" max="4907" width="9.140625" style="203" customWidth="1"/>
    <col min="4908" max="4908" width="11.5703125" style="203"/>
    <col min="4909" max="4909" width="4.42578125" style="203" customWidth="1"/>
    <col min="4910" max="4910" width="4.85546875" style="203" customWidth="1"/>
    <col min="4911" max="4911" width="3.5703125" style="203" customWidth="1"/>
    <col min="4912" max="4912" width="4.42578125" style="203" customWidth="1"/>
    <col min="4913" max="4913" width="7.85546875" style="203" customWidth="1"/>
    <col min="4914" max="4914" width="3.42578125" style="203" customWidth="1"/>
    <col min="4915" max="5120" width="11.5703125" style="203"/>
    <col min="5121" max="5121" width="1.85546875" style="203" customWidth="1"/>
    <col min="5122" max="5125" width="4.5703125" style="203" customWidth="1"/>
    <col min="5126" max="5126" width="23.42578125" style="203" customWidth="1"/>
    <col min="5127" max="5127" width="13.42578125" style="203" customWidth="1"/>
    <col min="5128" max="5128" width="7" style="203" customWidth="1"/>
    <col min="5129" max="5129" width="8.5703125" style="203" customWidth="1"/>
    <col min="5130" max="5131" width="4.5703125" style="203" customWidth="1"/>
    <col min="5132" max="5132" width="7.5703125" style="203" customWidth="1"/>
    <col min="5133" max="5133" width="8" style="203" customWidth="1"/>
    <col min="5134" max="5136" width="4.5703125" style="203" customWidth="1"/>
    <col min="5137" max="5137" width="7.140625" style="203" customWidth="1"/>
    <col min="5138" max="5138" width="7.42578125" style="203" customWidth="1"/>
    <col min="5139" max="5139" width="7.85546875" style="203" customWidth="1"/>
    <col min="5140" max="5140" width="4.5703125" style="203" customWidth="1"/>
    <col min="5141" max="5141" width="3.140625" style="203" customWidth="1"/>
    <col min="5142" max="5142" width="7.42578125" style="203" customWidth="1"/>
    <col min="5143" max="5143" width="8.140625" style="203" customWidth="1"/>
    <col min="5144" max="5144" width="4.5703125" style="203" customWidth="1"/>
    <col min="5145" max="5145" width="10.5703125" style="203" customWidth="1"/>
    <col min="5146" max="5146" width="2.5703125" style="203" customWidth="1"/>
    <col min="5147" max="5148" width="8.42578125" style="203" customWidth="1"/>
    <col min="5149" max="5151" width="4.5703125" style="203" customWidth="1"/>
    <col min="5152" max="5152" width="7.140625" style="203" customWidth="1"/>
    <col min="5153" max="5153" width="8.5703125" style="203" customWidth="1"/>
    <col min="5154" max="5157" width="4.5703125" style="203" customWidth="1"/>
    <col min="5158" max="5159" width="11.5703125" style="203"/>
    <col min="5160" max="5160" width="7.42578125" style="203" customWidth="1"/>
    <col min="5161" max="5161" width="6.5703125" style="203" customWidth="1"/>
    <col min="5162" max="5162" width="8.140625" style="203" customWidth="1"/>
    <col min="5163" max="5163" width="9.140625" style="203" customWidth="1"/>
    <col min="5164" max="5164" width="11.5703125" style="203"/>
    <col min="5165" max="5165" width="4.42578125" style="203" customWidth="1"/>
    <col min="5166" max="5166" width="4.85546875" style="203" customWidth="1"/>
    <col min="5167" max="5167" width="3.5703125" style="203" customWidth="1"/>
    <col min="5168" max="5168" width="4.42578125" style="203" customWidth="1"/>
    <col min="5169" max="5169" width="7.85546875" style="203" customWidth="1"/>
    <col min="5170" max="5170" width="3.42578125" style="203" customWidth="1"/>
    <col min="5171" max="5376" width="11.5703125" style="203"/>
    <col min="5377" max="5377" width="1.85546875" style="203" customWidth="1"/>
    <col min="5378" max="5381" width="4.5703125" style="203" customWidth="1"/>
    <col min="5382" max="5382" width="23.42578125" style="203" customWidth="1"/>
    <col min="5383" max="5383" width="13.42578125" style="203" customWidth="1"/>
    <col min="5384" max="5384" width="7" style="203" customWidth="1"/>
    <col min="5385" max="5385" width="8.5703125" style="203" customWidth="1"/>
    <col min="5386" max="5387" width="4.5703125" style="203" customWidth="1"/>
    <col min="5388" max="5388" width="7.5703125" style="203" customWidth="1"/>
    <col min="5389" max="5389" width="8" style="203" customWidth="1"/>
    <col min="5390" max="5392" width="4.5703125" style="203" customWidth="1"/>
    <col min="5393" max="5393" width="7.140625" style="203" customWidth="1"/>
    <col min="5394" max="5394" width="7.42578125" style="203" customWidth="1"/>
    <col min="5395" max="5395" width="7.85546875" style="203" customWidth="1"/>
    <col min="5396" max="5396" width="4.5703125" style="203" customWidth="1"/>
    <col min="5397" max="5397" width="3.140625" style="203" customWidth="1"/>
    <col min="5398" max="5398" width="7.42578125" style="203" customWidth="1"/>
    <col min="5399" max="5399" width="8.140625" style="203" customWidth="1"/>
    <col min="5400" max="5400" width="4.5703125" style="203" customWidth="1"/>
    <col min="5401" max="5401" width="10.5703125" style="203" customWidth="1"/>
    <col min="5402" max="5402" width="2.5703125" style="203" customWidth="1"/>
    <col min="5403" max="5404" width="8.42578125" style="203" customWidth="1"/>
    <col min="5405" max="5407" width="4.5703125" style="203" customWidth="1"/>
    <col min="5408" max="5408" width="7.140625" style="203" customWidth="1"/>
    <col min="5409" max="5409" width="8.5703125" style="203" customWidth="1"/>
    <col min="5410" max="5413" width="4.5703125" style="203" customWidth="1"/>
    <col min="5414" max="5415" width="11.5703125" style="203"/>
    <col min="5416" max="5416" width="7.42578125" style="203" customWidth="1"/>
    <col min="5417" max="5417" width="6.5703125" style="203" customWidth="1"/>
    <col min="5418" max="5418" width="8.140625" style="203" customWidth="1"/>
    <col min="5419" max="5419" width="9.140625" style="203" customWidth="1"/>
    <col min="5420" max="5420" width="11.5703125" style="203"/>
    <col min="5421" max="5421" width="4.42578125" style="203" customWidth="1"/>
    <col min="5422" max="5422" width="4.85546875" style="203" customWidth="1"/>
    <col min="5423" max="5423" width="3.5703125" style="203" customWidth="1"/>
    <col min="5424" max="5424" width="4.42578125" style="203" customWidth="1"/>
    <col min="5425" max="5425" width="7.85546875" style="203" customWidth="1"/>
    <col min="5426" max="5426" width="3.42578125" style="203" customWidth="1"/>
    <col min="5427" max="5632" width="11.5703125" style="203"/>
    <col min="5633" max="5633" width="1.85546875" style="203" customWidth="1"/>
    <col min="5634" max="5637" width="4.5703125" style="203" customWidth="1"/>
    <col min="5638" max="5638" width="23.42578125" style="203" customWidth="1"/>
    <col min="5639" max="5639" width="13.42578125" style="203" customWidth="1"/>
    <col min="5640" max="5640" width="7" style="203" customWidth="1"/>
    <col min="5641" max="5641" width="8.5703125" style="203" customWidth="1"/>
    <col min="5642" max="5643" width="4.5703125" style="203" customWidth="1"/>
    <col min="5644" max="5644" width="7.5703125" style="203" customWidth="1"/>
    <col min="5645" max="5645" width="8" style="203" customWidth="1"/>
    <col min="5646" max="5648" width="4.5703125" style="203" customWidth="1"/>
    <col min="5649" max="5649" width="7.140625" style="203" customWidth="1"/>
    <col min="5650" max="5650" width="7.42578125" style="203" customWidth="1"/>
    <col min="5651" max="5651" width="7.85546875" style="203" customWidth="1"/>
    <col min="5652" max="5652" width="4.5703125" style="203" customWidth="1"/>
    <col min="5653" max="5653" width="3.140625" style="203" customWidth="1"/>
    <col min="5654" max="5654" width="7.42578125" style="203" customWidth="1"/>
    <col min="5655" max="5655" width="8.140625" style="203" customWidth="1"/>
    <col min="5656" max="5656" width="4.5703125" style="203" customWidth="1"/>
    <col min="5657" max="5657" width="10.5703125" style="203" customWidth="1"/>
    <col min="5658" max="5658" width="2.5703125" style="203" customWidth="1"/>
    <col min="5659" max="5660" width="8.42578125" style="203" customWidth="1"/>
    <col min="5661" max="5663" width="4.5703125" style="203" customWidth="1"/>
    <col min="5664" max="5664" width="7.140625" style="203" customWidth="1"/>
    <col min="5665" max="5665" width="8.5703125" style="203" customWidth="1"/>
    <col min="5666" max="5669" width="4.5703125" style="203" customWidth="1"/>
    <col min="5670" max="5671" width="11.5703125" style="203"/>
    <col min="5672" max="5672" width="7.42578125" style="203" customWidth="1"/>
    <col min="5673" max="5673" width="6.5703125" style="203" customWidth="1"/>
    <col min="5674" max="5674" width="8.140625" style="203" customWidth="1"/>
    <col min="5675" max="5675" width="9.140625" style="203" customWidth="1"/>
    <col min="5676" max="5676" width="11.5703125" style="203"/>
    <col min="5677" max="5677" width="4.42578125" style="203" customWidth="1"/>
    <col min="5678" max="5678" width="4.85546875" style="203" customWidth="1"/>
    <col min="5679" max="5679" width="3.5703125" style="203" customWidth="1"/>
    <col min="5680" max="5680" width="4.42578125" style="203" customWidth="1"/>
    <col min="5681" max="5681" width="7.85546875" style="203" customWidth="1"/>
    <col min="5682" max="5682" width="3.42578125" style="203" customWidth="1"/>
    <col min="5683" max="5888" width="11.5703125" style="203"/>
    <col min="5889" max="5889" width="1.85546875" style="203" customWidth="1"/>
    <col min="5890" max="5893" width="4.5703125" style="203" customWidth="1"/>
    <col min="5894" max="5894" width="23.42578125" style="203" customWidth="1"/>
    <col min="5895" max="5895" width="13.42578125" style="203" customWidth="1"/>
    <col min="5896" max="5896" width="7" style="203" customWidth="1"/>
    <col min="5897" max="5897" width="8.5703125" style="203" customWidth="1"/>
    <col min="5898" max="5899" width="4.5703125" style="203" customWidth="1"/>
    <col min="5900" max="5900" width="7.5703125" style="203" customWidth="1"/>
    <col min="5901" max="5901" width="8" style="203" customWidth="1"/>
    <col min="5902" max="5904" width="4.5703125" style="203" customWidth="1"/>
    <col min="5905" max="5905" width="7.140625" style="203" customWidth="1"/>
    <col min="5906" max="5906" width="7.42578125" style="203" customWidth="1"/>
    <col min="5907" max="5907" width="7.85546875" style="203" customWidth="1"/>
    <col min="5908" max="5908" width="4.5703125" style="203" customWidth="1"/>
    <col min="5909" max="5909" width="3.140625" style="203" customWidth="1"/>
    <col min="5910" max="5910" width="7.42578125" style="203" customWidth="1"/>
    <col min="5911" max="5911" width="8.140625" style="203" customWidth="1"/>
    <col min="5912" max="5912" width="4.5703125" style="203" customWidth="1"/>
    <col min="5913" max="5913" width="10.5703125" style="203" customWidth="1"/>
    <col min="5914" max="5914" width="2.5703125" style="203" customWidth="1"/>
    <col min="5915" max="5916" width="8.42578125" style="203" customWidth="1"/>
    <col min="5917" max="5919" width="4.5703125" style="203" customWidth="1"/>
    <col min="5920" max="5920" width="7.140625" style="203" customWidth="1"/>
    <col min="5921" max="5921" width="8.5703125" style="203" customWidth="1"/>
    <col min="5922" max="5925" width="4.5703125" style="203" customWidth="1"/>
    <col min="5926" max="5927" width="11.5703125" style="203"/>
    <col min="5928" max="5928" width="7.42578125" style="203" customWidth="1"/>
    <col min="5929" max="5929" width="6.5703125" style="203" customWidth="1"/>
    <col min="5930" max="5930" width="8.140625" style="203" customWidth="1"/>
    <col min="5931" max="5931" width="9.140625" style="203" customWidth="1"/>
    <col min="5932" max="5932" width="11.5703125" style="203"/>
    <col min="5933" max="5933" width="4.42578125" style="203" customWidth="1"/>
    <col min="5934" max="5934" width="4.85546875" style="203" customWidth="1"/>
    <col min="5935" max="5935" width="3.5703125" style="203" customWidth="1"/>
    <col min="5936" max="5936" width="4.42578125" style="203" customWidth="1"/>
    <col min="5937" max="5937" width="7.85546875" style="203" customWidth="1"/>
    <col min="5938" max="5938" width="3.42578125" style="203" customWidth="1"/>
    <col min="5939" max="6144" width="11.5703125" style="203"/>
    <col min="6145" max="6145" width="1.85546875" style="203" customWidth="1"/>
    <col min="6146" max="6149" width="4.5703125" style="203" customWidth="1"/>
    <col min="6150" max="6150" width="23.42578125" style="203" customWidth="1"/>
    <col min="6151" max="6151" width="13.42578125" style="203" customWidth="1"/>
    <col min="6152" max="6152" width="7" style="203" customWidth="1"/>
    <col min="6153" max="6153" width="8.5703125" style="203" customWidth="1"/>
    <col min="6154" max="6155" width="4.5703125" style="203" customWidth="1"/>
    <col min="6156" max="6156" width="7.5703125" style="203" customWidth="1"/>
    <col min="6157" max="6157" width="8" style="203" customWidth="1"/>
    <col min="6158" max="6160" width="4.5703125" style="203" customWidth="1"/>
    <col min="6161" max="6161" width="7.140625" style="203" customWidth="1"/>
    <col min="6162" max="6162" width="7.42578125" style="203" customWidth="1"/>
    <col min="6163" max="6163" width="7.85546875" style="203" customWidth="1"/>
    <col min="6164" max="6164" width="4.5703125" style="203" customWidth="1"/>
    <col min="6165" max="6165" width="3.140625" style="203" customWidth="1"/>
    <col min="6166" max="6166" width="7.42578125" style="203" customWidth="1"/>
    <col min="6167" max="6167" width="8.140625" style="203" customWidth="1"/>
    <col min="6168" max="6168" width="4.5703125" style="203" customWidth="1"/>
    <col min="6169" max="6169" width="10.5703125" style="203" customWidth="1"/>
    <col min="6170" max="6170" width="2.5703125" style="203" customWidth="1"/>
    <col min="6171" max="6172" width="8.42578125" style="203" customWidth="1"/>
    <col min="6173" max="6175" width="4.5703125" style="203" customWidth="1"/>
    <col min="6176" max="6176" width="7.140625" style="203" customWidth="1"/>
    <col min="6177" max="6177" width="8.5703125" style="203" customWidth="1"/>
    <col min="6178" max="6181" width="4.5703125" style="203" customWidth="1"/>
    <col min="6182" max="6183" width="11.5703125" style="203"/>
    <col min="6184" max="6184" width="7.42578125" style="203" customWidth="1"/>
    <col min="6185" max="6185" width="6.5703125" style="203" customWidth="1"/>
    <col min="6186" max="6186" width="8.140625" style="203" customWidth="1"/>
    <col min="6187" max="6187" width="9.140625" style="203" customWidth="1"/>
    <col min="6188" max="6188" width="11.5703125" style="203"/>
    <col min="6189" max="6189" width="4.42578125" style="203" customWidth="1"/>
    <col min="6190" max="6190" width="4.85546875" style="203" customWidth="1"/>
    <col min="6191" max="6191" width="3.5703125" style="203" customWidth="1"/>
    <col min="6192" max="6192" width="4.42578125" style="203" customWidth="1"/>
    <col min="6193" max="6193" width="7.85546875" style="203" customWidth="1"/>
    <col min="6194" max="6194" width="3.42578125" style="203" customWidth="1"/>
    <col min="6195" max="6400" width="11.5703125" style="203"/>
    <col min="6401" max="6401" width="1.85546875" style="203" customWidth="1"/>
    <col min="6402" max="6405" width="4.5703125" style="203" customWidth="1"/>
    <col min="6406" max="6406" width="23.42578125" style="203" customWidth="1"/>
    <col min="6407" max="6407" width="13.42578125" style="203" customWidth="1"/>
    <col min="6408" max="6408" width="7" style="203" customWidth="1"/>
    <col min="6409" max="6409" width="8.5703125" style="203" customWidth="1"/>
    <col min="6410" max="6411" width="4.5703125" style="203" customWidth="1"/>
    <col min="6412" max="6412" width="7.5703125" style="203" customWidth="1"/>
    <col min="6413" max="6413" width="8" style="203" customWidth="1"/>
    <col min="6414" max="6416" width="4.5703125" style="203" customWidth="1"/>
    <col min="6417" max="6417" width="7.140625" style="203" customWidth="1"/>
    <col min="6418" max="6418" width="7.42578125" style="203" customWidth="1"/>
    <col min="6419" max="6419" width="7.85546875" style="203" customWidth="1"/>
    <col min="6420" max="6420" width="4.5703125" style="203" customWidth="1"/>
    <col min="6421" max="6421" width="3.140625" style="203" customWidth="1"/>
    <col min="6422" max="6422" width="7.42578125" style="203" customWidth="1"/>
    <col min="6423" max="6423" width="8.140625" style="203" customWidth="1"/>
    <col min="6424" max="6424" width="4.5703125" style="203" customWidth="1"/>
    <col min="6425" max="6425" width="10.5703125" style="203" customWidth="1"/>
    <col min="6426" max="6426" width="2.5703125" style="203" customWidth="1"/>
    <col min="6427" max="6428" width="8.42578125" style="203" customWidth="1"/>
    <col min="6429" max="6431" width="4.5703125" style="203" customWidth="1"/>
    <col min="6432" max="6432" width="7.140625" style="203" customWidth="1"/>
    <col min="6433" max="6433" width="8.5703125" style="203" customWidth="1"/>
    <col min="6434" max="6437" width="4.5703125" style="203" customWidth="1"/>
    <col min="6438" max="6439" width="11.5703125" style="203"/>
    <col min="6440" max="6440" width="7.42578125" style="203" customWidth="1"/>
    <col min="6441" max="6441" width="6.5703125" style="203" customWidth="1"/>
    <col min="6442" max="6442" width="8.140625" style="203" customWidth="1"/>
    <col min="6443" max="6443" width="9.140625" style="203" customWidth="1"/>
    <col min="6444" max="6444" width="11.5703125" style="203"/>
    <col min="6445" max="6445" width="4.42578125" style="203" customWidth="1"/>
    <col min="6446" max="6446" width="4.85546875" style="203" customWidth="1"/>
    <col min="6447" max="6447" width="3.5703125" style="203" customWidth="1"/>
    <col min="6448" max="6448" width="4.42578125" style="203" customWidth="1"/>
    <col min="6449" max="6449" width="7.85546875" style="203" customWidth="1"/>
    <col min="6450" max="6450" width="3.42578125" style="203" customWidth="1"/>
    <col min="6451" max="6656" width="11.5703125" style="203"/>
    <col min="6657" max="6657" width="1.85546875" style="203" customWidth="1"/>
    <col min="6658" max="6661" width="4.5703125" style="203" customWidth="1"/>
    <col min="6662" max="6662" width="23.42578125" style="203" customWidth="1"/>
    <col min="6663" max="6663" width="13.42578125" style="203" customWidth="1"/>
    <col min="6664" max="6664" width="7" style="203" customWidth="1"/>
    <col min="6665" max="6665" width="8.5703125" style="203" customWidth="1"/>
    <col min="6666" max="6667" width="4.5703125" style="203" customWidth="1"/>
    <col min="6668" max="6668" width="7.5703125" style="203" customWidth="1"/>
    <col min="6669" max="6669" width="8" style="203" customWidth="1"/>
    <col min="6670" max="6672" width="4.5703125" style="203" customWidth="1"/>
    <col min="6673" max="6673" width="7.140625" style="203" customWidth="1"/>
    <col min="6674" max="6674" width="7.42578125" style="203" customWidth="1"/>
    <col min="6675" max="6675" width="7.85546875" style="203" customWidth="1"/>
    <col min="6676" max="6676" width="4.5703125" style="203" customWidth="1"/>
    <col min="6677" max="6677" width="3.140625" style="203" customWidth="1"/>
    <col min="6678" max="6678" width="7.42578125" style="203" customWidth="1"/>
    <col min="6679" max="6679" width="8.140625" style="203" customWidth="1"/>
    <col min="6680" max="6680" width="4.5703125" style="203" customWidth="1"/>
    <col min="6681" max="6681" width="10.5703125" style="203" customWidth="1"/>
    <col min="6682" max="6682" width="2.5703125" style="203" customWidth="1"/>
    <col min="6683" max="6684" width="8.42578125" style="203" customWidth="1"/>
    <col min="6685" max="6687" width="4.5703125" style="203" customWidth="1"/>
    <col min="6688" max="6688" width="7.140625" style="203" customWidth="1"/>
    <col min="6689" max="6689" width="8.5703125" style="203" customWidth="1"/>
    <col min="6690" max="6693" width="4.5703125" style="203" customWidth="1"/>
    <col min="6694" max="6695" width="11.5703125" style="203"/>
    <col min="6696" max="6696" width="7.42578125" style="203" customWidth="1"/>
    <col min="6697" max="6697" width="6.5703125" style="203" customWidth="1"/>
    <col min="6698" max="6698" width="8.140625" style="203" customWidth="1"/>
    <col min="6699" max="6699" width="9.140625" style="203" customWidth="1"/>
    <col min="6700" max="6700" width="11.5703125" style="203"/>
    <col min="6701" max="6701" width="4.42578125" style="203" customWidth="1"/>
    <col min="6702" max="6702" width="4.85546875" style="203" customWidth="1"/>
    <col min="6703" max="6703" width="3.5703125" style="203" customWidth="1"/>
    <col min="6704" max="6704" width="4.42578125" style="203" customWidth="1"/>
    <col min="6705" max="6705" width="7.85546875" style="203" customWidth="1"/>
    <col min="6706" max="6706" width="3.42578125" style="203" customWidth="1"/>
    <col min="6707" max="6912" width="11.5703125" style="203"/>
    <col min="6913" max="6913" width="1.85546875" style="203" customWidth="1"/>
    <col min="6914" max="6917" width="4.5703125" style="203" customWidth="1"/>
    <col min="6918" max="6918" width="23.42578125" style="203" customWidth="1"/>
    <col min="6919" max="6919" width="13.42578125" style="203" customWidth="1"/>
    <col min="6920" max="6920" width="7" style="203" customWidth="1"/>
    <col min="6921" max="6921" width="8.5703125" style="203" customWidth="1"/>
    <col min="6922" max="6923" width="4.5703125" style="203" customWidth="1"/>
    <col min="6924" max="6924" width="7.5703125" style="203" customWidth="1"/>
    <col min="6925" max="6925" width="8" style="203" customWidth="1"/>
    <col min="6926" max="6928" width="4.5703125" style="203" customWidth="1"/>
    <col min="6929" max="6929" width="7.140625" style="203" customWidth="1"/>
    <col min="6930" max="6930" width="7.42578125" style="203" customWidth="1"/>
    <col min="6931" max="6931" width="7.85546875" style="203" customWidth="1"/>
    <col min="6932" max="6932" width="4.5703125" style="203" customWidth="1"/>
    <col min="6933" max="6933" width="3.140625" style="203" customWidth="1"/>
    <col min="6934" max="6934" width="7.42578125" style="203" customWidth="1"/>
    <col min="6935" max="6935" width="8.140625" style="203" customWidth="1"/>
    <col min="6936" max="6936" width="4.5703125" style="203" customWidth="1"/>
    <col min="6937" max="6937" width="10.5703125" style="203" customWidth="1"/>
    <col min="6938" max="6938" width="2.5703125" style="203" customWidth="1"/>
    <col min="6939" max="6940" width="8.42578125" style="203" customWidth="1"/>
    <col min="6941" max="6943" width="4.5703125" style="203" customWidth="1"/>
    <col min="6944" max="6944" width="7.140625" style="203" customWidth="1"/>
    <col min="6945" max="6945" width="8.5703125" style="203" customWidth="1"/>
    <col min="6946" max="6949" width="4.5703125" style="203" customWidth="1"/>
    <col min="6950" max="6951" width="11.5703125" style="203"/>
    <col min="6952" max="6952" width="7.42578125" style="203" customWidth="1"/>
    <col min="6953" max="6953" width="6.5703125" style="203" customWidth="1"/>
    <col min="6954" max="6954" width="8.140625" style="203" customWidth="1"/>
    <col min="6955" max="6955" width="9.140625" style="203" customWidth="1"/>
    <col min="6956" max="6956" width="11.5703125" style="203"/>
    <col min="6957" max="6957" width="4.42578125" style="203" customWidth="1"/>
    <col min="6958" max="6958" width="4.85546875" style="203" customWidth="1"/>
    <col min="6959" max="6959" width="3.5703125" style="203" customWidth="1"/>
    <col min="6960" max="6960" width="4.42578125" style="203" customWidth="1"/>
    <col min="6961" max="6961" width="7.85546875" style="203" customWidth="1"/>
    <col min="6962" max="6962" width="3.42578125" style="203" customWidth="1"/>
    <col min="6963" max="7168" width="11.5703125" style="203"/>
    <col min="7169" max="7169" width="1.85546875" style="203" customWidth="1"/>
    <col min="7170" max="7173" width="4.5703125" style="203" customWidth="1"/>
    <col min="7174" max="7174" width="23.42578125" style="203" customWidth="1"/>
    <col min="7175" max="7175" width="13.42578125" style="203" customWidth="1"/>
    <col min="7176" max="7176" width="7" style="203" customWidth="1"/>
    <col min="7177" max="7177" width="8.5703125" style="203" customWidth="1"/>
    <col min="7178" max="7179" width="4.5703125" style="203" customWidth="1"/>
    <col min="7180" max="7180" width="7.5703125" style="203" customWidth="1"/>
    <col min="7181" max="7181" width="8" style="203" customWidth="1"/>
    <col min="7182" max="7184" width="4.5703125" style="203" customWidth="1"/>
    <col min="7185" max="7185" width="7.140625" style="203" customWidth="1"/>
    <col min="7186" max="7186" width="7.42578125" style="203" customWidth="1"/>
    <col min="7187" max="7187" width="7.85546875" style="203" customWidth="1"/>
    <col min="7188" max="7188" width="4.5703125" style="203" customWidth="1"/>
    <col min="7189" max="7189" width="3.140625" style="203" customWidth="1"/>
    <col min="7190" max="7190" width="7.42578125" style="203" customWidth="1"/>
    <col min="7191" max="7191" width="8.140625" style="203" customWidth="1"/>
    <col min="7192" max="7192" width="4.5703125" style="203" customWidth="1"/>
    <col min="7193" max="7193" width="10.5703125" style="203" customWidth="1"/>
    <col min="7194" max="7194" width="2.5703125" style="203" customWidth="1"/>
    <col min="7195" max="7196" width="8.42578125" style="203" customWidth="1"/>
    <col min="7197" max="7199" width="4.5703125" style="203" customWidth="1"/>
    <col min="7200" max="7200" width="7.140625" style="203" customWidth="1"/>
    <col min="7201" max="7201" width="8.5703125" style="203" customWidth="1"/>
    <col min="7202" max="7205" width="4.5703125" style="203" customWidth="1"/>
    <col min="7206" max="7207" width="11.5703125" style="203"/>
    <col min="7208" max="7208" width="7.42578125" style="203" customWidth="1"/>
    <col min="7209" max="7209" width="6.5703125" style="203" customWidth="1"/>
    <col min="7210" max="7210" width="8.140625" style="203" customWidth="1"/>
    <col min="7211" max="7211" width="9.140625" style="203" customWidth="1"/>
    <col min="7212" max="7212" width="11.5703125" style="203"/>
    <col min="7213" max="7213" width="4.42578125" style="203" customWidth="1"/>
    <col min="7214" max="7214" width="4.85546875" style="203" customWidth="1"/>
    <col min="7215" max="7215" width="3.5703125" style="203" customWidth="1"/>
    <col min="7216" max="7216" width="4.42578125" style="203" customWidth="1"/>
    <col min="7217" max="7217" width="7.85546875" style="203" customWidth="1"/>
    <col min="7218" max="7218" width="3.42578125" style="203" customWidth="1"/>
    <col min="7219" max="7424" width="11.5703125" style="203"/>
    <col min="7425" max="7425" width="1.85546875" style="203" customWidth="1"/>
    <col min="7426" max="7429" width="4.5703125" style="203" customWidth="1"/>
    <col min="7430" max="7430" width="23.42578125" style="203" customWidth="1"/>
    <col min="7431" max="7431" width="13.42578125" style="203" customWidth="1"/>
    <col min="7432" max="7432" width="7" style="203" customWidth="1"/>
    <col min="7433" max="7433" width="8.5703125" style="203" customWidth="1"/>
    <col min="7434" max="7435" width="4.5703125" style="203" customWidth="1"/>
    <col min="7436" max="7436" width="7.5703125" style="203" customWidth="1"/>
    <col min="7437" max="7437" width="8" style="203" customWidth="1"/>
    <col min="7438" max="7440" width="4.5703125" style="203" customWidth="1"/>
    <col min="7441" max="7441" width="7.140625" style="203" customWidth="1"/>
    <col min="7442" max="7442" width="7.42578125" style="203" customWidth="1"/>
    <col min="7443" max="7443" width="7.85546875" style="203" customWidth="1"/>
    <col min="7444" max="7444" width="4.5703125" style="203" customWidth="1"/>
    <col min="7445" max="7445" width="3.140625" style="203" customWidth="1"/>
    <col min="7446" max="7446" width="7.42578125" style="203" customWidth="1"/>
    <col min="7447" max="7447" width="8.140625" style="203" customWidth="1"/>
    <col min="7448" max="7448" width="4.5703125" style="203" customWidth="1"/>
    <col min="7449" max="7449" width="10.5703125" style="203" customWidth="1"/>
    <col min="7450" max="7450" width="2.5703125" style="203" customWidth="1"/>
    <col min="7451" max="7452" width="8.42578125" style="203" customWidth="1"/>
    <col min="7453" max="7455" width="4.5703125" style="203" customWidth="1"/>
    <col min="7456" max="7456" width="7.140625" style="203" customWidth="1"/>
    <col min="7457" max="7457" width="8.5703125" style="203" customWidth="1"/>
    <col min="7458" max="7461" width="4.5703125" style="203" customWidth="1"/>
    <col min="7462" max="7463" width="11.5703125" style="203"/>
    <col min="7464" max="7464" width="7.42578125" style="203" customWidth="1"/>
    <col min="7465" max="7465" width="6.5703125" style="203" customWidth="1"/>
    <col min="7466" max="7466" width="8.140625" style="203" customWidth="1"/>
    <col min="7467" max="7467" width="9.140625" style="203" customWidth="1"/>
    <col min="7468" max="7468" width="11.5703125" style="203"/>
    <col min="7469" max="7469" width="4.42578125" style="203" customWidth="1"/>
    <col min="7470" max="7470" width="4.85546875" style="203" customWidth="1"/>
    <col min="7471" max="7471" width="3.5703125" style="203" customWidth="1"/>
    <col min="7472" max="7472" width="4.42578125" style="203" customWidth="1"/>
    <col min="7473" max="7473" width="7.85546875" style="203" customWidth="1"/>
    <col min="7474" max="7474" width="3.42578125" style="203" customWidth="1"/>
    <col min="7475" max="7680" width="11.5703125" style="203"/>
    <col min="7681" max="7681" width="1.85546875" style="203" customWidth="1"/>
    <col min="7682" max="7685" width="4.5703125" style="203" customWidth="1"/>
    <col min="7686" max="7686" width="23.42578125" style="203" customWidth="1"/>
    <col min="7687" max="7687" width="13.42578125" style="203" customWidth="1"/>
    <col min="7688" max="7688" width="7" style="203" customWidth="1"/>
    <col min="7689" max="7689" width="8.5703125" style="203" customWidth="1"/>
    <col min="7690" max="7691" width="4.5703125" style="203" customWidth="1"/>
    <col min="7692" max="7692" width="7.5703125" style="203" customWidth="1"/>
    <col min="7693" max="7693" width="8" style="203" customWidth="1"/>
    <col min="7694" max="7696" width="4.5703125" style="203" customWidth="1"/>
    <col min="7697" max="7697" width="7.140625" style="203" customWidth="1"/>
    <col min="7698" max="7698" width="7.42578125" style="203" customWidth="1"/>
    <col min="7699" max="7699" width="7.85546875" style="203" customWidth="1"/>
    <col min="7700" max="7700" width="4.5703125" style="203" customWidth="1"/>
    <col min="7701" max="7701" width="3.140625" style="203" customWidth="1"/>
    <col min="7702" max="7702" width="7.42578125" style="203" customWidth="1"/>
    <col min="7703" max="7703" width="8.140625" style="203" customWidth="1"/>
    <col min="7704" max="7704" width="4.5703125" style="203" customWidth="1"/>
    <col min="7705" max="7705" width="10.5703125" style="203" customWidth="1"/>
    <col min="7706" max="7706" width="2.5703125" style="203" customWidth="1"/>
    <col min="7707" max="7708" width="8.42578125" style="203" customWidth="1"/>
    <col min="7709" max="7711" width="4.5703125" style="203" customWidth="1"/>
    <col min="7712" max="7712" width="7.140625" style="203" customWidth="1"/>
    <col min="7713" max="7713" width="8.5703125" style="203" customWidth="1"/>
    <col min="7714" max="7717" width="4.5703125" style="203" customWidth="1"/>
    <col min="7718" max="7719" width="11.5703125" style="203"/>
    <col min="7720" max="7720" width="7.42578125" style="203" customWidth="1"/>
    <col min="7721" max="7721" width="6.5703125" style="203" customWidth="1"/>
    <col min="7722" max="7722" width="8.140625" style="203" customWidth="1"/>
    <col min="7723" max="7723" width="9.140625" style="203" customWidth="1"/>
    <col min="7724" max="7724" width="11.5703125" style="203"/>
    <col min="7725" max="7725" width="4.42578125" style="203" customWidth="1"/>
    <col min="7726" max="7726" width="4.85546875" style="203" customWidth="1"/>
    <col min="7727" max="7727" width="3.5703125" style="203" customWidth="1"/>
    <col min="7728" max="7728" width="4.42578125" style="203" customWidth="1"/>
    <col min="7729" max="7729" width="7.85546875" style="203" customWidth="1"/>
    <col min="7730" max="7730" width="3.42578125" style="203" customWidth="1"/>
    <col min="7731" max="7936" width="11.5703125" style="203"/>
    <col min="7937" max="7937" width="1.85546875" style="203" customWidth="1"/>
    <col min="7938" max="7941" width="4.5703125" style="203" customWidth="1"/>
    <col min="7942" max="7942" width="23.42578125" style="203" customWidth="1"/>
    <col min="7943" max="7943" width="13.42578125" style="203" customWidth="1"/>
    <col min="7944" max="7944" width="7" style="203" customWidth="1"/>
    <col min="7945" max="7945" width="8.5703125" style="203" customWidth="1"/>
    <col min="7946" max="7947" width="4.5703125" style="203" customWidth="1"/>
    <col min="7948" max="7948" width="7.5703125" style="203" customWidth="1"/>
    <col min="7949" max="7949" width="8" style="203" customWidth="1"/>
    <col min="7950" max="7952" width="4.5703125" style="203" customWidth="1"/>
    <col min="7953" max="7953" width="7.140625" style="203" customWidth="1"/>
    <col min="7954" max="7954" width="7.42578125" style="203" customWidth="1"/>
    <col min="7955" max="7955" width="7.85546875" style="203" customWidth="1"/>
    <col min="7956" max="7956" width="4.5703125" style="203" customWidth="1"/>
    <col min="7957" max="7957" width="3.140625" style="203" customWidth="1"/>
    <col min="7958" max="7958" width="7.42578125" style="203" customWidth="1"/>
    <col min="7959" max="7959" width="8.140625" style="203" customWidth="1"/>
    <col min="7960" max="7960" width="4.5703125" style="203" customWidth="1"/>
    <col min="7961" max="7961" width="10.5703125" style="203" customWidth="1"/>
    <col min="7962" max="7962" width="2.5703125" style="203" customWidth="1"/>
    <col min="7963" max="7964" width="8.42578125" style="203" customWidth="1"/>
    <col min="7965" max="7967" width="4.5703125" style="203" customWidth="1"/>
    <col min="7968" max="7968" width="7.140625" style="203" customWidth="1"/>
    <col min="7969" max="7969" width="8.5703125" style="203" customWidth="1"/>
    <col min="7970" max="7973" width="4.5703125" style="203" customWidth="1"/>
    <col min="7974" max="7975" width="11.5703125" style="203"/>
    <col min="7976" max="7976" width="7.42578125" style="203" customWidth="1"/>
    <col min="7977" max="7977" width="6.5703125" style="203" customWidth="1"/>
    <col min="7978" max="7978" width="8.140625" style="203" customWidth="1"/>
    <col min="7979" max="7979" width="9.140625" style="203" customWidth="1"/>
    <col min="7980" max="7980" width="11.5703125" style="203"/>
    <col min="7981" max="7981" width="4.42578125" style="203" customWidth="1"/>
    <col min="7982" max="7982" width="4.85546875" style="203" customWidth="1"/>
    <col min="7983" max="7983" width="3.5703125" style="203" customWidth="1"/>
    <col min="7984" max="7984" width="4.42578125" style="203" customWidth="1"/>
    <col min="7985" max="7985" width="7.85546875" style="203" customWidth="1"/>
    <col min="7986" max="7986" width="3.42578125" style="203" customWidth="1"/>
    <col min="7987" max="8192" width="11.5703125" style="203"/>
    <col min="8193" max="8193" width="1.85546875" style="203" customWidth="1"/>
    <col min="8194" max="8197" width="4.5703125" style="203" customWidth="1"/>
    <col min="8198" max="8198" width="23.42578125" style="203" customWidth="1"/>
    <col min="8199" max="8199" width="13.42578125" style="203" customWidth="1"/>
    <col min="8200" max="8200" width="7" style="203" customWidth="1"/>
    <col min="8201" max="8201" width="8.5703125" style="203" customWidth="1"/>
    <col min="8202" max="8203" width="4.5703125" style="203" customWidth="1"/>
    <col min="8204" max="8204" width="7.5703125" style="203" customWidth="1"/>
    <col min="8205" max="8205" width="8" style="203" customWidth="1"/>
    <col min="8206" max="8208" width="4.5703125" style="203" customWidth="1"/>
    <col min="8209" max="8209" width="7.140625" style="203" customWidth="1"/>
    <col min="8210" max="8210" width="7.42578125" style="203" customWidth="1"/>
    <col min="8211" max="8211" width="7.85546875" style="203" customWidth="1"/>
    <col min="8212" max="8212" width="4.5703125" style="203" customWidth="1"/>
    <col min="8213" max="8213" width="3.140625" style="203" customWidth="1"/>
    <col min="8214" max="8214" width="7.42578125" style="203" customWidth="1"/>
    <col min="8215" max="8215" width="8.140625" style="203" customWidth="1"/>
    <col min="8216" max="8216" width="4.5703125" style="203" customWidth="1"/>
    <col min="8217" max="8217" width="10.5703125" style="203" customWidth="1"/>
    <col min="8218" max="8218" width="2.5703125" style="203" customWidth="1"/>
    <col min="8219" max="8220" width="8.42578125" style="203" customWidth="1"/>
    <col min="8221" max="8223" width="4.5703125" style="203" customWidth="1"/>
    <col min="8224" max="8224" width="7.140625" style="203" customWidth="1"/>
    <col min="8225" max="8225" width="8.5703125" style="203" customWidth="1"/>
    <col min="8226" max="8229" width="4.5703125" style="203" customWidth="1"/>
    <col min="8230" max="8231" width="11.5703125" style="203"/>
    <col min="8232" max="8232" width="7.42578125" style="203" customWidth="1"/>
    <col min="8233" max="8233" width="6.5703125" style="203" customWidth="1"/>
    <col min="8234" max="8234" width="8.140625" style="203" customWidth="1"/>
    <col min="8235" max="8235" width="9.140625" style="203" customWidth="1"/>
    <col min="8236" max="8236" width="11.5703125" style="203"/>
    <col min="8237" max="8237" width="4.42578125" style="203" customWidth="1"/>
    <col min="8238" max="8238" width="4.85546875" style="203" customWidth="1"/>
    <col min="8239" max="8239" width="3.5703125" style="203" customWidth="1"/>
    <col min="8240" max="8240" width="4.42578125" style="203" customWidth="1"/>
    <col min="8241" max="8241" width="7.85546875" style="203" customWidth="1"/>
    <col min="8242" max="8242" width="3.42578125" style="203" customWidth="1"/>
    <col min="8243" max="8448" width="11.5703125" style="203"/>
    <col min="8449" max="8449" width="1.85546875" style="203" customWidth="1"/>
    <col min="8450" max="8453" width="4.5703125" style="203" customWidth="1"/>
    <col min="8454" max="8454" width="23.42578125" style="203" customWidth="1"/>
    <col min="8455" max="8455" width="13.42578125" style="203" customWidth="1"/>
    <col min="8456" max="8456" width="7" style="203" customWidth="1"/>
    <col min="8457" max="8457" width="8.5703125" style="203" customWidth="1"/>
    <col min="8458" max="8459" width="4.5703125" style="203" customWidth="1"/>
    <col min="8460" max="8460" width="7.5703125" style="203" customWidth="1"/>
    <col min="8461" max="8461" width="8" style="203" customWidth="1"/>
    <col min="8462" max="8464" width="4.5703125" style="203" customWidth="1"/>
    <col min="8465" max="8465" width="7.140625" style="203" customWidth="1"/>
    <col min="8466" max="8466" width="7.42578125" style="203" customWidth="1"/>
    <col min="8467" max="8467" width="7.85546875" style="203" customWidth="1"/>
    <col min="8468" max="8468" width="4.5703125" style="203" customWidth="1"/>
    <col min="8469" max="8469" width="3.140625" style="203" customWidth="1"/>
    <col min="8470" max="8470" width="7.42578125" style="203" customWidth="1"/>
    <col min="8471" max="8471" width="8.140625" style="203" customWidth="1"/>
    <col min="8472" max="8472" width="4.5703125" style="203" customWidth="1"/>
    <col min="8473" max="8473" width="10.5703125" style="203" customWidth="1"/>
    <col min="8474" max="8474" width="2.5703125" style="203" customWidth="1"/>
    <col min="8475" max="8476" width="8.42578125" style="203" customWidth="1"/>
    <col min="8477" max="8479" width="4.5703125" style="203" customWidth="1"/>
    <col min="8480" max="8480" width="7.140625" style="203" customWidth="1"/>
    <col min="8481" max="8481" width="8.5703125" style="203" customWidth="1"/>
    <col min="8482" max="8485" width="4.5703125" style="203" customWidth="1"/>
    <col min="8486" max="8487" width="11.5703125" style="203"/>
    <col min="8488" max="8488" width="7.42578125" style="203" customWidth="1"/>
    <col min="8489" max="8489" width="6.5703125" style="203" customWidth="1"/>
    <col min="8490" max="8490" width="8.140625" style="203" customWidth="1"/>
    <col min="8491" max="8491" width="9.140625" style="203" customWidth="1"/>
    <col min="8492" max="8492" width="11.5703125" style="203"/>
    <col min="8493" max="8493" width="4.42578125" style="203" customWidth="1"/>
    <col min="8494" max="8494" width="4.85546875" style="203" customWidth="1"/>
    <col min="8495" max="8495" width="3.5703125" style="203" customWidth="1"/>
    <col min="8496" max="8496" width="4.42578125" style="203" customWidth="1"/>
    <col min="8497" max="8497" width="7.85546875" style="203" customWidth="1"/>
    <col min="8498" max="8498" width="3.42578125" style="203" customWidth="1"/>
    <col min="8499" max="8704" width="11.5703125" style="203"/>
    <col min="8705" max="8705" width="1.85546875" style="203" customWidth="1"/>
    <col min="8706" max="8709" width="4.5703125" style="203" customWidth="1"/>
    <col min="8710" max="8710" width="23.42578125" style="203" customWidth="1"/>
    <col min="8711" max="8711" width="13.42578125" style="203" customWidth="1"/>
    <col min="8712" max="8712" width="7" style="203" customWidth="1"/>
    <col min="8713" max="8713" width="8.5703125" style="203" customWidth="1"/>
    <col min="8714" max="8715" width="4.5703125" style="203" customWidth="1"/>
    <col min="8716" max="8716" width="7.5703125" style="203" customWidth="1"/>
    <col min="8717" max="8717" width="8" style="203" customWidth="1"/>
    <col min="8718" max="8720" width="4.5703125" style="203" customWidth="1"/>
    <col min="8721" max="8721" width="7.140625" style="203" customWidth="1"/>
    <col min="8722" max="8722" width="7.42578125" style="203" customWidth="1"/>
    <col min="8723" max="8723" width="7.85546875" style="203" customWidth="1"/>
    <col min="8724" max="8724" width="4.5703125" style="203" customWidth="1"/>
    <col min="8725" max="8725" width="3.140625" style="203" customWidth="1"/>
    <col min="8726" max="8726" width="7.42578125" style="203" customWidth="1"/>
    <col min="8727" max="8727" width="8.140625" style="203" customWidth="1"/>
    <col min="8728" max="8728" width="4.5703125" style="203" customWidth="1"/>
    <col min="8729" max="8729" width="10.5703125" style="203" customWidth="1"/>
    <col min="8730" max="8730" width="2.5703125" style="203" customWidth="1"/>
    <col min="8731" max="8732" width="8.42578125" style="203" customWidth="1"/>
    <col min="8733" max="8735" width="4.5703125" style="203" customWidth="1"/>
    <col min="8736" max="8736" width="7.140625" style="203" customWidth="1"/>
    <col min="8737" max="8737" width="8.5703125" style="203" customWidth="1"/>
    <col min="8738" max="8741" width="4.5703125" style="203" customWidth="1"/>
    <col min="8742" max="8743" width="11.5703125" style="203"/>
    <col min="8744" max="8744" width="7.42578125" style="203" customWidth="1"/>
    <col min="8745" max="8745" width="6.5703125" style="203" customWidth="1"/>
    <col min="8746" max="8746" width="8.140625" style="203" customWidth="1"/>
    <col min="8747" max="8747" width="9.140625" style="203" customWidth="1"/>
    <col min="8748" max="8748" width="11.5703125" style="203"/>
    <col min="8749" max="8749" width="4.42578125" style="203" customWidth="1"/>
    <col min="8750" max="8750" width="4.85546875" style="203" customWidth="1"/>
    <col min="8751" max="8751" width="3.5703125" style="203" customWidth="1"/>
    <col min="8752" max="8752" width="4.42578125" style="203" customWidth="1"/>
    <col min="8753" max="8753" width="7.85546875" style="203" customWidth="1"/>
    <col min="8754" max="8754" width="3.42578125" style="203" customWidth="1"/>
    <col min="8755" max="8960" width="11.5703125" style="203"/>
    <col min="8961" max="8961" width="1.85546875" style="203" customWidth="1"/>
    <col min="8962" max="8965" width="4.5703125" style="203" customWidth="1"/>
    <col min="8966" max="8966" width="23.42578125" style="203" customWidth="1"/>
    <col min="8967" max="8967" width="13.42578125" style="203" customWidth="1"/>
    <col min="8968" max="8968" width="7" style="203" customWidth="1"/>
    <col min="8969" max="8969" width="8.5703125" style="203" customWidth="1"/>
    <col min="8970" max="8971" width="4.5703125" style="203" customWidth="1"/>
    <col min="8972" max="8972" width="7.5703125" style="203" customWidth="1"/>
    <col min="8973" max="8973" width="8" style="203" customWidth="1"/>
    <col min="8974" max="8976" width="4.5703125" style="203" customWidth="1"/>
    <col min="8977" max="8977" width="7.140625" style="203" customWidth="1"/>
    <col min="8978" max="8978" width="7.42578125" style="203" customWidth="1"/>
    <col min="8979" max="8979" width="7.85546875" style="203" customWidth="1"/>
    <col min="8980" max="8980" width="4.5703125" style="203" customWidth="1"/>
    <col min="8981" max="8981" width="3.140625" style="203" customWidth="1"/>
    <col min="8982" max="8982" width="7.42578125" style="203" customWidth="1"/>
    <col min="8983" max="8983" width="8.140625" style="203" customWidth="1"/>
    <col min="8984" max="8984" width="4.5703125" style="203" customWidth="1"/>
    <col min="8985" max="8985" width="10.5703125" style="203" customWidth="1"/>
    <col min="8986" max="8986" width="2.5703125" style="203" customWidth="1"/>
    <col min="8987" max="8988" width="8.42578125" style="203" customWidth="1"/>
    <col min="8989" max="8991" width="4.5703125" style="203" customWidth="1"/>
    <col min="8992" max="8992" width="7.140625" style="203" customWidth="1"/>
    <col min="8993" max="8993" width="8.5703125" style="203" customWidth="1"/>
    <col min="8994" max="8997" width="4.5703125" style="203" customWidth="1"/>
    <col min="8998" max="8999" width="11.5703125" style="203"/>
    <col min="9000" max="9000" width="7.42578125" style="203" customWidth="1"/>
    <col min="9001" max="9001" width="6.5703125" style="203" customWidth="1"/>
    <col min="9002" max="9002" width="8.140625" style="203" customWidth="1"/>
    <col min="9003" max="9003" width="9.140625" style="203" customWidth="1"/>
    <col min="9004" max="9004" width="11.5703125" style="203"/>
    <col min="9005" max="9005" width="4.42578125" style="203" customWidth="1"/>
    <col min="9006" max="9006" width="4.85546875" style="203" customWidth="1"/>
    <col min="9007" max="9007" width="3.5703125" style="203" customWidth="1"/>
    <col min="9008" max="9008" width="4.42578125" style="203" customWidth="1"/>
    <col min="9009" max="9009" width="7.85546875" style="203" customWidth="1"/>
    <col min="9010" max="9010" width="3.42578125" style="203" customWidth="1"/>
    <col min="9011" max="9216" width="11.5703125" style="203"/>
    <col min="9217" max="9217" width="1.85546875" style="203" customWidth="1"/>
    <col min="9218" max="9221" width="4.5703125" style="203" customWidth="1"/>
    <col min="9222" max="9222" width="23.42578125" style="203" customWidth="1"/>
    <col min="9223" max="9223" width="13.42578125" style="203" customWidth="1"/>
    <col min="9224" max="9224" width="7" style="203" customWidth="1"/>
    <col min="9225" max="9225" width="8.5703125" style="203" customWidth="1"/>
    <col min="9226" max="9227" width="4.5703125" style="203" customWidth="1"/>
    <col min="9228" max="9228" width="7.5703125" style="203" customWidth="1"/>
    <col min="9229" max="9229" width="8" style="203" customWidth="1"/>
    <col min="9230" max="9232" width="4.5703125" style="203" customWidth="1"/>
    <col min="9233" max="9233" width="7.140625" style="203" customWidth="1"/>
    <col min="9234" max="9234" width="7.42578125" style="203" customWidth="1"/>
    <col min="9235" max="9235" width="7.85546875" style="203" customWidth="1"/>
    <col min="9236" max="9236" width="4.5703125" style="203" customWidth="1"/>
    <col min="9237" max="9237" width="3.140625" style="203" customWidth="1"/>
    <col min="9238" max="9238" width="7.42578125" style="203" customWidth="1"/>
    <col min="9239" max="9239" width="8.140625" style="203" customWidth="1"/>
    <col min="9240" max="9240" width="4.5703125" style="203" customWidth="1"/>
    <col min="9241" max="9241" width="10.5703125" style="203" customWidth="1"/>
    <col min="9242" max="9242" width="2.5703125" style="203" customWidth="1"/>
    <col min="9243" max="9244" width="8.42578125" style="203" customWidth="1"/>
    <col min="9245" max="9247" width="4.5703125" style="203" customWidth="1"/>
    <col min="9248" max="9248" width="7.140625" style="203" customWidth="1"/>
    <col min="9249" max="9249" width="8.5703125" style="203" customWidth="1"/>
    <col min="9250" max="9253" width="4.5703125" style="203" customWidth="1"/>
    <col min="9254" max="9255" width="11.5703125" style="203"/>
    <col min="9256" max="9256" width="7.42578125" style="203" customWidth="1"/>
    <col min="9257" max="9257" width="6.5703125" style="203" customWidth="1"/>
    <col min="9258" max="9258" width="8.140625" style="203" customWidth="1"/>
    <col min="9259" max="9259" width="9.140625" style="203" customWidth="1"/>
    <col min="9260" max="9260" width="11.5703125" style="203"/>
    <col min="9261" max="9261" width="4.42578125" style="203" customWidth="1"/>
    <col min="9262" max="9262" width="4.85546875" style="203" customWidth="1"/>
    <col min="9263" max="9263" width="3.5703125" style="203" customWidth="1"/>
    <col min="9264" max="9264" width="4.42578125" style="203" customWidth="1"/>
    <col min="9265" max="9265" width="7.85546875" style="203" customWidth="1"/>
    <col min="9266" max="9266" width="3.42578125" style="203" customWidth="1"/>
    <col min="9267" max="9472" width="11.5703125" style="203"/>
    <col min="9473" max="9473" width="1.85546875" style="203" customWidth="1"/>
    <col min="9474" max="9477" width="4.5703125" style="203" customWidth="1"/>
    <col min="9478" max="9478" width="23.42578125" style="203" customWidth="1"/>
    <col min="9479" max="9479" width="13.42578125" style="203" customWidth="1"/>
    <col min="9480" max="9480" width="7" style="203" customWidth="1"/>
    <col min="9481" max="9481" width="8.5703125" style="203" customWidth="1"/>
    <col min="9482" max="9483" width="4.5703125" style="203" customWidth="1"/>
    <col min="9484" max="9484" width="7.5703125" style="203" customWidth="1"/>
    <col min="9485" max="9485" width="8" style="203" customWidth="1"/>
    <col min="9486" max="9488" width="4.5703125" style="203" customWidth="1"/>
    <col min="9489" max="9489" width="7.140625" style="203" customWidth="1"/>
    <col min="9490" max="9490" width="7.42578125" style="203" customWidth="1"/>
    <col min="9491" max="9491" width="7.85546875" style="203" customWidth="1"/>
    <col min="9492" max="9492" width="4.5703125" style="203" customWidth="1"/>
    <col min="9493" max="9493" width="3.140625" style="203" customWidth="1"/>
    <col min="9494" max="9494" width="7.42578125" style="203" customWidth="1"/>
    <col min="9495" max="9495" width="8.140625" style="203" customWidth="1"/>
    <col min="9496" max="9496" width="4.5703125" style="203" customWidth="1"/>
    <col min="9497" max="9497" width="10.5703125" style="203" customWidth="1"/>
    <col min="9498" max="9498" width="2.5703125" style="203" customWidth="1"/>
    <col min="9499" max="9500" width="8.42578125" style="203" customWidth="1"/>
    <col min="9501" max="9503" width="4.5703125" style="203" customWidth="1"/>
    <col min="9504" max="9504" width="7.140625" style="203" customWidth="1"/>
    <col min="9505" max="9505" width="8.5703125" style="203" customWidth="1"/>
    <col min="9506" max="9509" width="4.5703125" style="203" customWidth="1"/>
    <col min="9510" max="9511" width="11.5703125" style="203"/>
    <col min="9512" max="9512" width="7.42578125" style="203" customWidth="1"/>
    <col min="9513" max="9513" width="6.5703125" style="203" customWidth="1"/>
    <col min="9514" max="9514" width="8.140625" style="203" customWidth="1"/>
    <col min="9515" max="9515" width="9.140625" style="203" customWidth="1"/>
    <col min="9516" max="9516" width="11.5703125" style="203"/>
    <col min="9517" max="9517" width="4.42578125" style="203" customWidth="1"/>
    <col min="9518" max="9518" width="4.85546875" style="203" customWidth="1"/>
    <col min="9519" max="9519" width="3.5703125" style="203" customWidth="1"/>
    <col min="9520" max="9520" width="4.42578125" style="203" customWidth="1"/>
    <col min="9521" max="9521" width="7.85546875" style="203" customWidth="1"/>
    <col min="9522" max="9522" width="3.42578125" style="203" customWidth="1"/>
    <col min="9523" max="9728" width="11.5703125" style="203"/>
    <col min="9729" max="9729" width="1.85546875" style="203" customWidth="1"/>
    <col min="9730" max="9733" width="4.5703125" style="203" customWidth="1"/>
    <col min="9734" max="9734" width="23.42578125" style="203" customWidth="1"/>
    <col min="9735" max="9735" width="13.42578125" style="203" customWidth="1"/>
    <col min="9736" max="9736" width="7" style="203" customWidth="1"/>
    <col min="9737" max="9737" width="8.5703125" style="203" customWidth="1"/>
    <col min="9738" max="9739" width="4.5703125" style="203" customWidth="1"/>
    <col min="9740" max="9740" width="7.5703125" style="203" customWidth="1"/>
    <col min="9741" max="9741" width="8" style="203" customWidth="1"/>
    <col min="9742" max="9744" width="4.5703125" style="203" customWidth="1"/>
    <col min="9745" max="9745" width="7.140625" style="203" customWidth="1"/>
    <col min="9746" max="9746" width="7.42578125" style="203" customWidth="1"/>
    <col min="9747" max="9747" width="7.85546875" style="203" customWidth="1"/>
    <col min="9748" max="9748" width="4.5703125" style="203" customWidth="1"/>
    <col min="9749" max="9749" width="3.140625" style="203" customWidth="1"/>
    <col min="9750" max="9750" width="7.42578125" style="203" customWidth="1"/>
    <col min="9751" max="9751" width="8.140625" style="203" customWidth="1"/>
    <col min="9752" max="9752" width="4.5703125" style="203" customWidth="1"/>
    <col min="9753" max="9753" width="10.5703125" style="203" customWidth="1"/>
    <col min="9754" max="9754" width="2.5703125" style="203" customWidth="1"/>
    <col min="9755" max="9756" width="8.42578125" style="203" customWidth="1"/>
    <col min="9757" max="9759" width="4.5703125" style="203" customWidth="1"/>
    <col min="9760" max="9760" width="7.140625" style="203" customWidth="1"/>
    <col min="9761" max="9761" width="8.5703125" style="203" customWidth="1"/>
    <col min="9762" max="9765" width="4.5703125" style="203" customWidth="1"/>
    <col min="9766" max="9767" width="11.5703125" style="203"/>
    <col min="9768" max="9768" width="7.42578125" style="203" customWidth="1"/>
    <col min="9769" max="9769" width="6.5703125" style="203" customWidth="1"/>
    <col min="9770" max="9770" width="8.140625" style="203" customWidth="1"/>
    <col min="9771" max="9771" width="9.140625" style="203" customWidth="1"/>
    <col min="9772" max="9772" width="11.5703125" style="203"/>
    <col min="9773" max="9773" width="4.42578125" style="203" customWidth="1"/>
    <col min="9774" max="9774" width="4.85546875" style="203" customWidth="1"/>
    <col min="9775" max="9775" width="3.5703125" style="203" customWidth="1"/>
    <col min="9776" max="9776" width="4.42578125" style="203" customWidth="1"/>
    <col min="9777" max="9777" width="7.85546875" style="203" customWidth="1"/>
    <col min="9778" max="9778" width="3.42578125" style="203" customWidth="1"/>
    <col min="9779" max="9984" width="11.5703125" style="203"/>
    <col min="9985" max="9985" width="1.85546875" style="203" customWidth="1"/>
    <col min="9986" max="9989" width="4.5703125" style="203" customWidth="1"/>
    <col min="9990" max="9990" width="23.42578125" style="203" customWidth="1"/>
    <col min="9991" max="9991" width="13.42578125" style="203" customWidth="1"/>
    <col min="9992" max="9992" width="7" style="203" customWidth="1"/>
    <col min="9993" max="9993" width="8.5703125" style="203" customWidth="1"/>
    <col min="9994" max="9995" width="4.5703125" style="203" customWidth="1"/>
    <col min="9996" max="9996" width="7.5703125" style="203" customWidth="1"/>
    <col min="9997" max="9997" width="8" style="203" customWidth="1"/>
    <col min="9998" max="10000" width="4.5703125" style="203" customWidth="1"/>
    <col min="10001" max="10001" width="7.140625" style="203" customWidth="1"/>
    <col min="10002" max="10002" width="7.42578125" style="203" customWidth="1"/>
    <col min="10003" max="10003" width="7.85546875" style="203" customWidth="1"/>
    <col min="10004" max="10004" width="4.5703125" style="203" customWidth="1"/>
    <col min="10005" max="10005" width="3.140625" style="203" customWidth="1"/>
    <col min="10006" max="10006" width="7.42578125" style="203" customWidth="1"/>
    <col min="10007" max="10007" width="8.140625" style="203" customWidth="1"/>
    <col min="10008" max="10008" width="4.5703125" style="203" customWidth="1"/>
    <col min="10009" max="10009" width="10.5703125" style="203" customWidth="1"/>
    <col min="10010" max="10010" width="2.5703125" style="203" customWidth="1"/>
    <col min="10011" max="10012" width="8.42578125" style="203" customWidth="1"/>
    <col min="10013" max="10015" width="4.5703125" style="203" customWidth="1"/>
    <col min="10016" max="10016" width="7.140625" style="203" customWidth="1"/>
    <col min="10017" max="10017" width="8.5703125" style="203" customWidth="1"/>
    <col min="10018" max="10021" width="4.5703125" style="203" customWidth="1"/>
    <col min="10022" max="10023" width="11.5703125" style="203"/>
    <col min="10024" max="10024" width="7.42578125" style="203" customWidth="1"/>
    <col min="10025" max="10025" width="6.5703125" style="203" customWidth="1"/>
    <col min="10026" max="10026" width="8.140625" style="203" customWidth="1"/>
    <col min="10027" max="10027" width="9.140625" style="203" customWidth="1"/>
    <col min="10028" max="10028" width="11.5703125" style="203"/>
    <col min="10029" max="10029" width="4.42578125" style="203" customWidth="1"/>
    <col min="10030" max="10030" width="4.85546875" style="203" customWidth="1"/>
    <col min="10031" max="10031" width="3.5703125" style="203" customWidth="1"/>
    <col min="10032" max="10032" width="4.42578125" style="203" customWidth="1"/>
    <col min="10033" max="10033" width="7.85546875" style="203" customWidth="1"/>
    <col min="10034" max="10034" width="3.42578125" style="203" customWidth="1"/>
    <col min="10035" max="10240" width="11.5703125" style="203"/>
    <col min="10241" max="10241" width="1.85546875" style="203" customWidth="1"/>
    <col min="10242" max="10245" width="4.5703125" style="203" customWidth="1"/>
    <col min="10246" max="10246" width="23.42578125" style="203" customWidth="1"/>
    <col min="10247" max="10247" width="13.42578125" style="203" customWidth="1"/>
    <col min="10248" max="10248" width="7" style="203" customWidth="1"/>
    <col min="10249" max="10249" width="8.5703125" style="203" customWidth="1"/>
    <col min="10250" max="10251" width="4.5703125" style="203" customWidth="1"/>
    <col min="10252" max="10252" width="7.5703125" style="203" customWidth="1"/>
    <col min="10253" max="10253" width="8" style="203" customWidth="1"/>
    <col min="10254" max="10256" width="4.5703125" style="203" customWidth="1"/>
    <col min="10257" max="10257" width="7.140625" style="203" customWidth="1"/>
    <col min="10258" max="10258" width="7.42578125" style="203" customWidth="1"/>
    <col min="10259" max="10259" width="7.85546875" style="203" customWidth="1"/>
    <col min="10260" max="10260" width="4.5703125" style="203" customWidth="1"/>
    <col min="10261" max="10261" width="3.140625" style="203" customWidth="1"/>
    <col min="10262" max="10262" width="7.42578125" style="203" customWidth="1"/>
    <col min="10263" max="10263" width="8.140625" style="203" customWidth="1"/>
    <col min="10264" max="10264" width="4.5703125" style="203" customWidth="1"/>
    <col min="10265" max="10265" width="10.5703125" style="203" customWidth="1"/>
    <col min="10266" max="10266" width="2.5703125" style="203" customWidth="1"/>
    <col min="10267" max="10268" width="8.42578125" style="203" customWidth="1"/>
    <col min="10269" max="10271" width="4.5703125" style="203" customWidth="1"/>
    <col min="10272" max="10272" width="7.140625" style="203" customWidth="1"/>
    <col min="10273" max="10273" width="8.5703125" style="203" customWidth="1"/>
    <col min="10274" max="10277" width="4.5703125" style="203" customWidth="1"/>
    <col min="10278" max="10279" width="11.5703125" style="203"/>
    <col min="10280" max="10280" width="7.42578125" style="203" customWidth="1"/>
    <col min="10281" max="10281" width="6.5703125" style="203" customWidth="1"/>
    <col min="10282" max="10282" width="8.140625" style="203" customWidth="1"/>
    <col min="10283" max="10283" width="9.140625" style="203" customWidth="1"/>
    <col min="10284" max="10284" width="11.5703125" style="203"/>
    <col min="10285" max="10285" width="4.42578125" style="203" customWidth="1"/>
    <col min="10286" max="10286" width="4.85546875" style="203" customWidth="1"/>
    <col min="10287" max="10287" width="3.5703125" style="203" customWidth="1"/>
    <col min="10288" max="10288" width="4.42578125" style="203" customWidth="1"/>
    <col min="10289" max="10289" width="7.85546875" style="203" customWidth="1"/>
    <col min="10290" max="10290" width="3.42578125" style="203" customWidth="1"/>
    <col min="10291" max="10496" width="11.5703125" style="203"/>
    <col min="10497" max="10497" width="1.85546875" style="203" customWidth="1"/>
    <col min="10498" max="10501" width="4.5703125" style="203" customWidth="1"/>
    <col min="10502" max="10502" width="23.42578125" style="203" customWidth="1"/>
    <col min="10503" max="10503" width="13.42578125" style="203" customWidth="1"/>
    <col min="10504" max="10504" width="7" style="203" customWidth="1"/>
    <col min="10505" max="10505" width="8.5703125" style="203" customWidth="1"/>
    <col min="10506" max="10507" width="4.5703125" style="203" customWidth="1"/>
    <col min="10508" max="10508" width="7.5703125" style="203" customWidth="1"/>
    <col min="10509" max="10509" width="8" style="203" customWidth="1"/>
    <col min="10510" max="10512" width="4.5703125" style="203" customWidth="1"/>
    <col min="10513" max="10513" width="7.140625" style="203" customWidth="1"/>
    <col min="10514" max="10514" width="7.42578125" style="203" customWidth="1"/>
    <col min="10515" max="10515" width="7.85546875" style="203" customWidth="1"/>
    <col min="10516" max="10516" width="4.5703125" style="203" customWidth="1"/>
    <col min="10517" max="10517" width="3.140625" style="203" customWidth="1"/>
    <col min="10518" max="10518" width="7.42578125" style="203" customWidth="1"/>
    <col min="10519" max="10519" width="8.140625" style="203" customWidth="1"/>
    <col min="10520" max="10520" width="4.5703125" style="203" customWidth="1"/>
    <col min="10521" max="10521" width="10.5703125" style="203" customWidth="1"/>
    <col min="10522" max="10522" width="2.5703125" style="203" customWidth="1"/>
    <col min="10523" max="10524" width="8.42578125" style="203" customWidth="1"/>
    <col min="10525" max="10527" width="4.5703125" style="203" customWidth="1"/>
    <col min="10528" max="10528" width="7.140625" style="203" customWidth="1"/>
    <col min="10529" max="10529" width="8.5703125" style="203" customWidth="1"/>
    <col min="10530" max="10533" width="4.5703125" style="203" customWidth="1"/>
    <col min="10534" max="10535" width="11.5703125" style="203"/>
    <col min="10536" max="10536" width="7.42578125" style="203" customWidth="1"/>
    <col min="10537" max="10537" width="6.5703125" style="203" customWidth="1"/>
    <col min="10538" max="10538" width="8.140625" style="203" customWidth="1"/>
    <col min="10539" max="10539" width="9.140625" style="203" customWidth="1"/>
    <col min="10540" max="10540" width="11.5703125" style="203"/>
    <col min="10541" max="10541" width="4.42578125" style="203" customWidth="1"/>
    <col min="10542" max="10542" width="4.85546875" style="203" customWidth="1"/>
    <col min="10543" max="10543" width="3.5703125" style="203" customWidth="1"/>
    <col min="10544" max="10544" width="4.42578125" style="203" customWidth="1"/>
    <col min="10545" max="10545" width="7.85546875" style="203" customWidth="1"/>
    <col min="10546" max="10546" width="3.42578125" style="203" customWidth="1"/>
    <col min="10547" max="10752" width="11.5703125" style="203"/>
    <col min="10753" max="10753" width="1.85546875" style="203" customWidth="1"/>
    <col min="10754" max="10757" width="4.5703125" style="203" customWidth="1"/>
    <col min="10758" max="10758" width="23.42578125" style="203" customWidth="1"/>
    <col min="10759" max="10759" width="13.42578125" style="203" customWidth="1"/>
    <col min="10760" max="10760" width="7" style="203" customWidth="1"/>
    <col min="10761" max="10761" width="8.5703125" style="203" customWidth="1"/>
    <col min="10762" max="10763" width="4.5703125" style="203" customWidth="1"/>
    <col min="10764" max="10764" width="7.5703125" style="203" customWidth="1"/>
    <col min="10765" max="10765" width="8" style="203" customWidth="1"/>
    <col min="10766" max="10768" width="4.5703125" style="203" customWidth="1"/>
    <col min="10769" max="10769" width="7.140625" style="203" customWidth="1"/>
    <col min="10770" max="10770" width="7.42578125" style="203" customWidth="1"/>
    <col min="10771" max="10771" width="7.85546875" style="203" customWidth="1"/>
    <col min="10772" max="10772" width="4.5703125" style="203" customWidth="1"/>
    <col min="10773" max="10773" width="3.140625" style="203" customWidth="1"/>
    <col min="10774" max="10774" width="7.42578125" style="203" customWidth="1"/>
    <col min="10775" max="10775" width="8.140625" style="203" customWidth="1"/>
    <col min="10776" max="10776" width="4.5703125" style="203" customWidth="1"/>
    <col min="10777" max="10777" width="10.5703125" style="203" customWidth="1"/>
    <col min="10778" max="10778" width="2.5703125" style="203" customWidth="1"/>
    <col min="10779" max="10780" width="8.42578125" style="203" customWidth="1"/>
    <col min="10781" max="10783" width="4.5703125" style="203" customWidth="1"/>
    <col min="10784" max="10784" width="7.140625" style="203" customWidth="1"/>
    <col min="10785" max="10785" width="8.5703125" style="203" customWidth="1"/>
    <col min="10786" max="10789" width="4.5703125" style="203" customWidth="1"/>
    <col min="10790" max="10791" width="11.5703125" style="203"/>
    <col min="10792" max="10792" width="7.42578125" style="203" customWidth="1"/>
    <col min="10793" max="10793" width="6.5703125" style="203" customWidth="1"/>
    <col min="10794" max="10794" width="8.140625" style="203" customWidth="1"/>
    <col min="10795" max="10795" width="9.140625" style="203" customWidth="1"/>
    <col min="10796" max="10796" width="11.5703125" style="203"/>
    <col min="10797" max="10797" width="4.42578125" style="203" customWidth="1"/>
    <col min="10798" max="10798" width="4.85546875" style="203" customWidth="1"/>
    <col min="10799" max="10799" width="3.5703125" style="203" customWidth="1"/>
    <col min="10800" max="10800" width="4.42578125" style="203" customWidth="1"/>
    <col min="10801" max="10801" width="7.85546875" style="203" customWidth="1"/>
    <col min="10802" max="10802" width="3.42578125" style="203" customWidth="1"/>
    <col min="10803" max="11008" width="11.5703125" style="203"/>
    <col min="11009" max="11009" width="1.85546875" style="203" customWidth="1"/>
    <col min="11010" max="11013" width="4.5703125" style="203" customWidth="1"/>
    <col min="11014" max="11014" width="23.42578125" style="203" customWidth="1"/>
    <col min="11015" max="11015" width="13.42578125" style="203" customWidth="1"/>
    <col min="11016" max="11016" width="7" style="203" customWidth="1"/>
    <col min="11017" max="11017" width="8.5703125" style="203" customWidth="1"/>
    <col min="11018" max="11019" width="4.5703125" style="203" customWidth="1"/>
    <col min="11020" max="11020" width="7.5703125" style="203" customWidth="1"/>
    <col min="11021" max="11021" width="8" style="203" customWidth="1"/>
    <col min="11022" max="11024" width="4.5703125" style="203" customWidth="1"/>
    <col min="11025" max="11025" width="7.140625" style="203" customWidth="1"/>
    <col min="11026" max="11026" width="7.42578125" style="203" customWidth="1"/>
    <col min="11027" max="11027" width="7.85546875" style="203" customWidth="1"/>
    <col min="11028" max="11028" width="4.5703125" style="203" customWidth="1"/>
    <col min="11029" max="11029" width="3.140625" style="203" customWidth="1"/>
    <col min="11030" max="11030" width="7.42578125" style="203" customWidth="1"/>
    <col min="11031" max="11031" width="8.140625" style="203" customWidth="1"/>
    <col min="11032" max="11032" width="4.5703125" style="203" customWidth="1"/>
    <col min="11033" max="11033" width="10.5703125" style="203" customWidth="1"/>
    <col min="11034" max="11034" width="2.5703125" style="203" customWidth="1"/>
    <col min="11035" max="11036" width="8.42578125" style="203" customWidth="1"/>
    <col min="11037" max="11039" width="4.5703125" style="203" customWidth="1"/>
    <col min="11040" max="11040" width="7.140625" style="203" customWidth="1"/>
    <col min="11041" max="11041" width="8.5703125" style="203" customWidth="1"/>
    <col min="11042" max="11045" width="4.5703125" style="203" customWidth="1"/>
    <col min="11046" max="11047" width="11.5703125" style="203"/>
    <col min="11048" max="11048" width="7.42578125" style="203" customWidth="1"/>
    <col min="11049" max="11049" width="6.5703125" style="203" customWidth="1"/>
    <col min="11050" max="11050" width="8.140625" style="203" customWidth="1"/>
    <col min="11051" max="11051" width="9.140625" style="203" customWidth="1"/>
    <col min="11052" max="11052" width="11.5703125" style="203"/>
    <col min="11053" max="11053" width="4.42578125" style="203" customWidth="1"/>
    <col min="11054" max="11054" width="4.85546875" style="203" customWidth="1"/>
    <col min="11055" max="11055" width="3.5703125" style="203" customWidth="1"/>
    <col min="11056" max="11056" width="4.42578125" style="203" customWidth="1"/>
    <col min="11057" max="11057" width="7.85546875" style="203" customWidth="1"/>
    <col min="11058" max="11058" width="3.42578125" style="203" customWidth="1"/>
    <col min="11059" max="11264" width="11.5703125" style="203"/>
    <col min="11265" max="11265" width="1.85546875" style="203" customWidth="1"/>
    <col min="11266" max="11269" width="4.5703125" style="203" customWidth="1"/>
    <col min="11270" max="11270" width="23.42578125" style="203" customWidth="1"/>
    <col min="11271" max="11271" width="13.42578125" style="203" customWidth="1"/>
    <col min="11272" max="11272" width="7" style="203" customWidth="1"/>
    <col min="11273" max="11273" width="8.5703125" style="203" customWidth="1"/>
    <col min="11274" max="11275" width="4.5703125" style="203" customWidth="1"/>
    <col min="11276" max="11276" width="7.5703125" style="203" customWidth="1"/>
    <col min="11277" max="11277" width="8" style="203" customWidth="1"/>
    <col min="11278" max="11280" width="4.5703125" style="203" customWidth="1"/>
    <col min="11281" max="11281" width="7.140625" style="203" customWidth="1"/>
    <col min="11282" max="11282" width="7.42578125" style="203" customWidth="1"/>
    <col min="11283" max="11283" width="7.85546875" style="203" customWidth="1"/>
    <col min="11284" max="11284" width="4.5703125" style="203" customWidth="1"/>
    <col min="11285" max="11285" width="3.140625" style="203" customWidth="1"/>
    <col min="11286" max="11286" width="7.42578125" style="203" customWidth="1"/>
    <col min="11287" max="11287" width="8.140625" style="203" customWidth="1"/>
    <col min="11288" max="11288" width="4.5703125" style="203" customWidth="1"/>
    <col min="11289" max="11289" width="10.5703125" style="203" customWidth="1"/>
    <col min="11290" max="11290" width="2.5703125" style="203" customWidth="1"/>
    <col min="11291" max="11292" width="8.42578125" style="203" customWidth="1"/>
    <col min="11293" max="11295" width="4.5703125" style="203" customWidth="1"/>
    <col min="11296" max="11296" width="7.140625" style="203" customWidth="1"/>
    <col min="11297" max="11297" width="8.5703125" style="203" customWidth="1"/>
    <col min="11298" max="11301" width="4.5703125" style="203" customWidth="1"/>
    <col min="11302" max="11303" width="11.5703125" style="203"/>
    <col min="11304" max="11304" width="7.42578125" style="203" customWidth="1"/>
    <col min="11305" max="11305" width="6.5703125" style="203" customWidth="1"/>
    <col min="11306" max="11306" width="8.140625" style="203" customWidth="1"/>
    <col min="11307" max="11307" width="9.140625" style="203" customWidth="1"/>
    <col min="11308" max="11308" width="11.5703125" style="203"/>
    <col min="11309" max="11309" width="4.42578125" style="203" customWidth="1"/>
    <col min="11310" max="11310" width="4.85546875" style="203" customWidth="1"/>
    <col min="11311" max="11311" width="3.5703125" style="203" customWidth="1"/>
    <col min="11312" max="11312" width="4.42578125" style="203" customWidth="1"/>
    <col min="11313" max="11313" width="7.85546875" style="203" customWidth="1"/>
    <col min="11314" max="11314" width="3.42578125" style="203" customWidth="1"/>
    <col min="11315" max="11520" width="11.5703125" style="203"/>
    <col min="11521" max="11521" width="1.85546875" style="203" customWidth="1"/>
    <col min="11522" max="11525" width="4.5703125" style="203" customWidth="1"/>
    <col min="11526" max="11526" width="23.42578125" style="203" customWidth="1"/>
    <col min="11527" max="11527" width="13.42578125" style="203" customWidth="1"/>
    <col min="11528" max="11528" width="7" style="203" customWidth="1"/>
    <col min="11529" max="11529" width="8.5703125" style="203" customWidth="1"/>
    <col min="11530" max="11531" width="4.5703125" style="203" customWidth="1"/>
    <col min="11532" max="11532" width="7.5703125" style="203" customWidth="1"/>
    <col min="11533" max="11533" width="8" style="203" customWidth="1"/>
    <col min="11534" max="11536" width="4.5703125" style="203" customWidth="1"/>
    <col min="11537" max="11537" width="7.140625" style="203" customWidth="1"/>
    <col min="11538" max="11538" width="7.42578125" style="203" customWidth="1"/>
    <col min="11539" max="11539" width="7.85546875" style="203" customWidth="1"/>
    <col min="11540" max="11540" width="4.5703125" style="203" customWidth="1"/>
    <col min="11541" max="11541" width="3.140625" style="203" customWidth="1"/>
    <col min="11542" max="11542" width="7.42578125" style="203" customWidth="1"/>
    <col min="11543" max="11543" width="8.140625" style="203" customWidth="1"/>
    <col min="11544" max="11544" width="4.5703125" style="203" customWidth="1"/>
    <col min="11545" max="11545" width="10.5703125" style="203" customWidth="1"/>
    <col min="11546" max="11546" width="2.5703125" style="203" customWidth="1"/>
    <col min="11547" max="11548" width="8.42578125" style="203" customWidth="1"/>
    <col min="11549" max="11551" width="4.5703125" style="203" customWidth="1"/>
    <col min="11552" max="11552" width="7.140625" style="203" customWidth="1"/>
    <col min="11553" max="11553" width="8.5703125" style="203" customWidth="1"/>
    <col min="11554" max="11557" width="4.5703125" style="203" customWidth="1"/>
    <col min="11558" max="11559" width="11.5703125" style="203"/>
    <col min="11560" max="11560" width="7.42578125" style="203" customWidth="1"/>
    <col min="11561" max="11561" width="6.5703125" style="203" customWidth="1"/>
    <col min="11562" max="11562" width="8.140625" style="203" customWidth="1"/>
    <col min="11563" max="11563" width="9.140625" style="203" customWidth="1"/>
    <col min="11564" max="11564" width="11.5703125" style="203"/>
    <col min="11565" max="11565" width="4.42578125" style="203" customWidth="1"/>
    <col min="11566" max="11566" width="4.85546875" style="203" customWidth="1"/>
    <col min="11567" max="11567" width="3.5703125" style="203" customWidth="1"/>
    <col min="11568" max="11568" width="4.42578125" style="203" customWidth="1"/>
    <col min="11569" max="11569" width="7.85546875" style="203" customWidth="1"/>
    <col min="11570" max="11570" width="3.42578125" style="203" customWidth="1"/>
    <col min="11571" max="11776" width="11.5703125" style="203"/>
    <col min="11777" max="11777" width="1.85546875" style="203" customWidth="1"/>
    <col min="11778" max="11781" width="4.5703125" style="203" customWidth="1"/>
    <col min="11782" max="11782" width="23.42578125" style="203" customWidth="1"/>
    <col min="11783" max="11783" width="13.42578125" style="203" customWidth="1"/>
    <col min="11784" max="11784" width="7" style="203" customWidth="1"/>
    <col min="11785" max="11785" width="8.5703125" style="203" customWidth="1"/>
    <col min="11786" max="11787" width="4.5703125" style="203" customWidth="1"/>
    <col min="11788" max="11788" width="7.5703125" style="203" customWidth="1"/>
    <col min="11789" max="11789" width="8" style="203" customWidth="1"/>
    <col min="11790" max="11792" width="4.5703125" style="203" customWidth="1"/>
    <col min="11793" max="11793" width="7.140625" style="203" customWidth="1"/>
    <col min="11794" max="11794" width="7.42578125" style="203" customWidth="1"/>
    <col min="11795" max="11795" width="7.85546875" style="203" customWidth="1"/>
    <col min="11796" max="11796" width="4.5703125" style="203" customWidth="1"/>
    <col min="11797" max="11797" width="3.140625" style="203" customWidth="1"/>
    <col min="11798" max="11798" width="7.42578125" style="203" customWidth="1"/>
    <col min="11799" max="11799" width="8.140625" style="203" customWidth="1"/>
    <col min="11800" max="11800" width="4.5703125" style="203" customWidth="1"/>
    <col min="11801" max="11801" width="10.5703125" style="203" customWidth="1"/>
    <col min="11802" max="11802" width="2.5703125" style="203" customWidth="1"/>
    <col min="11803" max="11804" width="8.42578125" style="203" customWidth="1"/>
    <col min="11805" max="11807" width="4.5703125" style="203" customWidth="1"/>
    <col min="11808" max="11808" width="7.140625" style="203" customWidth="1"/>
    <col min="11809" max="11809" width="8.5703125" style="203" customWidth="1"/>
    <col min="11810" max="11813" width="4.5703125" style="203" customWidth="1"/>
    <col min="11814" max="11815" width="11.5703125" style="203"/>
    <col min="11816" max="11816" width="7.42578125" style="203" customWidth="1"/>
    <col min="11817" max="11817" width="6.5703125" style="203" customWidth="1"/>
    <col min="11818" max="11818" width="8.140625" style="203" customWidth="1"/>
    <col min="11819" max="11819" width="9.140625" style="203" customWidth="1"/>
    <col min="11820" max="11820" width="11.5703125" style="203"/>
    <col min="11821" max="11821" width="4.42578125" style="203" customWidth="1"/>
    <col min="11822" max="11822" width="4.85546875" style="203" customWidth="1"/>
    <col min="11823" max="11823" width="3.5703125" style="203" customWidth="1"/>
    <col min="11824" max="11824" width="4.42578125" style="203" customWidth="1"/>
    <col min="11825" max="11825" width="7.85546875" style="203" customWidth="1"/>
    <col min="11826" max="11826" width="3.42578125" style="203" customWidth="1"/>
    <col min="11827" max="12032" width="11.5703125" style="203"/>
    <col min="12033" max="12033" width="1.85546875" style="203" customWidth="1"/>
    <col min="12034" max="12037" width="4.5703125" style="203" customWidth="1"/>
    <col min="12038" max="12038" width="23.42578125" style="203" customWidth="1"/>
    <col min="12039" max="12039" width="13.42578125" style="203" customWidth="1"/>
    <col min="12040" max="12040" width="7" style="203" customWidth="1"/>
    <col min="12041" max="12041" width="8.5703125" style="203" customWidth="1"/>
    <col min="12042" max="12043" width="4.5703125" style="203" customWidth="1"/>
    <col min="12044" max="12044" width="7.5703125" style="203" customWidth="1"/>
    <col min="12045" max="12045" width="8" style="203" customWidth="1"/>
    <col min="12046" max="12048" width="4.5703125" style="203" customWidth="1"/>
    <col min="12049" max="12049" width="7.140625" style="203" customWidth="1"/>
    <col min="12050" max="12050" width="7.42578125" style="203" customWidth="1"/>
    <col min="12051" max="12051" width="7.85546875" style="203" customWidth="1"/>
    <col min="12052" max="12052" width="4.5703125" style="203" customWidth="1"/>
    <col min="12053" max="12053" width="3.140625" style="203" customWidth="1"/>
    <col min="12054" max="12054" width="7.42578125" style="203" customWidth="1"/>
    <col min="12055" max="12055" width="8.140625" style="203" customWidth="1"/>
    <col min="12056" max="12056" width="4.5703125" style="203" customWidth="1"/>
    <col min="12057" max="12057" width="10.5703125" style="203" customWidth="1"/>
    <col min="12058" max="12058" width="2.5703125" style="203" customWidth="1"/>
    <col min="12059" max="12060" width="8.42578125" style="203" customWidth="1"/>
    <col min="12061" max="12063" width="4.5703125" style="203" customWidth="1"/>
    <col min="12064" max="12064" width="7.140625" style="203" customWidth="1"/>
    <col min="12065" max="12065" width="8.5703125" style="203" customWidth="1"/>
    <col min="12066" max="12069" width="4.5703125" style="203" customWidth="1"/>
    <col min="12070" max="12071" width="11.5703125" style="203"/>
    <col min="12072" max="12072" width="7.42578125" style="203" customWidth="1"/>
    <col min="12073" max="12073" width="6.5703125" style="203" customWidth="1"/>
    <col min="12074" max="12074" width="8.140625" style="203" customWidth="1"/>
    <col min="12075" max="12075" width="9.140625" style="203" customWidth="1"/>
    <col min="12076" max="12076" width="11.5703125" style="203"/>
    <col min="12077" max="12077" width="4.42578125" style="203" customWidth="1"/>
    <col min="12078" max="12078" width="4.85546875" style="203" customWidth="1"/>
    <col min="12079" max="12079" width="3.5703125" style="203" customWidth="1"/>
    <col min="12080" max="12080" width="4.42578125" style="203" customWidth="1"/>
    <col min="12081" max="12081" width="7.85546875" style="203" customWidth="1"/>
    <col min="12082" max="12082" width="3.42578125" style="203" customWidth="1"/>
    <col min="12083" max="12288" width="11.5703125" style="203"/>
    <col min="12289" max="12289" width="1.85546875" style="203" customWidth="1"/>
    <col min="12290" max="12293" width="4.5703125" style="203" customWidth="1"/>
    <col min="12294" max="12294" width="23.42578125" style="203" customWidth="1"/>
    <col min="12295" max="12295" width="13.42578125" style="203" customWidth="1"/>
    <col min="12296" max="12296" width="7" style="203" customWidth="1"/>
    <col min="12297" max="12297" width="8.5703125" style="203" customWidth="1"/>
    <col min="12298" max="12299" width="4.5703125" style="203" customWidth="1"/>
    <col min="12300" max="12300" width="7.5703125" style="203" customWidth="1"/>
    <col min="12301" max="12301" width="8" style="203" customWidth="1"/>
    <col min="12302" max="12304" width="4.5703125" style="203" customWidth="1"/>
    <col min="12305" max="12305" width="7.140625" style="203" customWidth="1"/>
    <col min="12306" max="12306" width="7.42578125" style="203" customWidth="1"/>
    <col min="12307" max="12307" width="7.85546875" style="203" customWidth="1"/>
    <col min="12308" max="12308" width="4.5703125" style="203" customWidth="1"/>
    <col min="12309" max="12309" width="3.140625" style="203" customWidth="1"/>
    <col min="12310" max="12310" width="7.42578125" style="203" customWidth="1"/>
    <col min="12311" max="12311" width="8.140625" style="203" customWidth="1"/>
    <col min="12312" max="12312" width="4.5703125" style="203" customWidth="1"/>
    <col min="12313" max="12313" width="10.5703125" style="203" customWidth="1"/>
    <col min="12314" max="12314" width="2.5703125" style="203" customWidth="1"/>
    <col min="12315" max="12316" width="8.42578125" style="203" customWidth="1"/>
    <col min="12317" max="12319" width="4.5703125" style="203" customWidth="1"/>
    <col min="12320" max="12320" width="7.140625" style="203" customWidth="1"/>
    <col min="12321" max="12321" width="8.5703125" style="203" customWidth="1"/>
    <col min="12322" max="12325" width="4.5703125" style="203" customWidth="1"/>
    <col min="12326" max="12327" width="11.5703125" style="203"/>
    <col min="12328" max="12328" width="7.42578125" style="203" customWidth="1"/>
    <col min="12329" max="12329" width="6.5703125" style="203" customWidth="1"/>
    <col min="12330" max="12330" width="8.140625" style="203" customWidth="1"/>
    <col min="12331" max="12331" width="9.140625" style="203" customWidth="1"/>
    <col min="12332" max="12332" width="11.5703125" style="203"/>
    <col min="12333" max="12333" width="4.42578125" style="203" customWidth="1"/>
    <col min="12334" max="12334" width="4.85546875" style="203" customWidth="1"/>
    <col min="12335" max="12335" width="3.5703125" style="203" customWidth="1"/>
    <col min="12336" max="12336" width="4.42578125" style="203" customWidth="1"/>
    <col min="12337" max="12337" width="7.85546875" style="203" customWidth="1"/>
    <col min="12338" max="12338" width="3.42578125" style="203" customWidth="1"/>
    <col min="12339" max="12544" width="11.5703125" style="203"/>
    <col min="12545" max="12545" width="1.85546875" style="203" customWidth="1"/>
    <col min="12546" max="12549" width="4.5703125" style="203" customWidth="1"/>
    <col min="12550" max="12550" width="23.42578125" style="203" customWidth="1"/>
    <col min="12551" max="12551" width="13.42578125" style="203" customWidth="1"/>
    <col min="12552" max="12552" width="7" style="203" customWidth="1"/>
    <col min="12553" max="12553" width="8.5703125" style="203" customWidth="1"/>
    <col min="12554" max="12555" width="4.5703125" style="203" customWidth="1"/>
    <col min="12556" max="12556" width="7.5703125" style="203" customWidth="1"/>
    <col min="12557" max="12557" width="8" style="203" customWidth="1"/>
    <col min="12558" max="12560" width="4.5703125" style="203" customWidth="1"/>
    <col min="12561" max="12561" width="7.140625" style="203" customWidth="1"/>
    <col min="12562" max="12562" width="7.42578125" style="203" customWidth="1"/>
    <col min="12563" max="12563" width="7.85546875" style="203" customWidth="1"/>
    <col min="12564" max="12564" width="4.5703125" style="203" customWidth="1"/>
    <col min="12565" max="12565" width="3.140625" style="203" customWidth="1"/>
    <col min="12566" max="12566" width="7.42578125" style="203" customWidth="1"/>
    <col min="12567" max="12567" width="8.140625" style="203" customWidth="1"/>
    <col min="12568" max="12568" width="4.5703125" style="203" customWidth="1"/>
    <col min="12569" max="12569" width="10.5703125" style="203" customWidth="1"/>
    <col min="12570" max="12570" width="2.5703125" style="203" customWidth="1"/>
    <col min="12571" max="12572" width="8.42578125" style="203" customWidth="1"/>
    <col min="12573" max="12575" width="4.5703125" style="203" customWidth="1"/>
    <col min="12576" max="12576" width="7.140625" style="203" customWidth="1"/>
    <col min="12577" max="12577" width="8.5703125" style="203" customWidth="1"/>
    <col min="12578" max="12581" width="4.5703125" style="203" customWidth="1"/>
    <col min="12582" max="12583" width="11.5703125" style="203"/>
    <col min="12584" max="12584" width="7.42578125" style="203" customWidth="1"/>
    <col min="12585" max="12585" width="6.5703125" style="203" customWidth="1"/>
    <col min="12586" max="12586" width="8.140625" style="203" customWidth="1"/>
    <col min="12587" max="12587" width="9.140625" style="203" customWidth="1"/>
    <col min="12588" max="12588" width="11.5703125" style="203"/>
    <col min="12589" max="12589" width="4.42578125" style="203" customWidth="1"/>
    <col min="12590" max="12590" width="4.85546875" style="203" customWidth="1"/>
    <col min="12591" max="12591" width="3.5703125" style="203" customWidth="1"/>
    <col min="12592" max="12592" width="4.42578125" style="203" customWidth="1"/>
    <col min="12593" max="12593" width="7.85546875" style="203" customWidth="1"/>
    <col min="12594" max="12594" width="3.42578125" style="203" customWidth="1"/>
    <col min="12595" max="12800" width="11.5703125" style="203"/>
    <col min="12801" max="12801" width="1.85546875" style="203" customWidth="1"/>
    <col min="12802" max="12805" width="4.5703125" style="203" customWidth="1"/>
    <col min="12806" max="12806" width="23.42578125" style="203" customWidth="1"/>
    <col min="12807" max="12807" width="13.42578125" style="203" customWidth="1"/>
    <col min="12808" max="12808" width="7" style="203" customWidth="1"/>
    <col min="12809" max="12809" width="8.5703125" style="203" customWidth="1"/>
    <col min="12810" max="12811" width="4.5703125" style="203" customWidth="1"/>
    <col min="12812" max="12812" width="7.5703125" style="203" customWidth="1"/>
    <col min="12813" max="12813" width="8" style="203" customWidth="1"/>
    <col min="12814" max="12816" width="4.5703125" style="203" customWidth="1"/>
    <col min="12817" max="12817" width="7.140625" style="203" customWidth="1"/>
    <col min="12818" max="12818" width="7.42578125" style="203" customWidth="1"/>
    <col min="12819" max="12819" width="7.85546875" style="203" customWidth="1"/>
    <col min="12820" max="12820" width="4.5703125" style="203" customWidth="1"/>
    <col min="12821" max="12821" width="3.140625" style="203" customWidth="1"/>
    <col min="12822" max="12822" width="7.42578125" style="203" customWidth="1"/>
    <col min="12823" max="12823" width="8.140625" style="203" customWidth="1"/>
    <col min="12824" max="12824" width="4.5703125" style="203" customWidth="1"/>
    <col min="12825" max="12825" width="10.5703125" style="203" customWidth="1"/>
    <col min="12826" max="12826" width="2.5703125" style="203" customWidth="1"/>
    <col min="12827" max="12828" width="8.42578125" style="203" customWidth="1"/>
    <col min="12829" max="12831" width="4.5703125" style="203" customWidth="1"/>
    <col min="12832" max="12832" width="7.140625" style="203" customWidth="1"/>
    <col min="12833" max="12833" width="8.5703125" style="203" customWidth="1"/>
    <col min="12834" max="12837" width="4.5703125" style="203" customWidth="1"/>
    <col min="12838" max="12839" width="11.5703125" style="203"/>
    <col min="12840" max="12840" width="7.42578125" style="203" customWidth="1"/>
    <col min="12841" max="12841" width="6.5703125" style="203" customWidth="1"/>
    <col min="12842" max="12842" width="8.140625" style="203" customWidth="1"/>
    <col min="12843" max="12843" width="9.140625" style="203" customWidth="1"/>
    <col min="12844" max="12844" width="11.5703125" style="203"/>
    <col min="12845" max="12845" width="4.42578125" style="203" customWidth="1"/>
    <col min="12846" max="12846" width="4.85546875" style="203" customWidth="1"/>
    <col min="12847" max="12847" width="3.5703125" style="203" customWidth="1"/>
    <col min="12848" max="12848" width="4.42578125" style="203" customWidth="1"/>
    <col min="12849" max="12849" width="7.85546875" style="203" customWidth="1"/>
    <col min="12850" max="12850" width="3.42578125" style="203" customWidth="1"/>
    <col min="12851" max="13056" width="11.5703125" style="203"/>
    <col min="13057" max="13057" width="1.85546875" style="203" customWidth="1"/>
    <col min="13058" max="13061" width="4.5703125" style="203" customWidth="1"/>
    <col min="13062" max="13062" width="23.42578125" style="203" customWidth="1"/>
    <col min="13063" max="13063" width="13.42578125" style="203" customWidth="1"/>
    <col min="13064" max="13064" width="7" style="203" customWidth="1"/>
    <col min="13065" max="13065" width="8.5703125" style="203" customWidth="1"/>
    <col min="13066" max="13067" width="4.5703125" style="203" customWidth="1"/>
    <col min="13068" max="13068" width="7.5703125" style="203" customWidth="1"/>
    <col min="13069" max="13069" width="8" style="203" customWidth="1"/>
    <col min="13070" max="13072" width="4.5703125" style="203" customWidth="1"/>
    <col min="13073" max="13073" width="7.140625" style="203" customWidth="1"/>
    <col min="13074" max="13074" width="7.42578125" style="203" customWidth="1"/>
    <col min="13075" max="13075" width="7.85546875" style="203" customWidth="1"/>
    <col min="13076" max="13076" width="4.5703125" style="203" customWidth="1"/>
    <col min="13077" max="13077" width="3.140625" style="203" customWidth="1"/>
    <col min="13078" max="13078" width="7.42578125" style="203" customWidth="1"/>
    <col min="13079" max="13079" width="8.140625" style="203" customWidth="1"/>
    <col min="13080" max="13080" width="4.5703125" style="203" customWidth="1"/>
    <col min="13081" max="13081" width="10.5703125" style="203" customWidth="1"/>
    <col min="13082" max="13082" width="2.5703125" style="203" customWidth="1"/>
    <col min="13083" max="13084" width="8.42578125" style="203" customWidth="1"/>
    <col min="13085" max="13087" width="4.5703125" style="203" customWidth="1"/>
    <col min="13088" max="13088" width="7.140625" style="203" customWidth="1"/>
    <col min="13089" max="13089" width="8.5703125" style="203" customWidth="1"/>
    <col min="13090" max="13093" width="4.5703125" style="203" customWidth="1"/>
    <col min="13094" max="13095" width="11.5703125" style="203"/>
    <col min="13096" max="13096" width="7.42578125" style="203" customWidth="1"/>
    <col min="13097" max="13097" width="6.5703125" style="203" customWidth="1"/>
    <col min="13098" max="13098" width="8.140625" style="203" customWidth="1"/>
    <col min="13099" max="13099" width="9.140625" style="203" customWidth="1"/>
    <col min="13100" max="13100" width="11.5703125" style="203"/>
    <col min="13101" max="13101" width="4.42578125" style="203" customWidth="1"/>
    <col min="13102" max="13102" width="4.85546875" style="203" customWidth="1"/>
    <col min="13103" max="13103" width="3.5703125" style="203" customWidth="1"/>
    <col min="13104" max="13104" width="4.42578125" style="203" customWidth="1"/>
    <col min="13105" max="13105" width="7.85546875" style="203" customWidth="1"/>
    <col min="13106" max="13106" width="3.42578125" style="203" customWidth="1"/>
    <col min="13107" max="13312" width="11.5703125" style="203"/>
    <col min="13313" max="13313" width="1.85546875" style="203" customWidth="1"/>
    <col min="13314" max="13317" width="4.5703125" style="203" customWidth="1"/>
    <col min="13318" max="13318" width="23.42578125" style="203" customWidth="1"/>
    <col min="13319" max="13319" width="13.42578125" style="203" customWidth="1"/>
    <col min="13320" max="13320" width="7" style="203" customWidth="1"/>
    <col min="13321" max="13321" width="8.5703125" style="203" customWidth="1"/>
    <col min="13322" max="13323" width="4.5703125" style="203" customWidth="1"/>
    <col min="13324" max="13324" width="7.5703125" style="203" customWidth="1"/>
    <col min="13325" max="13325" width="8" style="203" customWidth="1"/>
    <col min="13326" max="13328" width="4.5703125" style="203" customWidth="1"/>
    <col min="13329" max="13329" width="7.140625" style="203" customWidth="1"/>
    <col min="13330" max="13330" width="7.42578125" style="203" customWidth="1"/>
    <col min="13331" max="13331" width="7.85546875" style="203" customWidth="1"/>
    <col min="13332" max="13332" width="4.5703125" style="203" customWidth="1"/>
    <col min="13333" max="13333" width="3.140625" style="203" customWidth="1"/>
    <col min="13334" max="13334" width="7.42578125" style="203" customWidth="1"/>
    <col min="13335" max="13335" width="8.140625" style="203" customWidth="1"/>
    <col min="13336" max="13336" width="4.5703125" style="203" customWidth="1"/>
    <col min="13337" max="13337" width="10.5703125" style="203" customWidth="1"/>
    <col min="13338" max="13338" width="2.5703125" style="203" customWidth="1"/>
    <col min="13339" max="13340" width="8.42578125" style="203" customWidth="1"/>
    <col min="13341" max="13343" width="4.5703125" style="203" customWidth="1"/>
    <col min="13344" max="13344" width="7.140625" style="203" customWidth="1"/>
    <col min="13345" max="13345" width="8.5703125" style="203" customWidth="1"/>
    <col min="13346" max="13349" width="4.5703125" style="203" customWidth="1"/>
    <col min="13350" max="13351" width="11.5703125" style="203"/>
    <col min="13352" max="13352" width="7.42578125" style="203" customWidth="1"/>
    <col min="13353" max="13353" width="6.5703125" style="203" customWidth="1"/>
    <col min="13354" max="13354" width="8.140625" style="203" customWidth="1"/>
    <col min="13355" max="13355" width="9.140625" style="203" customWidth="1"/>
    <col min="13356" max="13356" width="11.5703125" style="203"/>
    <col min="13357" max="13357" width="4.42578125" style="203" customWidth="1"/>
    <col min="13358" max="13358" width="4.85546875" style="203" customWidth="1"/>
    <col min="13359" max="13359" width="3.5703125" style="203" customWidth="1"/>
    <col min="13360" max="13360" width="4.42578125" style="203" customWidth="1"/>
    <col min="13361" max="13361" width="7.85546875" style="203" customWidth="1"/>
    <col min="13362" max="13362" width="3.42578125" style="203" customWidth="1"/>
    <col min="13363" max="13568" width="11.5703125" style="203"/>
    <col min="13569" max="13569" width="1.85546875" style="203" customWidth="1"/>
    <col min="13570" max="13573" width="4.5703125" style="203" customWidth="1"/>
    <col min="13574" max="13574" width="23.42578125" style="203" customWidth="1"/>
    <col min="13575" max="13575" width="13.42578125" style="203" customWidth="1"/>
    <col min="13576" max="13576" width="7" style="203" customWidth="1"/>
    <col min="13577" max="13577" width="8.5703125" style="203" customWidth="1"/>
    <col min="13578" max="13579" width="4.5703125" style="203" customWidth="1"/>
    <col min="13580" max="13580" width="7.5703125" style="203" customWidth="1"/>
    <col min="13581" max="13581" width="8" style="203" customWidth="1"/>
    <col min="13582" max="13584" width="4.5703125" style="203" customWidth="1"/>
    <col min="13585" max="13585" width="7.140625" style="203" customWidth="1"/>
    <col min="13586" max="13586" width="7.42578125" style="203" customWidth="1"/>
    <col min="13587" max="13587" width="7.85546875" style="203" customWidth="1"/>
    <col min="13588" max="13588" width="4.5703125" style="203" customWidth="1"/>
    <col min="13589" max="13589" width="3.140625" style="203" customWidth="1"/>
    <col min="13590" max="13590" width="7.42578125" style="203" customWidth="1"/>
    <col min="13591" max="13591" width="8.140625" style="203" customWidth="1"/>
    <col min="13592" max="13592" width="4.5703125" style="203" customWidth="1"/>
    <col min="13593" max="13593" width="10.5703125" style="203" customWidth="1"/>
    <col min="13594" max="13594" width="2.5703125" style="203" customWidth="1"/>
    <col min="13595" max="13596" width="8.42578125" style="203" customWidth="1"/>
    <col min="13597" max="13599" width="4.5703125" style="203" customWidth="1"/>
    <col min="13600" max="13600" width="7.140625" style="203" customWidth="1"/>
    <col min="13601" max="13601" width="8.5703125" style="203" customWidth="1"/>
    <col min="13602" max="13605" width="4.5703125" style="203" customWidth="1"/>
    <col min="13606" max="13607" width="11.5703125" style="203"/>
    <col min="13608" max="13608" width="7.42578125" style="203" customWidth="1"/>
    <col min="13609" max="13609" width="6.5703125" style="203" customWidth="1"/>
    <col min="13610" max="13610" width="8.140625" style="203" customWidth="1"/>
    <col min="13611" max="13611" width="9.140625" style="203" customWidth="1"/>
    <col min="13612" max="13612" width="11.5703125" style="203"/>
    <col min="13613" max="13613" width="4.42578125" style="203" customWidth="1"/>
    <col min="13614" max="13614" width="4.85546875" style="203" customWidth="1"/>
    <col min="13615" max="13615" width="3.5703125" style="203" customWidth="1"/>
    <col min="13616" max="13616" width="4.42578125" style="203" customWidth="1"/>
    <col min="13617" max="13617" width="7.85546875" style="203" customWidth="1"/>
    <col min="13618" max="13618" width="3.42578125" style="203" customWidth="1"/>
    <col min="13619" max="13824" width="11.5703125" style="203"/>
    <col min="13825" max="13825" width="1.85546875" style="203" customWidth="1"/>
    <col min="13826" max="13829" width="4.5703125" style="203" customWidth="1"/>
    <col min="13830" max="13830" width="23.42578125" style="203" customWidth="1"/>
    <col min="13831" max="13831" width="13.42578125" style="203" customWidth="1"/>
    <col min="13832" max="13832" width="7" style="203" customWidth="1"/>
    <col min="13833" max="13833" width="8.5703125" style="203" customWidth="1"/>
    <col min="13834" max="13835" width="4.5703125" style="203" customWidth="1"/>
    <col min="13836" max="13836" width="7.5703125" style="203" customWidth="1"/>
    <col min="13837" max="13837" width="8" style="203" customWidth="1"/>
    <col min="13838" max="13840" width="4.5703125" style="203" customWidth="1"/>
    <col min="13841" max="13841" width="7.140625" style="203" customWidth="1"/>
    <col min="13842" max="13842" width="7.42578125" style="203" customWidth="1"/>
    <col min="13843" max="13843" width="7.85546875" style="203" customWidth="1"/>
    <col min="13844" max="13844" width="4.5703125" style="203" customWidth="1"/>
    <col min="13845" max="13845" width="3.140625" style="203" customWidth="1"/>
    <col min="13846" max="13846" width="7.42578125" style="203" customWidth="1"/>
    <col min="13847" max="13847" width="8.140625" style="203" customWidth="1"/>
    <col min="13848" max="13848" width="4.5703125" style="203" customWidth="1"/>
    <col min="13849" max="13849" width="10.5703125" style="203" customWidth="1"/>
    <col min="13850" max="13850" width="2.5703125" style="203" customWidth="1"/>
    <col min="13851" max="13852" width="8.42578125" style="203" customWidth="1"/>
    <col min="13853" max="13855" width="4.5703125" style="203" customWidth="1"/>
    <col min="13856" max="13856" width="7.140625" style="203" customWidth="1"/>
    <col min="13857" max="13857" width="8.5703125" style="203" customWidth="1"/>
    <col min="13858" max="13861" width="4.5703125" style="203" customWidth="1"/>
    <col min="13862" max="13863" width="11.5703125" style="203"/>
    <col min="13864" max="13864" width="7.42578125" style="203" customWidth="1"/>
    <col min="13865" max="13865" width="6.5703125" style="203" customWidth="1"/>
    <col min="13866" max="13866" width="8.140625" style="203" customWidth="1"/>
    <col min="13867" max="13867" width="9.140625" style="203" customWidth="1"/>
    <col min="13868" max="13868" width="11.5703125" style="203"/>
    <col min="13869" max="13869" width="4.42578125" style="203" customWidth="1"/>
    <col min="13870" max="13870" width="4.85546875" style="203" customWidth="1"/>
    <col min="13871" max="13871" width="3.5703125" style="203" customWidth="1"/>
    <col min="13872" max="13872" width="4.42578125" style="203" customWidth="1"/>
    <col min="13873" max="13873" width="7.85546875" style="203" customWidth="1"/>
    <col min="13874" max="13874" width="3.42578125" style="203" customWidth="1"/>
    <col min="13875" max="14080" width="11.5703125" style="203"/>
    <col min="14081" max="14081" width="1.85546875" style="203" customWidth="1"/>
    <col min="14082" max="14085" width="4.5703125" style="203" customWidth="1"/>
    <col min="14086" max="14086" width="23.42578125" style="203" customWidth="1"/>
    <col min="14087" max="14087" width="13.42578125" style="203" customWidth="1"/>
    <col min="14088" max="14088" width="7" style="203" customWidth="1"/>
    <col min="14089" max="14089" width="8.5703125" style="203" customWidth="1"/>
    <col min="14090" max="14091" width="4.5703125" style="203" customWidth="1"/>
    <col min="14092" max="14092" width="7.5703125" style="203" customWidth="1"/>
    <col min="14093" max="14093" width="8" style="203" customWidth="1"/>
    <col min="14094" max="14096" width="4.5703125" style="203" customWidth="1"/>
    <col min="14097" max="14097" width="7.140625" style="203" customWidth="1"/>
    <col min="14098" max="14098" width="7.42578125" style="203" customWidth="1"/>
    <col min="14099" max="14099" width="7.85546875" style="203" customWidth="1"/>
    <col min="14100" max="14100" width="4.5703125" style="203" customWidth="1"/>
    <col min="14101" max="14101" width="3.140625" style="203" customWidth="1"/>
    <col min="14102" max="14102" width="7.42578125" style="203" customWidth="1"/>
    <col min="14103" max="14103" width="8.140625" style="203" customWidth="1"/>
    <col min="14104" max="14104" width="4.5703125" style="203" customWidth="1"/>
    <col min="14105" max="14105" width="10.5703125" style="203" customWidth="1"/>
    <col min="14106" max="14106" width="2.5703125" style="203" customWidth="1"/>
    <col min="14107" max="14108" width="8.42578125" style="203" customWidth="1"/>
    <col min="14109" max="14111" width="4.5703125" style="203" customWidth="1"/>
    <col min="14112" max="14112" width="7.140625" style="203" customWidth="1"/>
    <col min="14113" max="14113" width="8.5703125" style="203" customWidth="1"/>
    <col min="14114" max="14117" width="4.5703125" style="203" customWidth="1"/>
    <col min="14118" max="14119" width="11.5703125" style="203"/>
    <col min="14120" max="14120" width="7.42578125" style="203" customWidth="1"/>
    <col min="14121" max="14121" width="6.5703125" style="203" customWidth="1"/>
    <col min="14122" max="14122" width="8.140625" style="203" customWidth="1"/>
    <col min="14123" max="14123" width="9.140625" style="203" customWidth="1"/>
    <col min="14124" max="14124" width="11.5703125" style="203"/>
    <col min="14125" max="14125" width="4.42578125" style="203" customWidth="1"/>
    <col min="14126" max="14126" width="4.85546875" style="203" customWidth="1"/>
    <col min="14127" max="14127" width="3.5703125" style="203" customWidth="1"/>
    <col min="14128" max="14128" width="4.42578125" style="203" customWidth="1"/>
    <col min="14129" max="14129" width="7.85546875" style="203" customWidth="1"/>
    <col min="14130" max="14130" width="3.42578125" style="203" customWidth="1"/>
    <col min="14131" max="14336" width="11.5703125" style="203"/>
    <col min="14337" max="14337" width="1.85546875" style="203" customWidth="1"/>
    <col min="14338" max="14341" width="4.5703125" style="203" customWidth="1"/>
    <col min="14342" max="14342" width="23.42578125" style="203" customWidth="1"/>
    <col min="14343" max="14343" width="13.42578125" style="203" customWidth="1"/>
    <col min="14344" max="14344" width="7" style="203" customWidth="1"/>
    <col min="14345" max="14345" width="8.5703125" style="203" customWidth="1"/>
    <col min="14346" max="14347" width="4.5703125" style="203" customWidth="1"/>
    <col min="14348" max="14348" width="7.5703125" style="203" customWidth="1"/>
    <col min="14349" max="14349" width="8" style="203" customWidth="1"/>
    <col min="14350" max="14352" width="4.5703125" style="203" customWidth="1"/>
    <col min="14353" max="14353" width="7.140625" style="203" customWidth="1"/>
    <col min="14354" max="14354" width="7.42578125" style="203" customWidth="1"/>
    <col min="14355" max="14355" width="7.85546875" style="203" customWidth="1"/>
    <col min="14356" max="14356" width="4.5703125" style="203" customWidth="1"/>
    <col min="14357" max="14357" width="3.140625" style="203" customWidth="1"/>
    <col min="14358" max="14358" width="7.42578125" style="203" customWidth="1"/>
    <col min="14359" max="14359" width="8.140625" style="203" customWidth="1"/>
    <col min="14360" max="14360" width="4.5703125" style="203" customWidth="1"/>
    <col min="14361" max="14361" width="10.5703125" style="203" customWidth="1"/>
    <col min="14362" max="14362" width="2.5703125" style="203" customWidth="1"/>
    <col min="14363" max="14364" width="8.42578125" style="203" customWidth="1"/>
    <col min="14365" max="14367" width="4.5703125" style="203" customWidth="1"/>
    <col min="14368" max="14368" width="7.140625" style="203" customWidth="1"/>
    <col min="14369" max="14369" width="8.5703125" style="203" customWidth="1"/>
    <col min="14370" max="14373" width="4.5703125" style="203" customWidth="1"/>
    <col min="14374" max="14375" width="11.5703125" style="203"/>
    <col min="14376" max="14376" width="7.42578125" style="203" customWidth="1"/>
    <col min="14377" max="14377" width="6.5703125" style="203" customWidth="1"/>
    <col min="14378" max="14378" width="8.140625" style="203" customWidth="1"/>
    <col min="14379" max="14379" width="9.140625" style="203" customWidth="1"/>
    <col min="14380" max="14380" width="11.5703125" style="203"/>
    <col min="14381" max="14381" width="4.42578125" style="203" customWidth="1"/>
    <col min="14382" max="14382" width="4.85546875" style="203" customWidth="1"/>
    <col min="14383" max="14383" width="3.5703125" style="203" customWidth="1"/>
    <col min="14384" max="14384" width="4.42578125" style="203" customWidth="1"/>
    <col min="14385" max="14385" width="7.85546875" style="203" customWidth="1"/>
    <col min="14386" max="14386" width="3.42578125" style="203" customWidth="1"/>
    <col min="14387" max="14592" width="11.5703125" style="203"/>
    <col min="14593" max="14593" width="1.85546875" style="203" customWidth="1"/>
    <col min="14594" max="14597" width="4.5703125" style="203" customWidth="1"/>
    <col min="14598" max="14598" width="23.42578125" style="203" customWidth="1"/>
    <col min="14599" max="14599" width="13.42578125" style="203" customWidth="1"/>
    <col min="14600" max="14600" width="7" style="203" customWidth="1"/>
    <col min="14601" max="14601" width="8.5703125" style="203" customWidth="1"/>
    <col min="14602" max="14603" width="4.5703125" style="203" customWidth="1"/>
    <col min="14604" max="14604" width="7.5703125" style="203" customWidth="1"/>
    <col min="14605" max="14605" width="8" style="203" customWidth="1"/>
    <col min="14606" max="14608" width="4.5703125" style="203" customWidth="1"/>
    <col min="14609" max="14609" width="7.140625" style="203" customWidth="1"/>
    <col min="14610" max="14610" width="7.42578125" style="203" customWidth="1"/>
    <col min="14611" max="14611" width="7.85546875" style="203" customWidth="1"/>
    <col min="14612" max="14612" width="4.5703125" style="203" customWidth="1"/>
    <col min="14613" max="14613" width="3.140625" style="203" customWidth="1"/>
    <col min="14614" max="14614" width="7.42578125" style="203" customWidth="1"/>
    <col min="14615" max="14615" width="8.140625" style="203" customWidth="1"/>
    <col min="14616" max="14616" width="4.5703125" style="203" customWidth="1"/>
    <col min="14617" max="14617" width="10.5703125" style="203" customWidth="1"/>
    <col min="14618" max="14618" width="2.5703125" style="203" customWidth="1"/>
    <col min="14619" max="14620" width="8.42578125" style="203" customWidth="1"/>
    <col min="14621" max="14623" width="4.5703125" style="203" customWidth="1"/>
    <col min="14624" max="14624" width="7.140625" style="203" customWidth="1"/>
    <col min="14625" max="14625" width="8.5703125" style="203" customWidth="1"/>
    <col min="14626" max="14629" width="4.5703125" style="203" customWidth="1"/>
    <col min="14630" max="14631" width="11.5703125" style="203"/>
    <col min="14632" max="14632" width="7.42578125" style="203" customWidth="1"/>
    <col min="14633" max="14633" width="6.5703125" style="203" customWidth="1"/>
    <col min="14634" max="14634" width="8.140625" style="203" customWidth="1"/>
    <col min="14635" max="14635" width="9.140625" style="203" customWidth="1"/>
    <col min="14636" max="14636" width="11.5703125" style="203"/>
    <col min="14637" max="14637" width="4.42578125" style="203" customWidth="1"/>
    <col min="14638" max="14638" width="4.85546875" style="203" customWidth="1"/>
    <col min="14639" max="14639" width="3.5703125" style="203" customWidth="1"/>
    <col min="14640" max="14640" width="4.42578125" style="203" customWidth="1"/>
    <col min="14641" max="14641" width="7.85546875" style="203" customWidth="1"/>
    <col min="14642" max="14642" width="3.42578125" style="203" customWidth="1"/>
    <col min="14643" max="14848" width="11.5703125" style="203"/>
    <col min="14849" max="14849" width="1.85546875" style="203" customWidth="1"/>
    <col min="14850" max="14853" width="4.5703125" style="203" customWidth="1"/>
    <col min="14854" max="14854" width="23.42578125" style="203" customWidth="1"/>
    <col min="14855" max="14855" width="13.42578125" style="203" customWidth="1"/>
    <col min="14856" max="14856" width="7" style="203" customWidth="1"/>
    <col min="14857" max="14857" width="8.5703125" style="203" customWidth="1"/>
    <col min="14858" max="14859" width="4.5703125" style="203" customWidth="1"/>
    <col min="14860" max="14860" width="7.5703125" style="203" customWidth="1"/>
    <col min="14861" max="14861" width="8" style="203" customWidth="1"/>
    <col min="14862" max="14864" width="4.5703125" style="203" customWidth="1"/>
    <col min="14865" max="14865" width="7.140625" style="203" customWidth="1"/>
    <col min="14866" max="14866" width="7.42578125" style="203" customWidth="1"/>
    <col min="14867" max="14867" width="7.85546875" style="203" customWidth="1"/>
    <col min="14868" max="14868" width="4.5703125" style="203" customWidth="1"/>
    <col min="14869" max="14869" width="3.140625" style="203" customWidth="1"/>
    <col min="14870" max="14870" width="7.42578125" style="203" customWidth="1"/>
    <col min="14871" max="14871" width="8.140625" style="203" customWidth="1"/>
    <col min="14872" max="14872" width="4.5703125" style="203" customWidth="1"/>
    <col min="14873" max="14873" width="10.5703125" style="203" customWidth="1"/>
    <col min="14874" max="14874" width="2.5703125" style="203" customWidth="1"/>
    <col min="14875" max="14876" width="8.42578125" style="203" customWidth="1"/>
    <col min="14877" max="14879" width="4.5703125" style="203" customWidth="1"/>
    <col min="14880" max="14880" width="7.140625" style="203" customWidth="1"/>
    <col min="14881" max="14881" width="8.5703125" style="203" customWidth="1"/>
    <col min="14882" max="14885" width="4.5703125" style="203" customWidth="1"/>
    <col min="14886" max="14887" width="11.5703125" style="203"/>
    <col min="14888" max="14888" width="7.42578125" style="203" customWidth="1"/>
    <col min="14889" max="14889" width="6.5703125" style="203" customWidth="1"/>
    <col min="14890" max="14890" width="8.140625" style="203" customWidth="1"/>
    <col min="14891" max="14891" width="9.140625" style="203" customWidth="1"/>
    <col min="14892" max="14892" width="11.5703125" style="203"/>
    <col min="14893" max="14893" width="4.42578125" style="203" customWidth="1"/>
    <col min="14894" max="14894" width="4.85546875" style="203" customWidth="1"/>
    <col min="14895" max="14895" width="3.5703125" style="203" customWidth="1"/>
    <col min="14896" max="14896" width="4.42578125" style="203" customWidth="1"/>
    <col min="14897" max="14897" width="7.85546875" style="203" customWidth="1"/>
    <col min="14898" max="14898" width="3.42578125" style="203" customWidth="1"/>
    <col min="14899" max="15104" width="11.5703125" style="203"/>
    <col min="15105" max="15105" width="1.85546875" style="203" customWidth="1"/>
    <col min="15106" max="15109" width="4.5703125" style="203" customWidth="1"/>
    <col min="15110" max="15110" width="23.42578125" style="203" customWidth="1"/>
    <col min="15111" max="15111" width="13.42578125" style="203" customWidth="1"/>
    <col min="15112" max="15112" width="7" style="203" customWidth="1"/>
    <col min="15113" max="15113" width="8.5703125" style="203" customWidth="1"/>
    <col min="15114" max="15115" width="4.5703125" style="203" customWidth="1"/>
    <col min="15116" max="15116" width="7.5703125" style="203" customWidth="1"/>
    <col min="15117" max="15117" width="8" style="203" customWidth="1"/>
    <col min="15118" max="15120" width="4.5703125" style="203" customWidth="1"/>
    <col min="15121" max="15121" width="7.140625" style="203" customWidth="1"/>
    <col min="15122" max="15122" width="7.42578125" style="203" customWidth="1"/>
    <col min="15123" max="15123" width="7.85546875" style="203" customWidth="1"/>
    <col min="15124" max="15124" width="4.5703125" style="203" customWidth="1"/>
    <col min="15125" max="15125" width="3.140625" style="203" customWidth="1"/>
    <col min="15126" max="15126" width="7.42578125" style="203" customWidth="1"/>
    <col min="15127" max="15127" width="8.140625" style="203" customWidth="1"/>
    <col min="15128" max="15128" width="4.5703125" style="203" customWidth="1"/>
    <col min="15129" max="15129" width="10.5703125" style="203" customWidth="1"/>
    <col min="15130" max="15130" width="2.5703125" style="203" customWidth="1"/>
    <col min="15131" max="15132" width="8.42578125" style="203" customWidth="1"/>
    <col min="15133" max="15135" width="4.5703125" style="203" customWidth="1"/>
    <col min="15136" max="15136" width="7.140625" style="203" customWidth="1"/>
    <col min="15137" max="15137" width="8.5703125" style="203" customWidth="1"/>
    <col min="15138" max="15141" width="4.5703125" style="203" customWidth="1"/>
    <col min="15142" max="15143" width="11.5703125" style="203"/>
    <col min="15144" max="15144" width="7.42578125" style="203" customWidth="1"/>
    <col min="15145" max="15145" width="6.5703125" style="203" customWidth="1"/>
    <col min="15146" max="15146" width="8.140625" style="203" customWidth="1"/>
    <col min="15147" max="15147" width="9.140625" style="203" customWidth="1"/>
    <col min="15148" max="15148" width="11.5703125" style="203"/>
    <col min="15149" max="15149" width="4.42578125" style="203" customWidth="1"/>
    <col min="15150" max="15150" width="4.85546875" style="203" customWidth="1"/>
    <col min="15151" max="15151" width="3.5703125" style="203" customWidth="1"/>
    <col min="15152" max="15152" width="4.42578125" style="203" customWidth="1"/>
    <col min="15153" max="15153" width="7.85546875" style="203" customWidth="1"/>
    <col min="15154" max="15154" width="3.42578125" style="203" customWidth="1"/>
    <col min="15155" max="15360" width="11.5703125" style="203"/>
    <col min="15361" max="15361" width="1.85546875" style="203" customWidth="1"/>
    <col min="15362" max="15365" width="4.5703125" style="203" customWidth="1"/>
    <col min="15366" max="15366" width="23.42578125" style="203" customWidth="1"/>
    <col min="15367" max="15367" width="13.42578125" style="203" customWidth="1"/>
    <col min="15368" max="15368" width="7" style="203" customWidth="1"/>
    <col min="15369" max="15369" width="8.5703125" style="203" customWidth="1"/>
    <col min="15370" max="15371" width="4.5703125" style="203" customWidth="1"/>
    <col min="15372" max="15372" width="7.5703125" style="203" customWidth="1"/>
    <col min="15373" max="15373" width="8" style="203" customWidth="1"/>
    <col min="15374" max="15376" width="4.5703125" style="203" customWidth="1"/>
    <col min="15377" max="15377" width="7.140625" style="203" customWidth="1"/>
    <col min="15378" max="15378" width="7.42578125" style="203" customWidth="1"/>
    <col min="15379" max="15379" width="7.85546875" style="203" customWidth="1"/>
    <col min="15380" max="15380" width="4.5703125" style="203" customWidth="1"/>
    <col min="15381" max="15381" width="3.140625" style="203" customWidth="1"/>
    <col min="15382" max="15382" width="7.42578125" style="203" customWidth="1"/>
    <col min="15383" max="15383" width="8.140625" style="203" customWidth="1"/>
    <col min="15384" max="15384" width="4.5703125" style="203" customWidth="1"/>
    <col min="15385" max="15385" width="10.5703125" style="203" customWidth="1"/>
    <col min="15386" max="15386" width="2.5703125" style="203" customWidth="1"/>
    <col min="15387" max="15388" width="8.42578125" style="203" customWidth="1"/>
    <col min="15389" max="15391" width="4.5703125" style="203" customWidth="1"/>
    <col min="15392" max="15392" width="7.140625" style="203" customWidth="1"/>
    <col min="15393" max="15393" width="8.5703125" style="203" customWidth="1"/>
    <col min="15394" max="15397" width="4.5703125" style="203" customWidth="1"/>
    <col min="15398" max="15399" width="11.5703125" style="203"/>
    <col min="15400" max="15400" width="7.42578125" style="203" customWidth="1"/>
    <col min="15401" max="15401" width="6.5703125" style="203" customWidth="1"/>
    <col min="15402" max="15402" width="8.140625" style="203" customWidth="1"/>
    <col min="15403" max="15403" width="9.140625" style="203" customWidth="1"/>
    <col min="15404" max="15404" width="11.5703125" style="203"/>
    <col min="15405" max="15405" width="4.42578125" style="203" customWidth="1"/>
    <col min="15406" max="15406" width="4.85546875" style="203" customWidth="1"/>
    <col min="15407" max="15407" width="3.5703125" style="203" customWidth="1"/>
    <col min="15408" max="15408" width="4.42578125" style="203" customWidth="1"/>
    <col min="15409" max="15409" width="7.85546875" style="203" customWidth="1"/>
    <col min="15410" max="15410" width="3.42578125" style="203" customWidth="1"/>
    <col min="15411" max="15616" width="11.5703125" style="203"/>
    <col min="15617" max="15617" width="1.85546875" style="203" customWidth="1"/>
    <col min="15618" max="15621" width="4.5703125" style="203" customWidth="1"/>
    <col min="15622" max="15622" width="23.42578125" style="203" customWidth="1"/>
    <col min="15623" max="15623" width="13.42578125" style="203" customWidth="1"/>
    <col min="15624" max="15624" width="7" style="203" customWidth="1"/>
    <col min="15625" max="15625" width="8.5703125" style="203" customWidth="1"/>
    <col min="15626" max="15627" width="4.5703125" style="203" customWidth="1"/>
    <col min="15628" max="15628" width="7.5703125" style="203" customWidth="1"/>
    <col min="15629" max="15629" width="8" style="203" customWidth="1"/>
    <col min="15630" max="15632" width="4.5703125" style="203" customWidth="1"/>
    <col min="15633" max="15633" width="7.140625" style="203" customWidth="1"/>
    <col min="15634" max="15634" width="7.42578125" style="203" customWidth="1"/>
    <col min="15635" max="15635" width="7.85546875" style="203" customWidth="1"/>
    <col min="15636" max="15636" width="4.5703125" style="203" customWidth="1"/>
    <col min="15637" max="15637" width="3.140625" style="203" customWidth="1"/>
    <col min="15638" max="15638" width="7.42578125" style="203" customWidth="1"/>
    <col min="15639" max="15639" width="8.140625" style="203" customWidth="1"/>
    <col min="15640" max="15640" width="4.5703125" style="203" customWidth="1"/>
    <col min="15641" max="15641" width="10.5703125" style="203" customWidth="1"/>
    <col min="15642" max="15642" width="2.5703125" style="203" customWidth="1"/>
    <col min="15643" max="15644" width="8.42578125" style="203" customWidth="1"/>
    <col min="15645" max="15647" width="4.5703125" style="203" customWidth="1"/>
    <col min="15648" max="15648" width="7.140625" style="203" customWidth="1"/>
    <col min="15649" max="15649" width="8.5703125" style="203" customWidth="1"/>
    <col min="15650" max="15653" width="4.5703125" style="203" customWidth="1"/>
    <col min="15654" max="15655" width="11.5703125" style="203"/>
    <col min="15656" max="15656" width="7.42578125" style="203" customWidth="1"/>
    <col min="15657" max="15657" width="6.5703125" style="203" customWidth="1"/>
    <col min="15658" max="15658" width="8.140625" style="203" customWidth="1"/>
    <col min="15659" max="15659" width="9.140625" style="203" customWidth="1"/>
    <col min="15660" max="15660" width="11.5703125" style="203"/>
    <col min="15661" max="15661" width="4.42578125" style="203" customWidth="1"/>
    <col min="15662" max="15662" width="4.85546875" style="203" customWidth="1"/>
    <col min="15663" max="15663" width="3.5703125" style="203" customWidth="1"/>
    <col min="15664" max="15664" width="4.42578125" style="203" customWidth="1"/>
    <col min="15665" max="15665" width="7.85546875" style="203" customWidth="1"/>
    <col min="15666" max="15666" width="3.42578125" style="203" customWidth="1"/>
    <col min="15667" max="15872" width="11.5703125" style="203"/>
    <col min="15873" max="15873" width="1.85546875" style="203" customWidth="1"/>
    <col min="15874" max="15877" width="4.5703125" style="203" customWidth="1"/>
    <col min="15878" max="15878" width="23.42578125" style="203" customWidth="1"/>
    <col min="15879" max="15879" width="13.42578125" style="203" customWidth="1"/>
    <col min="15880" max="15880" width="7" style="203" customWidth="1"/>
    <col min="15881" max="15881" width="8.5703125" style="203" customWidth="1"/>
    <col min="15882" max="15883" width="4.5703125" style="203" customWidth="1"/>
    <col min="15884" max="15884" width="7.5703125" style="203" customWidth="1"/>
    <col min="15885" max="15885" width="8" style="203" customWidth="1"/>
    <col min="15886" max="15888" width="4.5703125" style="203" customWidth="1"/>
    <col min="15889" max="15889" width="7.140625" style="203" customWidth="1"/>
    <col min="15890" max="15890" width="7.42578125" style="203" customWidth="1"/>
    <col min="15891" max="15891" width="7.85546875" style="203" customWidth="1"/>
    <col min="15892" max="15892" width="4.5703125" style="203" customWidth="1"/>
    <col min="15893" max="15893" width="3.140625" style="203" customWidth="1"/>
    <col min="15894" max="15894" width="7.42578125" style="203" customWidth="1"/>
    <col min="15895" max="15895" width="8.140625" style="203" customWidth="1"/>
    <col min="15896" max="15896" width="4.5703125" style="203" customWidth="1"/>
    <col min="15897" max="15897" width="10.5703125" style="203" customWidth="1"/>
    <col min="15898" max="15898" width="2.5703125" style="203" customWidth="1"/>
    <col min="15899" max="15900" width="8.42578125" style="203" customWidth="1"/>
    <col min="15901" max="15903" width="4.5703125" style="203" customWidth="1"/>
    <col min="15904" max="15904" width="7.140625" style="203" customWidth="1"/>
    <col min="15905" max="15905" width="8.5703125" style="203" customWidth="1"/>
    <col min="15906" max="15909" width="4.5703125" style="203" customWidth="1"/>
    <col min="15910" max="15911" width="11.5703125" style="203"/>
    <col min="15912" max="15912" width="7.42578125" style="203" customWidth="1"/>
    <col min="15913" max="15913" width="6.5703125" style="203" customWidth="1"/>
    <col min="15914" max="15914" width="8.140625" style="203" customWidth="1"/>
    <col min="15915" max="15915" width="9.140625" style="203" customWidth="1"/>
    <col min="15916" max="15916" width="11.5703125" style="203"/>
    <col min="15917" max="15917" width="4.42578125" style="203" customWidth="1"/>
    <col min="15918" max="15918" width="4.85546875" style="203" customWidth="1"/>
    <col min="15919" max="15919" width="3.5703125" style="203" customWidth="1"/>
    <col min="15920" max="15920" width="4.42578125" style="203" customWidth="1"/>
    <col min="15921" max="15921" width="7.85546875" style="203" customWidth="1"/>
    <col min="15922" max="15922" width="3.42578125" style="203" customWidth="1"/>
    <col min="15923" max="16128" width="11.5703125" style="203"/>
    <col min="16129" max="16129" width="1.85546875" style="203" customWidth="1"/>
    <col min="16130" max="16133" width="4.5703125" style="203" customWidth="1"/>
    <col min="16134" max="16134" width="23.42578125" style="203" customWidth="1"/>
    <col min="16135" max="16135" width="13.42578125" style="203" customWidth="1"/>
    <col min="16136" max="16136" width="7" style="203" customWidth="1"/>
    <col min="16137" max="16137" width="8.5703125" style="203" customWidth="1"/>
    <col min="16138" max="16139" width="4.5703125" style="203" customWidth="1"/>
    <col min="16140" max="16140" width="7.5703125" style="203" customWidth="1"/>
    <col min="16141" max="16141" width="8" style="203" customWidth="1"/>
    <col min="16142" max="16144" width="4.5703125" style="203" customWidth="1"/>
    <col min="16145" max="16145" width="7.140625" style="203" customWidth="1"/>
    <col min="16146" max="16146" width="7.42578125" style="203" customWidth="1"/>
    <col min="16147" max="16147" width="7.85546875" style="203" customWidth="1"/>
    <col min="16148" max="16148" width="4.5703125" style="203" customWidth="1"/>
    <col min="16149" max="16149" width="3.140625" style="203" customWidth="1"/>
    <col min="16150" max="16150" width="7.42578125" style="203" customWidth="1"/>
    <col min="16151" max="16151" width="8.140625" style="203" customWidth="1"/>
    <col min="16152" max="16152" width="4.5703125" style="203" customWidth="1"/>
    <col min="16153" max="16153" width="10.5703125" style="203" customWidth="1"/>
    <col min="16154" max="16154" width="2.5703125" style="203" customWidth="1"/>
    <col min="16155" max="16156" width="8.42578125" style="203" customWidth="1"/>
    <col min="16157" max="16159" width="4.5703125" style="203" customWidth="1"/>
    <col min="16160" max="16160" width="7.140625" style="203" customWidth="1"/>
    <col min="16161" max="16161" width="8.5703125" style="203" customWidth="1"/>
    <col min="16162" max="16165" width="4.5703125" style="203" customWidth="1"/>
    <col min="16166" max="16167" width="11.5703125" style="203"/>
    <col min="16168" max="16168" width="7.42578125" style="203" customWidth="1"/>
    <col min="16169" max="16169" width="6.5703125" style="203" customWidth="1"/>
    <col min="16170" max="16170" width="8.140625" style="203" customWidth="1"/>
    <col min="16171" max="16171" width="9.140625" style="203" customWidth="1"/>
    <col min="16172" max="16172" width="11.5703125" style="203"/>
    <col min="16173" max="16173" width="4.42578125" style="203" customWidth="1"/>
    <col min="16174" max="16174" width="4.85546875" style="203" customWidth="1"/>
    <col min="16175" max="16175" width="3.5703125" style="203" customWidth="1"/>
    <col min="16176" max="16176" width="4.42578125" style="203" customWidth="1"/>
    <col min="16177" max="16177" width="7.85546875" style="203" customWidth="1"/>
    <col min="16178" max="16178" width="3.42578125" style="203" customWidth="1"/>
    <col min="16179" max="16384" width="11.5703125" style="203"/>
  </cols>
  <sheetData>
    <row r="1" spans="2:51" ht="15" thickBot="1"/>
    <row r="2" spans="2:51" ht="15.75" thickBot="1">
      <c r="B2" s="753" t="s">
        <v>551</v>
      </c>
      <c r="C2" s="754"/>
      <c r="D2" s="754"/>
      <c r="E2" s="754"/>
      <c r="F2" s="755"/>
      <c r="G2" s="866" t="s">
        <v>312</v>
      </c>
      <c r="H2" s="867"/>
      <c r="I2" s="867"/>
      <c r="J2" s="867"/>
      <c r="K2" s="867"/>
      <c r="L2" s="867"/>
      <c r="M2" s="867"/>
      <c r="N2" s="867"/>
      <c r="O2" s="867"/>
      <c r="P2" s="867"/>
      <c r="Q2" s="867"/>
      <c r="R2" s="867"/>
      <c r="S2" s="867"/>
      <c r="T2" s="867"/>
      <c r="U2" s="867"/>
      <c r="V2" s="867"/>
      <c r="W2" s="867"/>
      <c r="X2" s="867"/>
      <c r="Y2" s="867"/>
      <c r="Z2" s="867"/>
      <c r="AA2" s="867"/>
      <c r="AB2" s="867"/>
      <c r="AC2" s="867"/>
      <c r="AD2" s="867"/>
      <c r="AE2" s="868"/>
      <c r="AF2" s="875" t="s">
        <v>313</v>
      </c>
      <c r="AG2" s="876"/>
      <c r="AH2" s="876"/>
      <c r="AI2" s="876"/>
      <c r="AJ2" s="876"/>
      <c r="AK2" s="876"/>
      <c r="AL2" s="876"/>
      <c r="AM2" s="876"/>
      <c r="AN2" s="876"/>
      <c r="AO2" s="876"/>
      <c r="AP2" s="876"/>
      <c r="AQ2" s="876"/>
      <c r="AR2" s="876"/>
      <c r="AS2" s="876"/>
      <c r="AT2" s="876"/>
      <c r="AU2" s="876"/>
      <c r="AV2" s="877"/>
      <c r="AW2" s="204"/>
    </row>
    <row r="3" spans="2:51" ht="15.75" thickBot="1">
      <c r="B3" s="863"/>
      <c r="C3" s="864"/>
      <c r="D3" s="864"/>
      <c r="E3" s="864"/>
      <c r="F3" s="865"/>
      <c r="G3" s="878" t="s">
        <v>221</v>
      </c>
      <c r="H3" s="878"/>
      <c r="I3" s="878"/>
      <c r="J3" s="878"/>
      <c r="K3" s="878"/>
      <c r="L3" s="878"/>
      <c r="M3" s="878"/>
      <c r="N3" s="878"/>
      <c r="O3" s="878"/>
      <c r="P3" s="878"/>
      <c r="Q3" s="866" t="s">
        <v>314</v>
      </c>
      <c r="R3" s="867"/>
      <c r="S3" s="867"/>
      <c r="T3" s="867"/>
      <c r="U3" s="867"/>
      <c r="V3" s="867"/>
      <c r="W3" s="867"/>
      <c r="X3" s="867"/>
      <c r="Y3" s="867"/>
      <c r="Z3" s="868"/>
      <c r="AA3" s="875" t="s">
        <v>315</v>
      </c>
      <c r="AB3" s="876"/>
      <c r="AC3" s="876"/>
      <c r="AD3" s="876"/>
      <c r="AE3" s="877"/>
      <c r="AF3" s="881" t="s">
        <v>316</v>
      </c>
      <c r="AG3" s="882"/>
      <c r="AH3" s="882"/>
      <c r="AI3" s="882"/>
      <c r="AJ3" s="882"/>
      <c r="AK3" s="883"/>
      <c r="AL3" s="875" t="s">
        <v>317</v>
      </c>
      <c r="AM3" s="876"/>
      <c r="AN3" s="876"/>
      <c r="AO3" s="876"/>
      <c r="AP3" s="877"/>
      <c r="AQ3" s="875" t="s">
        <v>315</v>
      </c>
      <c r="AR3" s="876"/>
      <c r="AS3" s="876"/>
      <c r="AT3" s="876"/>
      <c r="AU3" s="876"/>
      <c r="AV3" s="877"/>
      <c r="AW3" s="205"/>
    </row>
    <row r="4" spans="2:51" ht="15.75" thickBot="1">
      <c r="B4" s="756"/>
      <c r="C4" s="757"/>
      <c r="D4" s="757"/>
      <c r="E4" s="757"/>
      <c r="F4" s="758"/>
      <c r="G4" s="866" t="s">
        <v>316</v>
      </c>
      <c r="H4" s="867"/>
      <c r="I4" s="867"/>
      <c r="J4" s="867"/>
      <c r="K4" s="868"/>
      <c r="L4" s="866" t="s">
        <v>317</v>
      </c>
      <c r="M4" s="867"/>
      <c r="N4" s="867"/>
      <c r="O4" s="867"/>
      <c r="P4" s="868"/>
      <c r="Q4" s="866" t="s">
        <v>316</v>
      </c>
      <c r="R4" s="867"/>
      <c r="S4" s="867"/>
      <c r="T4" s="867"/>
      <c r="U4" s="868"/>
      <c r="V4" s="866" t="s">
        <v>317</v>
      </c>
      <c r="W4" s="867"/>
      <c r="X4" s="867"/>
      <c r="Y4" s="867"/>
      <c r="Z4" s="868"/>
      <c r="AA4" s="879"/>
      <c r="AB4" s="879"/>
      <c r="AC4" s="879"/>
      <c r="AD4" s="879"/>
      <c r="AE4" s="880"/>
      <c r="AF4" s="884"/>
      <c r="AG4" s="885"/>
      <c r="AH4" s="885"/>
      <c r="AI4" s="885"/>
      <c r="AJ4" s="885"/>
      <c r="AK4" s="886"/>
      <c r="AL4" s="887"/>
      <c r="AM4" s="879"/>
      <c r="AN4" s="879"/>
      <c r="AO4" s="879"/>
      <c r="AP4" s="880"/>
      <c r="AQ4" s="887"/>
      <c r="AR4" s="879"/>
      <c r="AS4" s="879"/>
      <c r="AT4" s="879"/>
      <c r="AU4" s="879"/>
      <c r="AV4" s="880"/>
      <c r="AW4" s="206"/>
    </row>
    <row r="5" spans="2:51" ht="27" customHeight="1">
      <c r="B5" s="902" t="s">
        <v>318</v>
      </c>
      <c r="C5" s="903"/>
      <c r="D5" s="903"/>
      <c r="E5" s="903"/>
      <c r="F5" s="903"/>
      <c r="G5" s="233">
        <v>1495</v>
      </c>
      <c r="H5" s="904">
        <f>+'RREE  at2022 correcto'!S16+'RREE  at2022 correcto'!U16</f>
        <v>0</v>
      </c>
      <c r="I5" s="905"/>
      <c r="J5" s="905"/>
      <c r="K5" s="906"/>
      <c r="L5" s="233">
        <v>1496</v>
      </c>
      <c r="M5" s="904">
        <f>+'RREE  at2022 correcto'!T16+'RREE  at2022 correcto'!V16</f>
        <v>355658.60000000003</v>
      </c>
      <c r="N5" s="905"/>
      <c r="O5" s="905"/>
      <c r="P5" s="906"/>
      <c r="Q5" s="233">
        <v>1497</v>
      </c>
      <c r="R5" s="904">
        <f>+'RREE  at2022 correcto'!W16+'RREE  at2022 correcto'!Y16</f>
        <v>0</v>
      </c>
      <c r="S5" s="905"/>
      <c r="T5" s="905"/>
      <c r="U5" s="906"/>
      <c r="V5" s="233">
        <v>1498</v>
      </c>
      <c r="W5" s="869">
        <f>+'RREE  at2022 correcto'!X16+'RREE  at2022 correcto'!Z16</f>
        <v>0</v>
      </c>
      <c r="X5" s="870"/>
      <c r="Y5" s="870"/>
      <c r="Z5" s="871"/>
      <c r="AA5" s="233">
        <v>1499</v>
      </c>
      <c r="AB5" s="869">
        <f>+'RREE  at2022 correcto'!AA16</f>
        <v>0</v>
      </c>
      <c r="AC5" s="870"/>
      <c r="AD5" s="870"/>
      <c r="AE5" s="871"/>
      <c r="AF5" s="233">
        <v>1501</v>
      </c>
      <c r="AG5" s="872">
        <f>+'RREE  at2022 correcto'!AB16+'RREE  at2022 correcto'!AD16</f>
        <v>0</v>
      </c>
      <c r="AH5" s="873"/>
      <c r="AI5" s="873"/>
      <c r="AJ5" s="873"/>
      <c r="AK5" s="874"/>
      <c r="AL5" s="233">
        <v>1502</v>
      </c>
      <c r="AM5" s="869">
        <f>+'RREE  at2022 correcto'!AC16+'RREE  at2022 correcto'!AE16</f>
        <v>0</v>
      </c>
      <c r="AN5" s="870"/>
      <c r="AO5" s="870"/>
      <c r="AP5" s="871"/>
      <c r="AQ5" s="233">
        <v>1503</v>
      </c>
      <c r="AR5" s="869">
        <f>+'RREE  at2022 correcto'!AF16</f>
        <v>0</v>
      </c>
      <c r="AS5" s="870"/>
      <c r="AT5" s="870"/>
      <c r="AU5" s="870"/>
      <c r="AV5" s="871"/>
      <c r="AW5" s="211" t="s">
        <v>9</v>
      </c>
      <c r="AY5" s="31" t="s">
        <v>545</v>
      </c>
    </row>
    <row r="6" spans="2:51" ht="27" customHeight="1">
      <c r="B6" s="888" t="s">
        <v>546</v>
      </c>
      <c r="C6" s="889"/>
      <c r="D6" s="889"/>
      <c r="E6" s="889"/>
      <c r="F6" s="890"/>
      <c r="G6" s="219">
        <v>1655</v>
      </c>
      <c r="H6" s="891"/>
      <c r="I6" s="892"/>
      <c r="J6" s="892"/>
      <c r="K6" s="893"/>
      <c r="L6" s="219">
        <v>1656</v>
      </c>
      <c r="M6" s="891"/>
      <c r="N6" s="892"/>
      <c r="O6" s="892"/>
      <c r="P6" s="893"/>
      <c r="Q6" s="219">
        <v>1504</v>
      </c>
      <c r="R6" s="891"/>
      <c r="S6" s="892"/>
      <c r="T6" s="892"/>
      <c r="U6" s="893"/>
      <c r="V6" s="219">
        <v>1505</v>
      </c>
      <c r="W6" s="894"/>
      <c r="X6" s="895"/>
      <c r="Y6" s="895"/>
      <c r="Z6" s="896"/>
      <c r="AA6" s="215"/>
      <c r="AB6" s="234"/>
      <c r="AC6" s="235"/>
      <c r="AD6" s="235"/>
      <c r="AE6" s="236"/>
      <c r="AF6" s="237"/>
      <c r="AG6" s="238"/>
      <c r="AH6" s="239"/>
      <c r="AI6" s="239"/>
      <c r="AJ6" s="239"/>
      <c r="AK6" s="240"/>
      <c r="AL6" s="237"/>
      <c r="AM6" s="238"/>
      <c r="AN6" s="239"/>
      <c r="AO6" s="239"/>
      <c r="AP6" s="240"/>
      <c r="AQ6" s="241"/>
      <c r="AR6" s="242"/>
      <c r="AS6" s="243"/>
      <c r="AT6" s="243"/>
      <c r="AU6" s="243"/>
      <c r="AV6" s="244"/>
      <c r="AW6" s="245" t="s">
        <v>366</v>
      </c>
      <c r="AY6" s="31" t="s">
        <v>545</v>
      </c>
    </row>
    <row r="7" spans="2:51" ht="27" customHeight="1">
      <c r="B7" s="897" t="s">
        <v>547</v>
      </c>
      <c r="C7" s="898"/>
      <c r="D7" s="898"/>
      <c r="E7" s="898"/>
      <c r="F7" s="899"/>
      <c r="G7" s="237"/>
      <c r="H7" s="246"/>
      <c r="I7" s="247"/>
      <c r="J7" s="247"/>
      <c r="K7" s="248"/>
      <c r="L7" s="237"/>
      <c r="M7" s="234"/>
      <c r="N7" s="239"/>
      <c r="O7" s="239"/>
      <c r="P7" s="239"/>
      <c r="Q7" s="237"/>
      <c r="R7" s="246"/>
      <c r="S7" s="247"/>
      <c r="T7" s="247"/>
      <c r="U7" s="248"/>
      <c r="V7" s="237"/>
      <c r="W7" s="238"/>
      <c r="X7" s="239"/>
      <c r="Y7" s="239"/>
      <c r="Z7" s="240"/>
      <c r="AA7" s="237"/>
      <c r="AB7" s="238"/>
      <c r="AC7" s="239"/>
      <c r="AD7" s="239"/>
      <c r="AE7" s="240"/>
      <c r="AF7" s="219">
        <v>1506</v>
      </c>
      <c r="AG7" s="900"/>
      <c r="AH7" s="900"/>
      <c r="AI7" s="900"/>
      <c r="AJ7" s="900"/>
      <c r="AK7" s="900"/>
      <c r="AL7" s="219">
        <v>1507</v>
      </c>
      <c r="AM7" s="901"/>
      <c r="AN7" s="901"/>
      <c r="AO7" s="901"/>
      <c r="AP7" s="901"/>
      <c r="AQ7" s="237"/>
      <c r="AR7" s="249"/>
      <c r="AS7" s="250"/>
      <c r="AT7" s="250"/>
      <c r="AU7" s="250"/>
      <c r="AV7" s="251"/>
      <c r="AW7" s="216" t="s">
        <v>366</v>
      </c>
    </row>
    <row r="8" spans="2:51" ht="27" customHeight="1">
      <c r="B8" s="897" t="s">
        <v>319</v>
      </c>
      <c r="C8" s="898"/>
      <c r="D8" s="898"/>
      <c r="E8" s="898"/>
      <c r="F8" s="899"/>
      <c r="G8" s="219">
        <v>1590</v>
      </c>
      <c r="H8" s="907"/>
      <c r="I8" s="907"/>
      <c r="J8" s="907"/>
      <c r="K8" s="907"/>
      <c r="L8" s="213">
        <v>1436</v>
      </c>
      <c r="M8" s="907"/>
      <c r="N8" s="907"/>
      <c r="O8" s="907"/>
      <c r="P8" s="907"/>
      <c r="Q8" s="219">
        <v>1437</v>
      </c>
      <c r="R8" s="907"/>
      <c r="S8" s="907"/>
      <c r="T8" s="907"/>
      <c r="U8" s="907"/>
      <c r="V8" s="219">
        <v>1438</v>
      </c>
      <c r="W8" s="907"/>
      <c r="X8" s="907"/>
      <c r="Y8" s="907"/>
      <c r="Z8" s="907"/>
      <c r="AA8" s="219">
        <v>1439</v>
      </c>
      <c r="AB8" s="901"/>
      <c r="AC8" s="901"/>
      <c r="AD8" s="901"/>
      <c r="AE8" s="901"/>
      <c r="AF8" s="219">
        <v>1441</v>
      </c>
      <c r="AG8" s="900"/>
      <c r="AH8" s="900"/>
      <c r="AI8" s="900"/>
      <c r="AJ8" s="900"/>
      <c r="AK8" s="900"/>
      <c r="AL8" s="219">
        <v>1442</v>
      </c>
      <c r="AM8" s="907"/>
      <c r="AN8" s="907"/>
      <c r="AO8" s="907"/>
      <c r="AP8" s="907"/>
      <c r="AQ8" s="219">
        <v>1443</v>
      </c>
      <c r="AR8" s="901"/>
      <c r="AS8" s="901"/>
      <c r="AT8" s="901"/>
      <c r="AU8" s="901"/>
      <c r="AV8" s="901"/>
      <c r="AW8" s="220" t="s">
        <v>9</v>
      </c>
    </row>
    <row r="9" spans="2:51" ht="27" customHeight="1">
      <c r="B9" s="897" t="s">
        <v>320</v>
      </c>
      <c r="C9" s="898"/>
      <c r="D9" s="898"/>
      <c r="E9" s="898"/>
      <c r="F9" s="899"/>
      <c r="G9" s="213">
        <v>1444</v>
      </c>
      <c r="H9" s="907"/>
      <c r="I9" s="907"/>
      <c r="J9" s="907"/>
      <c r="K9" s="907"/>
      <c r="L9" s="213">
        <v>1447</v>
      </c>
      <c r="M9" s="907"/>
      <c r="N9" s="907"/>
      <c r="O9" s="907"/>
      <c r="P9" s="907"/>
      <c r="Q9" s="219">
        <v>1448</v>
      </c>
      <c r="R9" s="907"/>
      <c r="S9" s="907"/>
      <c r="T9" s="907"/>
      <c r="U9" s="907"/>
      <c r="V9" s="219">
        <v>1449</v>
      </c>
      <c r="W9" s="907"/>
      <c r="X9" s="907"/>
      <c r="Y9" s="907"/>
      <c r="Z9" s="907"/>
      <c r="AA9" s="213">
        <v>1508</v>
      </c>
      <c r="AB9" s="901"/>
      <c r="AC9" s="901"/>
      <c r="AD9" s="901"/>
      <c r="AE9" s="901"/>
      <c r="AF9" s="219">
        <v>1509</v>
      </c>
      <c r="AG9" s="900"/>
      <c r="AH9" s="900"/>
      <c r="AI9" s="900"/>
      <c r="AJ9" s="900"/>
      <c r="AK9" s="900"/>
      <c r="AL9" s="219">
        <v>1510</v>
      </c>
      <c r="AM9" s="907"/>
      <c r="AN9" s="907"/>
      <c r="AO9" s="907"/>
      <c r="AP9" s="907"/>
      <c r="AQ9" s="219">
        <v>1511</v>
      </c>
      <c r="AR9" s="901"/>
      <c r="AS9" s="901"/>
      <c r="AT9" s="901"/>
      <c r="AU9" s="901"/>
      <c r="AV9" s="901"/>
      <c r="AW9" s="216" t="s">
        <v>366</v>
      </c>
    </row>
    <row r="10" spans="2:51" ht="27" customHeight="1">
      <c r="B10" s="897" t="s">
        <v>552</v>
      </c>
      <c r="C10" s="898"/>
      <c r="D10" s="898"/>
      <c r="E10" s="898"/>
      <c r="F10" s="899"/>
      <c r="G10" s="213">
        <v>1512</v>
      </c>
      <c r="H10" s="907"/>
      <c r="I10" s="907"/>
      <c r="J10" s="907"/>
      <c r="K10" s="907"/>
      <c r="L10" s="213">
        <v>1513</v>
      </c>
      <c r="M10" s="907">
        <f>+'RREE  at2022 correcto'!V22</f>
        <v>1897080.3</v>
      </c>
      <c r="N10" s="907"/>
      <c r="O10" s="907"/>
      <c r="P10" s="907"/>
      <c r="Q10" s="237"/>
      <c r="R10" s="238"/>
      <c r="S10" s="239"/>
      <c r="T10" s="239"/>
      <c r="U10" s="240"/>
      <c r="V10" s="237"/>
      <c r="W10" s="238"/>
      <c r="X10" s="239"/>
      <c r="Y10" s="239"/>
      <c r="Z10" s="240"/>
      <c r="AA10" s="213">
        <v>1514</v>
      </c>
      <c r="AB10" s="901"/>
      <c r="AC10" s="901"/>
      <c r="AD10" s="901"/>
      <c r="AE10" s="901"/>
      <c r="AF10" s="237"/>
      <c r="AG10" s="238"/>
      <c r="AH10" s="239"/>
      <c r="AI10" s="239"/>
      <c r="AJ10" s="239"/>
      <c r="AK10" s="240"/>
      <c r="AL10" s="237"/>
      <c r="AM10" s="238"/>
      <c r="AN10" s="239"/>
      <c r="AO10" s="239"/>
      <c r="AP10" s="240"/>
      <c r="AQ10" s="237"/>
      <c r="AR10" s="249"/>
      <c r="AS10" s="250"/>
      <c r="AT10" s="250"/>
      <c r="AU10" s="250"/>
      <c r="AV10" s="251"/>
      <c r="AW10" s="220" t="s">
        <v>9</v>
      </c>
    </row>
    <row r="11" spans="2:51" ht="27" customHeight="1">
      <c r="B11" s="897" t="s">
        <v>553</v>
      </c>
      <c r="C11" s="898"/>
      <c r="D11" s="898"/>
      <c r="E11" s="898"/>
      <c r="F11" s="899"/>
      <c r="G11" s="213">
        <v>1515</v>
      </c>
      <c r="H11" s="907"/>
      <c r="I11" s="907"/>
      <c r="J11" s="907"/>
      <c r="K11" s="907"/>
      <c r="L11" s="213">
        <v>1516</v>
      </c>
      <c r="M11" s="907"/>
      <c r="N11" s="907"/>
      <c r="O11" s="907"/>
      <c r="P11" s="907"/>
      <c r="Q11" s="219">
        <v>1517</v>
      </c>
      <c r="R11" s="907"/>
      <c r="S11" s="907"/>
      <c r="T11" s="907"/>
      <c r="U11" s="907"/>
      <c r="V11" s="219">
        <v>1518</v>
      </c>
      <c r="W11" s="907">
        <f>+'RREE  at2022 correcto'!X23+'RREE  at2022 correcto'!X25</f>
        <v>0</v>
      </c>
      <c r="X11" s="907"/>
      <c r="Y11" s="907"/>
      <c r="Z11" s="907"/>
      <c r="AA11" s="213">
        <v>1519</v>
      </c>
      <c r="AB11" s="901"/>
      <c r="AC11" s="901"/>
      <c r="AD11" s="901"/>
      <c r="AE11" s="901"/>
      <c r="AF11" s="219">
        <v>1520</v>
      </c>
      <c r="AG11" s="900"/>
      <c r="AH11" s="900"/>
      <c r="AI11" s="900"/>
      <c r="AJ11" s="900"/>
      <c r="AK11" s="900"/>
      <c r="AL11" s="219">
        <v>1521</v>
      </c>
      <c r="AM11" s="907">
        <f>+'RREE  at2022 correcto'!AC24</f>
        <v>0</v>
      </c>
      <c r="AN11" s="907"/>
      <c r="AO11" s="907"/>
      <c r="AP11" s="907"/>
      <c r="AQ11" s="219">
        <v>1522</v>
      </c>
      <c r="AR11" s="901"/>
      <c r="AS11" s="901"/>
      <c r="AT11" s="901"/>
      <c r="AU11" s="901"/>
      <c r="AV11" s="901"/>
      <c r="AW11" s="220" t="s">
        <v>9</v>
      </c>
    </row>
    <row r="12" spans="2:51" ht="27" customHeight="1">
      <c r="B12" s="908" t="s">
        <v>308</v>
      </c>
      <c r="C12" s="909"/>
      <c r="D12" s="909"/>
      <c r="E12" s="909"/>
      <c r="F12" s="910"/>
      <c r="G12" s="213">
        <v>1523</v>
      </c>
      <c r="H12" s="907"/>
      <c r="I12" s="907"/>
      <c r="J12" s="907"/>
      <c r="K12" s="907"/>
      <c r="L12" s="213">
        <v>1524</v>
      </c>
      <c r="M12" s="907"/>
      <c r="N12" s="907"/>
      <c r="O12" s="907"/>
      <c r="P12" s="907"/>
      <c r="Q12" s="219">
        <v>1525</v>
      </c>
      <c r="R12" s="907"/>
      <c r="S12" s="907"/>
      <c r="T12" s="907"/>
      <c r="U12" s="907"/>
      <c r="V12" s="219">
        <v>1526</v>
      </c>
      <c r="W12" s="907"/>
      <c r="X12" s="907"/>
      <c r="Y12" s="907"/>
      <c r="Z12" s="907"/>
      <c r="AA12" s="213">
        <v>1527</v>
      </c>
      <c r="AB12" s="901"/>
      <c r="AC12" s="901"/>
      <c r="AD12" s="901"/>
      <c r="AE12" s="901"/>
      <c r="AF12" s="219">
        <v>1528</v>
      </c>
      <c r="AG12" s="900"/>
      <c r="AH12" s="900"/>
      <c r="AI12" s="900"/>
      <c r="AJ12" s="900"/>
      <c r="AK12" s="900"/>
      <c r="AL12" s="219">
        <v>1529</v>
      </c>
      <c r="AM12" s="907"/>
      <c r="AN12" s="907"/>
      <c r="AO12" s="907"/>
      <c r="AP12" s="907"/>
      <c r="AQ12" s="219">
        <v>1530</v>
      </c>
      <c r="AR12" s="901"/>
      <c r="AS12" s="901"/>
      <c r="AT12" s="901"/>
      <c r="AU12" s="901"/>
      <c r="AV12" s="901"/>
      <c r="AW12" s="220" t="s">
        <v>9</v>
      </c>
    </row>
    <row r="13" spans="2:51" ht="27" customHeight="1">
      <c r="B13" s="908" t="s">
        <v>309</v>
      </c>
      <c r="C13" s="909"/>
      <c r="D13" s="909"/>
      <c r="E13" s="909"/>
      <c r="F13" s="910"/>
      <c r="G13" s="213">
        <v>1531</v>
      </c>
      <c r="H13" s="907"/>
      <c r="I13" s="907"/>
      <c r="J13" s="907"/>
      <c r="K13" s="907"/>
      <c r="L13" s="213">
        <v>1532</v>
      </c>
      <c r="M13" s="907"/>
      <c r="N13" s="907"/>
      <c r="O13" s="907"/>
      <c r="P13" s="907"/>
      <c r="Q13" s="219">
        <v>1533</v>
      </c>
      <c r="R13" s="907"/>
      <c r="S13" s="907"/>
      <c r="T13" s="907"/>
      <c r="U13" s="907"/>
      <c r="V13" s="219">
        <v>1534</v>
      </c>
      <c r="W13" s="907"/>
      <c r="X13" s="907"/>
      <c r="Y13" s="907"/>
      <c r="Z13" s="907"/>
      <c r="AA13" s="213">
        <v>1535</v>
      </c>
      <c r="AB13" s="901"/>
      <c r="AC13" s="901"/>
      <c r="AD13" s="901"/>
      <c r="AE13" s="901"/>
      <c r="AF13" s="219">
        <v>1536</v>
      </c>
      <c r="AG13" s="900"/>
      <c r="AH13" s="900"/>
      <c r="AI13" s="900"/>
      <c r="AJ13" s="900"/>
      <c r="AK13" s="900"/>
      <c r="AL13" s="219">
        <v>1537</v>
      </c>
      <c r="AM13" s="907"/>
      <c r="AN13" s="907"/>
      <c r="AO13" s="907"/>
      <c r="AP13" s="907"/>
      <c r="AQ13" s="219">
        <v>1538</v>
      </c>
      <c r="AR13" s="901"/>
      <c r="AS13" s="901"/>
      <c r="AT13" s="901"/>
      <c r="AU13" s="901"/>
      <c r="AV13" s="901"/>
      <c r="AW13" s="216" t="s">
        <v>366</v>
      </c>
    </row>
    <row r="14" spans="2:51" ht="27" customHeight="1">
      <c r="B14" s="897" t="s">
        <v>554</v>
      </c>
      <c r="C14" s="898"/>
      <c r="D14" s="898"/>
      <c r="E14" s="898"/>
      <c r="F14" s="899"/>
      <c r="G14" s="213">
        <v>1539</v>
      </c>
      <c r="H14" s="907"/>
      <c r="I14" s="907"/>
      <c r="J14" s="907"/>
      <c r="K14" s="907"/>
      <c r="L14" s="213">
        <v>1540</v>
      </c>
      <c r="M14" s="907">
        <f>-'RREE  at2022 correcto'!V34</f>
        <v>242325.53545200001</v>
      </c>
      <c r="N14" s="907"/>
      <c r="O14" s="907"/>
      <c r="P14" s="907"/>
      <c r="Q14" s="219">
        <v>1541</v>
      </c>
      <c r="R14" s="907"/>
      <c r="S14" s="907"/>
      <c r="T14" s="907"/>
      <c r="U14" s="907"/>
      <c r="V14" s="219">
        <v>1542</v>
      </c>
      <c r="W14" s="907">
        <f>-'RREE  at2022 correcto'!X34</f>
        <v>0</v>
      </c>
      <c r="X14" s="907"/>
      <c r="Y14" s="907"/>
      <c r="Z14" s="907"/>
      <c r="AA14" s="213">
        <v>1543</v>
      </c>
      <c r="AB14" s="901"/>
      <c r="AC14" s="901"/>
      <c r="AD14" s="901"/>
      <c r="AE14" s="901"/>
      <c r="AF14" s="219">
        <v>1544</v>
      </c>
      <c r="AG14" s="900"/>
      <c r="AH14" s="900"/>
      <c r="AI14" s="900"/>
      <c r="AJ14" s="900"/>
      <c r="AK14" s="900"/>
      <c r="AL14" s="219">
        <v>1547</v>
      </c>
      <c r="AM14" s="907">
        <f>-'RREE  at2022 correcto'!AC34</f>
        <v>0</v>
      </c>
      <c r="AN14" s="907"/>
      <c r="AO14" s="907"/>
      <c r="AP14" s="907"/>
      <c r="AQ14" s="219">
        <v>1548</v>
      </c>
      <c r="AR14" s="901"/>
      <c r="AS14" s="901"/>
      <c r="AT14" s="901"/>
      <c r="AU14" s="901"/>
      <c r="AV14" s="901"/>
      <c r="AW14" s="216" t="s">
        <v>366</v>
      </c>
    </row>
    <row r="15" spans="2:51" ht="45.6" customHeight="1">
      <c r="B15" s="897" t="s">
        <v>555</v>
      </c>
      <c r="C15" s="898"/>
      <c r="D15" s="898"/>
      <c r="E15" s="898"/>
      <c r="F15" s="899"/>
      <c r="G15" s="213">
        <v>1549</v>
      </c>
      <c r="H15" s="907"/>
      <c r="I15" s="907"/>
      <c r="J15" s="907"/>
      <c r="K15" s="907"/>
      <c r="L15" s="213">
        <v>1550</v>
      </c>
      <c r="M15" s="907"/>
      <c r="N15" s="907"/>
      <c r="O15" s="907"/>
      <c r="P15" s="907"/>
      <c r="Q15" s="219">
        <v>1551</v>
      </c>
      <c r="R15" s="907"/>
      <c r="S15" s="907"/>
      <c r="T15" s="907"/>
      <c r="U15" s="907"/>
      <c r="V15" s="219">
        <v>1552</v>
      </c>
      <c r="W15" s="907"/>
      <c r="X15" s="907"/>
      <c r="Y15" s="907"/>
      <c r="Z15" s="907"/>
      <c r="AA15" s="213">
        <v>1553</v>
      </c>
      <c r="AB15" s="901"/>
      <c r="AC15" s="901"/>
      <c r="AD15" s="901"/>
      <c r="AE15" s="901"/>
      <c r="AF15" s="219">
        <v>1554</v>
      </c>
      <c r="AG15" s="900"/>
      <c r="AH15" s="900"/>
      <c r="AI15" s="900"/>
      <c r="AJ15" s="900"/>
      <c r="AK15" s="900"/>
      <c r="AL15" s="219">
        <v>1555</v>
      </c>
      <c r="AM15" s="907"/>
      <c r="AN15" s="907"/>
      <c r="AO15" s="907"/>
      <c r="AP15" s="907"/>
      <c r="AQ15" s="219">
        <v>1556</v>
      </c>
      <c r="AR15" s="901"/>
      <c r="AS15" s="901"/>
      <c r="AT15" s="901"/>
      <c r="AU15" s="901"/>
      <c r="AV15" s="901"/>
      <c r="AW15" s="216" t="s">
        <v>366</v>
      </c>
    </row>
    <row r="16" spans="2:51" ht="47.1" customHeight="1">
      <c r="B16" s="897" t="s">
        <v>321</v>
      </c>
      <c r="C16" s="898"/>
      <c r="D16" s="898"/>
      <c r="E16" s="898"/>
      <c r="F16" s="899"/>
      <c r="G16" s="213">
        <v>1557</v>
      </c>
      <c r="H16" s="907"/>
      <c r="I16" s="907"/>
      <c r="J16" s="907"/>
      <c r="K16" s="907"/>
      <c r="L16" s="213">
        <v>1558</v>
      </c>
      <c r="M16" s="907">
        <f>-'RREE  at2022 correcto'!V44-'RREE  at2022 correcto'!V45</f>
        <v>0</v>
      </c>
      <c r="N16" s="907"/>
      <c r="O16" s="907"/>
      <c r="P16" s="907"/>
      <c r="Q16" s="237"/>
      <c r="R16" s="252"/>
      <c r="S16" s="253"/>
      <c r="T16" s="253"/>
      <c r="U16" s="254"/>
      <c r="V16" s="237"/>
      <c r="W16" s="252"/>
      <c r="X16" s="253"/>
      <c r="Y16" s="253"/>
      <c r="Z16" s="254"/>
      <c r="AA16" s="213">
        <v>1559</v>
      </c>
      <c r="AB16" s="901"/>
      <c r="AC16" s="901"/>
      <c r="AD16" s="901"/>
      <c r="AE16" s="901"/>
      <c r="AF16" s="219">
        <v>1560</v>
      </c>
      <c r="AG16" s="900"/>
      <c r="AH16" s="900"/>
      <c r="AI16" s="900"/>
      <c r="AJ16" s="900"/>
      <c r="AK16" s="900"/>
      <c r="AL16" s="219">
        <v>1561</v>
      </c>
      <c r="AM16" s="907"/>
      <c r="AN16" s="907"/>
      <c r="AO16" s="907"/>
      <c r="AP16" s="907"/>
      <c r="AQ16" s="219">
        <v>1562</v>
      </c>
      <c r="AR16" s="901"/>
      <c r="AS16" s="901"/>
      <c r="AT16" s="901"/>
      <c r="AU16" s="901"/>
      <c r="AV16" s="901"/>
      <c r="AW16" s="216" t="s">
        <v>366</v>
      </c>
    </row>
    <row r="17" spans="2:49" s="225" customFormat="1" ht="38.1" customHeight="1">
      <c r="B17" s="917" t="s">
        <v>310</v>
      </c>
      <c r="C17" s="918"/>
      <c r="D17" s="918"/>
      <c r="E17" s="918"/>
      <c r="F17" s="919"/>
      <c r="G17" s="222">
        <v>1563</v>
      </c>
      <c r="H17" s="920">
        <f>+H5-H6+H8-H9+H10+H11+H12-H13-H14-H15-H16</f>
        <v>0</v>
      </c>
      <c r="I17" s="920"/>
      <c r="J17" s="920"/>
      <c r="K17" s="920"/>
      <c r="L17" s="222">
        <v>1564</v>
      </c>
      <c r="M17" s="920">
        <f>+M5+M10-M14-M16</f>
        <v>2010413.3645479998</v>
      </c>
      <c r="N17" s="920"/>
      <c r="O17" s="920"/>
      <c r="P17" s="920"/>
      <c r="Q17" s="222">
        <v>1565</v>
      </c>
      <c r="R17" s="920">
        <f>+R5-R6+R8-R9+R11+R12-R13-R14-R15</f>
        <v>0</v>
      </c>
      <c r="S17" s="920"/>
      <c r="T17" s="920"/>
      <c r="U17" s="920"/>
      <c r="V17" s="222">
        <v>1566</v>
      </c>
      <c r="W17" s="920">
        <f>+W5-W6+W8-W9+W11+W12-W13-W14-W15</f>
        <v>0</v>
      </c>
      <c r="X17" s="920"/>
      <c r="Y17" s="920"/>
      <c r="Z17" s="920"/>
      <c r="AA17" s="222">
        <v>1567</v>
      </c>
      <c r="AB17" s="920">
        <f>+AB5+AB8-AB9+AB10+AB11+AB12-AB13-AB14-AB15-AB16</f>
        <v>0</v>
      </c>
      <c r="AC17" s="920"/>
      <c r="AD17" s="920"/>
      <c r="AE17" s="920"/>
      <c r="AF17" s="223">
        <v>1568</v>
      </c>
      <c r="AG17" s="921">
        <f>+AG5+AG8-AG7-AG9+AG11+AG12-AG13-AG14-AG15-AG16</f>
        <v>0</v>
      </c>
      <c r="AH17" s="921"/>
      <c r="AI17" s="921"/>
      <c r="AJ17" s="921"/>
      <c r="AK17" s="921"/>
      <c r="AL17" s="223">
        <v>1569</v>
      </c>
      <c r="AM17" s="920">
        <f>+AM5-AM7+AM8-AM9+AM11+AM12-AM13-AM14-AM15-AM16</f>
        <v>0</v>
      </c>
      <c r="AN17" s="920"/>
      <c r="AO17" s="920"/>
      <c r="AP17" s="920"/>
      <c r="AQ17" s="223">
        <v>1570</v>
      </c>
      <c r="AR17" s="920">
        <f>+AR5</f>
        <v>0</v>
      </c>
      <c r="AS17" s="920"/>
      <c r="AT17" s="920"/>
      <c r="AU17" s="920"/>
      <c r="AV17" s="920"/>
      <c r="AW17" s="224" t="s">
        <v>27</v>
      </c>
    </row>
    <row r="18" spans="2:49" s="225" customFormat="1" ht="41.1" customHeight="1" thickBot="1">
      <c r="B18" s="911" t="s">
        <v>556</v>
      </c>
      <c r="C18" s="912"/>
      <c r="D18" s="912"/>
      <c r="E18" s="912"/>
      <c r="F18" s="913"/>
      <c r="G18" s="230">
        <v>1368</v>
      </c>
      <c r="H18" s="914"/>
      <c r="I18" s="915"/>
      <c r="J18" s="915"/>
      <c r="K18" s="916"/>
      <c r="L18" s="230">
        <v>1371</v>
      </c>
      <c r="M18" s="914"/>
      <c r="N18" s="915"/>
      <c r="O18" s="915"/>
      <c r="P18" s="916"/>
      <c r="Q18" s="230">
        <v>1571</v>
      </c>
      <c r="R18" s="914"/>
      <c r="S18" s="915"/>
      <c r="T18" s="915"/>
      <c r="U18" s="916"/>
      <c r="V18" s="230">
        <v>1572</v>
      </c>
      <c r="W18" s="914"/>
      <c r="X18" s="915"/>
      <c r="Y18" s="915"/>
      <c r="Z18" s="916"/>
      <c r="AA18" s="255"/>
      <c r="AB18" s="256"/>
      <c r="AC18" s="257"/>
      <c r="AD18" s="257"/>
      <c r="AE18" s="257"/>
      <c r="AF18" s="255"/>
      <c r="AG18" s="258"/>
      <c r="AH18" s="257"/>
      <c r="AI18" s="257"/>
      <c r="AJ18" s="257"/>
      <c r="AK18" s="259"/>
      <c r="AL18" s="255"/>
      <c r="AM18" s="255"/>
      <c r="AN18" s="260"/>
      <c r="AO18" s="260"/>
      <c r="AP18" s="261"/>
      <c r="AQ18" s="255"/>
      <c r="AR18" s="255"/>
      <c r="AS18" s="260"/>
      <c r="AT18" s="260"/>
      <c r="AU18" s="260"/>
      <c r="AV18" s="261"/>
      <c r="AW18" s="262" t="s">
        <v>27</v>
      </c>
    </row>
  </sheetData>
  <mergeCells count="118">
    <mergeCell ref="B18:F18"/>
    <mergeCell ref="H18:K18"/>
    <mergeCell ref="M18:P18"/>
    <mergeCell ref="R18:U18"/>
    <mergeCell ref="W18:Z18"/>
    <mergeCell ref="AR16:AV16"/>
    <mergeCell ref="B17:F17"/>
    <mergeCell ref="H17:K17"/>
    <mergeCell ref="M17:P17"/>
    <mergeCell ref="R17:U17"/>
    <mergeCell ref="W17:Z17"/>
    <mergeCell ref="AB17:AE17"/>
    <mergeCell ref="AG17:AK17"/>
    <mergeCell ref="AM17:AP17"/>
    <mergeCell ref="AR17:AV17"/>
    <mergeCell ref="B16:F16"/>
    <mergeCell ref="H16:K16"/>
    <mergeCell ref="M16:P16"/>
    <mergeCell ref="AB16:AE16"/>
    <mergeCell ref="AG16:AK16"/>
    <mergeCell ref="AM16:AP16"/>
    <mergeCell ref="B15:F15"/>
    <mergeCell ref="H15:K15"/>
    <mergeCell ref="M15:P15"/>
    <mergeCell ref="R15:U15"/>
    <mergeCell ref="W15:Z15"/>
    <mergeCell ref="AB15:AE15"/>
    <mergeCell ref="AG15:AK15"/>
    <mergeCell ref="AM15:AP15"/>
    <mergeCell ref="AR15:AV15"/>
    <mergeCell ref="B14:F14"/>
    <mergeCell ref="H14:K14"/>
    <mergeCell ref="M14:P14"/>
    <mergeCell ref="R14:U14"/>
    <mergeCell ref="W14:Z14"/>
    <mergeCell ref="AB14:AE14"/>
    <mergeCell ref="AG14:AK14"/>
    <mergeCell ref="AM14:AP14"/>
    <mergeCell ref="AR14:AV14"/>
    <mergeCell ref="B13:F13"/>
    <mergeCell ref="H13:K13"/>
    <mergeCell ref="M13:P13"/>
    <mergeCell ref="R13:U13"/>
    <mergeCell ref="W13:Z13"/>
    <mergeCell ref="AB13:AE13"/>
    <mergeCell ref="AG13:AK13"/>
    <mergeCell ref="AM13:AP13"/>
    <mergeCell ref="AR13:AV13"/>
    <mergeCell ref="AG11:AK11"/>
    <mergeCell ref="AM11:AP11"/>
    <mergeCell ref="AR11:AV11"/>
    <mergeCell ref="B12:F12"/>
    <mergeCell ref="H12:K12"/>
    <mergeCell ref="M12:P12"/>
    <mergeCell ref="R12:U12"/>
    <mergeCell ref="W12:Z12"/>
    <mergeCell ref="AB12:AE12"/>
    <mergeCell ref="AG12:AK12"/>
    <mergeCell ref="AM12:AP12"/>
    <mergeCell ref="AR12:AV12"/>
    <mergeCell ref="B10:F10"/>
    <mergeCell ref="H10:K10"/>
    <mergeCell ref="M10:P10"/>
    <mergeCell ref="AB10:AE10"/>
    <mergeCell ref="B11:F11"/>
    <mergeCell ref="H11:K11"/>
    <mergeCell ref="M11:P11"/>
    <mergeCell ref="R11:U11"/>
    <mergeCell ref="W11:Z11"/>
    <mergeCell ref="AB11:AE11"/>
    <mergeCell ref="B9:F9"/>
    <mergeCell ref="H9:K9"/>
    <mergeCell ref="M9:P9"/>
    <mergeCell ref="R9:U9"/>
    <mergeCell ref="W9:Z9"/>
    <mergeCell ref="AB9:AE9"/>
    <mergeCell ref="AG9:AK9"/>
    <mergeCell ref="AM9:AP9"/>
    <mergeCell ref="AR9:AV9"/>
    <mergeCell ref="B8:F8"/>
    <mergeCell ref="H8:K8"/>
    <mergeCell ref="M8:P8"/>
    <mergeCell ref="R8:U8"/>
    <mergeCell ref="W8:Z8"/>
    <mergeCell ref="AB8:AE8"/>
    <mergeCell ref="AG8:AK8"/>
    <mergeCell ref="AM8:AP8"/>
    <mergeCell ref="AR8:AV8"/>
    <mergeCell ref="B6:F6"/>
    <mergeCell ref="H6:K6"/>
    <mergeCell ref="M6:P6"/>
    <mergeCell ref="R6:U6"/>
    <mergeCell ref="W6:Z6"/>
    <mergeCell ref="B7:F7"/>
    <mergeCell ref="AG7:AK7"/>
    <mergeCell ref="AM7:AP7"/>
    <mergeCell ref="B5:F5"/>
    <mergeCell ref="H5:K5"/>
    <mergeCell ref="M5:P5"/>
    <mergeCell ref="R5:U5"/>
    <mergeCell ref="W5:Z5"/>
    <mergeCell ref="B2:F4"/>
    <mergeCell ref="G2:AE2"/>
    <mergeCell ref="AB5:AE5"/>
    <mergeCell ref="AG5:AK5"/>
    <mergeCell ref="AF2:AV2"/>
    <mergeCell ref="G3:P3"/>
    <mergeCell ref="Q3:Z3"/>
    <mergeCell ref="AA3:AE4"/>
    <mergeCell ref="AF3:AK4"/>
    <mergeCell ref="AL3:AP4"/>
    <mergeCell ref="AQ3:AV4"/>
    <mergeCell ref="G4:K4"/>
    <mergeCell ref="L4:P4"/>
    <mergeCell ref="Q4:U4"/>
    <mergeCell ref="V4:Z4"/>
    <mergeCell ref="AM5:AP5"/>
    <mergeCell ref="AR5:AV5"/>
  </mergeCells>
  <hyperlinks>
    <hyperlink ref="B2:F4" location="'Indice F22'!A1" display="'Indice F22'!A1"/>
  </hyperlinks>
  <pageMargins left="0.23622047244094491" right="0.23622047244094491" top="0.74803149606299213" bottom="0.74803149606299213" header="0.31496062992125984" footer="0.31496062992125984"/>
  <pageSetup scale="4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AJ111"/>
  <sheetViews>
    <sheetView workbookViewId="0">
      <selection activeCell="U86" sqref="U86"/>
    </sheetView>
  </sheetViews>
  <sheetFormatPr baseColWidth="10" defaultRowHeight="15"/>
  <cols>
    <col min="2" max="2" width="28.28515625" customWidth="1"/>
    <col min="3" max="3" width="11.42578125" style="1"/>
    <col min="7" max="10" width="11.42578125" customWidth="1"/>
    <col min="11" max="12" width="11.42578125" hidden="1" customWidth="1"/>
    <col min="13" max="14" width="11.42578125" customWidth="1"/>
    <col min="15" max="17" width="11.42578125" hidden="1" customWidth="1"/>
    <col min="18" max="19" width="11.42578125" customWidth="1"/>
    <col min="21" max="21" width="17" customWidth="1"/>
    <col min="257" max="257" width="10.28515625" customWidth="1"/>
    <col min="258" max="258" width="9.5703125" customWidth="1"/>
    <col min="263" max="275" width="11.42578125" customWidth="1"/>
    <col min="513" max="513" width="10.28515625" customWidth="1"/>
    <col min="514" max="514" width="9.5703125" customWidth="1"/>
    <col min="519" max="531" width="11.42578125" customWidth="1"/>
    <col min="769" max="769" width="10.28515625" customWidth="1"/>
    <col min="770" max="770" width="9.5703125" customWidth="1"/>
    <col min="775" max="787" width="11.42578125" customWidth="1"/>
    <col min="1025" max="1025" width="10.28515625" customWidth="1"/>
    <col min="1026" max="1026" width="9.5703125" customWidth="1"/>
    <col min="1031" max="1043" width="11.42578125" customWidth="1"/>
    <col min="1281" max="1281" width="10.28515625" customWidth="1"/>
    <col min="1282" max="1282" width="9.5703125" customWidth="1"/>
    <col min="1287" max="1299" width="11.42578125" customWidth="1"/>
    <col min="1537" max="1537" width="10.28515625" customWidth="1"/>
    <col min="1538" max="1538" width="9.5703125" customWidth="1"/>
    <col min="1543" max="1555" width="11.42578125" customWidth="1"/>
    <col min="1793" max="1793" width="10.28515625" customWidth="1"/>
    <col min="1794" max="1794" width="9.5703125" customWidth="1"/>
    <col min="1799" max="1811" width="11.42578125" customWidth="1"/>
    <col min="2049" max="2049" width="10.28515625" customWidth="1"/>
    <col min="2050" max="2050" width="9.5703125" customWidth="1"/>
    <col min="2055" max="2067" width="11.42578125" customWidth="1"/>
    <col min="2305" max="2305" width="10.28515625" customWidth="1"/>
    <col min="2306" max="2306" width="9.5703125" customWidth="1"/>
    <col min="2311" max="2323" width="11.42578125" customWidth="1"/>
    <col min="2561" max="2561" width="10.28515625" customWidth="1"/>
    <col min="2562" max="2562" width="9.5703125" customWidth="1"/>
    <col min="2567" max="2579" width="11.42578125" customWidth="1"/>
    <col min="2817" max="2817" width="10.28515625" customWidth="1"/>
    <col min="2818" max="2818" width="9.5703125" customWidth="1"/>
    <col min="2823" max="2835" width="11.42578125" customWidth="1"/>
    <col min="3073" max="3073" width="10.28515625" customWidth="1"/>
    <col min="3074" max="3074" width="9.5703125" customWidth="1"/>
    <col min="3079" max="3091" width="11.42578125" customWidth="1"/>
    <col min="3329" max="3329" width="10.28515625" customWidth="1"/>
    <col min="3330" max="3330" width="9.5703125" customWidth="1"/>
    <col min="3335" max="3347" width="11.42578125" customWidth="1"/>
    <col min="3585" max="3585" width="10.28515625" customWidth="1"/>
    <col min="3586" max="3586" width="9.5703125" customWidth="1"/>
    <col min="3591" max="3603" width="11.42578125" customWidth="1"/>
    <col min="3841" max="3841" width="10.28515625" customWidth="1"/>
    <col min="3842" max="3842" width="9.5703125" customWidth="1"/>
    <col min="3847" max="3859" width="11.42578125" customWidth="1"/>
    <col min="4097" max="4097" width="10.28515625" customWidth="1"/>
    <col min="4098" max="4098" width="9.5703125" customWidth="1"/>
    <col min="4103" max="4115" width="11.42578125" customWidth="1"/>
    <col min="4353" max="4353" width="10.28515625" customWidth="1"/>
    <col min="4354" max="4354" width="9.5703125" customWidth="1"/>
    <col min="4359" max="4371" width="11.42578125" customWidth="1"/>
    <col min="4609" max="4609" width="10.28515625" customWidth="1"/>
    <col min="4610" max="4610" width="9.5703125" customWidth="1"/>
    <col min="4615" max="4627" width="11.42578125" customWidth="1"/>
    <col min="4865" max="4865" width="10.28515625" customWidth="1"/>
    <col min="4866" max="4866" width="9.5703125" customWidth="1"/>
    <col min="4871" max="4883" width="11.42578125" customWidth="1"/>
    <col min="5121" max="5121" width="10.28515625" customWidth="1"/>
    <col min="5122" max="5122" width="9.5703125" customWidth="1"/>
    <col min="5127" max="5139" width="11.42578125" customWidth="1"/>
    <col min="5377" max="5377" width="10.28515625" customWidth="1"/>
    <col min="5378" max="5378" width="9.5703125" customWidth="1"/>
    <col min="5383" max="5395" width="11.42578125" customWidth="1"/>
    <col min="5633" max="5633" width="10.28515625" customWidth="1"/>
    <col min="5634" max="5634" width="9.5703125" customWidth="1"/>
    <col min="5639" max="5651" width="11.42578125" customWidth="1"/>
    <col min="5889" max="5889" width="10.28515625" customWidth="1"/>
    <col min="5890" max="5890" width="9.5703125" customWidth="1"/>
    <col min="5895" max="5907" width="11.42578125" customWidth="1"/>
    <col min="6145" max="6145" width="10.28515625" customWidth="1"/>
    <col min="6146" max="6146" width="9.5703125" customWidth="1"/>
    <col min="6151" max="6163" width="11.42578125" customWidth="1"/>
    <col min="6401" max="6401" width="10.28515625" customWidth="1"/>
    <col min="6402" max="6402" width="9.5703125" customWidth="1"/>
    <col min="6407" max="6419" width="11.42578125" customWidth="1"/>
    <col min="6657" max="6657" width="10.28515625" customWidth="1"/>
    <col min="6658" max="6658" width="9.5703125" customWidth="1"/>
    <col min="6663" max="6675" width="11.42578125" customWidth="1"/>
    <col min="6913" max="6913" width="10.28515625" customWidth="1"/>
    <col min="6914" max="6914" width="9.5703125" customWidth="1"/>
    <col min="6919" max="6931" width="11.42578125" customWidth="1"/>
    <col min="7169" max="7169" width="10.28515625" customWidth="1"/>
    <col min="7170" max="7170" width="9.5703125" customWidth="1"/>
    <col min="7175" max="7187" width="11.42578125" customWidth="1"/>
    <col min="7425" max="7425" width="10.28515625" customWidth="1"/>
    <col min="7426" max="7426" width="9.5703125" customWidth="1"/>
    <col min="7431" max="7443" width="11.42578125" customWidth="1"/>
    <col min="7681" max="7681" width="10.28515625" customWidth="1"/>
    <col min="7682" max="7682" width="9.5703125" customWidth="1"/>
    <col min="7687" max="7699" width="11.42578125" customWidth="1"/>
    <col min="7937" max="7937" width="10.28515625" customWidth="1"/>
    <col min="7938" max="7938" width="9.5703125" customWidth="1"/>
    <col min="7943" max="7955" width="11.42578125" customWidth="1"/>
    <col min="8193" max="8193" width="10.28515625" customWidth="1"/>
    <col min="8194" max="8194" width="9.5703125" customWidth="1"/>
    <col min="8199" max="8211" width="11.42578125" customWidth="1"/>
    <col min="8449" max="8449" width="10.28515625" customWidth="1"/>
    <col min="8450" max="8450" width="9.5703125" customWidth="1"/>
    <col min="8455" max="8467" width="11.42578125" customWidth="1"/>
    <col min="8705" max="8705" width="10.28515625" customWidth="1"/>
    <col min="8706" max="8706" width="9.5703125" customWidth="1"/>
    <col min="8711" max="8723" width="11.42578125" customWidth="1"/>
    <col min="8961" max="8961" width="10.28515625" customWidth="1"/>
    <col min="8962" max="8962" width="9.5703125" customWidth="1"/>
    <col min="8967" max="8979" width="11.42578125" customWidth="1"/>
    <col min="9217" max="9217" width="10.28515625" customWidth="1"/>
    <col min="9218" max="9218" width="9.5703125" customWidth="1"/>
    <col min="9223" max="9235" width="11.42578125" customWidth="1"/>
    <col min="9473" max="9473" width="10.28515625" customWidth="1"/>
    <col min="9474" max="9474" width="9.5703125" customWidth="1"/>
    <col min="9479" max="9491" width="11.42578125" customWidth="1"/>
    <col min="9729" max="9729" width="10.28515625" customWidth="1"/>
    <col min="9730" max="9730" width="9.5703125" customWidth="1"/>
    <col min="9735" max="9747" width="11.42578125" customWidth="1"/>
    <col min="9985" max="9985" width="10.28515625" customWidth="1"/>
    <col min="9986" max="9986" width="9.5703125" customWidth="1"/>
    <col min="9991" max="10003" width="11.42578125" customWidth="1"/>
    <col min="10241" max="10241" width="10.28515625" customWidth="1"/>
    <col min="10242" max="10242" width="9.5703125" customWidth="1"/>
    <col min="10247" max="10259" width="11.42578125" customWidth="1"/>
    <col min="10497" max="10497" width="10.28515625" customWidth="1"/>
    <col min="10498" max="10498" width="9.5703125" customWidth="1"/>
    <col min="10503" max="10515" width="11.42578125" customWidth="1"/>
    <col min="10753" max="10753" width="10.28515625" customWidth="1"/>
    <col min="10754" max="10754" width="9.5703125" customWidth="1"/>
    <col min="10759" max="10771" width="11.42578125" customWidth="1"/>
    <col min="11009" max="11009" width="10.28515625" customWidth="1"/>
    <col min="11010" max="11010" width="9.5703125" customWidth="1"/>
    <col min="11015" max="11027" width="11.42578125" customWidth="1"/>
    <col min="11265" max="11265" width="10.28515625" customWidth="1"/>
    <col min="11266" max="11266" width="9.5703125" customWidth="1"/>
    <col min="11271" max="11283" width="11.42578125" customWidth="1"/>
    <col min="11521" max="11521" width="10.28515625" customWidth="1"/>
    <col min="11522" max="11522" width="9.5703125" customWidth="1"/>
    <col min="11527" max="11539" width="11.42578125" customWidth="1"/>
    <col min="11777" max="11777" width="10.28515625" customWidth="1"/>
    <col min="11778" max="11778" width="9.5703125" customWidth="1"/>
    <col min="11783" max="11795" width="11.42578125" customWidth="1"/>
    <col min="12033" max="12033" width="10.28515625" customWidth="1"/>
    <col min="12034" max="12034" width="9.5703125" customWidth="1"/>
    <col min="12039" max="12051" width="11.42578125" customWidth="1"/>
    <col min="12289" max="12289" width="10.28515625" customWidth="1"/>
    <col min="12290" max="12290" width="9.5703125" customWidth="1"/>
    <col min="12295" max="12307" width="11.42578125" customWidth="1"/>
    <col min="12545" max="12545" width="10.28515625" customWidth="1"/>
    <col min="12546" max="12546" width="9.5703125" customWidth="1"/>
    <col min="12551" max="12563" width="11.42578125" customWidth="1"/>
    <col min="12801" max="12801" width="10.28515625" customWidth="1"/>
    <col min="12802" max="12802" width="9.5703125" customWidth="1"/>
    <col min="12807" max="12819" width="11.42578125" customWidth="1"/>
    <col min="13057" max="13057" width="10.28515625" customWidth="1"/>
    <col min="13058" max="13058" width="9.5703125" customWidth="1"/>
    <col min="13063" max="13075" width="11.42578125" customWidth="1"/>
    <col min="13313" max="13313" width="10.28515625" customWidth="1"/>
    <col min="13314" max="13314" width="9.5703125" customWidth="1"/>
    <col min="13319" max="13331" width="11.42578125" customWidth="1"/>
    <col min="13569" max="13569" width="10.28515625" customWidth="1"/>
    <col min="13570" max="13570" width="9.5703125" customWidth="1"/>
    <col min="13575" max="13587" width="11.42578125" customWidth="1"/>
    <col min="13825" max="13825" width="10.28515625" customWidth="1"/>
    <col min="13826" max="13826" width="9.5703125" customWidth="1"/>
    <col min="13831" max="13843" width="11.42578125" customWidth="1"/>
    <col min="14081" max="14081" width="10.28515625" customWidth="1"/>
    <col min="14082" max="14082" width="9.5703125" customWidth="1"/>
    <col min="14087" max="14099" width="11.42578125" customWidth="1"/>
    <col min="14337" max="14337" width="10.28515625" customWidth="1"/>
    <col min="14338" max="14338" width="9.5703125" customWidth="1"/>
    <col min="14343" max="14355" width="11.42578125" customWidth="1"/>
    <col min="14593" max="14593" width="10.28515625" customWidth="1"/>
    <col min="14594" max="14594" width="9.5703125" customWidth="1"/>
    <col min="14599" max="14611" width="11.42578125" customWidth="1"/>
    <col min="14849" max="14849" width="10.28515625" customWidth="1"/>
    <col min="14850" max="14850" width="9.5703125" customWidth="1"/>
    <col min="14855" max="14867" width="11.42578125" customWidth="1"/>
    <col min="15105" max="15105" width="10.28515625" customWidth="1"/>
    <col min="15106" max="15106" width="9.5703125" customWidth="1"/>
    <col min="15111" max="15123" width="11.42578125" customWidth="1"/>
    <col min="15361" max="15361" width="10.28515625" customWidth="1"/>
    <col min="15362" max="15362" width="9.5703125" customWidth="1"/>
    <col min="15367" max="15379" width="11.42578125" customWidth="1"/>
    <col min="15617" max="15617" width="10.28515625" customWidth="1"/>
    <col min="15618" max="15618" width="9.5703125" customWidth="1"/>
    <col min="15623" max="15635" width="11.42578125" customWidth="1"/>
    <col min="15873" max="15873" width="10.28515625" customWidth="1"/>
    <col min="15874" max="15874" width="9.5703125" customWidth="1"/>
    <col min="15879" max="15891" width="11.42578125" customWidth="1"/>
    <col min="16129" max="16129" width="10.28515625" customWidth="1"/>
    <col min="16130" max="16130" width="9.5703125" customWidth="1"/>
    <col min="16135" max="16147" width="11.42578125" customWidth="1"/>
  </cols>
  <sheetData>
    <row r="1" spans="1:36">
      <c r="A1" s="44"/>
      <c r="B1" s="806" t="s">
        <v>372</v>
      </c>
      <c r="C1" s="806"/>
      <c r="D1" s="806"/>
      <c r="E1" s="806"/>
      <c r="F1" s="806"/>
      <c r="G1" s="806"/>
      <c r="H1" s="806"/>
      <c r="I1" s="806"/>
      <c r="J1" s="806"/>
      <c r="K1" s="806"/>
      <c r="L1" s="806"/>
      <c r="M1" s="806"/>
      <c r="N1" s="806"/>
      <c r="O1" s="806"/>
      <c r="P1" s="806"/>
      <c r="Q1" s="806"/>
      <c r="R1" s="806"/>
      <c r="S1" s="806"/>
      <c r="T1" s="806"/>
      <c r="U1" s="806"/>
      <c r="V1" s="806"/>
      <c r="W1" s="806"/>
      <c r="X1" s="806"/>
      <c r="Y1" s="806"/>
      <c r="Z1" s="806"/>
      <c r="AA1" s="806"/>
      <c r="AB1" s="806"/>
      <c r="AC1" s="806"/>
      <c r="AD1" s="806"/>
      <c r="AE1" s="806"/>
      <c r="AF1" s="806"/>
      <c r="AG1" s="44"/>
      <c r="AH1" s="45" t="s">
        <v>373</v>
      </c>
      <c r="AI1" s="44"/>
      <c r="AJ1" s="44"/>
    </row>
    <row r="2" spans="1:36">
      <c r="A2" s="44"/>
      <c r="B2" s="46"/>
      <c r="C2" s="47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4"/>
      <c r="S2" s="44"/>
      <c r="T2" s="44"/>
      <c r="U2" s="44"/>
      <c r="V2" s="44"/>
      <c r="W2" s="44"/>
      <c r="X2" s="44"/>
      <c r="Y2" s="44"/>
      <c r="Z2" s="48"/>
      <c r="AA2" s="44"/>
      <c r="AB2" s="44"/>
      <c r="AC2" s="44"/>
      <c r="AD2" s="48"/>
      <c r="AE2" s="44"/>
      <c r="AF2" s="48" t="s">
        <v>367</v>
      </c>
      <c r="AG2" s="48"/>
      <c r="AH2" s="49"/>
      <c r="AI2" s="44"/>
      <c r="AJ2" s="44"/>
    </row>
    <row r="3" spans="1:36">
      <c r="A3" s="44"/>
      <c r="B3" s="44"/>
      <c r="C3" s="50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</row>
    <row r="4" spans="1:36">
      <c r="A4" s="44"/>
      <c r="B4" s="51" t="s">
        <v>374</v>
      </c>
      <c r="C4" s="47"/>
      <c r="D4" s="51"/>
      <c r="E4" s="51"/>
      <c r="F4" s="51"/>
      <c r="G4" s="51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</row>
    <row r="5" spans="1:36">
      <c r="A5" s="44"/>
      <c r="B5" s="52"/>
      <c r="C5" s="53"/>
      <c r="D5" s="54"/>
      <c r="E5" s="51"/>
      <c r="F5" s="51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</row>
    <row r="6" spans="1:36">
      <c r="A6" s="44"/>
      <c r="B6" s="55" t="s">
        <v>106</v>
      </c>
      <c r="C6" s="56"/>
      <c r="D6" s="57"/>
      <c r="E6" s="58" t="s">
        <v>368</v>
      </c>
      <c r="F6" s="58"/>
      <c r="G6" s="58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</row>
    <row r="7" spans="1:36">
      <c r="A7" s="44"/>
      <c r="B7" s="55"/>
      <c r="C7" s="56"/>
      <c r="D7" s="57"/>
      <c r="E7" s="58"/>
      <c r="F7" s="58"/>
      <c r="G7" s="58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</row>
    <row r="8" spans="1:36" ht="24">
      <c r="A8" s="44"/>
      <c r="B8" s="55" t="s">
        <v>375</v>
      </c>
      <c r="C8" s="56"/>
      <c r="D8" s="57"/>
      <c r="E8" s="59" t="s">
        <v>376</v>
      </c>
      <c r="F8" s="59"/>
      <c r="G8" s="59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</row>
    <row r="9" spans="1:36">
      <c r="A9" s="44"/>
      <c r="B9" s="55"/>
      <c r="C9" s="56"/>
      <c r="D9" s="57"/>
      <c r="E9" s="58"/>
      <c r="F9" s="58"/>
      <c r="G9" s="58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</row>
    <row r="10" spans="1:36" ht="24">
      <c r="A10" s="44"/>
      <c r="B10" s="55" t="s">
        <v>377</v>
      </c>
      <c r="C10" s="56"/>
      <c r="D10" s="57"/>
      <c r="E10" s="59" t="s">
        <v>378</v>
      </c>
      <c r="F10" s="59"/>
      <c r="G10" s="59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</row>
    <row r="11" spans="1:36">
      <c r="A11" s="44"/>
      <c r="B11" s="55"/>
      <c r="C11" s="56"/>
      <c r="D11" s="57"/>
      <c r="E11" s="58"/>
      <c r="F11" s="58"/>
      <c r="G11" s="58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</row>
    <row r="12" spans="1:36">
      <c r="A12" s="44"/>
      <c r="B12" s="44"/>
      <c r="C12" s="50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</row>
    <row r="13" spans="1:36" ht="15.75" thickBot="1">
      <c r="A13" s="44"/>
      <c r="B13" s="60" t="s">
        <v>379</v>
      </c>
      <c r="C13" s="61"/>
      <c r="D13" s="60"/>
      <c r="E13" s="60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</row>
    <row r="14" spans="1:36">
      <c r="A14" s="44"/>
      <c r="B14" s="807" t="s">
        <v>380</v>
      </c>
      <c r="C14" s="810" t="s">
        <v>381</v>
      </c>
      <c r="D14" s="813" t="s">
        <v>382</v>
      </c>
      <c r="E14" s="810" t="s">
        <v>383</v>
      </c>
      <c r="F14" s="816" t="s">
        <v>384</v>
      </c>
      <c r="G14" s="817"/>
      <c r="H14" s="817"/>
      <c r="I14" s="817"/>
      <c r="J14" s="817"/>
      <c r="K14" s="817"/>
      <c r="L14" s="817"/>
      <c r="M14" s="817"/>
      <c r="N14" s="817"/>
      <c r="O14" s="817"/>
      <c r="P14" s="817"/>
      <c r="Q14" s="818"/>
      <c r="R14" s="819" t="s">
        <v>385</v>
      </c>
      <c r="S14" s="820"/>
      <c r="T14" s="820"/>
      <c r="U14" s="820"/>
      <c r="V14" s="820"/>
      <c r="W14" s="820"/>
      <c r="X14" s="820"/>
      <c r="Y14" s="820"/>
      <c r="Z14" s="820"/>
      <c r="AA14" s="820"/>
      <c r="AB14" s="820"/>
      <c r="AC14" s="820"/>
      <c r="AD14" s="820"/>
      <c r="AE14" s="820"/>
      <c r="AF14" s="821"/>
      <c r="AG14" s="828" t="s">
        <v>386</v>
      </c>
      <c r="AH14" s="828" t="s">
        <v>387</v>
      </c>
      <c r="AI14" s="44"/>
      <c r="AJ14" s="44"/>
    </row>
    <row r="15" spans="1:36">
      <c r="A15" s="44"/>
      <c r="B15" s="808"/>
      <c r="C15" s="811"/>
      <c r="D15" s="814"/>
      <c r="E15" s="811"/>
      <c r="F15" s="833" t="s">
        <v>388</v>
      </c>
      <c r="G15" s="834"/>
      <c r="H15" s="834"/>
      <c r="I15" s="835"/>
      <c r="J15" s="816" t="s">
        <v>389</v>
      </c>
      <c r="K15" s="817"/>
      <c r="L15" s="817"/>
      <c r="M15" s="817"/>
      <c r="N15" s="817"/>
      <c r="O15" s="817"/>
      <c r="P15" s="817"/>
      <c r="Q15" s="818"/>
      <c r="R15" s="842" t="s">
        <v>390</v>
      </c>
      <c r="S15" s="843"/>
      <c r="T15" s="843"/>
      <c r="U15" s="843"/>
      <c r="V15" s="843"/>
      <c r="W15" s="843"/>
      <c r="X15" s="843"/>
      <c r="Y15" s="843"/>
      <c r="Z15" s="844"/>
      <c r="AA15" s="842" t="s">
        <v>391</v>
      </c>
      <c r="AB15" s="843"/>
      <c r="AC15" s="843"/>
      <c r="AD15" s="843"/>
      <c r="AE15" s="844"/>
      <c r="AF15" s="828" t="s">
        <v>392</v>
      </c>
      <c r="AG15" s="832"/>
      <c r="AH15" s="832"/>
      <c r="AI15" s="44"/>
      <c r="AJ15" s="44"/>
    </row>
    <row r="16" spans="1:36">
      <c r="A16" s="44"/>
      <c r="B16" s="808"/>
      <c r="C16" s="811"/>
      <c r="D16" s="814"/>
      <c r="E16" s="811"/>
      <c r="F16" s="836"/>
      <c r="G16" s="837"/>
      <c r="H16" s="837"/>
      <c r="I16" s="838"/>
      <c r="J16" s="845" t="s">
        <v>350</v>
      </c>
      <c r="K16" s="846"/>
      <c r="L16" s="846"/>
      <c r="M16" s="846"/>
      <c r="N16" s="847"/>
      <c r="O16" s="816" t="s">
        <v>351</v>
      </c>
      <c r="P16" s="817"/>
      <c r="Q16" s="827" t="s">
        <v>352</v>
      </c>
      <c r="R16" s="822" t="s">
        <v>393</v>
      </c>
      <c r="S16" s="823"/>
      <c r="T16" s="823"/>
      <c r="U16" s="823"/>
      <c r="V16" s="823"/>
      <c r="W16" s="824"/>
      <c r="X16" s="825" t="s">
        <v>394</v>
      </c>
      <c r="Y16" s="826"/>
      <c r="Z16" s="827" t="s">
        <v>395</v>
      </c>
      <c r="AA16" s="63" t="s">
        <v>393</v>
      </c>
      <c r="AB16" s="64"/>
      <c r="AC16" s="825" t="s">
        <v>394</v>
      </c>
      <c r="AD16" s="826"/>
      <c r="AE16" s="828" t="s">
        <v>396</v>
      </c>
      <c r="AF16" s="832"/>
      <c r="AG16" s="832"/>
      <c r="AH16" s="832"/>
      <c r="AI16" s="44"/>
      <c r="AJ16" s="44"/>
    </row>
    <row r="17" spans="1:36">
      <c r="A17" s="44"/>
      <c r="B17" s="808"/>
      <c r="C17" s="811"/>
      <c r="D17" s="814"/>
      <c r="E17" s="811"/>
      <c r="F17" s="839"/>
      <c r="G17" s="840"/>
      <c r="H17" s="840"/>
      <c r="I17" s="841"/>
      <c r="J17" s="827" t="s">
        <v>353</v>
      </c>
      <c r="K17" s="827" t="s">
        <v>354</v>
      </c>
      <c r="L17" s="828" t="s">
        <v>355</v>
      </c>
      <c r="M17" s="828" t="s">
        <v>356</v>
      </c>
      <c r="N17" s="828" t="s">
        <v>357</v>
      </c>
      <c r="O17" s="828" t="s">
        <v>358</v>
      </c>
      <c r="P17" s="830" t="s">
        <v>359</v>
      </c>
      <c r="Q17" s="811"/>
      <c r="R17" s="825" t="s">
        <v>397</v>
      </c>
      <c r="S17" s="826"/>
      <c r="T17" s="825" t="s">
        <v>398</v>
      </c>
      <c r="U17" s="826"/>
      <c r="V17" s="816" t="s">
        <v>399</v>
      </c>
      <c r="W17" s="818"/>
      <c r="X17" s="859" t="s">
        <v>399</v>
      </c>
      <c r="Y17" s="860"/>
      <c r="Z17" s="811"/>
      <c r="AA17" s="827" t="s">
        <v>5</v>
      </c>
      <c r="AB17" s="827" t="s">
        <v>6</v>
      </c>
      <c r="AC17" s="827" t="s">
        <v>5</v>
      </c>
      <c r="AD17" s="827" t="s">
        <v>6</v>
      </c>
      <c r="AE17" s="832"/>
      <c r="AF17" s="832"/>
      <c r="AG17" s="832"/>
      <c r="AH17" s="832"/>
      <c r="AI17" s="44"/>
      <c r="AJ17" s="44"/>
    </row>
    <row r="18" spans="1:36" ht="56.25">
      <c r="A18" s="44"/>
      <c r="B18" s="809"/>
      <c r="C18" s="812"/>
      <c r="D18" s="815"/>
      <c r="E18" s="812"/>
      <c r="F18" s="438" t="s">
        <v>400</v>
      </c>
      <c r="G18" s="438" t="s">
        <v>401</v>
      </c>
      <c r="H18" s="438" t="s">
        <v>402</v>
      </c>
      <c r="I18" s="438" t="s">
        <v>403</v>
      </c>
      <c r="J18" s="812"/>
      <c r="K18" s="812"/>
      <c r="L18" s="829"/>
      <c r="M18" s="829"/>
      <c r="N18" s="829"/>
      <c r="O18" s="829"/>
      <c r="P18" s="831"/>
      <c r="Q18" s="812"/>
      <c r="R18" s="65" t="s">
        <v>5</v>
      </c>
      <c r="S18" s="65" t="s">
        <v>6</v>
      </c>
      <c r="T18" s="65" t="s">
        <v>5</v>
      </c>
      <c r="U18" s="65" t="s">
        <v>6</v>
      </c>
      <c r="V18" s="440" t="s">
        <v>5</v>
      </c>
      <c r="W18" s="438" t="s">
        <v>6</v>
      </c>
      <c r="X18" s="440" t="s">
        <v>5</v>
      </c>
      <c r="Y18" s="438" t="s">
        <v>6</v>
      </c>
      <c r="Z18" s="812"/>
      <c r="AA18" s="812"/>
      <c r="AB18" s="812"/>
      <c r="AC18" s="812"/>
      <c r="AD18" s="812"/>
      <c r="AE18" s="829"/>
      <c r="AF18" s="829"/>
      <c r="AG18" s="829"/>
      <c r="AH18" s="829"/>
      <c r="AI18" s="44"/>
      <c r="AJ18" s="44"/>
    </row>
    <row r="19" spans="1:36">
      <c r="A19" s="44"/>
      <c r="B19" s="152" t="s">
        <v>404</v>
      </c>
      <c r="C19" s="439" t="s">
        <v>405</v>
      </c>
      <c r="D19" s="66" t="s">
        <v>406</v>
      </c>
      <c r="E19" s="67" t="s">
        <v>407</v>
      </c>
      <c r="F19" s="67" t="s">
        <v>408</v>
      </c>
      <c r="G19" s="67" t="s">
        <v>409</v>
      </c>
      <c r="H19" s="67" t="s">
        <v>410</v>
      </c>
      <c r="I19" s="67" t="s">
        <v>411</v>
      </c>
      <c r="J19" s="67" t="s">
        <v>412</v>
      </c>
      <c r="K19" s="67" t="s">
        <v>413</v>
      </c>
      <c r="L19" s="67" t="s">
        <v>414</v>
      </c>
      <c r="M19" s="67" t="s">
        <v>415</v>
      </c>
      <c r="N19" s="67" t="s">
        <v>416</v>
      </c>
      <c r="O19" s="67" t="s">
        <v>417</v>
      </c>
      <c r="P19" s="67" t="s">
        <v>418</v>
      </c>
      <c r="Q19" s="67" t="s">
        <v>419</v>
      </c>
      <c r="R19" s="68" t="s">
        <v>420</v>
      </c>
      <c r="S19" s="68" t="s">
        <v>421</v>
      </c>
      <c r="T19" s="67" t="s">
        <v>422</v>
      </c>
      <c r="U19" s="67" t="s">
        <v>423</v>
      </c>
      <c r="V19" s="67" t="s">
        <v>424</v>
      </c>
      <c r="W19" s="67" t="s">
        <v>425</v>
      </c>
      <c r="X19" s="67" t="s">
        <v>426</v>
      </c>
      <c r="Y19" s="67" t="s">
        <v>427</v>
      </c>
      <c r="Z19" s="67" t="s">
        <v>428</v>
      </c>
      <c r="AA19" s="67" t="s">
        <v>429</v>
      </c>
      <c r="AB19" s="67" t="s">
        <v>430</v>
      </c>
      <c r="AC19" s="67" t="s">
        <v>431</v>
      </c>
      <c r="AD19" s="67" t="s">
        <v>432</v>
      </c>
      <c r="AE19" s="67" t="s">
        <v>433</v>
      </c>
      <c r="AF19" s="67" t="s">
        <v>434</v>
      </c>
      <c r="AG19" s="67" t="s">
        <v>435</v>
      </c>
      <c r="AH19" s="67" t="s">
        <v>436</v>
      </c>
      <c r="AI19" s="44"/>
      <c r="AJ19" s="44"/>
    </row>
    <row r="20" spans="1:36" hidden="1">
      <c r="A20" s="44"/>
      <c r="B20" s="162" t="e">
        <f>+#REF!</f>
        <v>#REF!</v>
      </c>
      <c r="C20" s="162"/>
      <c r="D20" s="68"/>
      <c r="E20" s="68"/>
      <c r="F20" s="69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68"/>
      <c r="AG20" s="68"/>
      <c r="AH20" s="65"/>
      <c r="AI20" s="44"/>
      <c r="AJ20" s="44"/>
    </row>
    <row r="21" spans="1:36" hidden="1">
      <c r="A21" s="44"/>
      <c r="B21" s="162" t="e">
        <f>+#REF!</f>
        <v>#REF!</v>
      </c>
      <c r="C21" s="162"/>
      <c r="D21" s="68"/>
      <c r="E21" s="68"/>
      <c r="F21" s="69"/>
      <c r="G21" s="65"/>
      <c r="H21" s="68"/>
      <c r="I21" s="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68"/>
      <c r="AG21" s="68"/>
      <c r="AH21" s="65"/>
      <c r="AI21" s="44"/>
      <c r="AJ21" s="44"/>
    </row>
    <row r="22" spans="1:36" hidden="1">
      <c r="A22" s="44"/>
      <c r="B22" s="162" t="e">
        <f>+#REF!</f>
        <v>#REF!</v>
      </c>
      <c r="C22" s="162"/>
      <c r="D22" s="68"/>
      <c r="E22" s="68"/>
      <c r="F22" s="69"/>
      <c r="G22" s="65"/>
      <c r="H22" s="68"/>
      <c r="I22" s="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68"/>
      <c r="AG22" s="68"/>
      <c r="AH22" s="65"/>
      <c r="AI22" s="44"/>
      <c r="AJ22" s="44"/>
    </row>
    <row r="23" spans="1:36" hidden="1">
      <c r="A23" s="44"/>
      <c r="B23" s="162" t="e">
        <f>+#REF!</f>
        <v>#REF!</v>
      </c>
      <c r="C23" s="162"/>
      <c r="D23" s="68"/>
      <c r="E23" s="68"/>
      <c r="F23" s="69"/>
      <c r="G23" s="65"/>
      <c r="H23" s="68"/>
      <c r="I23" s="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68"/>
      <c r="AG23" s="68"/>
      <c r="AH23" s="65"/>
      <c r="AI23" s="44"/>
      <c r="AJ23" s="44"/>
    </row>
    <row r="24" spans="1:36" hidden="1">
      <c r="A24" s="44"/>
      <c r="B24" s="162" t="e">
        <f>+#REF!</f>
        <v>#REF!</v>
      </c>
      <c r="C24" s="162"/>
      <c r="D24" s="68"/>
      <c r="E24" s="68"/>
      <c r="F24" s="69"/>
      <c r="G24" s="65"/>
      <c r="H24" s="68"/>
      <c r="I24" s="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68"/>
      <c r="AG24" s="68"/>
      <c r="AH24" s="65"/>
      <c r="AI24" s="44"/>
      <c r="AJ24" s="44"/>
    </row>
    <row r="25" spans="1:36" hidden="1">
      <c r="A25" s="44"/>
      <c r="B25" s="162" t="e">
        <f>+#REF!</f>
        <v>#REF!</v>
      </c>
      <c r="C25" s="162"/>
      <c r="D25" s="68"/>
      <c r="E25" s="68"/>
      <c r="F25" s="69"/>
      <c r="G25" s="65"/>
      <c r="H25" s="68"/>
      <c r="I25" s="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68"/>
      <c r="AG25" s="68"/>
      <c r="AH25" s="65"/>
      <c r="AI25" s="44"/>
      <c r="AJ25" s="44"/>
    </row>
    <row r="26" spans="1:36" hidden="1">
      <c r="A26" s="44"/>
      <c r="B26" s="162" t="e">
        <f>+#REF!</f>
        <v>#REF!</v>
      </c>
      <c r="C26" s="162"/>
      <c r="D26" s="68"/>
      <c r="E26" s="68"/>
      <c r="F26" s="69"/>
      <c r="G26" s="65"/>
      <c r="H26" s="68"/>
      <c r="I26" s="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68"/>
      <c r="AG26" s="68"/>
      <c r="AH26" s="65"/>
      <c r="AI26" s="44"/>
      <c r="AJ26" s="44"/>
    </row>
    <row r="27" spans="1:36" hidden="1">
      <c r="A27" s="44"/>
      <c r="B27" s="162" t="e">
        <f>+#REF!</f>
        <v>#REF!</v>
      </c>
      <c r="C27" s="162"/>
      <c r="D27" s="68"/>
      <c r="E27" s="68"/>
      <c r="F27" s="69"/>
      <c r="G27" s="65"/>
      <c r="H27" s="68"/>
      <c r="I27" s="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68"/>
      <c r="AG27" s="68"/>
      <c r="AH27" s="65"/>
      <c r="AI27" s="44"/>
      <c r="AJ27" s="44"/>
    </row>
    <row r="28" spans="1:36" hidden="1">
      <c r="A28" s="44"/>
      <c r="B28" s="162" t="e">
        <f>+#REF!</f>
        <v>#REF!</v>
      </c>
      <c r="C28" s="162"/>
      <c r="D28" s="68"/>
      <c r="E28" s="68"/>
      <c r="F28" s="69"/>
      <c r="G28" s="65"/>
      <c r="H28" s="68"/>
      <c r="I28" s="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68"/>
      <c r="AG28" s="68"/>
      <c r="AH28" s="65"/>
      <c r="AI28" s="44"/>
      <c r="AJ28" s="44"/>
    </row>
    <row r="29" spans="1:36" hidden="1">
      <c r="A29" s="44"/>
      <c r="B29" s="162" t="e">
        <f>+#REF!</f>
        <v>#REF!</v>
      </c>
      <c r="C29" s="162"/>
      <c r="D29" s="68"/>
      <c r="E29" s="68"/>
      <c r="F29" s="69"/>
      <c r="G29" s="65"/>
      <c r="H29" s="68"/>
      <c r="I29" s="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68"/>
      <c r="AG29" s="68"/>
      <c r="AH29" s="65"/>
      <c r="AI29" s="44"/>
      <c r="AJ29" s="44"/>
    </row>
    <row r="30" spans="1:36" hidden="1">
      <c r="A30" s="44"/>
      <c r="B30" s="162" t="e">
        <f>+#REF!</f>
        <v>#REF!</v>
      </c>
      <c r="C30" s="162"/>
      <c r="D30" s="68"/>
      <c r="E30" s="68"/>
      <c r="F30" s="69"/>
      <c r="G30" s="65"/>
      <c r="H30" s="68"/>
      <c r="I30" s="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68"/>
      <c r="AG30" s="68"/>
      <c r="AH30" s="65"/>
      <c r="AI30" s="44"/>
      <c r="AJ30" s="44"/>
    </row>
    <row r="31" spans="1:36" hidden="1">
      <c r="A31" s="44"/>
      <c r="B31" s="162" t="e">
        <f>+#REF!</f>
        <v>#REF!</v>
      </c>
      <c r="C31" s="162"/>
      <c r="D31" s="68"/>
      <c r="E31" s="68"/>
      <c r="F31" s="69"/>
      <c r="G31" s="65"/>
      <c r="H31" s="68"/>
      <c r="I31" s="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68"/>
      <c r="AG31" s="68"/>
      <c r="AH31" s="65"/>
      <c r="AI31" s="44"/>
      <c r="AJ31" s="44"/>
    </row>
    <row r="32" spans="1:36" hidden="1">
      <c r="A32" s="44"/>
      <c r="B32" s="162" t="e">
        <f>+#REF!</f>
        <v>#REF!</v>
      </c>
      <c r="C32" s="162"/>
      <c r="D32" s="68"/>
      <c r="E32" s="68"/>
      <c r="F32" s="69"/>
      <c r="G32" s="65"/>
      <c r="H32" s="68"/>
      <c r="I32" s="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68"/>
      <c r="AG32" s="68"/>
      <c r="AH32" s="65"/>
      <c r="AI32" s="44"/>
      <c r="AJ32" s="44"/>
    </row>
    <row r="33" spans="1:36" hidden="1">
      <c r="A33" s="44"/>
      <c r="B33" s="162" t="e">
        <f>+#REF!</f>
        <v>#REF!</v>
      </c>
      <c r="C33" s="162"/>
      <c r="D33" s="68"/>
      <c r="E33" s="68"/>
      <c r="F33" s="69"/>
      <c r="G33" s="65"/>
      <c r="H33" s="68"/>
      <c r="I33" s="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68"/>
      <c r="AG33" s="68"/>
      <c r="AH33" s="65"/>
      <c r="AI33" s="44"/>
      <c r="AJ33" s="44"/>
    </row>
    <row r="34" spans="1:36" hidden="1">
      <c r="A34" s="44"/>
      <c r="B34" s="162" t="e">
        <f>+#REF!</f>
        <v>#REF!</v>
      </c>
      <c r="C34" s="162"/>
      <c r="D34" s="68"/>
      <c r="E34" s="68"/>
      <c r="F34" s="69"/>
      <c r="G34" s="65"/>
      <c r="H34" s="68"/>
      <c r="I34" s="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68"/>
      <c r="AG34" s="68"/>
      <c r="AH34" s="65"/>
      <c r="AI34" s="44"/>
      <c r="AJ34" s="44"/>
    </row>
    <row r="35" spans="1:36" hidden="1">
      <c r="A35" s="44"/>
      <c r="B35" s="162" t="e">
        <f>+#REF!</f>
        <v>#REF!</v>
      </c>
      <c r="C35" s="162"/>
      <c r="D35" s="68"/>
      <c r="E35" s="68"/>
      <c r="F35" s="69"/>
      <c r="G35" s="65"/>
      <c r="H35" s="68"/>
      <c r="I35" s="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68"/>
      <c r="AG35" s="68"/>
      <c r="AH35" s="65"/>
      <c r="AI35" s="44"/>
      <c r="AJ35" s="44"/>
    </row>
    <row r="36" spans="1:36" hidden="1">
      <c r="A36" s="44"/>
      <c r="B36" s="162" t="e">
        <f>+#REF!</f>
        <v>#REF!</v>
      </c>
      <c r="C36" s="162"/>
      <c r="D36" s="68"/>
      <c r="E36" s="68"/>
      <c r="F36" s="69"/>
      <c r="G36" s="65"/>
      <c r="H36" s="68"/>
      <c r="I36" s="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68"/>
      <c r="AG36" s="68"/>
      <c r="AH36" s="65"/>
      <c r="AI36" s="44"/>
      <c r="AJ36" s="44"/>
    </row>
    <row r="37" spans="1:36" hidden="1">
      <c r="A37" s="44"/>
      <c r="B37" s="162" t="e">
        <f>+#REF!</f>
        <v>#REF!</v>
      </c>
      <c r="C37" s="162"/>
      <c r="D37" s="68"/>
      <c r="E37" s="68"/>
      <c r="F37" s="69"/>
      <c r="G37" s="65"/>
      <c r="H37" s="68"/>
      <c r="I37" s="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68"/>
      <c r="AG37" s="68"/>
      <c r="AH37" s="65"/>
      <c r="AI37" s="44"/>
      <c r="AJ37" s="44"/>
    </row>
    <row r="38" spans="1:36" hidden="1">
      <c r="A38" s="44"/>
      <c r="B38" s="162" t="e">
        <f>+#REF!</f>
        <v>#REF!</v>
      </c>
      <c r="C38" s="162"/>
      <c r="D38" s="68"/>
      <c r="E38" s="68"/>
      <c r="F38" s="69"/>
      <c r="G38" s="65"/>
      <c r="H38" s="68"/>
      <c r="I38" s="168">
        <f>+'[4]retiros at2021 '!J13</f>
        <v>0</v>
      </c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68"/>
      <c r="AG38" s="68"/>
      <c r="AH38" s="65"/>
      <c r="AI38" s="44"/>
      <c r="AJ38" s="44"/>
    </row>
    <row r="39" spans="1:36" hidden="1">
      <c r="A39" s="44"/>
      <c r="B39" s="162" t="e">
        <f>+#REF!</f>
        <v>#REF!</v>
      </c>
      <c r="C39" s="162"/>
      <c r="D39" s="68"/>
      <c r="E39" s="68"/>
      <c r="F39" s="69"/>
      <c r="G39" s="65"/>
      <c r="H39" s="68"/>
      <c r="I39" s="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68"/>
      <c r="AG39" s="68"/>
      <c r="AH39" s="65"/>
      <c r="AI39" s="44"/>
      <c r="AJ39" s="44"/>
    </row>
    <row r="40" spans="1:36" hidden="1">
      <c r="A40" s="44"/>
      <c r="B40" s="162" t="e">
        <f>+#REF!</f>
        <v>#REF!</v>
      </c>
      <c r="C40" s="162"/>
      <c r="D40" s="68"/>
      <c r="E40" s="68"/>
      <c r="F40" s="69"/>
      <c r="G40" s="65"/>
      <c r="H40" s="68"/>
      <c r="I40" s="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68"/>
      <c r="AG40" s="68"/>
      <c r="AH40" s="65"/>
      <c r="AI40" s="44"/>
      <c r="AJ40" s="44"/>
    </row>
    <row r="41" spans="1:36" hidden="1">
      <c r="A41" s="44"/>
      <c r="B41" s="162" t="e">
        <f>+#REF!</f>
        <v>#REF!</v>
      </c>
      <c r="C41" s="162"/>
      <c r="D41" s="68"/>
      <c r="E41" s="68"/>
      <c r="F41" s="69"/>
      <c r="G41" s="65"/>
      <c r="H41" s="68"/>
      <c r="I41" s="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68"/>
      <c r="AG41" s="68"/>
      <c r="AH41" s="65"/>
      <c r="AI41" s="44"/>
      <c r="AJ41" s="44"/>
    </row>
    <row r="42" spans="1:36" hidden="1">
      <c r="A42" s="44"/>
      <c r="B42" s="162" t="e">
        <f>+#REF!</f>
        <v>#REF!</v>
      </c>
      <c r="C42" s="162"/>
      <c r="D42" s="68"/>
      <c r="E42" s="68"/>
      <c r="F42" s="69"/>
      <c r="G42" s="65"/>
      <c r="H42" s="68"/>
      <c r="I42" s="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68"/>
      <c r="AG42" s="68"/>
      <c r="AH42" s="65"/>
      <c r="AI42" s="44"/>
      <c r="AJ42" s="44"/>
    </row>
    <row r="43" spans="1:36" hidden="1">
      <c r="A43" s="44"/>
      <c r="B43" s="162" t="e">
        <f>+#REF!</f>
        <v>#REF!</v>
      </c>
      <c r="C43" s="162"/>
      <c r="D43" s="68"/>
      <c r="E43" s="68"/>
      <c r="F43" s="69"/>
      <c r="G43" s="65"/>
      <c r="H43" s="68"/>
      <c r="I43" s="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68"/>
      <c r="AG43" s="68"/>
      <c r="AH43" s="65"/>
      <c r="AI43" s="44"/>
      <c r="AJ43" s="44"/>
    </row>
    <row r="44" spans="1:36" hidden="1">
      <c r="A44" s="44"/>
      <c r="B44" s="162" t="e">
        <f>+#REF!</f>
        <v>#REF!</v>
      </c>
      <c r="C44" s="162"/>
      <c r="D44" s="68"/>
      <c r="E44" s="68"/>
      <c r="F44" s="69"/>
      <c r="G44" s="65"/>
      <c r="H44" s="68"/>
      <c r="I44" s="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68"/>
      <c r="AG44" s="68"/>
      <c r="AH44" s="65"/>
      <c r="AI44" s="44"/>
      <c r="AJ44" s="44"/>
    </row>
    <row r="45" spans="1:36" hidden="1">
      <c r="A45" s="44"/>
      <c r="B45" s="162" t="e">
        <f>+#REF!</f>
        <v>#REF!</v>
      </c>
      <c r="C45" s="162"/>
      <c r="D45" s="68"/>
      <c r="E45" s="68"/>
      <c r="F45" s="69"/>
      <c r="G45" s="65"/>
      <c r="H45" s="68"/>
      <c r="I45" s="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68"/>
      <c r="AG45" s="68"/>
      <c r="AH45" s="65"/>
      <c r="AI45" s="44"/>
      <c r="AJ45" s="44"/>
    </row>
    <row r="46" spans="1:36" hidden="1">
      <c r="A46" s="44"/>
      <c r="B46" s="162" t="e">
        <f>+#REF!</f>
        <v>#REF!</v>
      </c>
      <c r="C46" s="162"/>
      <c r="D46" s="68"/>
      <c r="E46" s="68"/>
      <c r="F46" s="69"/>
      <c r="G46" s="65"/>
      <c r="H46" s="68"/>
      <c r="I46" s="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68"/>
      <c r="AG46" s="68"/>
      <c r="AH46" s="65"/>
      <c r="AI46" s="44"/>
      <c r="AJ46" s="44"/>
    </row>
    <row r="47" spans="1:36" hidden="1">
      <c r="A47" s="44"/>
      <c r="B47" s="162" t="e">
        <f>+#REF!</f>
        <v>#REF!</v>
      </c>
      <c r="C47" s="162"/>
      <c r="D47" s="68"/>
      <c r="E47" s="68"/>
      <c r="F47" s="69"/>
      <c r="G47" s="65"/>
      <c r="H47" s="68"/>
      <c r="I47" s="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68"/>
      <c r="AG47" s="68"/>
      <c r="AH47" s="65"/>
      <c r="AI47" s="44"/>
      <c r="AJ47" s="44"/>
    </row>
    <row r="48" spans="1:36" hidden="1">
      <c r="A48" s="44"/>
      <c r="B48" s="162" t="e">
        <f>+#REF!</f>
        <v>#REF!</v>
      </c>
      <c r="C48" s="162"/>
      <c r="D48" s="68"/>
      <c r="E48" s="68"/>
      <c r="F48" s="69"/>
      <c r="G48" s="65"/>
      <c r="H48" s="68"/>
      <c r="I48" s="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68"/>
      <c r="AG48" s="68"/>
      <c r="AH48" s="65"/>
      <c r="AI48" s="44"/>
      <c r="AJ48" s="44"/>
    </row>
    <row r="49" spans="1:36" hidden="1">
      <c r="A49" s="44"/>
      <c r="B49" s="162" t="e">
        <f>+#REF!</f>
        <v>#REF!</v>
      </c>
      <c r="C49" s="162"/>
      <c r="D49" s="68"/>
      <c r="E49" s="68"/>
      <c r="F49" s="69"/>
      <c r="G49" s="65"/>
      <c r="H49" s="68"/>
      <c r="I49" s="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68"/>
      <c r="AG49" s="68"/>
      <c r="AH49" s="65"/>
      <c r="AI49" s="44"/>
      <c r="AJ49" s="44"/>
    </row>
    <row r="50" spans="1:36" hidden="1">
      <c r="A50" s="44"/>
      <c r="B50" s="162" t="e">
        <f>+#REF!</f>
        <v>#REF!</v>
      </c>
      <c r="C50" s="162"/>
      <c r="D50" s="68"/>
      <c r="E50" s="68"/>
      <c r="F50" s="69"/>
      <c r="G50" s="65"/>
      <c r="H50" s="68"/>
      <c r="I50" s="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68"/>
      <c r="AG50" s="68"/>
      <c r="AH50" s="65"/>
      <c r="AI50" s="44"/>
      <c r="AJ50" s="44"/>
    </row>
    <row r="51" spans="1:36" hidden="1">
      <c r="A51" s="44"/>
      <c r="B51" s="162" t="e">
        <f>+#REF!</f>
        <v>#REF!</v>
      </c>
      <c r="C51" s="162"/>
      <c r="D51" s="68"/>
      <c r="E51" s="68"/>
      <c r="F51" s="69"/>
      <c r="G51" s="65"/>
      <c r="H51" s="68"/>
      <c r="I51" s="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68"/>
      <c r="AG51" s="68"/>
      <c r="AH51" s="65"/>
      <c r="AI51" s="44"/>
      <c r="AJ51" s="44"/>
    </row>
    <row r="52" spans="1:36" hidden="1">
      <c r="A52" s="44"/>
      <c r="B52" s="162" t="e">
        <f>+#REF!</f>
        <v>#REF!</v>
      </c>
      <c r="C52" s="162"/>
      <c r="D52" s="68"/>
      <c r="E52" s="68"/>
      <c r="F52" s="69"/>
      <c r="G52" s="65"/>
      <c r="H52" s="68"/>
      <c r="I52" s="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68"/>
      <c r="AG52" s="68"/>
      <c r="AH52" s="65"/>
      <c r="AI52" s="44"/>
      <c r="AJ52" s="44"/>
    </row>
    <row r="53" spans="1:36" hidden="1">
      <c r="A53" s="44"/>
      <c r="B53" s="162" t="e">
        <f>+#REF!</f>
        <v>#REF!</v>
      </c>
      <c r="C53" s="162"/>
      <c r="D53" s="68"/>
      <c r="E53" s="68"/>
      <c r="F53" s="69"/>
      <c r="G53" s="65"/>
      <c r="H53" s="68"/>
      <c r="I53" s="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68"/>
      <c r="AG53" s="68"/>
      <c r="AH53" s="65"/>
      <c r="AI53" s="44"/>
      <c r="AJ53" s="44"/>
    </row>
    <row r="54" spans="1:36" hidden="1">
      <c r="A54" s="44"/>
      <c r="B54" s="162" t="e">
        <f>+#REF!</f>
        <v>#REF!</v>
      </c>
      <c r="C54" s="162"/>
      <c r="D54" s="68"/>
      <c r="E54" s="68"/>
      <c r="F54" s="69"/>
      <c r="G54" s="65"/>
      <c r="H54" s="68"/>
      <c r="I54" s="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68"/>
      <c r="AG54" s="68"/>
      <c r="AH54" s="65"/>
      <c r="AI54" s="44"/>
      <c r="AJ54" s="44"/>
    </row>
    <row r="55" spans="1:36" hidden="1">
      <c r="A55" s="44"/>
      <c r="B55" s="162" t="e">
        <f>+#REF!</f>
        <v>#REF!</v>
      </c>
      <c r="C55" s="162"/>
      <c r="D55" s="68"/>
      <c r="E55" s="68"/>
      <c r="F55" s="69"/>
      <c r="G55" s="65"/>
      <c r="H55" s="68"/>
      <c r="I55" s="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68"/>
      <c r="AG55" s="68"/>
      <c r="AH55" s="65"/>
      <c r="AI55" s="44"/>
      <c r="AJ55" s="44"/>
    </row>
    <row r="56" spans="1:36" hidden="1">
      <c r="A56" s="44"/>
      <c r="B56" s="162" t="e">
        <f>+#REF!</f>
        <v>#REF!</v>
      </c>
      <c r="C56" s="162"/>
      <c r="D56" s="68"/>
      <c r="E56" s="68"/>
      <c r="F56" s="69"/>
      <c r="G56" s="65"/>
      <c r="H56" s="68"/>
      <c r="I56" s="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68"/>
      <c r="AG56" s="68"/>
      <c r="AH56" s="65"/>
      <c r="AI56" s="44"/>
      <c r="AJ56" s="44"/>
    </row>
    <row r="57" spans="1:36" hidden="1">
      <c r="A57" s="44"/>
      <c r="B57" s="162" t="e">
        <f>+#REF!</f>
        <v>#REF!</v>
      </c>
      <c r="C57" s="162"/>
      <c r="D57" s="68"/>
      <c r="E57" s="68"/>
      <c r="F57" s="69"/>
      <c r="G57" s="65"/>
      <c r="H57" s="68"/>
      <c r="I57" s="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68"/>
      <c r="AG57" s="68"/>
      <c r="AH57" s="65"/>
      <c r="AI57" s="44"/>
      <c r="AJ57" s="44"/>
    </row>
    <row r="58" spans="1:36" hidden="1">
      <c r="A58" s="44"/>
      <c r="B58" s="162" t="e">
        <f>+#REF!</f>
        <v>#REF!</v>
      </c>
      <c r="C58" s="162"/>
      <c r="D58" s="68"/>
      <c r="E58" s="68"/>
      <c r="F58" s="69"/>
      <c r="G58" s="65"/>
      <c r="H58" s="68"/>
      <c r="I58" s="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68"/>
      <c r="AG58" s="68"/>
      <c r="AH58" s="65"/>
      <c r="AI58" s="44"/>
      <c r="AJ58" s="44"/>
    </row>
    <row r="59" spans="1:36" hidden="1">
      <c r="A59" s="44"/>
      <c r="B59" s="162" t="e">
        <f>+#REF!</f>
        <v>#REF!</v>
      </c>
      <c r="C59" s="162"/>
      <c r="D59" s="68"/>
      <c r="E59" s="68"/>
      <c r="F59" s="69"/>
      <c r="G59" s="65"/>
      <c r="H59" s="68"/>
      <c r="I59" s="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68"/>
      <c r="AG59" s="68"/>
      <c r="AH59" s="65"/>
      <c r="AI59" s="44"/>
      <c r="AJ59" s="44"/>
    </row>
    <row r="60" spans="1:36" hidden="1">
      <c r="A60" s="44"/>
      <c r="B60" s="162" t="e">
        <f>+#REF!</f>
        <v>#REF!</v>
      </c>
      <c r="C60" s="162"/>
      <c r="D60" s="68"/>
      <c r="E60" s="68"/>
      <c r="F60" s="69"/>
      <c r="G60" s="65"/>
      <c r="H60" s="68"/>
      <c r="I60" s="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68"/>
      <c r="AG60" s="68"/>
      <c r="AH60" s="65"/>
      <c r="AI60" s="44"/>
      <c r="AJ60" s="44"/>
    </row>
    <row r="61" spans="1:36" hidden="1">
      <c r="A61" s="44"/>
      <c r="B61" s="162" t="e">
        <f>+#REF!</f>
        <v>#REF!</v>
      </c>
      <c r="C61" s="162"/>
      <c r="D61" s="68"/>
      <c r="E61" s="68"/>
      <c r="F61" s="69"/>
      <c r="G61" s="65"/>
      <c r="H61" s="68"/>
      <c r="I61" s="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68"/>
      <c r="AG61" s="68"/>
      <c r="AH61" s="65"/>
      <c r="AI61" s="44"/>
      <c r="AJ61" s="44"/>
    </row>
    <row r="62" spans="1:36" hidden="1">
      <c r="A62" s="44"/>
      <c r="B62" s="162" t="e">
        <f>+#REF!</f>
        <v>#REF!</v>
      </c>
      <c r="C62" s="162"/>
      <c r="D62" s="68"/>
      <c r="E62" s="68"/>
      <c r="F62" s="69"/>
      <c r="G62" s="65"/>
      <c r="H62" s="68"/>
      <c r="I62" s="168">
        <f>+'[4]retiros at2021 '!J17</f>
        <v>0</v>
      </c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68"/>
      <c r="AG62" s="68"/>
      <c r="AH62" s="65"/>
      <c r="AI62" s="44"/>
      <c r="AJ62" s="44"/>
    </row>
    <row r="63" spans="1:36" hidden="1">
      <c r="A63" s="44"/>
      <c r="B63" s="162" t="e">
        <f>+#REF!</f>
        <v>#REF!</v>
      </c>
      <c r="C63" s="162"/>
      <c r="D63" s="68"/>
      <c r="E63" s="68"/>
      <c r="F63" s="69"/>
      <c r="G63" s="65"/>
      <c r="H63" s="68"/>
      <c r="I63" s="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68"/>
      <c r="AG63" s="68"/>
      <c r="AH63" s="65"/>
      <c r="AI63" s="44"/>
      <c r="AJ63" s="44"/>
    </row>
    <row r="64" spans="1:36" hidden="1">
      <c r="A64" s="44"/>
      <c r="B64" s="162" t="e">
        <f>+#REF!</f>
        <v>#REF!</v>
      </c>
      <c r="C64" s="162"/>
      <c r="D64" s="68"/>
      <c r="E64" s="68"/>
      <c r="F64" s="69"/>
      <c r="G64" s="65"/>
      <c r="H64" s="68"/>
      <c r="I64" s="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68"/>
      <c r="AG64" s="68"/>
      <c r="AH64" s="65"/>
      <c r="AI64" s="44"/>
      <c r="AJ64" s="44"/>
    </row>
    <row r="65" spans="1:36" hidden="1">
      <c r="A65" s="44"/>
      <c r="B65" s="162" t="e">
        <f>+#REF!</f>
        <v>#REF!</v>
      </c>
      <c r="C65" s="162"/>
      <c r="D65" s="68"/>
      <c r="E65" s="68"/>
      <c r="F65" s="69"/>
      <c r="G65" s="65"/>
      <c r="H65" s="68"/>
      <c r="I65" s="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68"/>
      <c r="AG65" s="68"/>
      <c r="AH65" s="65"/>
      <c r="AI65" s="44"/>
      <c r="AJ65" s="44"/>
    </row>
    <row r="66" spans="1:36" hidden="1">
      <c r="A66" s="44"/>
      <c r="B66" s="162" t="e">
        <f>+#REF!</f>
        <v>#REF!</v>
      </c>
      <c r="C66" s="162"/>
      <c r="D66" s="68"/>
      <c r="E66" s="68"/>
      <c r="F66" s="69"/>
      <c r="G66" s="65"/>
      <c r="H66" s="68"/>
      <c r="I66" s="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68"/>
      <c r="AG66" s="68"/>
      <c r="AH66" s="65"/>
      <c r="AI66" s="44"/>
      <c r="AJ66" s="44"/>
    </row>
    <row r="67" spans="1:36" hidden="1">
      <c r="A67" s="44"/>
      <c r="B67" s="162" t="e">
        <f>+#REF!</f>
        <v>#REF!</v>
      </c>
      <c r="C67" s="162"/>
      <c r="D67" s="68"/>
      <c r="E67" s="68"/>
      <c r="F67" s="69"/>
      <c r="G67" s="65"/>
      <c r="H67" s="68"/>
      <c r="I67" s="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68"/>
      <c r="AG67" s="68"/>
      <c r="AH67" s="65"/>
      <c r="AI67" s="44"/>
      <c r="AJ67" s="44"/>
    </row>
    <row r="68" spans="1:36" hidden="1">
      <c r="A68" s="44"/>
      <c r="B68" s="162"/>
      <c r="C68" s="162"/>
      <c r="D68" s="68"/>
      <c r="E68" s="68"/>
      <c r="F68" s="69"/>
      <c r="G68" s="65"/>
      <c r="H68" s="68"/>
      <c r="I68" s="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68"/>
      <c r="AG68" s="68"/>
      <c r="AH68" s="65"/>
      <c r="AI68" s="44"/>
      <c r="AJ68" s="44"/>
    </row>
    <row r="69" spans="1:36" hidden="1">
      <c r="A69" s="44"/>
      <c r="B69" s="162"/>
      <c r="C69" s="162"/>
      <c r="D69" s="68"/>
      <c r="E69" s="68"/>
      <c r="F69" s="69"/>
      <c r="G69" s="65"/>
      <c r="H69" s="68"/>
      <c r="I69" s="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68"/>
      <c r="AG69" s="68"/>
      <c r="AH69" s="65"/>
      <c r="AI69" s="44"/>
      <c r="AJ69" s="44"/>
    </row>
    <row r="70" spans="1:36" hidden="1">
      <c r="A70" s="44"/>
      <c r="B70" s="162"/>
      <c r="C70" s="162"/>
      <c r="D70" s="68"/>
      <c r="E70" s="68"/>
      <c r="F70" s="69"/>
      <c r="G70" s="65"/>
      <c r="H70" s="68"/>
      <c r="I70" s="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68"/>
      <c r="AG70" s="68"/>
      <c r="AH70" s="65"/>
      <c r="AI70" s="44"/>
      <c r="AJ70" s="44"/>
    </row>
    <row r="71" spans="1:36" hidden="1">
      <c r="A71" s="44"/>
      <c r="B71" s="162"/>
      <c r="C71" s="162"/>
      <c r="D71" s="68"/>
      <c r="E71" s="68"/>
      <c r="F71" s="69"/>
      <c r="G71" s="65"/>
      <c r="H71" s="68"/>
      <c r="I71" s="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68"/>
      <c r="AG71" s="68"/>
      <c r="AH71" s="65"/>
      <c r="AI71" s="44"/>
      <c r="AJ71" s="44"/>
    </row>
    <row r="72" spans="1:36" hidden="1">
      <c r="A72" s="44"/>
      <c r="B72" s="162"/>
      <c r="C72" s="162"/>
      <c r="D72" s="68"/>
      <c r="E72" s="68"/>
      <c r="F72" s="69"/>
      <c r="G72" s="65"/>
      <c r="H72" s="68"/>
      <c r="I72" s="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68"/>
      <c r="AG72" s="68"/>
      <c r="AH72" s="65"/>
      <c r="AI72" s="44"/>
      <c r="AJ72" s="44"/>
    </row>
    <row r="73" spans="1:36" hidden="1">
      <c r="A73" s="44"/>
      <c r="B73" s="162"/>
      <c r="C73" s="162"/>
      <c r="D73" s="68"/>
      <c r="E73" s="68"/>
      <c r="F73" s="69"/>
      <c r="G73" s="65"/>
      <c r="H73" s="68"/>
      <c r="I73" s="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68"/>
      <c r="AG73" s="68"/>
      <c r="AH73" s="65"/>
      <c r="AI73" s="44"/>
      <c r="AJ73" s="44"/>
    </row>
    <row r="74" spans="1:36" hidden="1">
      <c r="A74" s="44"/>
      <c r="B74" s="162"/>
      <c r="C74" s="162"/>
      <c r="D74" s="68"/>
      <c r="E74" s="68"/>
      <c r="F74" s="69"/>
      <c r="G74" s="65"/>
      <c r="H74" s="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68"/>
      <c r="AG74" s="68"/>
      <c r="AH74" s="65"/>
      <c r="AI74" s="44"/>
      <c r="AJ74" s="44"/>
    </row>
    <row r="75" spans="1:36" hidden="1">
      <c r="A75" s="44"/>
      <c r="B75" s="162"/>
      <c r="C75" s="162"/>
      <c r="D75" s="68"/>
      <c r="E75" s="68"/>
      <c r="F75" s="69"/>
      <c r="G75" s="65"/>
      <c r="H75" s="68"/>
      <c r="I75" s="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68"/>
      <c r="AG75" s="68"/>
      <c r="AH75" s="65"/>
      <c r="AI75" s="44"/>
      <c r="AJ75" s="44"/>
    </row>
    <row r="76" spans="1:36" hidden="1">
      <c r="A76" s="44"/>
      <c r="B76" s="162"/>
      <c r="C76" s="162"/>
      <c r="D76" s="68"/>
      <c r="E76" s="68"/>
      <c r="F76" s="69"/>
      <c r="G76" s="65"/>
      <c r="H76" s="68"/>
      <c r="I76" s="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68"/>
      <c r="AG76" s="68"/>
      <c r="AH76" s="65"/>
      <c r="AI76" s="44"/>
      <c r="AJ76" s="44"/>
    </row>
    <row r="77" spans="1:36" hidden="1">
      <c r="A77" s="44"/>
      <c r="B77" s="162"/>
      <c r="C77" s="162"/>
      <c r="D77" s="68"/>
      <c r="E77" s="68"/>
      <c r="F77" s="69"/>
      <c r="G77" s="65"/>
      <c r="H77" s="68"/>
      <c r="I77" s="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68"/>
      <c r="AG77" s="68"/>
      <c r="AH77" s="65"/>
      <c r="AI77" s="44"/>
      <c r="AJ77" s="44"/>
    </row>
    <row r="78" spans="1:36" hidden="1">
      <c r="A78" s="44"/>
      <c r="B78" s="162"/>
      <c r="C78" s="162"/>
      <c r="D78" s="68"/>
      <c r="E78" s="68"/>
      <c r="F78" s="69"/>
      <c r="G78" s="65"/>
      <c r="H78" s="68"/>
      <c r="I78" s="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68"/>
      <c r="AG78" s="68"/>
      <c r="AH78" s="65"/>
      <c r="AI78" s="44"/>
      <c r="AJ78" s="44"/>
    </row>
    <row r="79" spans="1:36" hidden="1">
      <c r="A79" s="44"/>
      <c r="B79" s="162"/>
      <c r="C79" s="162"/>
      <c r="D79" s="68"/>
      <c r="E79" s="68"/>
      <c r="F79" s="69"/>
      <c r="G79" s="65"/>
      <c r="H79" s="68"/>
      <c r="I79" s="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68"/>
      <c r="AG79" s="68"/>
      <c r="AH79" s="65"/>
      <c r="AI79" s="44"/>
      <c r="AJ79" s="44"/>
    </row>
    <row r="80" spans="1:36" hidden="1">
      <c r="A80" s="44"/>
      <c r="B80" s="162"/>
      <c r="C80" s="162"/>
      <c r="D80" s="68"/>
      <c r="E80" s="68"/>
      <c r="F80" s="69"/>
      <c r="G80" s="65"/>
      <c r="H80" s="68"/>
      <c r="I80" s="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68"/>
      <c r="AG80" s="68"/>
      <c r="AH80" s="65"/>
      <c r="AI80" s="44"/>
      <c r="AJ80" s="44"/>
    </row>
    <row r="81" spans="1:36" hidden="1">
      <c r="A81" s="44"/>
      <c r="B81" s="162" t="e">
        <f>+#REF!</f>
        <v>#REF!</v>
      </c>
      <c r="C81" s="162"/>
      <c r="D81" s="68"/>
      <c r="E81" s="68"/>
      <c r="F81" s="69">
        <f>+'[4]retiros at2021 '!J31</f>
        <v>0</v>
      </c>
      <c r="G81" s="65"/>
      <c r="H81" s="68"/>
      <c r="I81" s="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>
        <f t="shared" ref="U81:U85" si="0">+F81*0.111111</f>
        <v>0</v>
      </c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68"/>
      <c r="AG81" s="68"/>
      <c r="AH81" s="65"/>
      <c r="AI81" s="44"/>
      <c r="AJ81" s="44"/>
    </row>
    <row r="82" spans="1:36" hidden="1">
      <c r="A82" s="44"/>
      <c r="B82" s="162" t="e">
        <f>+#REF!</f>
        <v>#REF!</v>
      </c>
      <c r="C82" s="162"/>
      <c r="D82" s="68"/>
      <c r="E82" s="68"/>
      <c r="F82" s="69">
        <f>+'[4]retiros at2021 '!J32</f>
        <v>0</v>
      </c>
      <c r="G82" s="65"/>
      <c r="H82" s="68"/>
      <c r="I82" s="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>
        <f t="shared" si="0"/>
        <v>0</v>
      </c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68"/>
      <c r="AG82" s="68"/>
      <c r="AH82" s="65"/>
      <c r="AI82" s="44"/>
      <c r="AJ82" s="44"/>
    </row>
    <row r="83" spans="1:36" hidden="1">
      <c r="A83" s="44"/>
      <c r="B83" s="162" t="e">
        <f>+#REF!</f>
        <v>#REF!</v>
      </c>
      <c r="C83" s="162"/>
      <c r="D83" s="68"/>
      <c r="E83" s="68"/>
      <c r="F83" s="69">
        <f>+'[4]retiros at2021 '!J33</f>
        <v>0</v>
      </c>
      <c r="G83" s="65"/>
      <c r="H83" s="68"/>
      <c r="I83" s="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>
        <f t="shared" si="0"/>
        <v>0</v>
      </c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68"/>
      <c r="AG83" s="68"/>
      <c r="AH83" s="65"/>
      <c r="AI83" s="44"/>
      <c r="AJ83" s="44"/>
    </row>
    <row r="84" spans="1:36" hidden="1">
      <c r="A84" s="44"/>
      <c r="B84" s="162" t="e">
        <f>+#REF!</f>
        <v>#REF!</v>
      </c>
      <c r="C84" s="162"/>
      <c r="D84" s="68"/>
      <c r="E84" s="68"/>
      <c r="F84" s="69">
        <f>+'[4]retiros at2021 '!J34</f>
        <v>0</v>
      </c>
      <c r="G84" s="65"/>
      <c r="H84" s="68"/>
      <c r="I84" s="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>
        <f t="shared" si="0"/>
        <v>0</v>
      </c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68"/>
      <c r="AG84" s="68"/>
      <c r="AH84" s="65"/>
      <c r="AI84" s="44"/>
      <c r="AJ84" s="44"/>
    </row>
    <row r="85" spans="1:36" hidden="1">
      <c r="A85" s="44"/>
      <c r="B85" s="162" t="e">
        <f>+#REF!</f>
        <v>#REF!</v>
      </c>
      <c r="C85" s="162"/>
      <c r="D85" s="68"/>
      <c r="E85" s="68"/>
      <c r="F85" s="69">
        <f>+'[4]retiros at2021 '!J35</f>
        <v>0</v>
      </c>
      <c r="G85" s="65"/>
      <c r="H85" s="68"/>
      <c r="I85" s="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>
        <f t="shared" si="0"/>
        <v>0</v>
      </c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68"/>
      <c r="AG85" s="68"/>
      <c r="AH85" s="65"/>
      <c r="AI85" s="44"/>
      <c r="AJ85" s="44"/>
    </row>
    <row r="86" spans="1:36">
      <c r="A86" s="44"/>
      <c r="B86" s="162">
        <v>44195</v>
      </c>
      <c r="C86" s="162"/>
      <c r="D86" s="68"/>
      <c r="E86" s="68"/>
      <c r="F86" s="69">
        <f>-'RREE  at2022 correcto'!I28</f>
        <v>2180932</v>
      </c>
      <c r="G86" s="65"/>
      <c r="H86" s="65"/>
      <c r="I86" s="70"/>
      <c r="J86" s="70">
        <f>-'RREE  at2022 correcto'!K28</f>
        <v>7819068</v>
      </c>
      <c r="K86" s="70"/>
      <c r="L86" s="70"/>
      <c r="M86" s="70"/>
      <c r="N86" s="70"/>
      <c r="O86" s="70"/>
      <c r="P86" s="70"/>
      <c r="Q86" s="70"/>
      <c r="R86" s="70"/>
      <c r="S86" s="520"/>
      <c r="T86" s="70"/>
      <c r="U86" s="168">
        <f>-'RREE  at2022 correcto'!V28</f>
        <v>242325.53545200001</v>
      </c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68"/>
      <c r="AG86" s="68"/>
      <c r="AH86" s="65"/>
      <c r="AI86" s="44"/>
      <c r="AJ86" s="44"/>
    </row>
    <row r="87" spans="1:36" hidden="1">
      <c r="A87" s="44"/>
      <c r="B87" s="162" t="e">
        <f>+#REF!</f>
        <v>#REF!</v>
      </c>
      <c r="C87" s="162"/>
      <c r="D87" s="68"/>
      <c r="E87" s="68"/>
      <c r="F87" s="69"/>
      <c r="G87" s="65"/>
      <c r="H87" s="65"/>
      <c r="I87" s="65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68"/>
      <c r="AG87" s="68"/>
      <c r="AH87" s="65"/>
      <c r="AI87" s="44"/>
      <c r="AJ87" s="44"/>
    </row>
    <row r="88" spans="1:36" hidden="1">
      <c r="A88" s="44"/>
      <c r="B88" s="162" t="e">
        <f>+#REF!</f>
        <v>#REF!</v>
      </c>
      <c r="C88" s="162"/>
      <c r="D88" s="68"/>
      <c r="E88" s="68"/>
      <c r="F88" s="69"/>
      <c r="G88" s="65"/>
      <c r="H88" s="65"/>
      <c r="I88" s="65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68"/>
      <c r="AG88" s="68"/>
      <c r="AH88" s="65"/>
      <c r="AI88" s="44"/>
      <c r="AJ88" s="44"/>
    </row>
    <row r="89" spans="1:36" hidden="1">
      <c r="A89" s="44"/>
      <c r="B89" s="162" t="e">
        <f>+#REF!</f>
        <v>#REF!</v>
      </c>
      <c r="C89" s="162"/>
      <c r="D89" s="68"/>
      <c r="E89" s="68"/>
      <c r="F89" s="69"/>
      <c r="G89" s="65"/>
      <c r="H89" s="65"/>
      <c r="I89" s="65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68"/>
      <c r="AG89" s="68"/>
      <c r="AH89" s="65"/>
      <c r="AI89" s="44"/>
      <c r="AJ89" s="44"/>
    </row>
    <row r="90" spans="1:36" hidden="1">
      <c r="A90" s="44"/>
      <c r="B90" s="162" t="e">
        <f>+#REF!</f>
        <v>#REF!</v>
      </c>
      <c r="C90" s="162"/>
      <c r="D90" s="68"/>
      <c r="E90" s="68"/>
      <c r="F90" s="69"/>
      <c r="G90" s="65"/>
      <c r="H90" s="65"/>
      <c r="I90" s="65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68"/>
      <c r="AG90" s="68"/>
      <c r="AH90" s="65"/>
      <c r="AI90" s="44"/>
      <c r="AJ90" s="44"/>
    </row>
    <row r="91" spans="1:36" hidden="1">
      <c r="A91" s="44"/>
      <c r="B91" s="162" t="e">
        <f>+#REF!</f>
        <v>#REF!</v>
      </c>
      <c r="C91" s="162"/>
      <c r="D91" s="68"/>
      <c r="E91" s="68"/>
      <c r="F91" s="69"/>
      <c r="G91" s="65"/>
      <c r="H91" s="65"/>
      <c r="I91" s="65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68"/>
      <c r="AG91" s="68"/>
      <c r="AH91" s="65"/>
      <c r="AI91" s="44"/>
      <c r="AJ91" s="44"/>
    </row>
    <row r="92" spans="1:36">
      <c r="A92" s="44"/>
      <c r="B92" s="162"/>
      <c r="C92" s="71"/>
      <c r="D92" s="49"/>
      <c r="E92" s="69">
        <f t="shared" ref="E92:AG92" si="1">SUM(E20:E91)</f>
        <v>0</v>
      </c>
      <c r="F92" s="69">
        <f t="shared" si="1"/>
        <v>2180932</v>
      </c>
      <c r="G92" s="70">
        <f t="shared" si="1"/>
        <v>0</v>
      </c>
      <c r="H92" s="70">
        <f t="shared" si="1"/>
        <v>0</v>
      </c>
      <c r="I92" s="70">
        <f t="shared" si="1"/>
        <v>0</v>
      </c>
      <c r="J92" s="70">
        <f t="shared" si="1"/>
        <v>7819068</v>
      </c>
      <c r="K92" s="70">
        <f t="shared" si="1"/>
        <v>0</v>
      </c>
      <c r="L92" s="70">
        <f t="shared" si="1"/>
        <v>0</v>
      </c>
      <c r="M92" s="70">
        <f t="shared" si="1"/>
        <v>0</v>
      </c>
      <c r="N92" s="70">
        <f t="shared" si="1"/>
        <v>0</v>
      </c>
      <c r="O92" s="70">
        <f t="shared" si="1"/>
        <v>0</v>
      </c>
      <c r="P92" s="70">
        <f t="shared" si="1"/>
        <v>0</v>
      </c>
      <c r="Q92" s="70">
        <f t="shared" si="1"/>
        <v>0</v>
      </c>
      <c r="R92" s="70">
        <f t="shared" si="1"/>
        <v>0</v>
      </c>
      <c r="S92" s="70">
        <f t="shared" si="1"/>
        <v>0</v>
      </c>
      <c r="T92" s="70">
        <f t="shared" si="1"/>
        <v>0</v>
      </c>
      <c r="U92" s="70">
        <f t="shared" si="1"/>
        <v>242325.53545200001</v>
      </c>
      <c r="V92" s="70">
        <f t="shared" si="1"/>
        <v>0</v>
      </c>
      <c r="W92" s="69">
        <f t="shared" si="1"/>
        <v>0</v>
      </c>
      <c r="X92" s="70">
        <f t="shared" si="1"/>
        <v>0</v>
      </c>
      <c r="Y92" s="70">
        <f t="shared" si="1"/>
        <v>0</v>
      </c>
      <c r="Z92" s="70">
        <f t="shared" si="1"/>
        <v>0</v>
      </c>
      <c r="AA92" s="70">
        <f t="shared" si="1"/>
        <v>0</v>
      </c>
      <c r="AB92" s="70">
        <f t="shared" si="1"/>
        <v>0</v>
      </c>
      <c r="AC92" s="70">
        <f t="shared" si="1"/>
        <v>0</v>
      </c>
      <c r="AD92" s="70">
        <f t="shared" si="1"/>
        <v>0</v>
      </c>
      <c r="AE92" s="70">
        <f t="shared" si="1"/>
        <v>0</v>
      </c>
      <c r="AF92" s="70">
        <f t="shared" si="1"/>
        <v>0</v>
      </c>
      <c r="AG92" s="70">
        <f t="shared" si="1"/>
        <v>0</v>
      </c>
      <c r="AH92" s="70"/>
      <c r="AI92" s="44"/>
      <c r="AJ92" s="44"/>
    </row>
    <row r="93" spans="1:36">
      <c r="A93" s="44"/>
      <c r="B93" s="51"/>
      <c r="C93" s="47"/>
      <c r="D93" s="51"/>
      <c r="E93" s="51"/>
      <c r="F93" s="51"/>
      <c r="G93" s="51"/>
      <c r="H93" s="51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</row>
    <row r="94" spans="1:36">
      <c r="A94" s="44"/>
      <c r="B94" s="72" t="s">
        <v>437</v>
      </c>
      <c r="C94" s="73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44"/>
      <c r="Q94" s="72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</row>
    <row r="95" spans="1:36" ht="60">
      <c r="A95" s="44"/>
      <c r="B95" s="151" t="s">
        <v>438</v>
      </c>
      <c r="C95" s="74" t="s">
        <v>439</v>
      </c>
      <c r="D95" s="75"/>
      <c r="E95" s="46"/>
      <c r="F95" s="46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</row>
    <row r="96" spans="1:36">
      <c r="A96" s="44"/>
      <c r="B96" s="76"/>
      <c r="C96" s="77"/>
      <c r="D96" s="78"/>
      <c r="E96" s="46"/>
      <c r="F96" s="46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  <c r="AE96" s="44"/>
      <c r="AF96" s="44"/>
      <c r="AG96" s="44"/>
      <c r="AH96" s="44"/>
      <c r="AI96" s="44"/>
      <c r="AJ96" s="44"/>
    </row>
    <row r="97" spans="1:36">
      <c r="A97" s="44"/>
      <c r="B97" s="76"/>
      <c r="C97" s="77"/>
      <c r="D97" s="78"/>
      <c r="E97" s="46"/>
      <c r="F97" s="46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</row>
    <row r="98" spans="1:36">
      <c r="A98" s="44"/>
      <c r="B98" s="76"/>
      <c r="C98" s="77"/>
      <c r="D98" s="78"/>
      <c r="E98" s="46"/>
      <c r="F98" s="46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</row>
    <row r="99" spans="1:36">
      <c r="A99" s="44"/>
      <c r="B99" s="76"/>
      <c r="C99" s="77"/>
      <c r="D99" s="78"/>
      <c r="E99" s="46"/>
      <c r="F99" s="46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</row>
    <row r="100" spans="1:36">
      <c r="A100" s="44"/>
      <c r="B100" s="79"/>
      <c r="C100" s="71"/>
      <c r="D100" s="80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</row>
    <row r="101" spans="1:36">
      <c r="A101" s="44"/>
      <c r="B101" s="44"/>
      <c r="C101" s="50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</row>
    <row r="102" spans="1:36">
      <c r="A102" s="81"/>
      <c r="B102" s="848" t="s">
        <v>440</v>
      </c>
      <c r="C102" s="849"/>
      <c r="D102" s="849"/>
      <c r="E102" s="849"/>
      <c r="F102" s="849"/>
      <c r="G102" s="849"/>
      <c r="H102" s="849"/>
      <c r="I102" s="849"/>
      <c r="J102" s="849"/>
      <c r="K102" s="849"/>
      <c r="L102" s="849"/>
      <c r="M102" s="849"/>
      <c r="N102" s="849"/>
      <c r="O102" s="849"/>
      <c r="P102" s="849"/>
      <c r="Q102" s="849"/>
      <c r="R102" s="849"/>
      <c r="S102" s="849"/>
      <c r="T102" s="849"/>
      <c r="U102" s="849"/>
      <c r="V102" s="849"/>
      <c r="W102" s="849"/>
      <c r="X102" s="849"/>
      <c r="Y102" s="849"/>
      <c r="Z102" s="849"/>
      <c r="AA102" s="849"/>
      <c r="AB102" s="849"/>
      <c r="AC102" s="849"/>
      <c r="AD102" s="849"/>
      <c r="AE102" s="849"/>
      <c r="AF102" s="850"/>
      <c r="AG102" s="44"/>
      <c r="AH102" s="44"/>
      <c r="AI102" s="44"/>
      <c r="AJ102" s="44"/>
    </row>
    <row r="103" spans="1:36" ht="15" customHeight="1">
      <c r="A103" s="81"/>
      <c r="B103" s="833" t="s">
        <v>383</v>
      </c>
      <c r="C103" s="845" t="s">
        <v>384</v>
      </c>
      <c r="D103" s="846"/>
      <c r="E103" s="846"/>
      <c r="F103" s="846"/>
      <c r="G103" s="846"/>
      <c r="H103" s="846"/>
      <c r="I103" s="846"/>
      <c r="J103" s="846"/>
      <c r="K103" s="846"/>
      <c r="L103" s="846"/>
      <c r="M103" s="846"/>
      <c r="N103" s="846"/>
      <c r="O103" s="847"/>
      <c r="P103" s="816" t="s">
        <v>385</v>
      </c>
      <c r="Q103" s="817"/>
      <c r="R103" s="817"/>
      <c r="S103" s="817"/>
      <c r="T103" s="817"/>
      <c r="U103" s="817"/>
      <c r="V103" s="817"/>
      <c r="W103" s="817"/>
      <c r="X103" s="817"/>
      <c r="Y103" s="817"/>
      <c r="Z103" s="817"/>
      <c r="AA103" s="817"/>
      <c r="AB103" s="817"/>
      <c r="AC103" s="817"/>
      <c r="AD103" s="818"/>
      <c r="AE103" s="827" t="s">
        <v>386</v>
      </c>
      <c r="AF103" s="827" t="s">
        <v>441</v>
      </c>
      <c r="AG103" s="44"/>
      <c r="AH103" s="44"/>
      <c r="AI103" s="44"/>
      <c r="AJ103" s="44"/>
    </row>
    <row r="104" spans="1:36" ht="45" customHeight="1">
      <c r="A104" s="81"/>
      <c r="B104" s="836"/>
      <c r="C104" s="91" t="s">
        <v>388</v>
      </c>
      <c r="D104" s="92"/>
      <c r="E104" s="92"/>
      <c r="F104" s="92"/>
      <c r="G104" s="93"/>
      <c r="H104" s="68" t="s">
        <v>389</v>
      </c>
      <c r="I104" s="68"/>
      <c r="J104" s="68"/>
      <c r="K104" s="68"/>
      <c r="L104" s="68"/>
      <c r="M104" s="68"/>
      <c r="N104" s="68"/>
      <c r="O104" s="68"/>
      <c r="P104" s="851" t="s">
        <v>390</v>
      </c>
      <c r="Q104" s="852"/>
      <c r="R104" s="852"/>
      <c r="S104" s="852"/>
      <c r="T104" s="852"/>
      <c r="U104" s="852"/>
      <c r="V104" s="852"/>
      <c r="W104" s="852"/>
      <c r="X104" s="853"/>
      <c r="Y104" s="854" t="s">
        <v>442</v>
      </c>
      <c r="Z104" s="855"/>
      <c r="AA104" s="855"/>
      <c r="AB104" s="855"/>
      <c r="AC104" s="856"/>
      <c r="AD104" s="827" t="s">
        <v>392</v>
      </c>
      <c r="AE104" s="811"/>
      <c r="AF104" s="811"/>
      <c r="AG104" s="44"/>
      <c r="AH104" s="44"/>
      <c r="AI104" s="44"/>
      <c r="AJ104" s="44"/>
    </row>
    <row r="105" spans="1:36" ht="15" customHeight="1">
      <c r="A105" s="81"/>
      <c r="B105" s="836"/>
      <c r="C105" s="94"/>
      <c r="D105" s="95"/>
      <c r="E105" s="95"/>
      <c r="F105" s="95"/>
      <c r="G105" s="67"/>
      <c r="H105" s="833" t="s">
        <v>350</v>
      </c>
      <c r="I105" s="834"/>
      <c r="J105" s="834"/>
      <c r="K105" s="834"/>
      <c r="L105" s="835"/>
      <c r="M105" s="833" t="s">
        <v>351</v>
      </c>
      <c r="N105" s="835"/>
      <c r="O105" s="827" t="s">
        <v>443</v>
      </c>
      <c r="P105" s="816" t="s">
        <v>393</v>
      </c>
      <c r="Q105" s="817"/>
      <c r="R105" s="817"/>
      <c r="S105" s="817"/>
      <c r="T105" s="817"/>
      <c r="U105" s="818"/>
      <c r="V105" s="857" t="s">
        <v>394</v>
      </c>
      <c r="W105" s="858"/>
      <c r="X105" s="861" t="s">
        <v>395</v>
      </c>
      <c r="Y105" s="845" t="s">
        <v>393</v>
      </c>
      <c r="Z105" s="847"/>
      <c r="AA105" s="845" t="s">
        <v>394</v>
      </c>
      <c r="AB105" s="847"/>
      <c r="AC105" s="827" t="s">
        <v>396</v>
      </c>
      <c r="AD105" s="811"/>
      <c r="AE105" s="811"/>
      <c r="AF105" s="811"/>
      <c r="AG105" s="44"/>
      <c r="AH105" s="44"/>
      <c r="AI105" s="44"/>
      <c r="AJ105" s="44"/>
    </row>
    <row r="106" spans="1:36" ht="15" customHeight="1">
      <c r="A106" s="81"/>
      <c r="B106" s="839"/>
      <c r="C106" s="96"/>
      <c r="D106" s="97"/>
      <c r="E106" s="97"/>
      <c r="F106" s="97"/>
      <c r="G106" s="98"/>
      <c r="H106" s="839"/>
      <c r="I106" s="840"/>
      <c r="J106" s="840"/>
      <c r="K106" s="840"/>
      <c r="L106" s="841"/>
      <c r="M106" s="839"/>
      <c r="N106" s="841"/>
      <c r="O106" s="811"/>
      <c r="P106" s="845" t="s">
        <v>397</v>
      </c>
      <c r="Q106" s="847"/>
      <c r="R106" s="845" t="s">
        <v>398</v>
      </c>
      <c r="S106" s="847"/>
      <c r="T106" s="816" t="s">
        <v>399</v>
      </c>
      <c r="U106" s="818"/>
      <c r="V106" s="816" t="s">
        <v>399</v>
      </c>
      <c r="W106" s="818"/>
      <c r="X106" s="862"/>
      <c r="Y106" s="827" t="s">
        <v>5</v>
      </c>
      <c r="Z106" s="827" t="s">
        <v>6</v>
      </c>
      <c r="AA106" s="827" t="s">
        <v>5</v>
      </c>
      <c r="AB106" s="827" t="s">
        <v>6</v>
      </c>
      <c r="AC106" s="811"/>
      <c r="AD106" s="811"/>
      <c r="AE106" s="811"/>
      <c r="AF106" s="811"/>
      <c r="AG106" s="44"/>
      <c r="AH106" s="44"/>
      <c r="AI106" s="44"/>
      <c r="AJ106" s="44"/>
    </row>
    <row r="107" spans="1:36" ht="112.5">
      <c r="A107" s="81"/>
      <c r="B107" s="441"/>
      <c r="C107" s="438" t="s">
        <v>400</v>
      </c>
      <c r="D107" s="438" t="s">
        <v>401</v>
      </c>
      <c r="E107" s="438" t="s">
        <v>402</v>
      </c>
      <c r="F107" s="438" t="s">
        <v>403</v>
      </c>
      <c r="G107" s="99"/>
      <c r="H107" s="82" t="s">
        <v>353</v>
      </c>
      <c r="I107" s="82" t="s">
        <v>354</v>
      </c>
      <c r="J107" s="83" t="s">
        <v>355</v>
      </c>
      <c r="K107" s="83" t="s">
        <v>356</v>
      </c>
      <c r="L107" s="83" t="s">
        <v>444</v>
      </c>
      <c r="M107" s="83" t="s">
        <v>358</v>
      </c>
      <c r="N107" s="84" t="s">
        <v>359</v>
      </c>
      <c r="O107" s="812"/>
      <c r="P107" s="438" t="s">
        <v>5</v>
      </c>
      <c r="Q107" s="438" t="s">
        <v>6</v>
      </c>
      <c r="R107" s="438" t="s">
        <v>5</v>
      </c>
      <c r="S107" s="438" t="s">
        <v>6</v>
      </c>
      <c r="T107" s="438" t="s">
        <v>5</v>
      </c>
      <c r="U107" s="438" t="s">
        <v>6</v>
      </c>
      <c r="V107" s="85" t="s">
        <v>5</v>
      </c>
      <c r="W107" s="85" t="s">
        <v>6</v>
      </c>
      <c r="X107" s="85"/>
      <c r="Y107" s="812"/>
      <c r="Z107" s="812"/>
      <c r="AA107" s="812"/>
      <c r="AB107" s="812"/>
      <c r="AC107" s="812"/>
      <c r="AD107" s="812"/>
      <c r="AE107" s="812"/>
      <c r="AF107" s="812"/>
      <c r="AG107" s="44"/>
      <c r="AH107" s="44"/>
      <c r="AI107" s="44"/>
      <c r="AJ107" s="44"/>
    </row>
    <row r="108" spans="1:36" s="1" customFormat="1">
      <c r="A108" s="81"/>
      <c r="B108" s="150">
        <f>+E92</f>
        <v>0</v>
      </c>
      <c r="C108" s="86">
        <f>+F92</f>
        <v>2180932</v>
      </c>
      <c r="D108" s="86">
        <f>+G92</f>
        <v>0</v>
      </c>
      <c r="E108" s="86">
        <f>+H92</f>
        <v>0</v>
      </c>
      <c r="F108" s="86">
        <f>+I92</f>
        <v>0</v>
      </c>
      <c r="G108" s="100"/>
      <c r="H108" s="90">
        <f t="shared" ref="H108:AE108" si="2">+J92</f>
        <v>7819068</v>
      </c>
      <c r="I108" s="90">
        <f t="shared" si="2"/>
        <v>0</v>
      </c>
      <c r="J108" s="90">
        <f t="shared" si="2"/>
        <v>0</v>
      </c>
      <c r="K108" s="90">
        <f t="shared" si="2"/>
        <v>0</v>
      </c>
      <c r="L108" s="90">
        <f t="shared" si="2"/>
        <v>0</v>
      </c>
      <c r="M108" s="90">
        <f t="shared" si="2"/>
        <v>0</v>
      </c>
      <c r="N108" s="90">
        <f t="shared" si="2"/>
        <v>0</v>
      </c>
      <c r="O108" s="90">
        <f t="shared" si="2"/>
        <v>0</v>
      </c>
      <c r="P108" s="86">
        <f t="shared" si="2"/>
        <v>0</v>
      </c>
      <c r="Q108" s="86">
        <f t="shared" si="2"/>
        <v>0</v>
      </c>
      <c r="R108" s="86">
        <f t="shared" si="2"/>
        <v>0</v>
      </c>
      <c r="S108" s="86">
        <f t="shared" si="2"/>
        <v>242325.53545200001</v>
      </c>
      <c r="T108" s="86">
        <f t="shared" si="2"/>
        <v>0</v>
      </c>
      <c r="U108" s="86">
        <f t="shared" si="2"/>
        <v>0</v>
      </c>
      <c r="V108" s="86">
        <f t="shared" si="2"/>
        <v>0</v>
      </c>
      <c r="W108" s="86">
        <f t="shared" si="2"/>
        <v>0</v>
      </c>
      <c r="X108" s="86">
        <f t="shared" si="2"/>
        <v>0</v>
      </c>
      <c r="Y108" s="86">
        <f t="shared" si="2"/>
        <v>0</v>
      </c>
      <c r="Z108" s="86">
        <f t="shared" si="2"/>
        <v>0</v>
      </c>
      <c r="AA108" s="86">
        <f t="shared" si="2"/>
        <v>0</v>
      </c>
      <c r="AB108" s="86">
        <f t="shared" si="2"/>
        <v>0</v>
      </c>
      <c r="AC108" s="86">
        <f t="shared" si="2"/>
        <v>0</v>
      </c>
      <c r="AD108" s="86">
        <f t="shared" si="2"/>
        <v>0</v>
      </c>
      <c r="AE108" s="86">
        <f t="shared" si="2"/>
        <v>0</v>
      </c>
      <c r="AF108" s="87">
        <f>SUM(C96:C100)</f>
        <v>0</v>
      </c>
      <c r="AG108" s="50"/>
      <c r="AH108" s="50"/>
      <c r="AI108" s="50"/>
      <c r="AJ108" s="50"/>
    </row>
    <row r="109" spans="1:36">
      <c r="A109" s="44"/>
      <c r="B109" s="44"/>
      <c r="C109" s="50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44"/>
    </row>
    <row r="110" spans="1:36">
      <c r="A110" s="44"/>
      <c r="B110" s="44"/>
      <c r="C110" s="50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4"/>
      <c r="AG110" s="44"/>
      <c r="AH110" s="44"/>
      <c r="AI110" s="44"/>
      <c r="AJ110" s="44"/>
    </row>
    <row r="111" spans="1:36">
      <c r="A111" s="44"/>
      <c r="B111" s="44"/>
      <c r="C111" s="50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</row>
  </sheetData>
  <mergeCells count="63">
    <mergeCell ref="AA105:AB105"/>
    <mergeCell ref="AC105:AC107"/>
    <mergeCell ref="P106:Q106"/>
    <mergeCell ref="R106:S106"/>
    <mergeCell ref="T106:U106"/>
    <mergeCell ref="V106:W106"/>
    <mergeCell ref="Y106:Y107"/>
    <mergeCell ref="Z106:Z107"/>
    <mergeCell ref="AA106:AA107"/>
    <mergeCell ref="X105:X106"/>
    <mergeCell ref="V17:W17"/>
    <mergeCell ref="X17:Y17"/>
    <mergeCell ref="AA17:AA18"/>
    <mergeCell ref="AB17:AB18"/>
    <mergeCell ref="AC17:AC18"/>
    <mergeCell ref="B102:AF102"/>
    <mergeCell ref="B103:B106"/>
    <mergeCell ref="C103:O103"/>
    <mergeCell ref="P103:AD103"/>
    <mergeCell ref="AE103:AE107"/>
    <mergeCell ref="AF103:AF107"/>
    <mergeCell ref="P104:X104"/>
    <mergeCell ref="Y104:AC104"/>
    <mergeCell ref="AD104:AD107"/>
    <mergeCell ref="H105:L106"/>
    <mergeCell ref="M105:N106"/>
    <mergeCell ref="O105:O107"/>
    <mergeCell ref="P105:U105"/>
    <mergeCell ref="V105:W105"/>
    <mergeCell ref="AB106:AB107"/>
    <mergeCell ref="Y105:Z105"/>
    <mergeCell ref="AG14:AG18"/>
    <mergeCell ref="AH14:AH18"/>
    <mergeCell ref="F15:I17"/>
    <mergeCell ref="J15:Q15"/>
    <mergeCell ref="R15:Z15"/>
    <mergeCell ref="AA15:AE15"/>
    <mergeCell ref="AF15:AF18"/>
    <mergeCell ref="J16:N16"/>
    <mergeCell ref="O16:P16"/>
    <mergeCell ref="Q16:Q18"/>
    <mergeCell ref="AC16:AD16"/>
    <mergeCell ref="AE16:AE18"/>
    <mergeCell ref="J17:J18"/>
    <mergeCell ref="K17:K18"/>
    <mergeCell ref="L17:L18"/>
    <mergeCell ref="M17:M18"/>
    <mergeCell ref="B1:AF1"/>
    <mergeCell ref="B14:B18"/>
    <mergeCell ref="C14:C18"/>
    <mergeCell ref="D14:D18"/>
    <mergeCell ref="E14:E18"/>
    <mergeCell ref="F14:Q14"/>
    <mergeCell ref="R14:AF14"/>
    <mergeCell ref="R16:W16"/>
    <mergeCell ref="X16:Y16"/>
    <mergeCell ref="Z16:Z18"/>
    <mergeCell ref="N17:N18"/>
    <mergeCell ref="O17:O18"/>
    <mergeCell ref="P17:P18"/>
    <mergeCell ref="R17:S17"/>
    <mergeCell ref="AD17:AD18"/>
    <mergeCell ref="T17:U17"/>
  </mergeCells>
  <pageMargins left="0.7" right="0.7" top="0.75" bottom="0.75" header="0.3" footer="0.3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D728"/>
  <sheetViews>
    <sheetView tabSelected="1" topLeftCell="A43" workbookViewId="0">
      <selection activeCell="AG92" sqref="AG92:AH92"/>
    </sheetView>
  </sheetViews>
  <sheetFormatPr baseColWidth="10" defaultColWidth="3.85546875" defaultRowHeight="15"/>
  <cols>
    <col min="1" max="1" width="1.42578125" style="277" customWidth="1"/>
    <col min="2" max="15" width="4.140625" customWidth="1"/>
    <col min="18" max="18" width="2.85546875" bestFit="1" customWidth="1"/>
    <col min="19" max="19" width="4.42578125" customWidth="1"/>
    <col min="20" max="20" width="4.140625" customWidth="1"/>
    <col min="21" max="21" width="3.28515625" customWidth="1"/>
    <col min="22" max="22" width="9" customWidth="1"/>
    <col min="23" max="23" width="4.28515625" customWidth="1"/>
    <col min="25" max="25" width="9.7109375" customWidth="1"/>
    <col min="26" max="26" width="4.42578125" customWidth="1"/>
    <col min="27" max="27" width="4.7109375" bestFit="1" customWidth="1"/>
    <col min="28" max="28" width="6" customWidth="1"/>
    <col min="29" max="29" width="4.42578125" customWidth="1"/>
    <col min="31" max="31" width="7.28515625" customWidth="1"/>
    <col min="32" max="32" width="4.28515625" customWidth="1"/>
    <col min="33" max="33" width="20.42578125" customWidth="1"/>
    <col min="34" max="34" width="3.28515625" customWidth="1"/>
    <col min="35" max="35" width="4.7109375" customWidth="1"/>
    <col min="36" max="36" width="14.5703125" customWidth="1"/>
    <col min="37" max="37" width="4.7109375" customWidth="1"/>
    <col min="38" max="38" width="3.5703125" customWidth="1"/>
    <col min="39" max="39" width="3.85546875" style="362"/>
    <col min="40" max="40" width="4.7109375" style="362" customWidth="1"/>
    <col min="41" max="44" width="5.140625" style="362" customWidth="1"/>
    <col min="45" max="56" width="5.140625" customWidth="1"/>
    <col min="57" max="62" width="4.7109375" customWidth="1"/>
  </cols>
  <sheetData>
    <row r="1" spans="1:55" s="436" customFormat="1" ht="15" customHeight="1">
      <c r="B1" s="273"/>
      <c r="C1" s="273"/>
      <c r="H1" s="274"/>
      <c r="J1" s="274"/>
      <c r="K1" s="274"/>
      <c r="L1" s="274"/>
      <c r="AN1" s="537"/>
      <c r="AO1" s="537"/>
      <c r="AP1" s="537"/>
    </row>
    <row r="2" spans="1:55" s="436" customFormat="1" ht="20.25">
      <c r="B2" s="538"/>
      <c r="C2" s="538"/>
      <c r="D2" s="538"/>
      <c r="E2" s="538"/>
      <c r="F2" s="538"/>
      <c r="G2" s="538"/>
      <c r="H2" s="538"/>
      <c r="I2" s="538"/>
      <c r="J2" s="538"/>
      <c r="K2" s="538"/>
      <c r="L2" s="538"/>
      <c r="M2" s="538"/>
      <c r="N2" s="538"/>
      <c r="O2" s="538"/>
      <c r="AA2" s="275"/>
      <c r="AF2" s="539"/>
      <c r="AG2" s="539"/>
      <c r="AH2" s="539"/>
      <c r="AI2" s="539"/>
      <c r="AN2" s="537"/>
      <c r="AO2" s="537"/>
      <c r="AP2" s="537"/>
    </row>
    <row r="3" spans="1:55" s="436" customFormat="1">
      <c r="B3" s="276" t="s">
        <v>563</v>
      </c>
      <c r="C3" s="273"/>
      <c r="D3" s="273"/>
      <c r="E3" s="273"/>
      <c r="F3" s="275"/>
      <c r="G3" s="275"/>
      <c r="H3" s="274"/>
      <c r="I3" s="275"/>
      <c r="J3" s="274"/>
      <c r="K3" s="275"/>
      <c r="L3" s="275"/>
      <c r="M3" s="275"/>
      <c r="N3" s="275"/>
      <c r="O3" s="275"/>
      <c r="AA3" s="275"/>
    </row>
    <row r="4" spans="1:55" s="436" customFormat="1">
      <c r="B4" s="273"/>
      <c r="C4" s="273"/>
      <c r="D4" s="273"/>
      <c r="E4" s="273"/>
      <c r="H4" s="274"/>
      <c r="J4" s="274"/>
    </row>
    <row r="5" spans="1:55" s="44" customFormat="1" ht="15" customHeight="1">
      <c r="A5" s="277"/>
      <c r="B5" s="540"/>
      <c r="C5" s="540"/>
      <c r="D5" s="541" t="s">
        <v>0</v>
      </c>
      <c r="E5" s="541"/>
      <c r="F5" s="541"/>
      <c r="G5" s="541"/>
      <c r="H5" s="541"/>
      <c r="I5" s="541"/>
      <c r="J5" s="541"/>
      <c r="K5" s="541"/>
      <c r="L5" s="541"/>
      <c r="M5" s="541"/>
      <c r="N5" s="541"/>
      <c r="O5" s="541"/>
      <c r="P5" s="541"/>
      <c r="Q5" s="541"/>
      <c r="R5" s="541"/>
      <c r="S5" s="541"/>
      <c r="T5" s="542" t="s">
        <v>1</v>
      </c>
      <c r="U5" s="542"/>
      <c r="V5" s="542"/>
      <c r="W5" s="542"/>
      <c r="X5" s="542"/>
      <c r="Y5" s="542"/>
      <c r="Z5" s="542"/>
      <c r="AA5" s="542"/>
      <c r="AB5" s="542"/>
      <c r="AC5" s="542"/>
      <c r="AD5" s="542"/>
      <c r="AE5" s="542"/>
      <c r="AF5" s="543" t="s">
        <v>2</v>
      </c>
      <c r="AG5" s="543"/>
      <c r="AH5" s="543"/>
      <c r="AI5" s="543"/>
      <c r="AJ5" s="278"/>
      <c r="AK5" s="278"/>
      <c r="AL5" s="278"/>
      <c r="AM5" s="279"/>
      <c r="AN5" s="279"/>
      <c r="AO5" s="280"/>
      <c r="AP5" s="279"/>
      <c r="AQ5" s="279"/>
      <c r="AR5" s="279"/>
      <c r="AS5" s="279"/>
      <c r="AT5" s="279"/>
      <c r="AU5" s="279"/>
      <c r="AV5" s="279"/>
      <c r="AW5" s="279"/>
      <c r="AX5" s="279"/>
      <c r="AY5" s="279"/>
      <c r="AZ5" s="279"/>
      <c r="BA5" s="279"/>
      <c r="BB5" s="279"/>
      <c r="BC5" s="279"/>
    </row>
    <row r="6" spans="1:55" s="44" customFormat="1">
      <c r="A6" s="277"/>
      <c r="B6" s="540"/>
      <c r="C6" s="540"/>
      <c r="D6" s="541"/>
      <c r="E6" s="541"/>
      <c r="F6" s="541"/>
      <c r="G6" s="541"/>
      <c r="H6" s="541"/>
      <c r="I6" s="541"/>
      <c r="J6" s="541"/>
      <c r="K6" s="541"/>
      <c r="L6" s="541"/>
      <c r="M6" s="541"/>
      <c r="N6" s="541"/>
      <c r="O6" s="541"/>
      <c r="P6" s="541"/>
      <c r="Q6" s="541"/>
      <c r="R6" s="541"/>
      <c r="S6" s="541"/>
      <c r="T6" s="542" t="s">
        <v>3</v>
      </c>
      <c r="U6" s="542"/>
      <c r="V6" s="542"/>
      <c r="W6" s="542"/>
      <c r="X6" s="542"/>
      <c r="Y6" s="542"/>
      <c r="Z6" s="543" t="s">
        <v>4</v>
      </c>
      <c r="AA6" s="543"/>
      <c r="AB6" s="543"/>
      <c r="AC6" s="543"/>
      <c r="AD6" s="543"/>
      <c r="AE6" s="543"/>
      <c r="AF6" s="543"/>
      <c r="AG6" s="543"/>
      <c r="AH6" s="543"/>
      <c r="AI6" s="543"/>
      <c r="AJ6" s="278"/>
      <c r="AK6" s="278"/>
      <c r="AL6" s="278"/>
      <c r="AM6" s="279"/>
      <c r="AN6" s="279"/>
      <c r="AO6" s="280"/>
      <c r="AP6" s="279"/>
      <c r="AQ6" s="279"/>
      <c r="AR6" s="279"/>
      <c r="AS6" s="279"/>
      <c r="AT6" s="279"/>
      <c r="AU6" s="279"/>
      <c r="AV6" s="279"/>
      <c r="AW6" s="279"/>
      <c r="AX6" s="279"/>
      <c r="AY6" s="279"/>
      <c r="AZ6" s="279"/>
      <c r="BA6" s="279"/>
      <c r="BB6" s="279"/>
      <c r="BC6" s="279"/>
    </row>
    <row r="7" spans="1:55" s="44" customFormat="1" ht="19.7" customHeight="1">
      <c r="A7" s="277"/>
      <c r="B7" s="540"/>
      <c r="C7" s="540"/>
      <c r="D7" s="541"/>
      <c r="E7" s="541"/>
      <c r="F7" s="541"/>
      <c r="G7" s="541"/>
      <c r="H7" s="541"/>
      <c r="I7" s="541"/>
      <c r="J7" s="541"/>
      <c r="K7" s="541"/>
      <c r="L7" s="541"/>
      <c r="M7" s="541"/>
      <c r="N7" s="541"/>
      <c r="O7" s="541"/>
      <c r="P7" s="541"/>
      <c r="Q7" s="541"/>
      <c r="R7" s="541"/>
      <c r="S7" s="541"/>
      <c r="T7" s="532" t="s">
        <v>5</v>
      </c>
      <c r="U7" s="532"/>
      <c r="V7" s="532"/>
      <c r="W7" s="532" t="s">
        <v>6</v>
      </c>
      <c r="X7" s="532"/>
      <c r="Y7" s="532"/>
      <c r="Z7" s="532" t="s">
        <v>5</v>
      </c>
      <c r="AA7" s="532"/>
      <c r="AB7" s="532"/>
      <c r="AC7" s="532" t="s">
        <v>6</v>
      </c>
      <c r="AD7" s="532"/>
      <c r="AE7" s="532"/>
      <c r="AF7" s="543"/>
      <c r="AG7" s="543"/>
      <c r="AH7" s="543"/>
      <c r="AI7" s="543"/>
      <c r="AJ7" s="278"/>
      <c r="AK7" s="278"/>
      <c r="AL7" s="278"/>
      <c r="AM7" s="279"/>
      <c r="AN7" s="279"/>
      <c r="AO7" s="280"/>
      <c r="AP7" s="279"/>
      <c r="AQ7" s="279"/>
      <c r="AR7" s="279"/>
      <c r="AS7" s="279"/>
      <c r="AT7" s="279"/>
      <c r="AU7" s="279"/>
      <c r="AV7" s="279"/>
      <c r="AW7" s="279"/>
      <c r="AX7" s="279"/>
      <c r="AY7" s="279"/>
      <c r="AZ7" s="279"/>
      <c r="BA7" s="279"/>
      <c r="BB7" s="279"/>
      <c r="BC7" s="279"/>
    </row>
    <row r="8" spans="1:55" s="44" customFormat="1" ht="16.5" customHeight="1">
      <c r="A8" s="277"/>
      <c r="B8" s="533"/>
      <c r="C8" s="534" t="s">
        <v>7</v>
      </c>
      <c r="D8" s="433">
        <v>1</v>
      </c>
      <c r="E8" s="535" t="s">
        <v>8</v>
      </c>
      <c r="F8" s="535"/>
      <c r="G8" s="535"/>
      <c r="H8" s="535"/>
      <c r="I8" s="535"/>
      <c r="J8" s="535"/>
      <c r="K8" s="535"/>
      <c r="L8" s="535"/>
      <c r="M8" s="535"/>
      <c r="N8" s="535"/>
      <c r="O8" s="535"/>
      <c r="P8" s="535"/>
      <c r="Q8" s="535"/>
      <c r="R8" s="535"/>
      <c r="S8" s="535"/>
      <c r="T8" s="432">
        <v>1592</v>
      </c>
      <c r="U8" s="536"/>
      <c r="V8" s="536"/>
      <c r="W8" s="432">
        <v>1024</v>
      </c>
      <c r="X8" s="536"/>
      <c r="Y8" s="536"/>
      <c r="Z8" s="432">
        <v>1593</v>
      </c>
      <c r="AA8" s="536"/>
      <c r="AB8" s="536"/>
      <c r="AC8" s="432">
        <v>1025</v>
      </c>
      <c r="AD8" s="536"/>
      <c r="AE8" s="536"/>
      <c r="AF8" s="432">
        <v>104</v>
      </c>
      <c r="AG8" s="544"/>
      <c r="AH8" s="545"/>
      <c r="AI8" s="281" t="s">
        <v>9</v>
      </c>
      <c r="AJ8" s="282"/>
      <c r="AK8" s="282"/>
      <c r="AL8" s="283"/>
      <c r="AM8" s="279"/>
      <c r="AN8" s="279"/>
      <c r="AO8" s="279"/>
      <c r="AP8" s="279"/>
      <c r="AQ8" s="279"/>
      <c r="AR8" s="279"/>
      <c r="AS8" s="279"/>
      <c r="AT8" s="279"/>
      <c r="AU8" s="279"/>
      <c r="AV8" s="279"/>
      <c r="AW8" s="279"/>
      <c r="AX8" s="279"/>
      <c r="AY8" s="279"/>
      <c r="AZ8" s="279"/>
      <c r="BA8" s="279"/>
      <c r="BB8" s="279"/>
      <c r="BC8" s="279"/>
    </row>
    <row r="9" spans="1:55" s="44" customFormat="1" ht="16.5" customHeight="1">
      <c r="A9" s="277"/>
      <c r="B9" s="533"/>
      <c r="C9" s="534"/>
      <c r="D9" s="433">
        <v>2</v>
      </c>
      <c r="E9" s="535" t="s">
        <v>10</v>
      </c>
      <c r="F9" s="535"/>
      <c r="G9" s="535"/>
      <c r="H9" s="535"/>
      <c r="I9" s="535"/>
      <c r="J9" s="535"/>
      <c r="K9" s="535"/>
      <c r="L9" s="535"/>
      <c r="M9" s="535"/>
      <c r="N9" s="535"/>
      <c r="O9" s="535"/>
      <c r="P9" s="535"/>
      <c r="Q9" s="535"/>
      <c r="R9" s="535"/>
      <c r="S9" s="535"/>
      <c r="T9" s="432">
        <v>1594</v>
      </c>
      <c r="U9" s="536"/>
      <c r="V9" s="536"/>
      <c r="W9" s="432">
        <v>1026</v>
      </c>
      <c r="X9" s="536"/>
      <c r="Y9" s="536"/>
      <c r="Z9" s="432">
        <v>1595</v>
      </c>
      <c r="AA9" s="536"/>
      <c r="AB9" s="536"/>
      <c r="AC9" s="432">
        <v>1027</v>
      </c>
      <c r="AD9" s="536"/>
      <c r="AE9" s="536"/>
      <c r="AF9" s="432">
        <v>105</v>
      </c>
      <c r="AG9" s="544"/>
      <c r="AH9" s="545"/>
      <c r="AI9" s="281" t="s">
        <v>9</v>
      </c>
      <c r="AJ9" s="282"/>
      <c r="AK9" s="282"/>
      <c r="AL9" s="283"/>
      <c r="AM9" s="279"/>
      <c r="AN9" s="279"/>
      <c r="AO9" s="279"/>
      <c r="AP9" s="279"/>
      <c r="AQ9" s="279"/>
      <c r="AR9" s="279"/>
      <c r="AS9" s="279"/>
      <c r="AT9" s="279"/>
      <c r="AU9" s="279"/>
      <c r="AV9" s="279"/>
      <c r="AW9" s="279"/>
      <c r="AX9" s="279"/>
      <c r="AY9" s="279"/>
      <c r="AZ9" s="279"/>
      <c r="BA9" s="279"/>
      <c r="BB9" s="279"/>
      <c r="BC9" s="279"/>
    </row>
    <row r="10" spans="1:55" s="44" customFormat="1" ht="16.5" customHeight="1">
      <c r="A10" s="277"/>
      <c r="B10" s="533"/>
      <c r="C10" s="534"/>
      <c r="D10" s="433">
        <v>3</v>
      </c>
      <c r="E10" s="546" t="s">
        <v>11</v>
      </c>
      <c r="F10" s="547"/>
      <c r="G10" s="547"/>
      <c r="H10" s="547"/>
      <c r="I10" s="547"/>
      <c r="J10" s="547"/>
      <c r="K10" s="547"/>
      <c r="L10" s="547"/>
      <c r="M10" s="547"/>
      <c r="N10" s="547"/>
      <c r="O10" s="547"/>
      <c r="P10" s="547"/>
      <c r="Q10" s="547"/>
      <c r="R10" s="547"/>
      <c r="S10" s="547"/>
      <c r="T10" s="547"/>
      <c r="U10" s="547"/>
      <c r="V10" s="547"/>
      <c r="W10" s="547"/>
      <c r="X10" s="547"/>
      <c r="Y10" s="547"/>
      <c r="Z10" s="547"/>
      <c r="AA10" s="547"/>
      <c r="AB10" s="547"/>
      <c r="AC10" s="547"/>
      <c r="AD10" s="547"/>
      <c r="AE10" s="548"/>
      <c r="AF10" s="432">
        <v>106</v>
      </c>
      <c r="AG10" s="544"/>
      <c r="AH10" s="545"/>
      <c r="AI10" s="281" t="s">
        <v>9</v>
      </c>
      <c r="AJ10" s="282"/>
      <c r="AK10" s="282"/>
      <c r="AL10" s="283"/>
      <c r="AM10" s="279"/>
      <c r="AN10" s="279"/>
      <c r="AO10" s="279"/>
      <c r="AP10" s="279"/>
      <c r="AQ10" s="279"/>
      <c r="AR10" s="279"/>
      <c r="AS10" s="279"/>
      <c r="AT10" s="279"/>
      <c r="AU10" s="279"/>
      <c r="AV10" s="279"/>
      <c r="AW10" s="279"/>
      <c r="AX10" s="279"/>
      <c r="AY10" s="279"/>
      <c r="AZ10" s="279"/>
      <c r="BA10" s="279"/>
      <c r="BB10" s="279"/>
      <c r="BC10" s="279"/>
    </row>
    <row r="11" spans="1:55" s="44" customFormat="1" ht="16.5" customHeight="1">
      <c r="A11" s="277"/>
      <c r="B11" s="533"/>
      <c r="C11" s="534"/>
      <c r="D11" s="433">
        <v>4</v>
      </c>
      <c r="E11" s="546" t="s">
        <v>12</v>
      </c>
      <c r="F11" s="547"/>
      <c r="G11" s="547"/>
      <c r="H11" s="547"/>
      <c r="I11" s="547"/>
      <c r="J11" s="547"/>
      <c r="K11" s="547"/>
      <c r="L11" s="547"/>
      <c r="M11" s="547"/>
      <c r="N11" s="547"/>
      <c r="O11" s="547"/>
      <c r="P11" s="547"/>
      <c r="Q11" s="547"/>
      <c r="R11" s="547"/>
      <c r="S11" s="547"/>
      <c r="T11" s="547"/>
      <c r="U11" s="547"/>
      <c r="V11" s="547"/>
      <c r="W11" s="547"/>
      <c r="X11" s="547"/>
      <c r="Y11" s="548"/>
      <c r="Z11" s="432">
        <v>1781</v>
      </c>
      <c r="AA11" s="536"/>
      <c r="AB11" s="536"/>
      <c r="AC11" s="432">
        <v>603</v>
      </c>
      <c r="AD11" s="536"/>
      <c r="AE11" s="536"/>
      <c r="AF11" s="432">
        <v>108</v>
      </c>
      <c r="AG11" s="544"/>
      <c r="AH11" s="545"/>
      <c r="AI11" s="281" t="s">
        <v>9</v>
      </c>
      <c r="AJ11" s="282"/>
      <c r="AK11" s="282"/>
      <c r="AL11" s="283"/>
      <c r="AM11" s="279"/>
      <c r="AN11" s="279"/>
      <c r="AO11" s="279"/>
      <c r="AP11" s="279"/>
      <c r="AQ11" s="279"/>
      <c r="AR11" s="279"/>
      <c r="AS11" s="279"/>
      <c r="AT11" s="279"/>
      <c r="AU11" s="279"/>
      <c r="AV11" s="279"/>
      <c r="AW11" s="279"/>
      <c r="AX11" s="279"/>
      <c r="AY11" s="279"/>
      <c r="AZ11" s="279"/>
      <c r="BA11" s="279"/>
      <c r="BB11" s="279"/>
      <c r="BC11" s="279"/>
    </row>
    <row r="12" spans="1:55" s="44" customFormat="1" ht="16.5" customHeight="1">
      <c r="A12" s="277"/>
      <c r="B12" s="533"/>
      <c r="C12" s="534"/>
      <c r="D12" s="433">
        <v>5</v>
      </c>
      <c r="E12" s="535" t="s">
        <v>13</v>
      </c>
      <c r="F12" s="535"/>
      <c r="G12" s="535"/>
      <c r="H12" s="535"/>
      <c r="I12" s="535"/>
      <c r="J12" s="535"/>
      <c r="K12" s="535"/>
      <c r="L12" s="535"/>
      <c r="M12" s="535"/>
      <c r="N12" s="535"/>
      <c r="O12" s="535"/>
      <c r="P12" s="535"/>
      <c r="Q12" s="535"/>
      <c r="R12" s="535"/>
      <c r="S12" s="535"/>
      <c r="T12" s="432">
        <v>1721</v>
      </c>
      <c r="U12" s="536"/>
      <c r="V12" s="536"/>
      <c r="W12" s="432">
        <v>1722</v>
      </c>
      <c r="X12" s="536"/>
      <c r="Y12" s="536"/>
      <c r="Z12" s="432">
        <v>1596</v>
      </c>
      <c r="AA12" s="536"/>
      <c r="AB12" s="536"/>
      <c r="AC12" s="432">
        <v>954</v>
      </c>
      <c r="AD12" s="536"/>
      <c r="AE12" s="536"/>
      <c r="AF12" s="432">
        <v>955</v>
      </c>
      <c r="AG12" s="544"/>
      <c r="AH12" s="545"/>
      <c r="AI12" s="434" t="s">
        <v>9</v>
      </c>
      <c r="AJ12" s="282"/>
      <c r="AK12" s="282"/>
      <c r="AL12" s="435"/>
      <c r="AM12" s="279"/>
      <c r="AN12" s="279"/>
      <c r="AO12" s="279"/>
      <c r="AP12" s="279"/>
      <c r="AQ12" s="279"/>
      <c r="AR12" s="279"/>
      <c r="AS12" s="279"/>
      <c r="AT12" s="279"/>
      <c r="AU12" s="279"/>
      <c r="AV12" s="279"/>
      <c r="AW12" s="279"/>
      <c r="AX12" s="279"/>
      <c r="AY12" s="279"/>
      <c r="AZ12" s="279"/>
      <c r="BA12" s="279"/>
      <c r="BB12" s="279"/>
      <c r="BC12" s="279"/>
    </row>
    <row r="13" spans="1:55" s="44" customFormat="1" ht="8.25" customHeight="1">
      <c r="A13" s="277"/>
      <c r="B13" s="533"/>
      <c r="C13" s="534"/>
      <c r="D13" s="557">
        <v>6</v>
      </c>
      <c r="E13" s="558" t="s">
        <v>14</v>
      </c>
      <c r="F13" s="558"/>
      <c r="G13" s="558"/>
      <c r="H13" s="558"/>
      <c r="I13" s="558"/>
      <c r="J13" s="558"/>
      <c r="K13" s="558"/>
      <c r="L13" s="558"/>
      <c r="M13" s="558"/>
      <c r="N13" s="558"/>
      <c r="O13" s="558"/>
      <c r="P13" s="558"/>
      <c r="Q13" s="558"/>
      <c r="R13" s="558"/>
      <c r="S13" s="558"/>
      <c r="T13" s="551">
        <v>1597</v>
      </c>
      <c r="U13" s="552"/>
      <c r="V13" s="552"/>
      <c r="W13" s="551">
        <v>1598</v>
      </c>
      <c r="X13" s="552"/>
      <c r="Y13" s="552"/>
      <c r="Z13" s="551">
        <v>1599</v>
      </c>
      <c r="AA13" s="552"/>
      <c r="AB13" s="552"/>
      <c r="AC13" s="551">
        <v>1631</v>
      </c>
      <c r="AD13" s="552"/>
      <c r="AE13" s="552"/>
      <c r="AF13" s="551">
        <v>1632</v>
      </c>
      <c r="AG13" s="553"/>
      <c r="AH13" s="554"/>
      <c r="AI13" s="549" t="s">
        <v>9</v>
      </c>
      <c r="AJ13" s="282"/>
      <c r="AK13" s="282"/>
      <c r="AL13" s="550"/>
      <c r="AM13" s="279"/>
      <c r="AN13" s="279"/>
      <c r="AO13" s="279"/>
      <c r="AP13" s="279"/>
      <c r="AQ13" s="279"/>
      <c r="AR13" s="279"/>
      <c r="AS13" s="279"/>
      <c r="AT13" s="279"/>
      <c r="AU13" s="279"/>
      <c r="AV13" s="279"/>
      <c r="AW13" s="279"/>
      <c r="AX13" s="279"/>
      <c r="AY13" s="279"/>
      <c r="AZ13" s="279"/>
      <c r="BA13" s="279"/>
      <c r="BB13" s="279"/>
      <c r="BC13" s="279"/>
    </row>
    <row r="14" spans="1:55" s="44" customFormat="1" ht="8.25" customHeight="1">
      <c r="A14" s="277"/>
      <c r="B14" s="533"/>
      <c r="C14" s="534"/>
      <c r="D14" s="557"/>
      <c r="E14" s="558"/>
      <c r="F14" s="558"/>
      <c r="G14" s="558"/>
      <c r="H14" s="558"/>
      <c r="I14" s="558"/>
      <c r="J14" s="558"/>
      <c r="K14" s="558"/>
      <c r="L14" s="558"/>
      <c r="M14" s="558"/>
      <c r="N14" s="558"/>
      <c r="O14" s="558"/>
      <c r="P14" s="558"/>
      <c r="Q14" s="558"/>
      <c r="R14" s="558"/>
      <c r="S14" s="558"/>
      <c r="T14" s="551"/>
      <c r="U14" s="552"/>
      <c r="V14" s="552"/>
      <c r="W14" s="551"/>
      <c r="X14" s="552"/>
      <c r="Y14" s="552"/>
      <c r="Z14" s="551"/>
      <c r="AA14" s="552"/>
      <c r="AB14" s="552"/>
      <c r="AC14" s="551"/>
      <c r="AD14" s="552"/>
      <c r="AE14" s="552"/>
      <c r="AF14" s="551"/>
      <c r="AG14" s="555"/>
      <c r="AH14" s="556"/>
      <c r="AI14" s="549"/>
      <c r="AJ14" s="282"/>
      <c r="AK14" s="282"/>
      <c r="AL14" s="550"/>
      <c r="AM14" s="279"/>
      <c r="AN14" s="279"/>
      <c r="AO14" s="279"/>
      <c r="AP14" s="279"/>
      <c r="AQ14" s="279"/>
      <c r="AR14" s="279"/>
      <c r="AS14" s="279"/>
      <c r="AT14" s="279"/>
      <c r="AU14" s="279"/>
      <c r="AV14" s="279"/>
      <c r="AW14" s="279"/>
      <c r="AX14" s="279"/>
      <c r="AY14" s="279"/>
      <c r="AZ14" s="279"/>
      <c r="BA14" s="279"/>
      <c r="BB14" s="279"/>
      <c r="BC14" s="279"/>
    </row>
    <row r="15" spans="1:55" s="44" customFormat="1" ht="16.5" customHeight="1">
      <c r="A15" s="277"/>
      <c r="B15" s="533"/>
      <c r="C15" s="534"/>
      <c r="D15" s="433">
        <v>7</v>
      </c>
      <c r="E15" s="546" t="s">
        <v>15</v>
      </c>
      <c r="F15" s="547"/>
      <c r="G15" s="547"/>
      <c r="H15" s="547"/>
      <c r="I15" s="547"/>
      <c r="J15" s="547"/>
      <c r="K15" s="547"/>
      <c r="L15" s="547"/>
      <c r="M15" s="547"/>
      <c r="N15" s="547"/>
      <c r="O15" s="547"/>
      <c r="P15" s="547"/>
      <c r="Q15" s="547"/>
      <c r="R15" s="547"/>
      <c r="S15" s="547"/>
      <c r="T15" s="547"/>
      <c r="U15" s="547"/>
      <c r="V15" s="547"/>
      <c r="W15" s="547"/>
      <c r="X15" s="547"/>
      <c r="Y15" s="547"/>
      <c r="Z15" s="547"/>
      <c r="AA15" s="547"/>
      <c r="AB15" s="547"/>
      <c r="AC15" s="547"/>
      <c r="AD15" s="547"/>
      <c r="AE15" s="548"/>
      <c r="AF15" s="432">
        <v>110</v>
      </c>
      <c r="AG15" s="544"/>
      <c r="AH15" s="545"/>
      <c r="AI15" s="281" t="s">
        <v>9</v>
      </c>
      <c r="AJ15" s="282"/>
      <c r="AK15" s="282"/>
      <c r="AL15" s="283"/>
      <c r="AM15" s="279"/>
      <c r="AN15" s="279"/>
      <c r="AO15" s="279"/>
      <c r="AP15" s="279"/>
      <c r="AQ15" s="279"/>
      <c r="AR15" s="279"/>
      <c r="AS15" s="279"/>
      <c r="AT15" s="279"/>
      <c r="AU15" s="279"/>
      <c r="AV15" s="279"/>
      <c r="AW15" s="279"/>
      <c r="AX15" s="279"/>
      <c r="AY15" s="279"/>
      <c r="AZ15" s="279"/>
      <c r="BA15" s="279"/>
      <c r="BB15" s="279"/>
      <c r="BC15" s="279"/>
    </row>
    <row r="16" spans="1:55" s="44" customFormat="1" ht="16.5" customHeight="1">
      <c r="A16" s="277"/>
      <c r="B16" s="533"/>
      <c r="C16" s="534"/>
      <c r="D16" s="433">
        <v>8</v>
      </c>
      <c r="E16" s="546" t="s">
        <v>16</v>
      </c>
      <c r="F16" s="547"/>
      <c r="G16" s="547"/>
      <c r="H16" s="547"/>
      <c r="I16" s="547"/>
      <c r="J16" s="547"/>
      <c r="K16" s="547"/>
      <c r="L16" s="547"/>
      <c r="M16" s="547"/>
      <c r="N16" s="547"/>
      <c r="O16" s="547"/>
      <c r="P16" s="547"/>
      <c r="Q16" s="547"/>
      <c r="R16" s="547"/>
      <c r="S16" s="547"/>
      <c r="T16" s="547"/>
      <c r="U16" s="547"/>
      <c r="V16" s="547"/>
      <c r="W16" s="547"/>
      <c r="X16" s="547"/>
      <c r="Y16" s="547"/>
      <c r="Z16" s="547"/>
      <c r="AA16" s="547"/>
      <c r="AB16" s="548"/>
      <c r="AC16" s="432">
        <v>605</v>
      </c>
      <c r="AD16" s="536"/>
      <c r="AE16" s="536"/>
      <c r="AF16" s="432">
        <v>155</v>
      </c>
      <c r="AG16" s="544"/>
      <c r="AH16" s="545"/>
      <c r="AI16" s="281" t="s">
        <v>9</v>
      </c>
      <c r="AJ16" s="282"/>
      <c r="AK16" s="282"/>
      <c r="AL16" s="283"/>
      <c r="AM16" s="279"/>
      <c r="AN16" s="279"/>
      <c r="AO16" s="279"/>
      <c r="AP16" s="279"/>
      <c r="AQ16" s="279"/>
      <c r="AR16" s="279"/>
      <c r="AS16" s="279"/>
      <c r="AT16" s="279"/>
      <c r="AU16" s="279"/>
      <c r="AV16" s="279"/>
      <c r="AW16" s="279"/>
      <c r="AX16" s="279"/>
      <c r="AY16" s="279"/>
      <c r="AZ16" s="279"/>
      <c r="BA16" s="279"/>
      <c r="BB16" s="279"/>
      <c r="BC16" s="279"/>
    </row>
    <row r="17" spans="1:55" s="44" customFormat="1" ht="16.5" customHeight="1">
      <c r="A17" s="277"/>
      <c r="B17" s="533"/>
      <c r="C17" s="534"/>
      <c r="D17" s="433">
        <v>9</v>
      </c>
      <c r="E17" s="535" t="s">
        <v>17</v>
      </c>
      <c r="F17" s="535"/>
      <c r="G17" s="535"/>
      <c r="H17" s="535"/>
      <c r="I17" s="535"/>
      <c r="J17" s="535"/>
      <c r="K17" s="535"/>
      <c r="L17" s="535"/>
      <c r="M17" s="535"/>
      <c r="N17" s="535"/>
      <c r="O17" s="535"/>
      <c r="P17" s="535"/>
      <c r="Q17" s="535"/>
      <c r="R17" s="535"/>
      <c r="S17" s="535"/>
      <c r="T17" s="432">
        <v>1633</v>
      </c>
      <c r="U17" s="536"/>
      <c r="V17" s="536"/>
      <c r="W17" s="432">
        <v>1105</v>
      </c>
      <c r="X17" s="536"/>
      <c r="Y17" s="536"/>
      <c r="Z17" s="432">
        <v>1634</v>
      </c>
      <c r="AA17" s="536"/>
      <c r="AB17" s="536"/>
      <c r="AC17" s="432">
        <v>606</v>
      </c>
      <c r="AD17" s="536"/>
      <c r="AE17" s="536"/>
      <c r="AF17" s="432">
        <v>152</v>
      </c>
      <c r="AG17" s="544"/>
      <c r="AH17" s="545"/>
      <c r="AI17" s="281" t="s">
        <v>9</v>
      </c>
      <c r="AJ17" s="282"/>
      <c r="AK17" s="282"/>
      <c r="AL17" s="283"/>
      <c r="AM17" s="279"/>
      <c r="AN17" s="279"/>
      <c r="AO17" s="279"/>
      <c r="AP17" s="279"/>
      <c r="AQ17" s="279"/>
      <c r="AR17" s="279"/>
      <c r="AS17" s="279"/>
      <c r="AT17" s="279"/>
      <c r="AU17" s="279"/>
      <c r="AV17" s="279"/>
      <c r="AW17" s="279"/>
      <c r="AX17" s="279"/>
      <c r="AY17" s="279"/>
      <c r="AZ17" s="279"/>
      <c r="BA17" s="279"/>
      <c r="BB17" s="279"/>
      <c r="BC17" s="279"/>
    </row>
    <row r="18" spans="1:55" s="44" customFormat="1" ht="16.5" customHeight="1">
      <c r="A18" s="277"/>
      <c r="B18" s="533"/>
      <c r="C18" s="534"/>
      <c r="D18" s="433">
        <v>10</v>
      </c>
      <c r="E18" s="561" t="s">
        <v>18</v>
      </c>
      <c r="F18" s="562"/>
      <c r="G18" s="562"/>
      <c r="H18" s="562"/>
      <c r="I18" s="562"/>
      <c r="J18" s="562"/>
      <c r="K18" s="562"/>
      <c r="L18" s="562"/>
      <c r="M18" s="562"/>
      <c r="N18" s="562"/>
      <c r="O18" s="562"/>
      <c r="P18" s="562"/>
      <c r="Q18" s="562"/>
      <c r="R18" s="562"/>
      <c r="S18" s="563"/>
      <c r="T18" s="564"/>
      <c r="U18" s="564"/>
      <c r="V18" s="564"/>
      <c r="W18" s="564"/>
      <c r="X18" s="564"/>
      <c r="Y18" s="564"/>
      <c r="Z18" s="432">
        <v>1635</v>
      </c>
      <c r="AA18" s="536"/>
      <c r="AB18" s="536"/>
      <c r="AC18" s="432">
        <v>1031</v>
      </c>
      <c r="AD18" s="536"/>
      <c r="AE18" s="536"/>
      <c r="AF18" s="432">
        <v>1032</v>
      </c>
      <c r="AG18" s="544"/>
      <c r="AH18" s="545"/>
      <c r="AI18" s="281" t="s">
        <v>9</v>
      </c>
      <c r="AJ18" s="282"/>
      <c r="AK18" s="282"/>
      <c r="AL18" s="283"/>
      <c r="AM18" s="279"/>
      <c r="AN18" s="279"/>
      <c r="AO18" s="279"/>
      <c r="AP18" s="279"/>
      <c r="AQ18" s="279"/>
      <c r="AR18" s="279"/>
      <c r="AS18" s="279"/>
      <c r="AT18" s="279"/>
      <c r="AU18" s="279"/>
      <c r="AV18" s="279"/>
      <c r="AW18" s="279"/>
      <c r="AX18" s="279"/>
      <c r="AY18" s="279"/>
      <c r="AZ18" s="279"/>
      <c r="BA18" s="279"/>
      <c r="BB18" s="279"/>
      <c r="BC18" s="279"/>
    </row>
    <row r="19" spans="1:55" s="44" customFormat="1" ht="16.5" customHeight="1">
      <c r="A19" s="277"/>
      <c r="B19" s="533"/>
      <c r="C19" s="534"/>
      <c r="D19" s="433">
        <v>11</v>
      </c>
      <c r="E19" s="560" t="s">
        <v>19</v>
      </c>
      <c r="F19" s="560"/>
      <c r="G19" s="560"/>
      <c r="H19" s="560"/>
      <c r="I19" s="560"/>
      <c r="J19" s="560"/>
      <c r="K19" s="560"/>
      <c r="L19" s="560"/>
      <c r="M19" s="560"/>
      <c r="N19" s="560"/>
      <c r="O19" s="560"/>
      <c r="P19" s="560"/>
      <c r="Q19" s="560"/>
      <c r="R19" s="560"/>
      <c r="S19" s="560"/>
      <c r="T19" s="560"/>
      <c r="U19" s="560"/>
      <c r="V19" s="560"/>
      <c r="W19" s="560"/>
      <c r="X19" s="560"/>
      <c r="Y19" s="560"/>
      <c r="Z19" s="560"/>
      <c r="AA19" s="560"/>
      <c r="AB19" s="560"/>
      <c r="AC19" s="560"/>
      <c r="AD19" s="560"/>
      <c r="AE19" s="560"/>
      <c r="AF19" s="432">
        <v>1104</v>
      </c>
      <c r="AG19" s="544"/>
      <c r="AH19" s="545"/>
      <c r="AI19" s="281" t="s">
        <v>9</v>
      </c>
      <c r="AJ19" s="282"/>
      <c r="AK19" s="282"/>
      <c r="AL19" s="283"/>
      <c r="AM19" s="279"/>
      <c r="AN19" s="279"/>
      <c r="AO19" s="279"/>
      <c r="AP19" s="279"/>
      <c r="AQ19" s="279"/>
      <c r="AR19" s="279"/>
      <c r="AS19" s="279"/>
      <c r="AT19" s="279"/>
      <c r="AU19" s="279"/>
      <c r="AV19" s="279"/>
      <c r="AW19" s="279"/>
      <c r="AX19" s="279"/>
      <c r="AY19" s="279"/>
      <c r="AZ19" s="279"/>
      <c r="BA19" s="279"/>
      <c r="BB19" s="279"/>
      <c r="BC19" s="279"/>
    </row>
    <row r="20" spans="1:55" s="44" customFormat="1" ht="16.5" customHeight="1">
      <c r="A20" s="277"/>
      <c r="B20" s="533"/>
      <c r="C20" s="534"/>
      <c r="D20" s="433">
        <v>12</v>
      </c>
      <c r="E20" s="558" t="s">
        <v>20</v>
      </c>
      <c r="F20" s="558"/>
      <c r="G20" s="558"/>
      <c r="H20" s="558"/>
      <c r="I20" s="558"/>
      <c r="J20" s="558"/>
      <c r="K20" s="558"/>
      <c r="L20" s="558"/>
      <c r="M20" s="558"/>
      <c r="N20" s="432">
        <v>1098</v>
      </c>
      <c r="O20" s="536"/>
      <c r="P20" s="536"/>
      <c r="Q20" s="536"/>
      <c r="R20" s="536"/>
      <c r="S20" s="536"/>
      <c r="T20" s="558" t="s">
        <v>21</v>
      </c>
      <c r="U20" s="558"/>
      <c r="V20" s="558"/>
      <c r="W20" s="558"/>
      <c r="X20" s="558"/>
      <c r="Y20" s="558"/>
      <c r="Z20" s="432">
        <v>1030</v>
      </c>
      <c r="AA20" s="559"/>
      <c r="AB20" s="559"/>
      <c r="AC20" s="559"/>
      <c r="AD20" s="559"/>
      <c r="AE20" s="559"/>
      <c r="AF20" s="432">
        <v>161</v>
      </c>
      <c r="AG20" s="544"/>
      <c r="AH20" s="545"/>
      <c r="AI20" s="281" t="s">
        <v>9</v>
      </c>
      <c r="AJ20" s="282"/>
      <c r="AK20" s="282"/>
      <c r="AL20" s="283"/>
      <c r="AM20" s="279"/>
      <c r="AN20" s="279"/>
      <c r="AO20" s="279"/>
      <c r="AP20" s="279"/>
      <c r="AQ20" s="279"/>
      <c r="AR20" s="279"/>
      <c r="AS20" s="279"/>
      <c r="AT20" s="279"/>
      <c r="AU20" s="279"/>
      <c r="AV20" s="279"/>
      <c r="AW20" s="279"/>
      <c r="AX20" s="279"/>
      <c r="AY20" s="279"/>
      <c r="AZ20" s="279"/>
      <c r="BA20" s="279"/>
      <c r="BB20" s="279"/>
      <c r="BC20" s="279"/>
    </row>
    <row r="21" spans="1:55" s="44" customFormat="1" ht="16.5" customHeight="1">
      <c r="A21" s="277"/>
      <c r="B21" s="533"/>
      <c r="C21" s="534"/>
      <c r="D21" s="433">
        <v>13</v>
      </c>
      <c r="E21" s="560" t="s">
        <v>564</v>
      </c>
      <c r="F21" s="560"/>
      <c r="G21" s="560"/>
      <c r="H21" s="560"/>
      <c r="I21" s="560"/>
      <c r="J21" s="560"/>
      <c r="K21" s="560"/>
      <c r="L21" s="560"/>
      <c r="M21" s="560"/>
      <c r="N21" s="560"/>
      <c r="O21" s="560"/>
      <c r="P21" s="560"/>
      <c r="Q21" s="560"/>
      <c r="R21" s="560"/>
      <c r="S21" s="560"/>
      <c r="T21" s="560"/>
      <c r="U21" s="560"/>
      <c r="V21" s="560"/>
      <c r="W21" s="560"/>
      <c r="X21" s="560"/>
      <c r="Y21" s="560"/>
      <c r="Z21" s="560"/>
      <c r="AA21" s="560"/>
      <c r="AB21" s="560"/>
      <c r="AC21" s="560"/>
      <c r="AD21" s="560"/>
      <c r="AE21" s="560"/>
      <c r="AF21" s="432">
        <v>1774</v>
      </c>
      <c r="AG21" s="544"/>
      <c r="AH21" s="545"/>
      <c r="AI21" s="281" t="s">
        <v>9</v>
      </c>
      <c r="AJ21" s="282"/>
      <c r="AK21" s="282"/>
      <c r="AL21" s="283"/>
      <c r="AM21" s="279"/>
      <c r="AN21" s="279"/>
      <c r="AO21" s="279"/>
      <c r="AP21" s="279"/>
      <c r="AQ21" s="279"/>
      <c r="AR21" s="279"/>
      <c r="AS21" s="279"/>
      <c r="AT21" s="279"/>
      <c r="AU21" s="279"/>
      <c r="AV21" s="279"/>
      <c r="AW21" s="279"/>
      <c r="AX21" s="279"/>
      <c r="AY21" s="279"/>
      <c r="AZ21" s="279"/>
      <c r="BA21" s="279"/>
      <c r="BB21" s="279"/>
      <c r="BC21" s="279"/>
    </row>
    <row r="22" spans="1:55" s="44" customFormat="1" ht="16.5" customHeight="1">
      <c r="A22" s="277"/>
      <c r="B22" s="533"/>
      <c r="C22" s="534"/>
      <c r="D22" s="433">
        <v>14</v>
      </c>
      <c r="E22" s="558" t="s">
        <v>22</v>
      </c>
      <c r="F22" s="558"/>
      <c r="G22" s="558"/>
      <c r="H22" s="558"/>
      <c r="I22" s="558"/>
      <c r="J22" s="558"/>
      <c r="K22" s="558"/>
      <c r="L22" s="558"/>
      <c r="M22" s="558"/>
      <c r="N22" s="432">
        <v>159</v>
      </c>
      <c r="O22" s="536"/>
      <c r="P22" s="536"/>
      <c r="Q22" s="536"/>
      <c r="R22" s="536"/>
      <c r="S22" s="536"/>
      <c r="T22" s="558" t="s">
        <v>23</v>
      </c>
      <c r="U22" s="558"/>
      <c r="V22" s="558"/>
      <c r="W22" s="558"/>
      <c r="X22" s="558"/>
      <c r="Y22" s="558"/>
      <c r="Z22" s="432">
        <v>748</v>
      </c>
      <c r="AA22" s="559"/>
      <c r="AB22" s="559"/>
      <c r="AC22" s="559"/>
      <c r="AD22" s="559"/>
      <c r="AE22" s="559"/>
      <c r="AF22" s="432">
        <v>749</v>
      </c>
      <c r="AG22" s="544"/>
      <c r="AH22" s="545"/>
      <c r="AI22" s="281" t="s">
        <v>9</v>
      </c>
      <c r="AJ22" s="282"/>
      <c r="AK22" s="282"/>
      <c r="AL22" s="283"/>
      <c r="AM22" s="279"/>
      <c r="AN22" s="279"/>
      <c r="AO22" s="279"/>
      <c r="AP22" s="279"/>
      <c r="AQ22" s="279"/>
      <c r="AR22" s="279"/>
      <c r="AS22" s="279"/>
      <c r="AT22" s="279"/>
      <c r="AU22" s="279"/>
      <c r="AV22" s="279"/>
      <c r="AW22" s="279"/>
      <c r="AX22" s="279"/>
      <c r="AY22" s="279"/>
      <c r="AZ22" s="279"/>
      <c r="BA22" s="279"/>
      <c r="BB22" s="279"/>
      <c r="BC22" s="279"/>
    </row>
    <row r="23" spans="1:55" s="44" customFormat="1" ht="16.5" customHeight="1">
      <c r="A23" s="277"/>
      <c r="B23" s="533"/>
      <c r="C23" s="568" t="s">
        <v>24</v>
      </c>
      <c r="D23" s="433">
        <v>15</v>
      </c>
      <c r="E23" s="558" t="s">
        <v>565</v>
      </c>
      <c r="F23" s="558"/>
      <c r="G23" s="558"/>
      <c r="H23" s="558"/>
      <c r="I23" s="558"/>
      <c r="J23" s="558"/>
      <c r="K23" s="558"/>
      <c r="L23" s="558"/>
      <c r="M23" s="558"/>
      <c r="N23" s="432">
        <v>166</v>
      </c>
      <c r="O23" s="536"/>
      <c r="P23" s="536"/>
      <c r="Q23" s="536"/>
      <c r="R23" s="536"/>
      <c r="S23" s="536"/>
      <c r="T23" s="558" t="s">
        <v>25</v>
      </c>
      <c r="U23" s="558"/>
      <c r="V23" s="558"/>
      <c r="W23" s="558"/>
      <c r="X23" s="558"/>
      <c r="Y23" s="558"/>
      <c r="Z23" s="432">
        <v>907</v>
      </c>
      <c r="AA23" s="559"/>
      <c r="AB23" s="559"/>
      <c r="AC23" s="559"/>
      <c r="AD23" s="559"/>
      <c r="AE23" s="559"/>
      <c r="AF23" s="432">
        <v>764</v>
      </c>
      <c r="AG23" s="544"/>
      <c r="AH23" s="545"/>
      <c r="AI23" s="281" t="s">
        <v>26</v>
      </c>
      <c r="AJ23" s="282"/>
      <c r="AK23" s="282"/>
      <c r="AL23" s="283"/>
      <c r="AM23" s="279"/>
      <c r="AN23" s="279"/>
      <c r="AO23" s="279"/>
      <c r="AP23" s="279"/>
      <c r="AQ23" s="279"/>
      <c r="AR23" s="279"/>
      <c r="AS23" s="279"/>
      <c r="AT23" s="279"/>
      <c r="AU23" s="279"/>
      <c r="AV23" s="279"/>
      <c r="AW23" s="279"/>
      <c r="AX23" s="279"/>
      <c r="AY23" s="279"/>
      <c r="AZ23" s="279"/>
      <c r="BA23" s="279"/>
      <c r="BB23" s="279"/>
      <c r="BC23" s="279"/>
    </row>
    <row r="24" spans="1:55" s="44" customFormat="1" ht="16.5" customHeight="1">
      <c r="A24" s="277"/>
      <c r="B24" s="533"/>
      <c r="C24" s="568"/>
      <c r="D24" s="433">
        <v>16</v>
      </c>
      <c r="E24" s="558" t="s">
        <v>566</v>
      </c>
      <c r="F24" s="560"/>
      <c r="G24" s="560"/>
      <c r="H24" s="560"/>
      <c r="I24" s="560"/>
      <c r="J24" s="560"/>
      <c r="K24" s="560"/>
      <c r="L24" s="560"/>
      <c r="M24" s="560"/>
      <c r="N24" s="560"/>
      <c r="O24" s="560"/>
      <c r="P24" s="560"/>
      <c r="Q24" s="560"/>
      <c r="R24" s="560"/>
      <c r="S24" s="560"/>
      <c r="T24" s="560"/>
      <c r="U24" s="560"/>
      <c r="V24" s="560"/>
      <c r="W24" s="560"/>
      <c r="X24" s="560"/>
      <c r="Y24" s="560"/>
      <c r="Z24" s="560"/>
      <c r="AA24" s="560"/>
      <c r="AB24" s="560"/>
      <c r="AC24" s="560"/>
      <c r="AD24" s="560"/>
      <c r="AE24" s="560"/>
      <c r="AF24" s="432">
        <v>169</v>
      </c>
      <c r="AG24" s="544"/>
      <c r="AH24" s="545"/>
      <c r="AI24" s="281" t="s">
        <v>26</v>
      </c>
      <c r="AJ24" s="282"/>
      <c r="AK24" s="282"/>
      <c r="AL24" s="283"/>
      <c r="AM24" s="279"/>
      <c r="AN24" s="279"/>
      <c r="AO24" s="279"/>
      <c r="AP24" s="279"/>
      <c r="AQ24" s="279"/>
      <c r="AR24" s="279"/>
      <c r="AS24" s="279"/>
      <c r="AT24" s="279"/>
      <c r="AU24" s="279"/>
      <c r="AV24" s="279"/>
      <c r="AW24" s="279"/>
      <c r="AX24" s="279"/>
      <c r="AY24" s="279"/>
      <c r="AZ24" s="279"/>
      <c r="BA24" s="279"/>
      <c r="BB24" s="279"/>
      <c r="BC24" s="279"/>
    </row>
    <row r="25" spans="1:55" s="44" customFormat="1" ht="16.5" customHeight="1">
      <c r="A25" s="277"/>
      <c r="B25" s="533"/>
      <c r="C25" s="568"/>
      <c r="D25" s="433">
        <v>17</v>
      </c>
      <c r="E25" s="565" t="s">
        <v>567</v>
      </c>
      <c r="F25" s="565"/>
      <c r="G25" s="565"/>
      <c r="H25" s="565"/>
      <c r="I25" s="565"/>
      <c r="J25" s="565"/>
      <c r="K25" s="565"/>
      <c r="L25" s="565"/>
      <c r="M25" s="565"/>
      <c r="N25" s="565"/>
      <c r="O25" s="565"/>
      <c r="P25" s="565"/>
      <c r="Q25" s="565"/>
      <c r="R25" s="565"/>
      <c r="S25" s="565"/>
      <c r="T25" s="565"/>
      <c r="U25" s="565"/>
      <c r="V25" s="565"/>
      <c r="W25" s="565"/>
      <c r="X25" s="565"/>
      <c r="Y25" s="565"/>
      <c r="Z25" s="565"/>
      <c r="AA25" s="565"/>
      <c r="AB25" s="565"/>
      <c r="AC25" s="565"/>
      <c r="AD25" s="565"/>
      <c r="AE25" s="565"/>
      <c r="AF25" s="428">
        <v>158</v>
      </c>
      <c r="AG25" s="566">
        <f>+AG9+AG12+AG16+AG20+AG22-AG23-AG24</f>
        <v>0</v>
      </c>
      <c r="AH25" s="567"/>
      <c r="AI25" s="284" t="s">
        <v>27</v>
      </c>
      <c r="AJ25" s="282"/>
      <c r="AK25" s="282"/>
      <c r="AL25" s="285"/>
      <c r="AM25" s="279"/>
      <c r="AN25" s="279"/>
      <c r="AO25" s="279"/>
      <c r="AP25" s="279"/>
      <c r="AQ25" s="279"/>
      <c r="AR25" s="279"/>
      <c r="AS25" s="279"/>
      <c r="AT25" s="279"/>
      <c r="AU25" s="279"/>
      <c r="AV25" s="279"/>
      <c r="AW25" s="279"/>
      <c r="AX25" s="279"/>
      <c r="AY25" s="279"/>
      <c r="AZ25" s="279"/>
      <c r="BA25" s="279"/>
      <c r="BB25" s="279"/>
      <c r="BC25" s="279"/>
    </row>
    <row r="26" spans="1:55" s="44" customFormat="1" ht="16.5" customHeight="1">
      <c r="A26" s="277"/>
      <c r="B26" s="533"/>
      <c r="C26" s="568"/>
      <c r="D26" s="433">
        <v>18</v>
      </c>
      <c r="E26" s="560" t="s">
        <v>28</v>
      </c>
      <c r="F26" s="560"/>
      <c r="G26" s="560"/>
      <c r="H26" s="560"/>
      <c r="I26" s="560"/>
      <c r="J26" s="560"/>
      <c r="K26" s="560"/>
      <c r="L26" s="560"/>
      <c r="M26" s="560"/>
      <c r="N26" s="560"/>
      <c r="O26" s="560"/>
      <c r="P26" s="560"/>
      <c r="Q26" s="560"/>
      <c r="R26" s="560"/>
      <c r="S26" s="560"/>
      <c r="T26" s="560"/>
      <c r="U26" s="560"/>
      <c r="V26" s="560"/>
      <c r="W26" s="560"/>
      <c r="X26" s="560"/>
      <c r="Y26" s="560"/>
      <c r="Z26" s="560"/>
      <c r="AA26" s="560"/>
      <c r="AB26" s="560"/>
      <c r="AC26" s="560"/>
      <c r="AD26" s="560"/>
      <c r="AE26" s="560"/>
      <c r="AF26" s="432">
        <v>111</v>
      </c>
      <c r="AG26" s="544"/>
      <c r="AH26" s="545"/>
      <c r="AI26" s="434" t="s">
        <v>26</v>
      </c>
      <c r="AJ26" s="282"/>
      <c r="AK26" s="282"/>
      <c r="AL26" s="435"/>
      <c r="AM26" s="279"/>
      <c r="AN26" s="279"/>
      <c r="AO26" s="279"/>
      <c r="AP26" s="279"/>
      <c r="AQ26" s="279"/>
      <c r="AR26" s="279"/>
      <c r="AS26" s="279"/>
      <c r="AT26" s="279"/>
      <c r="AU26" s="279"/>
      <c r="AV26" s="279"/>
      <c r="AW26" s="279"/>
      <c r="AX26" s="279"/>
      <c r="AY26" s="279"/>
      <c r="AZ26" s="279"/>
      <c r="BA26" s="279"/>
      <c r="BB26" s="279"/>
      <c r="BC26" s="279"/>
    </row>
    <row r="27" spans="1:55" s="44" customFormat="1" ht="16.5" customHeight="1">
      <c r="A27" s="277"/>
      <c r="B27" s="533"/>
      <c r="C27" s="568"/>
      <c r="D27" s="433">
        <v>19</v>
      </c>
      <c r="E27" s="558" t="s">
        <v>29</v>
      </c>
      <c r="F27" s="558"/>
      <c r="G27" s="558"/>
      <c r="H27" s="558"/>
      <c r="I27" s="558"/>
      <c r="J27" s="558"/>
      <c r="K27" s="558"/>
      <c r="L27" s="558"/>
      <c r="M27" s="558"/>
      <c r="N27" s="432">
        <v>750</v>
      </c>
      <c r="O27" s="536"/>
      <c r="P27" s="536"/>
      <c r="Q27" s="536"/>
      <c r="R27" s="536"/>
      <c r="S27" s="536"/>
      <c r="T27" s="558" t="s">
        <v>30</v>
      </c>
      <c r="U27" s="558"/>
      <c r="V27" s="558"/>
      <c r="W27" s="558"/>
      <c r="X27" s="558"/>
      <c r="Y27" s="558"/>
      <c r="Z27" s="432">
        <v>740</v>
      </c>
      <c r="AA27" s="577"/>
      <c r="AB27" s="578"/>
      <c r="AC27" s="578"/>
      <c r="AD27" s="578"/>
      <c r="AE27" s="579"/>
      <c r="AF27" s="432">
        <v>751</v>
      </c>
      <c r="AG27" s="544"/>
      <c r="AH27" s="545"/>
      <c r="AI27" s="281" t="s">
        <v>26</v>
      </c>
      <c r="AJ27" s="282"/>
      <c r="AK27" s="282"/>
      <c r="AL27" s="283"/>
      <c r="AM27" s="279"/>
      <c r="AN27" s="279"/>
      <c r="AO27" s="279"/>
      <c r="AP27" s="279"/>
      <c r="AQ27" s="279"/>
      <c r="AR27" s="279"/>
      <c r="AS27" s="279"/>
      <c r="AT27" s="279"/>
      <c r="AU27" s="279"/>
      <c r="AV27" s="279"/>
      <c r="AW27" s="279"/>
      <c r="AX27" s="279"/>
      <c r="AY27" s="279"/>
      <c r="AZ27" s="279"/>
      <c r="BA27" s="279"/>
      <c r="BB27" s="279"/>
      <c r="BC27" s="279"/>
    </row>
    <row r="28" spans="1:55" s="44" customFormat="1" ht="16.5" customHeight="1">
      <c r="A28" s="277"/>
      <c r="B28" s="533"/>
      <c r="C28" s="568"/>
      <c r="D28" s="433">
        <v>20</v>
      </c>
      <c r="E28" s="558" t="s">
        <v>31</v>
      </c>
      <c r="F28" s="558"/>
      <c r="G28" s="558"/>
      <c r="H28" s="558"/>
      <c r="I28" s="558"/>
      <c r="J28" s="558"/>
      <c r="K28" s="558"/>
      <c r="L28" s="558"/>
      <c r="M28" s="558"/>
      <c r="N28" s="432">
        <v>822</v>
      </c>
      <c r="O28" s="536"/>
      <c r="P28" s="536"/>
      <c r="Q28" s="536"/>
      <c r="R28" s="536"/>
      <c r="S28" s="536"/>
      <c r="T28" s="558" t="s">
        <v>32</v>
      </c>
      <c r="U28" s="558"/>
      <c r="V28" s="558"/>
      <c r="W28" s="558"/>
      <c r="X28" s="558"/>
      <c r="Y28" s="558"/>
      <c r="Z28" s="432">
        <v>765</v>
      </c>
      <c r="AA28" s="577"/>
      <c r="AB28" s="578"/>
      <c r="AC28" s="578"/>
      <c r="AD28" s="578"/>
      <c r="AE28" s="579"/>
      <c r="AF28" s="432">
        <v>766</v>
      </c>
      <c r="AG28" s="544"/>
      <c r="AH28" s="545"/>
      <c r="AI28" s="281" t="s">
        <v>26</v>
      </c>
      <c r="AJ28" s="282"/>
      <c r="AK28" s="282"/>
      <c r="AL28" s="283"/>
      <c r="AM28" s="279"/>
      <c r="AN28" s="279"/>
      <c r="AO28" s="279"/>
      <c r="AP28" s="279"/>
      <c r="AQ28" s="279"/>
      <c r="AR28" s="279"/>
      <c r="AS28" s="279"/>
      <c r="AT28" s="279"/>
      <c r="AU28" s="279"/>
      <c r="AV28" s="279"/>
      <c r="AW28" s="279"/>
      <c r="AX28" s="279"/>
      <c r="AY28" s="279"/>
      <c r="AZ28" s="279"/>
      <c r="BA28" s="279"/>
      <c r="BB28" s="279"/>
      <c r="BC28" s="279"/>
    </row>
    <row r="29" spans="1:55" s="44" customFormat="1" ht="16.5" customHeight="1">
      <c r="A29" s="277"/>
      <c r="B29" s="533"/>
      <c r="C29" s="286"/>
      <c r="D29" s="433">
        <v>21</v>
      </c>
      <c r="E29" s="569" t="s">
        <v>568</v>
      </c>
      <c r="F29" s="569"/>
      <c r="G29" s="569"/>
      <c r="H29" s="569"/>
      <c r="I29" s="569"/>
      <c r="J29" s="569"/>
      <c r="K29" s="569"/>
      <c r="L29" s="569"/>
      <c r="M29" s="569"/>
      <c r="N29" s="569"/>
      <c r="O29" s="569"/>
      <c r="P29" s="569"/>
      <c r="Q29" s="569"/>
      <c r="R29" s="569"/>
      <c r="S29" s="569"/>
      <c r="T29" s="569"/>
      <c r="U29" s="569"/>
      <c r="V29" s="569"/>
      <c r="W29" s="569"/>
      <c r="X29" s="569"/>
      <c r="Y29" s="569"/>
      <c r="Z29" s="569"/>
      <c r="AA29" s="569"/>
      <c r="AB29" s="569"/>
      <c r="AC29" s="569"/>
      <c r="AD29" s="569"/>
      <c r="AE29" s="569"/>
      <c r="AF29" s="428">
        <v>170</v>
      </c>
      <c r="AG29" s="566">
        <f>+AG25</f>
        <v>0</v>
      </c>
      <c r="AH29" s="567"/>
      <c r="AI29" s="284" t="s">
        <v>27</v>
      </c>
      <c r="AJ29" s="282"/>
      <c r="AK29" s="282"/>
      <c r="AL29" s="285"/>
      <c r="AM29" s="279"/>
      <c r="AN29" s="279"/>
      <c r="AO29" s="279"/>
      <c r="AP29" s="279"/>
      <c r="AQ29" s="279"/>
      <c r="AR29" s="279"/>
      <c r="AS29" s="279"/>
      <c r="AT29" s="279"/>
      <c r="AU29" s="279"/>
      <c r="AV29" s="279"/>
      <c r="AW29" s="279"/>
      <c r="AX29" s="279"/>
      <c r="AY29" s="279"/>
      <c r="AZ29" s="279"/>
      <c r="BA29" s="279"/>
      <c r="BB29" s="279"/>
      <c r="BC29" s="279"/>
    </row>
    <row r="30" spans="1:55" s="44" customFormat="1">
      <c r="A30" s="277"/>
      <c r="B30" s="570" t="s">
        <v>33</v>
      </c>
      <c r="C30" s="571"/>
      <c r="D30" s="433">
        <v>22</v>
      </c>
      <c r="E30" s="560" t="s">
        <v>34</v>
      </c>
      <c r="F30" s="560"/>
      <c r="G30" s="560"/>
      <c r="H30" s="560"/>
      <c r="I30" s="560"/>
      <c r="J30" s="560"/>
      <c r="K30" s="560"/>
      <c r="L30" s="560"/>
      <c r="M30" s="560"/>
      <c r="N30" s="560"/>
      <c r="O30" s="560"/>
      <c r="P30" s="560"/>
      <c r="Q30" s="560"/>
      <c r="R30" s="560"/>
      <c r="S30" s="560"/>
      <c r="T30" s="560"/>
      <c r="U30" s="560"/>
      <c r="V30" s="560"/>
      <c r="W30" s="560"/>
      <c r="X30" s="560"/>
      <c r="Y30" s="560"/>
      <c r="Z30" s="560"/>
      <c r="AA30" s="560"/>
      <c r="AB30" s="560"/>
      <c r="AC30" s="560"/>
      <c r="AD30" s="560"/>
      <c r="AE30" s="560"/>
      <c r="AF30" s="432">
        <v>157</v>
      </c>
      <c r="AG30" s="574"/>
      <c r="AH30" s="574"/>
      <c r="AI30" s="281" t="s">
        <v>9</v>
      </c>
      <c r="AJ30" s="581"/>
      <c r="AK30" s="581"/>
      <c r="AL30" s="287"/>
      <c r="AM30" s="279"/>
      <c r="AN30" s="279"/>
      <c r="AO30" s="279"/>
      <c r="AP30" s="279"/>
      <c r="AQ30" s="279"/>
      <c r="AR30" s="279"/>
      <c r="AS30" s="279"/>
      <c r="AT30" s="279"/>
      <c r="AU30" s="279"/>
      <c r="AV30" s="279"/>
      <c r="AW30" s="279"/>
      <c r="AX30" s="279"/>
      <c r="AY30" s="279"/>
      <c r="AZ30" s="279"/>
      <c r="BA30" s="279"/>
      <c r="BB30" s="279"/>
      <c r="BC30" s="279"/>
    </row>
    <row r="31" spans="1:55" s="44" customFormat="1">
      <c r="A31" s="277"/>
      <c r="B31" s="570"/>
      <c r="C31" s="572"/>
      <c r="D31" s="433">
        <f>+D30+1</f>
        <v>23</v>
      </c>
      <c r="E31" s="560" t="s">
        <v>35</v>
      </c>
      <c r="F31" s="560"/>
      <c r="G31" s="560"/>
      <c r="H31" s="560"/>
      <c r="I31" s="560"/>
      <c r="J31" s="560"/>
      <c r="K31" s="560"/>
      <c r="L31" s="560"/>
      <c r="M31" s="560"/>
      <c r="N31" s="560"/>
      <c r="O31" s="560"/>
      <c r="P31" s="560"/>
      <c r="Q31" s="560"/>
      <c r="R31" s="560"/>
      <c r="S31" s="560"/>
      <c r="T31" s="560"/>
      <c r="U31" s="560"/>
      <c r="V31" s="560"/>
      <c r="W31" s="560"/>
      <c r="X31" s="560"/>
      <c r="Y31" s="560"/>
      <c r="Z31" s="560"/>
      <c r="AA31" s="560"/>
      <c r="AB31" s="560"/>
      <c r="AC31" s="560"/>
      <c r="AD31" s="560"/>
      <c r="AE31" s="560"/>
      <c r="AF31" s="432">
        <v>1017</v>
      </c>
      <c r="AG31" s="536"/>
      <c r="AH31" s="536"/>
      <c r="AI31" s="281" t="s">
        <v>9</v>
      </c>
      <c r="AJ31" s="288"/>
      <c r="AK31" s="287"/>
      <c r="AL31" s="287"/>
      <c r="AM31" s="279"/>
      <c r="AN31" s="279"/>
      <c r="AO31" s="279"/>
      <c r="AP31" s="279"/>
      <c r="AQ31" s="279"/>
      <c r="AR31" s="279"/>
      <c r="AS31" s="279"/>
      <c r="AT31" s="279"/>
      <c r="AU31" s="279"/>
      <c r="AV31" s="279"/>
      <c r="AW31" s="279"/>
      <c r="AX31" s="279"/>
      <c r="AY31" s="279"/>
      <c r="AZ31" s="279"/>
      <c r="BA31" s="279"/>
      <c r="BB31" s="279"/>
      <c r="BC31" s="279"/>
    </row>
    <row r="32" spans="1:55" s="44" customFormat="1">
      <c r="A32" s="277"/>
      <c r="B32" s="570"/>
      <c r="C32" s="572"/>
      <c r="D32" s="433">
        <f t="shared" ref="D32:D75" si="0">+D31+1</f>
        <v>24</v>
      </c>
      <c r="E32" s="560" t="s">
        <v>36</v>
      </c>
      <c r="F32" s="560"/>
      <c r="G32" s="560"/>
      <c r="H32" s="560"/>
      <c r="I32" s="560"/>
      <c r="J32" s="560"/>
      <c r="K32" s="560"/>
      <c r="L32" s="560"/>
      <c r="M32" s="560"/>
      <c r="N32" s="560"/>
      <c r="O32" s="560"/>
      <c r="P32" s="560"/>
      <c r="Q32" s="560"/>
      <c r="R32" s="560"/>
      <c r="S32" s="560"/>
      <c r="T32" s="560"/>
      <c r="U32" s="560"/>
      <c r="V32" s="560"/>
      <c r="W32" s="560"/>
      <c r="X32" s="560"/>
      <c r="Y32" s="560"/>
      <c r="Z32" s="560"/>
      <c r="AA32" s="560"/>
      <c r="AB32" s="560"/>
      <c r="AC32" s="560"/>
      <c r="AD32" s="560"/>
      <c r="AE32" s="560"/>
      <c r="AF32" s="432">
        <v>1033</v>
      </c>
      <c r="AG32" s="536"/>
      <c r="AH32" s="536"/>
      <c r="AI32" s="281" t="s">
        <v>9</v>
      </c>
      <c r="AJ32" s="288"/>
      <c r="AK32" s="287"/>
      <c r="AL32" s="287"/>
      <c r="AM32" s="279"/>
      <c r="AN32" s="279"/>
      <c r="AO32" s="279"/>
      <c r="AP32" s="279"/>
      <c r="AQ32" s="279"/>
      <c r="AR32" s="279"/>
      <c r="AS32" s="279"/>
      <c r="AT32" s="279"/>
      <c r="AU32" s="279"/>
      <c r="AV32" s="279"/>
      <c r="AW32" s="279"/>
      <c r="AX32" s="279"/>
      <c r="AY32" s="279"/>
      <c r="AZ32" s="279"/>
      <c r="BA32" s="279"/>
      <c r="BB32" s="279"/>
      <c r="BC32" s="279"/>
    </row>
    <row r="33" spans="1:55" s="44" customFormat="1">
      <c r="A33" s="277"/>
      <c r="B33" s="570"/>
      <c r="C33" s="572"/>
      <c r="D33" s="433">
        <f t="shared" si="0"/>
        <v>25</v>
      </c>
      <c r="E33" s="560" t="s">
        <v>37</v>
      </c>
      <c r="F33" s="560"/>
      <c r="G33" s="560"/>
      <c r="H33" s="560"/>
      <c r="I33" s="560"/>
      <c r="J33" s="560"/>
      <c r="K33" s="560"/>
      <c r="L33" s="560"/>
      <c r="M33" s="560"/>
      <c r="N33" s="560"/>
      <c r="O33" s="560"/>
      <c r="P33" s="560"/>
      <c r="Q33" s="560"/>
      <c r="R33" s="560"/>
      <c r="S33" s="560"/>
      <c r="T33" s="560"/>
      <c r="U33" s="560"/>
      <c r="V33" s="560"/>
      <c r="W33" s="560"/>
      <c r="X33" s="560"/>
      <c r="Y33" s="560"/>
      <c r="Z33" s="560"/>
      <c r="AA33" s="560"/>
      <c r="AB33" s="560"/>
      <c r="AC33" s="560"/>
      <c r="AD33" s="560"/>
      <c r="AE33" s="560"/>
      <c r="AF33" s="432">
        <v>201</v>
      </c>
      <c r="AG33" s="536"/>
      <c r="AH33" s="536"/>
      <c r="AI33" s="281" t="s">
        <v>9</v>
      </c>
      <c r="AJ33" s="288"/>
      <c r="AK33" s="287"/>
      <c r="AL33" s="287"/>
      <c r="AM33" s="279"/>
      <c r="AN33" s="279"/>
      <c r="AO33" s="279"/>
      <c r="AP33" s="279"/>
      <c r="AQ33" s="279"/>
      <c r="AR33" s="279"/>
      <c r="AS33" s="279"/>
      <c r="AT33" s="279"/>
      <c r="AU33" s="279"/>
      <c r="AV33" s="279"/>
      <c r="AW33" s="279"/>
      <c r="AX33" s="279"/>
      <c r="AY33" s="279"/>
      <c r="AZ33" s="279"/>
      <c r="BA33" s="279"/>
      <c r="BB33" s="279"/>
      <c r="BC33" s="279"/>
    </row>
    <row r="34" spans="1:55" s="44" customFormat="1">
      <c r="A34" s="277"/>
      <c r="B34" s="570"/>
      <c r="C34" s="572"/>
      <c r="D34" s="433">
        <f t="shared" si="0"/>
        <v>26</v>
      </c>
      <c r="E34" s="560" t="s">
        <v>38</v>
      </c>
      <c r="F34" s="560"/>
      <c r="G34" s="560"/>
      <c r="H34" s="560"/>
      <c r="I34" s="560"/>
      <c r="J34" s="560"/>
      <c r="K34" s="560"/>
      <c r="L34" s="560"/>
      <c r="M34" s="560"/>
      <c r="N34" s="560"/>
      <c r="O34" s="560"/>
      <c r="P34" s="560"/>
      <c r="Q34" s="560"/>
      <c r="R34" s="560"/>
      <c r="S34" s="560"/>
      <c r="T34" s="560"/>
      <c r="U34" s="560"/>
      <c r="V34" s="560"/>
      <c r="W34" s="560"/>
      <c r="X34" s="560"/>
      <c r="Y34" s="560"/>
      <c r="Z34" s="560"/>
      <c r="AA34" s="560"/>
      <c r="AB34" s="560"/>
      <c r="AC34" s="560"/>
      <c r="AD34" s="560"/>
      <c r="AE34" s="560"/>
      <c r="AF34" s="432">
        <v>1035</v>
      </c>
      <c r="AG34" s="536"/>
      <c r="AH34" s="536"/>
      <c r="AI34" s="281" t="s">
        <v>9</v>
      </c>
      <c r="AJ34" s="288"/>
      <c r="AK34" s="287"/>
      <c r="AL34" s="287"/>
      <c r="AM34" s="279"/>
      <c r="AN34" s="279"/>
      <c r="AO34" s="279"/>
      <c r="AP34" s="279"/>
      <c r="AQ34" s="279"/>
      <c r="AR34" s="279"/>
      <c r="AS34" s="279"/>
      <c r="AT34" s="279"/>
      <c r="AU34" s="279"/>
      <c r="AV34" s="279"/>
      <c r="AW34" s="279"/>
      <c r="AX34" s="279"/>
      <c r="AY34" s="279"/>
      <c r="AZ34" s="279"/>
      <c r="BA34" s="279"/>
      <c r="BB34" s="279"/>
      <c r="BC34" s="279"/>
    </row>
    <row r="35" spans="1:55" s="44" customFormat="1">
      <c r="A35" s="277"/>
      <c r="B35" s="570"/>
      <c r="C35" s="572"/>
      <c r="D35" s="433">
        <f t="shared" si="0"/>
        <v>27</v>
      </c>
      <c r="E35" s="558" t="s">
        <v>569</v>
      </c>
      <c r="F35" s="560"/>
      <c r="G35" s="560"/>
      <c r="H35" s="560"/>
      <c r="I35" s="560"/>
      <c r="J35" s="560"/>
      <c r="K35" s="560"/>
      <c r="L35" s="560"/>
      <c r="M35" s="560"/>
      <c r="N35" s="560"/>
      <c r="O35" s="560"/>
      <c r="P35" s="560"/>
      <c r="Q35" s="560"/>
      <c r="R35" s="560"/>
      <c r="S35" s="560"/>
      <c r="T35" s="560"/>
      <c r="U35" s="560"/>
      <c r="V35" s="560"/>
      <c r="W35" s="560"/>
      <c r="X35" s="560"/>
      <c r="Y35" s="560"/>
      <c r="Z35" s="560"/>
      <c r="AA35" s="560"/>
      <c r="AB35" s="560"/>
      <c r="AC35" s="560"/>
      <c r="AD35" s="560"/>
      <c r="AE35" s="560"/>
      <c r="AF35" s="432">
        <v>910</v>
      </c>
      <c r="AG35" s="575"/>
      <c r="AH35" s="576"/>
      <c r="AI35" s="281" t="s">
        <v>9</v>
      </c>
      <c r="AJ35" s="288"/>
      <c r="AK35" s="287"/>
      <c r="AL35" s="287"/>
      <c r="AM35" s="279"/>
      <c r="AN35" s="279"/>
      <c r="AO35" s="279"/>
      <c r="AP35" s="279"/>
      <c r="AQ35" s="279"/>
      <c r="AR35" s="279"/>
      <c r="AS35" s="279"/>
      <c r="AT35" s="279"/>
      <c r="AU35" s="279"/>
      <c r="AV35" s="279"/>
      <c r="AW35" s="279"/>
      <c r="AX35" s="279"/>
      <c r="AY35" s="279"/>
      <c r="AZ35" s="279"/>
      <c r="BA35" s="279"/>
      <c r="BB35" s="279"/>
      <c r="BC35" s="279"/>
    </row>
    <row r="36" spans="1:55" s="44" customFormat="1">
      <c r="A36" s="277"/>
      <c r="B36" s="570"/>
      <c r="C36" s="572"/>
      <c r="D36" s="433">
        <v>28</v>
      </c>
      <c r="E36" s="558" t="s">
        <v>570</v>
      </c>
      <c r="F36" s="560"/>
      <c r="G36" s="560"/>
      <c r="H36" s="560"/>
      <c r="I36" s="560"/>
      <c r="J36" s="560"/>
      <c r="K36" s="560"/>
      <c r="L36" s="560"/>
      <c r="M36" s="560"/>
      <c r="N36" s="560"/>
      <c r="O36" s="560"/>
      <c r="P36" s="560"/>
      <c r="Q36" s="560"/>
      <c r="R36" s="560"/>
      <c r="S36" s="560"/>
      <c r="T36" s="560"/>
      <c r="U36" s="560"/>
      <c r="V36" s="560"/>
      <c r="W36" s="560"/>
      <c r="X36" s="560"/>
      <c r="Y36" s="560"/>
      <c r="Z36" s="560"/>
      <c r="AA36" s="560"/>
      <c r="AB36" s="560"/>
      <c r="AC36" s="560"/>
      <c r="AD36" s="560"/>
      <c r="AE36" s="560"/>
      <c r="AF36" s="432">
        <v>1036</v>
      </c>
      <c r="AG36" s="575"/>
      <c r="AH36" s="576"/>
      <c r="AI36" s="281" t="s">
        <v>26</v>
      </c>
      <c r="AJ36" s="288"/>
      <c r="AK36" s="287"/>
      <c r="AL36" s="287"/>
      <c r="AM36" s="279"/>
      <c r="AN36" s="279"/>
      <c r="AO36" s="279"/>
      <c r="AP36" s="279"/>
      <c r="AQ36" s="279"/>
      <c r="AR36" s="279"/>
      <c r="AS36" s="279"/>
      <c r="AT36" s="279"/>
      <c r="AU36" s="279"/>
      <c r="AV36" s="279"/>
      <c r="AW36" s="279"/>
      <c r="AX36" s="279"/>
      <c r="AY36" s="279"/>
      <c r="AZ36" s="279"/>
      <c r="BA36" s="279"/>
      <c r="BB36" s="279"/>
      <c r="BC36" s="279"/>
    </row>
    <row r="37" spans="1:55" s="44" customFormat="1">
      <c r="A37" s="277"/>
      <c r="B37" s="570"/>
      <c r="C37" s="572"/>
      <c r="D37" s="433">
        <f>+D36+1</f>
        <v>29</v>
      </c>
      <c r="E37" s="580" t="s">
        <v>571</v>
      </c>
      <c r="F37" s="580"/>
      <c r="G37" s="580"/>
      <c r="H37" s="580"/>
      <c r="I37" s="580"/>
      <c r="J37" s="580"/>
      <c r="K37" s="580"/>
      <c r="L37" s="580"/>
      <c r="M37" s="580"/>
      <c r="N37" s="580"/>
      <c r="O37" s="580"/>
      <c r="P37" s="580"/>
      <c r="Q37" s="580"/>
      <c r="R37" s="580"/>
      <c r="S37" s="580"/>
      <c r="T37" s="580"/>
      <c r="U37" s="580"/>
      <c r="V37" s="580"/>
      <c r="W37" s="580"/>
      <c r="X37" s="580"/>
      <c r="Y37" s="580"/>
      <c r="Z37" s="580"/>
      <c r="AA37" s="580"/>
      <c r="AB37" s="580"/>
      <c r="AC37" s="580"/>
      <c r="AD37" s="580"/>
      <c r="AE37" s="580"/>
      <c r="AF37" s="432">
        <v>1101</v>
      </c>
      <c r="AG37" s="575"/>
      <c r="AH37" s="576"/>
      <c r="AI37" s="281" t="s">
        <v>26</v>
      </c>
      <c r="AJ37" s="288"/>
      <c r="AK37" s="287"/>
      <c r="AL37" s="287"/>
      <c r="AM37" s="279"/>
      <c r="AN37" s="279"/>
      <c r="AO37" s="279"/>
      <c r="AP37" s="279"/>
      <c r="AQ37" s="279"/>
      <c r="AR37" s="279"/>
      <c r="AS37" s="279"/>
      <c r="AT37" s="279"/>
      <c r="AU37" s="279"/>
      <c r="AV37" s="279"/>
      <c r="AW37" s="279"/>
      <c r="AX37" s="279"/>
      <c r="AY37" s="279"/>
      <c r="AZ37" s="279"/>
      <c r="BA37" s="279"/>
      <c r="BB37" s="279"/>
      <c r="BC37" s="279"/>
    </row>
    <row r="38" spans="1:55" s="44" customFormat="1">
      <c r="A38" s="277"/>
      <c r="B38" s="570"/>
      <c r="C38" s="572"/>
      <c r="D38" s="433">
        <f t="shared" si="0"/>
        <v>30</v>
      </c>
      <c r="E38" s="560" t="s">
        <v>39</v>
      </c>
      <c r="F38" s="560"/>
      <c r="G38" s="560"/>
      <c r="H38" s="560"/>
      <c r="I38" s="560"/>
      <c r="J38" s="560"/>
      <c r="K38" s="560"/>
      <c r="L38" s="560"/>
      <c r="M38" s="560"/>
      <c r="N38" s="560"/>
      <c r="O38" s="560"/>
      <c r="P38" s="560"/>
      <c r="Q38" s="560"/>
      <c r="R38" s="560"/>
      <c r="S38" s="560"/>
      <c r="T38" s="560"/>
      <c r="U38" s="560"/>
      <c r="V38" s="560"/>
      <c r="W38" s="560"/>
      <c r="X38" s="560"/>
      <c r="Y38" s="560"/>
      <c r="Z38" s="560"/>
      <c r="AA38" s="560"/>
      <c r="AB38" s="560"/>
      <c r="AC38" s="560"/>
      <c r="AD38" s="560"/>
      <c r="AE38" s="560"/>
      <c r="AF38" s="432">
        <v>135</v>
      </c>
      <c r="AG38" s="575"/>
      <c r="AH38" s="576"/>
      <c r="AI38" s="281" t="s">
        <v>26</v>
      </c>
      <c r="AJ38" s="288"/>
      <c r="AK38" s="287"/>
      <c r="AL38" s="287"/>
      <c r="AM38" s="279"/>
      <c r="AN38" s="279"/>
      <c r="AO38" s="279"/>
      <c r="AP38" s="279"/>
      <c r="AQ38" s="279"/>
      <c r="AR38" s="279"/>
      <c r="AS38" s="279"/>
      <c r="AT38" s="279"/>
      <c r="AU38" s="279"/>
      <c r="AV38" s="279"/>
      <c r="AW38" s="279"/>
      <c r="AX38" s="279"/>
      <c r="AY38" s="279"/>
      <c r="AZ38" s="279"/>
      <c r="BA38" s="279"/>
      <c r="BB38" s="279"/>
      <c r="BC38" s="279"/>
    </row>
    <row r="39" spans="1:55" s="44" customFormat="1">
      <c r="A39" s="277"/>
      <c r="B39" s="570"/>
      <c r="C39" s="572"/>
      <c r="D39" s="433">
        <f t="shared" si="0"/>
        <v>31</v>
      </c>
      <c r="E39" s="560" t="s">
        <v>572</v>
      </c>
      <c r="F39" s="560"/>
      <c r="G39" s="560"/>
      <c r="H39" s="560"/>
      <c r="I39" s="560"/>
      <c r="J39" s="560"/>
      <c r="K39" s="560"/>
      <c r="L39" s="560"/>
      <c r="M39" s="560"/>
      <c r="N39" s="560"/>
      <c r="O39" s="560"/>
      <c r="P39" s="560"/>
      <c r="Q39" s="560"/>
      <c r="R39" s="560"/>
      <c r="S39" s="560"/>
      <c r="T39" s="560"/>
      <c r="U39" s="560"/>
      <c r="V39" s="560"/>
      <c r="W39" s="560"/>
      <c r="X39" s="560"/>
      <c r="Y39" s="560"/>
      <c r="Z39" s="560"/>
      <c r="AA39" s="560"/>
      <c r="AB39" s="560"/>
      <c r="AC39" s="560"/>
      <c r="AD39" s="560"/>
      <c r="AE39" s="560"/>
      <c r="AF39" s="432">
        <v>136</v>
      </c>
      <c r="AG39" s="575"/>
      <c r="AH39" s="576"/>
      <c r="AI39" s="281" t="s">
        <v>26</v>
      </c>
      <c r="AJ39" s="288"/>
      <c r="AK39" s="287"/>
      <c r="AL39" s="287"/>
      <c r="AM39" s="279"/>
      <c r="AN39" s="279"/>
      <c r="AO39" s="279"/>
      <c r="AP39" s="279"/>
      <c r="AQ39" s="279"/>
      <c r="AR39" s="279"/>
      <c r="AS39" s="279"/>
      <c r="AT39" s="279"/>
      <c r="AU39" s="279"/>
      <c r="AV39" s="279"/>
      <c r="AW39" s="279"/>
      <c r="AX39" s="279"/>
      <c r="AY39" s="279"/>
      <c r="AZ39" s="279"/>
      <c r="BA39" s="279"/>
      <c r="BB39" s="279"/>
      <c r="BC39" s="279"/>
    </row>
    <row r="40" spans="1:55" s="44" customFormat="1">
      <c r="A40" s="277"/>
      <c r="B40" s="570"/>
      <c r="C40" s="572"/>
      <c r="D40" s="433">
        <f t="shared" si="0"/>
        <v>32</v>
      </c>
      <c r="E40" s="560" t="s">
        <v>40</v>
      </c>
      <c r="F40" s="560"/>
      <c r="G40" s="560"/>
      <c r="H40" s="560"/>
      <c r="I40" s="560"/>
      <c r="J40" s="560"/>
      <c r="K40" s="560"/>
      <c r="L40" s="560"/>
      <c r="M40" s="560"/>
      <c r="N40" s="560"/>
      <c r="O40" s="560"/>
      <c r="P40" s="560"/>
      <c r="Q40" s="560"/>
      <c r="R40" s="560"/>
      <c r="S40" s="560"/>
      <c r="T40" s="560"/>
      <c r="U40" s="560"/>
      <c r="V40" s="560"/>
      <c r="W40" s="560"/>
      <c r="X40" s="560"/>
      <c r="Y40" s="560"/>
      <c r="Z40" s="560"/>
      <c r="AA40" s="560"/>
      <c r="AB40" s="560"/>
      <c r="AC40" s="560"/>
      <c r="AD40" s="560"/>
      <c r="AE40" s="560"/>
      <c r="AF40" s="432">
        <v>176</v>
      </c>
      <c r="AG40" s="575"/>
      <c r="AH40" s="576"/>
      <c r="AI40" s="281" t="s">
        <v>26</v>
      </c>
      <c r="AJ40" s="288"/>
      <c r="AK40" s="287"/>
      <c r="AL40" s="287"/>
      <c r="AM40" s="279"/>
      <c r="AN40" s="279"/>
      <c r="AO40" s="279"/>
      <c r="AP40" s="279"/>
      <c r="AQ40" s="279"/>
      <c r="AR40" s="279"/>
      <c r="AS40" s="279"/>
      <c r="AT40" s="279"/>
      <c r="AU40" s="279"/>
      <c r="AV40" s="279"/>
      <c r="AW40" s="279"/>
      <c r="AX40" s="279"/>
      <c r="AY40" s="279"/>
      <c r="AZ40" s="279"/>
      <c r="BA40" s="279"/>
      <c r="BB40" s="279"/>
      <c r="BC40" s="279"/>
    </row>
    <row r="41" spans="1:55" s="44" customFormat="1">
      <c r="A41" s="277"/>
      <c r="B41" s="570"/>
      <c r="C41" s="572"/>
      <c r="D41" s="433">
        <f t="shared" si="0"/>
        <v>33</v>
      </c>
      <c r="E41" s="560" t="s">
        <v>41</v>
      </c>
      <c r="F41" s="560"/>
      <c r="G41" s="560"/>
      <c r="H41" s="560"/>
      <c r="I41" s="560"/>
      <c r="J41" s="560"/>
      <c r="K41" s="560"/>
      <c r="L41" s="560"/>
      <c r="M41" s="560"/>
      <c r="N41" s="560"/>
      <c r="O41" s="560"/>
      <c r="P41" s="560"/>
      <c r="Q41" s="560"/>
      <c r="R41" s="560"/>
      <c r="S41" s="560"/>
      <c r="T41" s="560"/>
      <c r="U41" s="560"/>
      <c r="V41" s="560"/>
      <c r="W41" s="560"/>
      <c r="X41" s="560"/>
      <c r="Y41" s="560"/>
      <c r="Z41" s="560"/>
      <c r="AA41" s="560"/>
      <c r="AB41" s="560"/>
      <c r="AC41" s="560"/>
      <c r="AD41" s="560"/>
      <c r="AE41" s="560"/>
      <c r="AF41" s="432">
        <v>752</v>
      </c>
      <c r="AG41" s="575"/>
      <c r="AH41" s="576"/>
      <c r="AI41" s="281" t="s">
        <v>26</v>
      </c>
      <c r="AJ41" s="288"/>
      <c r="AK41" s="287"/>
      <c r="AL41" s="287"/>
      <c r="AM41" s="279"/>
      <c r="AN41" s="279"/>
      <c r="AO41" s="279"/>
      <c r="AP41" s="279"/>
      <c r="AQ41" s="279"/>
      <c r="AR41" s="279"/>
      <c r="AS41" s="279"/>
      <c r="AT41" s="279"/>
      <c r="AU41" s="279"/>
      <c r="AV41" s="279"/>
      <c r="AW41" s="279"/>
      <c r="AX41" s="279"/>
      <c r="AY41" s="279"/>
      <c r="AZ41" s="279"/>
      <c r="BA41" s="279"/>
      <c r="BB41" s="279"/>
      <c r="BC41" s="279"/>
    </row>
    <row r="42" spans="1:55" s="44" customFormat="1">
      <c r="A42" s="277"/>
      <c r="B42" s="570"/>
      <c r="C42" s="572"/>
      <c r="D42" s="433">
        <f t="shared" si="0"/>
        <v>34</v>
      </c>
      <c r="E42" s="560" t="s">
        <v>42</v>
      </c>
      <c r="F42" s="560"/>
      <c r="G42" s="560"/>
      <c r="H42" s="560"/>
      <c r="I42" s="560"/>
      <c r="J42" s="560"/>
      <c r="K42" s="560"/>
      <c r="L42" s="560"/>
      <c r="M42" s="560"/>
      <c r="N42" s="560"/>
      <c r="O42" s="560"/>
      <c r="P42" s="560"/>
      <c r="Q42" s="560"/>
      <c r="R42" s="560"/>
      <c r="S42" s="560"/>
      <c r="T42" s="560"/>
      <c r="U42" s="560"/>
      <c r="V42" s="560"/>
      <c r="W42" s="560"/>
      <c r="X42" s="560"/>
      <c r="Y42" s="560"/>
      <c r="Z42" s="560"/>
      <c r="AA42" s="560"/>
      <c r="AB42" s="560"/>
      <c r="AC42" s="560"/>
      <c r="AD42" s="560"/>
      <c r="AE42" s="560"/>
      <c r="AF42" s="432">
        <v>608</v>
      </c>
      <c r="AG42" s="575"/>
      <c r="AH42" s="576"/>
      <c r="AI42" s="281" t="s">
        <v>26</v>
      </c>
      <c r="AJ42" s="288"/>
      <c r="AK42" s="287"/>
      <c r="AL42" s="287"/>
      <c r="AM42" s="279"/>
      <c r="AN42" s="279"/>
      <c r="AO42" s="279"/>
      <c r="AP42" s="279"/>
      <c r="AQ42" s="279"/>
      <c r="AR42" s="279"/>
      <c r="AS42" s="279"/>
      <c r="AT42" s="279"/>
      <c r="AU42" s="279"/>
      <c r="AV42" s="279"/>
      <c r="AW42" s="279"/>
      <c r="AX42" s="279"/>
      <c r="AY42" s="279"/>
      <c r="AZ42" s="279"/>
      <c r="BA42" s="279"/>
      <c r="BB42" s="279"/>
      <c r="BC42" s="279"/>
    </row>
    <row r="43" spans="1:55" s="44" customFormat="1" ht="16.350000000000001" customHeight="1">
      <c r="A43" s="277"/>
      <c r="B43" s="570"/>
      <c r="C43" s="572"/>
      <c r="D43" s="433">
        <f t="shared" si="0"/>
        <v>35</v>
      </c>
      <c r="E43" s="558" t="s">
        <v>43</v>
      </c>
      <c r="F43" s="558"/>
      <c r="G43" s="558"/>
      <c r="H43" s="558"/>
      <c r="I43" s="558"/>
      <c r="J43" s="558"/>
      <c r="K43" s="558"/>
      <c r="L43" s="558"/>
      <c r="M43" s="558"/>
      <c r="N43" s="558"/>
      <c r="O43" s="558"/>
      <c r="P43" s="558"/>
      <c r="Q43" s="558"/>
      <c r="R43" s="558"/>
      <c r="S43" s="558"/>
      <c r="T43" s="558"/>
      <c r="U43" s="558"/>
      <c r="V43" s="558"/>
      <c r="W43" s="558"/>
      <c r="X43" s="558"/>
      <c r="Y43" s="558"/>
      <c r="Z43" s="558"/>
      <c r="AA43" s="558"/>
      <c r="AB43" s="558"/>
      <c r="AC43" s="558"/>
      <c r="AD43" s="558"/>
      <c r="AE43" s="558"/>
      <c r="AF43" s="432">
        <v>1636</v>
      </c>
      <c r="AG43" s="575"/>
      <c r="AH43" s="576"/>
      <c r="AI43" s="289" t="s">
        <v>26</v>
      </c>
      <c r="AJ43" s="290"/>
      <c r="AK43" s="287"/>
      <c r="AL43" s="287"/>
      <c r="AM43" s="279"/>
      <c r="AN43" s="279"/>
      <c r="AO43" s="279"/>
      <c r="AP43" s="279"/>
      <c r="AQ43" s="279"/>
      <c r="AR43" s="279"/>
      <c r="AS43" s="279"/>
      <c r="AT43" s="279"/>
      <c r="AU43" s="279"/>
      <c r="AV43" s="279"/>
      <c r="AW43" s="279"/>
      <c r="AX43" s="279"/>
      <c r="AY43" s="279"/>
      <c r="AZ43" s="279"/>
      <c r="BA43" s="279"/>
      <c r="BB43" s="279"/>
      <c r="BC43" s="279"/>
    </row>
    <row r="44" spans="1:55" s="44" customFormat="1">
      <c r="A44" s="277"/>
      <c r="B44" s="570"/>
      <c r="C44" s="572"/>
      <c r="D44" s="433">
        <f t="shared" si="0"/>
        <v>36</v>
      </c>
      <c r="E44" s="560" t="s">
        <v>44</v>
      </c>
      <c r="F44" s="560"/>
      <c r="G44" s="560"/>
      <c r="H44" s="560"/>
      <c r="I44" s="560"/>
      <c r="J44" s="560"/>
      <c r="K44" s="560"/>
      <c r="L44" s="560"/>
      <c r="M44" s="560"/>
      <c r="N44" s="560"/>
      <c r="O44" s="560"/>
      <c r="P44" s="560"/>
      <c r="Q44" s="560"/>
      <c r="R44" s="560"/>
      <c r="S44" s="560"/>
      <c r="T44" s="560"/>
      <c r="U44" s="560"/>
      <c r="V44" s="560"/>
      <c r="W44" s="560"/>
      <c r="X44" s="560"/>
      <c r="Y44" s="560"/>
      <c r="Z44" s="560"/>
      <c r="AA44" s="560"/>
      <c r="AB44" s="560"/>
      <c r="AC44" s="560"/>
      <c r="AD44" s="560"/>
      <c r="AE44" s="560"/>
      <c r="AF44" s="432">
        <v>1637</v>
      </c>
      <c r="AG44" s="575"/>
      <c r="AH44" s="576"/>
      <c r="AI44" s="289" t="s">
        <v>26</v>
      </c>
      <c r="AJ44" s="290"/>
      <c r="AK44" s="287"/>
      <c r="AL44" s="287"/>
      <c r="AM44" s="279"/>
      <c r="AN44" s="279"/>
      <c r="AO44" s="279"/>
      <c r="AP44" s="279"/>
      <c r="AQ44" s="279"/>
      <c r="AR44" s="279"/>
      <c r="AS44" s="279"/>
      <c r="AT44" s="279"/>
      <c r="AU44" s="279"/>
      <c r="AV44" s="279"/>
      <c r="AW44" s="279"/>
      <c r="AX44" s="279"/>
      <c r="AY44" s="279"/>
      <c r="AZ44" s="279"/>
      <c r="BA44" s="279"/>
      <c r="BB44" s="279"/>
      <c r="BC44" s="279"/>
    </row>
    <row r="45" spans="1:55" s="44" customFormat="1">
      <c r="A45" s="277"/>
      <c r="B45" s="570"/>
      <c r="C45" s="572"/>
      <c r="D45" s="433">
        <f t="shared" si="0"/>
        <v>37</v>
      </c>
      <c r="E45" s="560" t="s">
        <v>45</v>
      </c>
      <c r="F45" s="560"/>
      <c r="G45" s="560"/>
      <c r="H45" s="560"/>
      <c r="I45" s="560"/>
      <c r="J45" s="560"/>
      <c r="K45" s="560"/>
      <c r="L45" s="560"/>
      <c r="M45" s="560"/>
      <c r="N45" s="560"/>
      <c r="O45" s="560"/>
      <c r="P45" s="560"/>
      <c r="Q45" s="560"/>
      <c r="R45" s="560"/>
      <c r="S45" s="560"/>
      <c r="T45" s="560"/>
      <c r="U45" s="560"/>
      <c r="V45" s="560"/>
      <c r="W45" s="560"/>
      <c r="X45" s="560"/>
      <c r="Y45" s="560"/>
      <c r="Z45" s="560"/>
      <c r="AA45" s="560"/>
      <c r="AB45" s="560"/>
      <c r="AC45" s="560"/>
      <c r="AD45" s="560"/>
      <c r="AE45" s="560"/>
      <c r="AF45" s="432">
        <v>1638</v>
      </c>
      <c r="AG45" s="575"/>
      <c r="AH45" s="576"/>
      <c r="AI45" s="289" t="s">
        <v>26</v>
      </c>
      <c r="AJ45" s="290"/>
      <c r="AK45" s="287"/>
      <c r="AL45" s="287"/>
      <c r="AM45" s="279"/>
      <c r="AN45" s="279"/>
      <c r="AO45" s="279"/>
      <c r="AP45" s="279"/>
      <c r="AQ45" s="279"/>
      <c r="AR45" s="279"/>
      <c r="AS45" s="279"/>
      <c r="AT45" s="279"/>
      <c r="AU45" s="279"/>
      <c r="AV45" s="279"/>
      <c r="AW45" s="279"/>
      <c r="AX45" s="279"/>
      <c r="AY45" s="279"/>
      <c r="AZ45" s="279"/>
      <c r="BA45" s="279"/>
      <c r="BB45" s="279"/>
      <c r="BC45" s="279"/>
    </row>
    <row r="46" spans="1:55" s="44" customFormat="1">
      <c r="A46" s="277"/>
      <c r="B46" s="570"/>
      <c r="C46" s="572"/>
      <c r="D46" s="433">
        <f t="shared" si="0"/>
        <v>38</v>
      </c>
      <c r="E46" s="560" t="s">
        <v>46</v>
      </c>
      <c r="F46" s="560"/>
      <c r="G46" s="560"/>
      <c r="H46" s="560"/>
      <c r="I46" s="560"/>
      <c r="J46" s="560"/>
      <c r="K46" s="560"/>
      <c r="L46" s="560"/>
      <c r="M46" s="560"/>
      <c r="N46" s="560"/>
      <c r="O46" s="560"/>
      <c r="P46" s="560"/>
      <c r="Q46" s="560"/>
      <c r="R46" s="560"/>
      <c r="S46" s="560"/>
      <c r="T46" s="560"/>
      <c r="U46" s="560"/>
      <c r="V46" s="560"/>
      <c r="W46" s="560"/>
      <c r="X46" s="560"/>
      <c r="Y46" s="560"/>
      <c r="Z46" s="560"/>
      <c r="AA46" s="560"/>
      <c r="AB46" s="560"/>
      <c r="AC46" s="560"/>
      <c r="AD46" s="560"/>
      <c r="AE46" s="560"/>
      <c r="AF46" s="432">
        <v>895</v>
      </c>
      <c r="AG46" s="575"/>
      <c r="AH46" s="576"/>
      <c r="AI46" s="281" t="s">
        <v>26</v>
      </c>
      <c r="AJ46" s="288"/>
      <c r="AK46" s="287"/>
      <c r="AL46" s="287"/>
      <c r="AM46" s="279"/>
      <c r="AN46" s="279"/>
      <c r="AO46" s="279"/>
      <c r="AP46" s="279"/>
      <c r="AQ46" s="279"/>
      <c r="AR46" s="279"/>
      <c r="AS46" s="279"/>
      <c r="AT46" s="279"/>
      <c r="AU46" s="279"/>
      <c r="AV46" s="279"/>
      <c r="AW46" s="279"/>
      <c r="AX46" s="279"/>
      <c r="AY46" s="279"/>
      <c r="AZ46" s="279"/>
      <c r="BA46" s="279"/>
      <c r="BB46" s="279"/>
      <c r="BC46" s="279"/>
    </row>
    <row r="47" spans="1:55" s="44" customFormat="1">
      <c r="A47" s="277"/>
      <c r="B47" s="570"/>
      <c r="C47" s="572"/>
      <c r="D47" s="433">
        <f t="shared" si="0"/>
        <v>39</v>
      </c>
      <c r="E47" s="560" t="s">
        <v>47</v>
      </c>
      <c r="F47" s="560"/>
      <c r="G47" s="560"/>
      <c r="H47" s="560"/>
      <c r="I47" s="560"/>
      <c r="J47" s="560"/>
      <c r="K47" s="560"/>
      <c r="L47" s="560"/>
      <c r="M47" s="560"/>
      <c r="N47" s="560"/>
      <c r="O47" s="560"/>
      <c r="P47" s="560"/>
      <c r="Q47" s="560"/>
      <c r="R47" s="560"/>
      <c r="S47" s="560"/>
      <c r="T47" s="560"/>
      <c r="U47" s="560"/>
      <c r="V47" s="560"/>
      <c r="W47" s="560"/>
      <c r="X47" s="560"/>
      <c r="Y47" s="560"/>
      <c r="Z47" s="560"/>
      <c r="AA47" s="560"/>
      <c r="AB47" s="560"/>
      <c r="AC47" s="560"/>
      <c r="AD47" s="560"/>
      <c r="AE47" s="560"/>
      <c r="AF47" s="432">
        <v>867</v>
      </c>
      <c r="AG47" s="575"/>
      <c r="AH47" s="576"/>
      <c r="AI47" s="281" t="s">
        <v>26</v>
      </c>
      <c r="AJ47" s="288"/>
      <c r="AK47" s="287"/>
      <c r="AL47" s="287"/>
      <c r="AM47" s="279"/>
      <c r="AN47" s="279"/>
      <c r="AO47" s="279"/>
      <c r="AP47" s="279"/>
      <c r="AQ47" s="279"/>
      <c r="AR47" s="279"/>
      <c r="AS47" s="279"/>
      <c r="AT47" s="279"/>
      <c r="AU47" s="279"/>
      <c r="AV47" s="279"/>
      <c r="AW47" s="279"/>
      <c r="AX47" s="279"/>
      <c r="AY47" s="279"/>
      <c r="AZ47" s="279"/>
      <c r="BA47" s="279"/>
      <c r="BB47" s="279"/>
      <c r="BC47" s="279"/>
    </row>
    <row r="48" spans="1:55" s="44" customFormat="1">
      <c r="A48" s="277"/>
      <c r="B48" s="570"/>
      <c r="C48" s="572"/>
      <c r="D48" s="433">
        <f t="shared" si="0"/>
        <v>40</v>
      </c>
      <c r="E48" s="560" t="s">
        <v>48</v>
      </c>
      <c r="F48" s="560"/>
      <c r="G48" s="560"/>
      <c r="H48" s="560"/>
      <c r="I48" s="560"/>
      <c r="J48" s="560"/>
      <c r="K48" s="560"/>
      <c r="L48" s="560"/>
      <c r="M48" s="560"/>
      <c r="N48" s="560"/>
      <c r="O48" s="560"/>
      <c r="P48" s="560"/>
      <c r="Q48" s="560"/>
      <c r="R48" s="560"/>
      <c r="S48" s="560"/>
      <c r="T48" s="560"/>
      <c r="U48" s="560"/>
      <c r="V48" s="560"/>
      <c r="W48" s="560"/>
      <c r="X48" s="560"/>
      <c r="Y48" s="560"/>
      <c r="Z48" s="560"/>
      <c r="AA48" s="560"/>
      <c r="AB48" s="560"/>
      <c r="AC48" s="560"/>
      <c r="AD48" s="560"/>
      <c r="AE48" s="560"/>
      <c r="AF48" s="432">
        <v>609</v>
      </c>
      <c r="AG48" s="575"/>
      <c r="AH48" s="576"/>
      <c r="AI48" s="281" t="s">
        <v>26</v>
      </c>
      <c r="AJ48" s="288"/>
      <c r="AK48" s="287"/>
      <c r="AL48" s="287"/>
      <c r="AM48" s="279"/>
      <c r="AN48" s="279"/>
      <c r="AO48" s="279"/>
      <c r="AP48" s="279"/>
      <c r="AQ48" s="279"/>
      <c r="AR48" s="279"/>
      <c r="AS48" s="279"/>
      <c r="AT48" s="279"/>
      <c r="AU48" s="279"/>
      <c r="AV48" s="279"/>
      <c r="AW48" s="279"/>
      <c r="AX48" s="279"/>
      <c r="AY48" s="279"/>
      <c r="AZ48" s="279"/>
      <c r="BA48" s="279"/>
      <c r="BB48" s="279"/>
      <c r="BC48" s="279"/>
    </row>
    <row r="49" spans="1:55" s="44" customFormat="1">
      <c r="A49" s="277"/>
      <c r="B49" s="570"/>
      <c r="C49" s="572"/>
      <c r="D49" s="433">
        <f t="shared" si="0"/>
        <v>41</v>
      </c>
      <c r="E49" s="560" t="s">
        <v>49</v>
      </c>
      <c r="F49" s="560"/>
      <c r="G49" s="560"/>
      <c r="H49" s="560"/>
      <c r="I49" s="560"/>
      <c r="J49" s="560"/>
      <c r="K49" s="560"/>
      <c r="L49" s="560"/>
      <c r="M49" s="560"/>
      <c r="N49" s="560"/>
      <c r="O49" s="560"/>
      <c r="P49" s="560"/>
      <c r="Q49" s="560"/>
      <c r="R49" s="560"/>
      <c r="S49" s="560"/>
      <c r="T49" s="560"/>
      <c r="U49" s="560"/>
      <c r="V49" s="560"/>
      <c r="W49" s="560"/>
      <c r="X49" s="560"/>
      <c r="Y49" s="560"/>
      <c r="Z49" s="560"/>
      <c r="AA49" s="560"/>
      <c r="AB49" s="560"/>
      <c r="AC49" s="560"/>
      <c r="AD49" s="560"/>
      <c r="AE49" s="560"/>
      <c r="AF49" s="432">
        <v>1639</v>
      </c>
      <c r="AG49" s="575"/>
      <c r="AH49" s="576"/>
      <c r="AI49" s="289" t="s">
        <v>26</v>
      </c>
      <c r="AJ49" s="288"/>
      <c r="AK49" s="287"/>
      <c r="AL49" s="287"/>
      <c r="AM49" s="279"/>
      <c r="AN49" s="279"/>
      <c r="AO49" s="279"/>
      <c r="AP49" s="279"/>
      <c r="AQ49" s="279"/>
      <c r="AR49" s="279"/>
      <c r="AS49" s="279"/>
      <c r="AT49" s="279"/>
      <c r="AU49" s="279"/>
      <c r="AV49" s="279"/>
      <c r="AW49" s="279"/>
      <c r="AX49" s="279"/>
      <c r="AY49" s="279"/>
      <c r="AZ49" s="279"/>
      <c r="BA49" s="279"/>
      <c r="BB49" s="279"/>
      <c r="BC49" s="279"/>
    </row>
    <row r="50" spans="1:55" s="44" customFormat="1">
      <c r="A50" s="277"/>
      <c r="B50" s="570"/>
      <c r="C50" s="572"/>
      <c r="D50" s="433">
        <f t="shared" si="0"/>
        <v>42</v>
      </c>
      <c r="E50" s="560" t="s">
        <v>50</v>
      </c>
      <c r="F50" s="560"/>
      <c r="G50" s="560"/>
      <c r="H50" s="560"/>
      <c r="I50" s="560"/>
      <c r="J50" s="560"/>
      <c r="K50" s="560"/>
      <c r="L50" s="560"/>
      <c r="M50" s="560"/>
      <c r="N50" s="560"/>
      <c r="O50" s="560"/>
      <c r="P50" s="560"/>
      <c r="Q50" s="560"/>
      <c r="R50" s="560"/>
      <c r="S50" s="560"/>
      <c r="T50" s="560"/>
      <c r="U50" s="560"/>
      <c r="V50" s="560"/>
      <c r="W50" s="560"/>
      <c r="X50" s="560"/>
      <c r="Y50" s="560"/>
      <c r="Z50" s="560"/>
      <c r="AA50" s="560"/>
      <c r="AB50" s="560"/>
      <c r="AC50" s="560"/>
      <c r="AD50" s="560"/>
      <c r="AE50" s="560"/>
      <c r="AF50" s="432">
        <v>1018</v>
      </c>
      <c r="AG50" s="575"/>
      <c r="AH50" s="576"/>
      <c r="AI50" s="281" t="s">
        <v>26</v>
      </c>
      <c r="AJ50" s="291"/>
      <c r="AK50" s="287"/>
      <c r="AL50" s="287"/>
      <c r="AM50" s="279"/>
      <c r="AN50" s="279"/>
      <c r="AO50" s="279"/>
      <c r="AP50" s="279"/>
      <c r="AQ50" s="279"/>
      <c r="AR50" s="279"/>
      <c r="AS50" s="279"/>
      <c r="AT50" s="279"/>
      <c r="AU50" s="279"/>
      <c r="AV50" s="279"/>
      <c r="AW50" s="279"/>
      <c r="AX50" s="279"/>
      <c r="AY50" s="279"/>
      <c r="AZ50" s="279"/>
      <c r="BA50" s="279"/>
      <c r="BB50" s="279"/>
      <c r="BC50" s="279"/>
    </row>
    <row r="51" spans="1:55" s="44" customFormat="1">
      <c r="A51" s="277"/>
      <c r="B51" s="570"/>
      <c r="C51" s="572"/>
      <c r="D51" s="433">
        <f t="shared" si="0"/>
        <v>43</v>
      </c>
      <c r="E51" s="560" t="s">
        <v>51</v>
      </c>
      <c r="F51" s="560"/>
      <c r="G51" s="560"/>
      <c r="H51" s="560"/>
      <c r="I51" s="560"/>
      <c r="J51" s="560"/>
      <c r="K51" s="560"/>
      <c r="L51" s="560"/>
      <c r="M51" s="560"/>
      <c r="N51" s="560"/>
      <c r="O51" s="560"/>
      <c r="P51" s="560"/>
      <c r="Q51" s="560"/>
      <c r="R51" s="560"/>
      <c r="S51" s="560"/>
      <c r="T51" s="560"/>
      <c r="U51" s="560"/>
      <c r="V51" s="560"/>
      <c r="W51" s="560"/>
      <c r="X51" s="560"/>
      <c r="Y51" s="560"/>
      <c r="Z51" s="560"/>
      <c r="AA51" s="560"/>
      <c r="AB51" s="560"/>
      <c r="AC51" s="560"/>
      <c r="AD51" s="560"/>
      <c r="AE51" s="560"/>
      <c r="AF51" s="432">
        <v>162</v>
      </c>
      <c r="AG51" s="575"/>
      <c r="AH51" s="576"/>
      <c r="AI51" s="281" t="s">
        <v>26</v>
      </c>
      <c r="AJ51" s="288"/>
      <c r="AK51" s="287"/>
      <c r="AL51" s="287"/>
      <c r="AM51" s="279"/>
      <c r="AN51" s="279"/>
      <c r="AO51" s="279"/>
      <c r="AP51" s="279"/>
      <c r="AQ51" s="279"/>
      <c r="AR51" s="279"/>
      <c r="AS51" s="279"/>
      <c r="AT51" s="279"/>
      <c r="AU51" s="279"/>
      <c r="AV51" s="279"/>
      <c r="AW51" s="279"/>
      <c r="AX51" s="279"/>
      <c r="AY51" s="279"/>
      <c r="AZ51" s="279"/>
      <c r="BA51" s="279"/>
      <c r="BB51" s="279"/>
      <c r="BC51" s="279"/>
    </row>
    <row r="52" spans="1:55" s="44" customFormat="1">
      <c r="A52" s="277"/>
      <c r="B52" s="570"/>
      <c r="C52" s="572"/>
      <c r="D52" s="433">
        <f t="shared" si="0"/>
        <v>44</v>
      </c>
      <c r="E52" s="560" t="s">
        <v>52</v>
      </c>
      <c r="F52" s="560"/>
      <c r="G52" s="560"/>
      <c r="H52" s="560"/>
      <c r="I52" s="560"/>
      <c r="J52" s="560"/>
      <c r="K52" s="560"/>
      <c r="L52" s="560"/>
      <c r="M52" s="560"/>
      <c r="N52" s="560"/>
      <c r="O52" s="560"/>
      <c r="P52" s="560"/>
      <c r="Q52" s="560"/>
      <c r="R52" s="560"/>
      <c r="S52" s="560"/>
      <c r="T52" s="560"/>
      <c r="U52" s="560"/>
      <c r="V52" s="560"/>
      <c r="W52" s="560"/>
      <c r="X52" s="560"/>
      <c r="Y52" s="560"/>
      <c r="Z52" s="560"/>
      <c r="AA52" s="560"/>
      <c r="AB52" s="560"/>
      <c r="AC52" s="560"/>
      <c r="AD52" s="560"/>
      <c r="AE52" s="560"/>
      <c r="AF52" s="432">
        <v>174</v>
      </c>
      <c r="AG52" s="575"/>
      <c r="AH52" s="576"/>
      <c r="AI52" s="281" t="s">
        <v>26</v>
      </c>
      <c r="AJ52" s="288"/>
      <c r="AK52" s="287"/>
      <c r="AL52" s="287"/>
      <c r="AM52" s="279"/>
      <c r="AN52" s="279"/>
      <c r="AO52" s="279"/>
      <c r="AP52" s="279"/>
      <c r="AQ52" s="279"/>
      <c r="AR52" s="279"/>
      <c r="AS52" s="279"/>
      <c r="AT52" s="279"/>
      <c r="AU52" s="279"/>
      <c r="AV52" s="279"/>
      <c r="AW52" s="279"/>
      <c r="AX52" s="279"/>
      <c r="AY52" s="279"/>
      <c r="AZ52" s="279"/>
      <c r="BA52" s="279"/>
      <c r="BB52" s="279"/>
      <c r="BC52" s="279"/>
    </row>
    <row r="53" spans="1:55" s="44" customFormat="1">
      <c r="A53" s="277"/>
      <c r="B53" s="570"/>
      <c r="C53" s="572"/>
      <c r="D53" s="433">
        <f t="shared" si="0"/>
        <v>45</v>
      </c>
      <c r="E53" s="560" t="s">
        <v>53</v>
      </c>
      <c r="F53" s="560"/>
      <c r="G53" s="560"/>
      <c r="H53" s="560"/>
      <c r="I53" s="560"/>
      <c r="J53" s="560"/>
      <c r="K53" s="560"/>
      <c r="L53" s="560"/>
      <c r="M53" s="560"/>
      <c r="N53" s="560"/>
      <c r="O53" s="560"/>
      <c r="P53" s="560"/>
      <c r="Q53" s="560"/>
      <c r="R53" s="560"/>
      <c r="S53" s="560"/>
      <c r="T53" s="560"/>
      <c r="U53" s="560"/>
      <c r="V53" s="560"/>
      <c r="W53" s="560"/>
      <c r="X53" s="560"/>
      <c r="Y53" s="560"/>
      <c r="Z53" s="560"/>
      <c r="AA53" s="560"/>
      <c r="AB53" s="560"/>
      <c r="AC53" s="560"/>
      <c r="AD53" s="560"/>
      <c r="AE53" s="560"/>
      <c r="AF53" s="432">
        <v>610</v>
      </c>
      <c r="AG53" s="575"/>
      <c r="AH53" s="576"/>
      <c r="AI53" s="281" t="s">
        <v>26</v>
      </c>
      <c r="AJ53" s="288"/>
      <c r="AK53" s="287"/>
      <c r="AL53" s="287"/>
      <c r="AM53" s="279"/>
      <c r="AN53" s="279"/>
      <c r="AO53" s="279"/>
      <c r="AP53" s="279"/>
      <c r="AQ53" s="279"/>
      <c r="AR53" s="279"/>
      <c r="AS53" s="279"/>
      <c r="AT53" s="279"/>
      <c r="AU53" s="279"/>
      <c r="AV53" s="279"/>
      <c r="AW53" s="279"/>
      <c r="AX53" s="279"/>
      <c r="AY53" s="279"/>
      <c r="AZ53" s="279"/>
      <c r="BA53" s="279"/>
      <c r="BB53" s="279"/>
      <c r="BC53" s="279"/>
    </row>
    <row r="54" spans="1:55" s="44" customFormat="1">
      <c r="A54" s="277"/>
      <c r="B54" s="570"/>
      <c r="C54" s="572"/>
      <c r="D54" s="433">
        <f t="shared" si="0"/>
        <v>46</v>
      </c>
      <c r="E54" s="560" t="s">
        <v>54</v>
      </c>
      <c r="F54" s="560"/>
      <c r="G54" s="560"/>
      <c r="H54" s="560"/>
      <c r="I54" s="560"/>
      <c r="J54" s="560"/>
      <c r="K54" s="560"/>
      <c r="L54" s="560"/>
      <c r="M54" s="560"/>
      <c r="N54" s="560"/>
      <c r="O54" s="560"/>
      <c r="P54" s="560"/>
      <c r="Q54" s="560"/>
      <c r="R54" s="560"/>
      <c r="S54" s="560"/>
      <c r="T54" s="560"/>
      <c r="U54" s="560"/>
      <c r="V54" s="560"/>
      <c r="W54" s="560"/>
      <c r="X54" s="560"/>
      <c r="Y54" s="560"/>
      <c r="Z54" s="560"/>
      <c r="AA54" s="560"/>
      <c r="AB54" s="560"/>
      <c r="AC54" s="560"/>
      <c r="AD54" s="560"/>
      <c r="AE54" s="560"/>
      <c r="AF54" s="432">
        <v>746</v>
      </c>
      <c r="AG54" s="536"/>
      <c r="AH54" s="536"/>
      <c r="AI54" s="281" t="s">
        <v>26</v>
      </c>
      <c r="AJ54" s="291"/>
      <c r="AK54" s="287"/>
      <c r="AL54" s="287"/>
      <c r="AM54" s="279"/>
      <c r="AN54" s="279"/>
      <c r="AO54" s="279"/>
      <c r="AP54" s="279"/>
      <c r="AQ54" s="279"/>
      <c r="AR54" s="279"/>
      <c r="AS54" s="279"/>
      <c r="AT54" s="279"/>
      <c r="AU54" s="279"/>
      <c r="AV54" s="279"/>
      <c r="AW54" s="279"/>
      <c r="AX54" s="279"/>
      <c r="AY54" s="279"/>
      <c r="AZ54" s="279"/>
      <c r="BA54" s="279"/>
      <c r="BB54" s="279"/>
      <c r="BC54" s="279"/>
    </row>
    <row r="55" spans="1:55" s="44" customFormat="1">
      <c r="A55" s="277"/>
      <c r="B55" s="570"/>
      <c r="C55" s="572"/>
      <c r="D55" s="433">
        <f t="shared" si="0"/>
        <v>47</v>
      </c>
      <c r="E55" s="560" t="s">
        <v>55</v>
      </c>
      <c r="F55" s="560"/>
      <c r="G55" s="560"/>
      <c r="H55" s="560"/>
      <c r="I55" s="560"/>
      <c r="J55" s="560"/>
      <c r="K55" s="560"/>
      <c r="L55" s="560"/>
      <c r="M55" s="560"/>
      <c r="N55" s="560"/>
      <c r="O55" s="560"/>
      <c r="P55" s="560"/>
      <c r="Q55" s="560"/>
      <c r="R55" s="560"/>
      <c r="S55" s="560"/>
      <c r="T55" s="560"/>
      <c r="U55" s="560"/>
      <c r="V55" s="560"/>
      <c r="W55" s="560"/>
      <c r="X55" s="560"/>
      <c r="Y55" s="560"/>
      <c r="Z55" s="560"/>
      <c r="AA55" s="560"/>
      <c r="AB55" s="560"/>
      <c r="AC55" s="560"/>
      <c r="AD55" s="560"/>
      <c r="AE55" s="560"/>
      <c r="AF55" s="432">
        <v>866</v>
      </c>
      <c r="AG55" s="536"/>
      <c r="AH55" s="536"/>
      <c r="AI55" s="281" t="s">
        <v>26</v>
      </c>
      <c r="AJ55" s="288"/>
      <c r="AK55" s="287"/>
      <c r="AL55" s="287"/>
      <c r="AM55" s="279"/>
      <c r="AN55" s="279"/>
      <c r="AO55" s="279"/>
      <c r="AP55" s="279"/>
      <c r="AQ55" s="279"/>
      <c r="AR55" s="279"/>
      <c r="AS55" s="279"/>
      <c r="AT55" s="279"/>
      <c r="AU55" s="279"/>
      <c r="AV55" s="279"/>
      <c r="AW55" s="279"/>
      <c r="AX55" s="279"/>
      <c r="AY55" s="279"/>
      <c r="AZ55" s="279"/>
      <c r="BA55" s="279"/>
      <c r="BB55" s="279"/>
      <c r="BC55" s="279"/>
    </row>
    <row r="56" spans="1:55" s="44" customFormat="1">
      <c r="A56" s="277"/>
      <c r="B56" s="570"/>
      <c r="C56" s="573"/>
      <c r="D56" s="433">
        <f t="shared" si="0"/>
        <v>48</v>
      </c>
      <c r="E56" s="560" t="s">
        <v>56</v>
      </c>
      <c r="F56" s="560"/>
      <c r="G56" s="560"/>
      <c r="H56" s="560"/>
      <c r="I56" s="560"/>
      <c r="J56" s="560"/>
      <c r="K56" s="560"/>
      <c r="L56" s="560"/>
      <c r="M56" s="560"/>
      <c r="N56" s="560"/>
      <c r="O56" s="560"/>
      <c r="P56" s="560"/>
      <c r="Q56" s="560"/>
      <c r="R56" s="560"/>
      <c r="S56" s="560"/>
      <c r="T56" s="560"/>
      <c r="U56" s="560"/>
      <c r="V56" s="560"/>
      <c r="W56" s="560"/>
      <c r="X56" s="560"/>
      <c r="Y56" s="560"/>
      <c r="Z56" s="560"/>
      <c r="AA56" s="560"/>
      <c r="AB56" s="560"/>
      <c r="AC56" s="560"/>
      <c r="AD56" s="560"/>
      <c r="AE56" s="560"/>
      <c r="AF56" s="432">
        <v>607</v>
      </c>
      <c r="AG56" s="536"/>
      <c r="AH56" s="536"/>
      <c r="AI56" s="281" t="s">
        <v>26</v>
      </c>
      <c r="AJ56" s="288"/>
      <c r="AK56" s="287"/>
      <c r="AL56" s="287"/>
      <c r="AM56" s="279"/>
      <c r="AN56" s="279"/>
      <c r="AO56" s="279"/>
      <c r="AP56" s="279"/>
      <c r="AQ56" s="279"/>
      <c r="AR56" s="279"/>
      <c r="AS56" s="279"/>
      <c r="AT56" s="279"/>
      <c r="AU56" s="279"/>
      <c r="AV56" s="279"/>
      <c r="AW56" s="279"/>
      <c r="AX56" s="279"/>
      <c r="AY56" s="279"/>
      <c r="AZ56" s="279"/>
      <c r="BA56" s="279"/>
      <c r="BB56" s="279"/>
      <c r="BC56" s="279"/>
    </row>
    <row r="57" spans="1:55" s="44" customFormat="1">
      <c r="A57" s="277"/>
      <c r="B57" s="570"/>
      <c r="C57" s="286"/>
      <c r="D57" s="433">
        <f t="shared" si="0"/>
        <v>49</v>
      </c>
      <c r="E57" s="569" t="s">
        <v>57</v>
      </c>
      <c r="F57" s="569"/>
      <c r="G57" s="569"/>
      <c r="H57" s="569"/>
      <c r="I57" s="569"/>
      <c r="J57" s="569"/>
      <c r="K57" s="569"/>
      <c r="L57" s="569"/>
      <c r="M57" s="569"/>
      <c r="N57" s="569"/>
      <c r="O57" s="569"/>
      <c r="P57" s="569"/>
      <c r="Q57" s="569"/>
      <c r="R57" s="569"/>
      <c r="S57" s="569"/>
      <c r="T57" s="569"/>
      <c r="U57" s="569"/>
      <c r="V57" s="569"/>
      <c r="W57" s="569"/>
      <c r="X57" s="569"/>
      <c r="Y57" s="569"/>
      <c r="Z57" s="569"/>
      <c r="AA57" s="569"/>
      <c r="AB57" s="569"/>
      <c r="AC57" s="569"/>
      <c r="AD57" s="569"/>
      <c r="AE57" s="569"/>
      <c r="AF57" s="428">
        <v>304</v>
      </c>
      <c r="AG57" s="582">
        <f>+AG30-AG53</f>
        <v>0</v>
      </c>
      <c r="AH57" s="582"/>
      <c r="AI57" s="292" t="s">
        <v>27</v>
      </c>
      <c r="AJ57" s="293"/>
      <c r="AK57" s="294"/>
      <c r="AL57" s="295"/>
      <c r="AM57" s="279"/>
      <c r="AN57" s="279"/>
      <c r="AO57" s="279"/>
      <c r="AP57" s="279"/>
      <c r="AQ57" s="279"/>
      <c r="AR57" s="279"/>
      <c r="AS57" s="279"/>
      <c r="AT57" s="279"/>
      <c r="AU57" s="279"/>
      <c r="AV57" s="279"/>
      <c r="AW57" s="279"/>
      <c r="AX57" s="279"/>
      <c r="AY57" s="279"/>
      <c r="AZ57" s="279"/>
      <c r="BA57" s="279"/>
      <c r="BB57" s="279"/>
      <c r="BC57" s="279"/>
    </row>
    <row r="58" spans="1:55" s="44" customFormat="1">
      <c r="A58" s="277"/>
      <c r="B58" s="570" t="s">
        <v>58</v>
      </c>
      <c r="C58" s="296"/>
      <c r="D58" s="433">
        <f t="shared" si="0"/>
        <v>50</v>
      </c>
      <c r="E58" s="583" t="s">
        <v>59</v>
      </c>
      <c r="F58" s="583"/>
      <c r="G58" s="583"/>
      <c r="H58" s="583"/>
      <c r="I58" s="583"/>
      <c r="J58" s="583"/>
      <c r="K58" s="583"/>
      <c r="L58" s="583"/>
      <c r="M58" s="583"/>
      <c r="N58" s="583"/>
      <c r="O58" s="583"/>
      <c r="P58" s="583"/>
      <c r="Q58" s="583"/>
      <c r="R58" s="583"/>
      <c r="S58" s="583"/>
      <c r="T58" s="583"/>
      <c r="U58" s="583"/>
      <c r="V58" s="583"/>
      <c r="W58" s="583"/>
      <c r="X58" s="583"/>
      <c r="Y58" s="583"/>
      <c r="Z58" s="583"/>
      <c r="AA58" s="428"/>
      <c r="AB58" s="583" t="s">
        <v>60</v>
      </c>
      <c r="AC58" s="583"/>
      <c r="AD58" s="583"/>
      <c r="AE58" s="583"/>
      <c r="AF58" s="428"/>
      <c r="AG58" s="532" t="s">
        <v>61</v>
      </c>
      <c r="AH58" s="532"/>
      <c r="AI58" s="297">
        <v>31</v>
      </c>
      <c r="AJ58" s="552"/>
      <c r="AK58" s="552"/>
      <c r="AL58" s="298" t="s">
        <v>9</v>
      </c>
      <c r="AM58" s="279"/>
      <c r="AN58" s="279"/>
      <c r="AO58" s="279"/>
      <c r="AP58" s="279"/>
      <c r="AQ58" s="279"/>
      <c r="AR58" s="279"/>
      <c r="AS58" s="279"/>
      <c r="AT58" s="279"/>
      <c r="AU58" s="279"/>
      <c r="AV58" s="279"/>
      <c r="AW58" s="279"/>
      <c r="AX58" s="279"/>
      <c r="AY58" s="279"/>
      <c r="AZ58" s="279"/>
      <c r="BA58" s="279"/>
      <c r="BB58" s="279"/>
      <c r="BC58" s="279"/>
    </row>
    <row r="59" spans="1:55" s="44" customFormat="1">
      <c r="A59" s="277"/>
      <c r="B59" s="570"/>
      <c r="C59" s="568" t="s">
        <v>62</v>
      </c>
      <c r="D59" s="433">
        <f t="shared" si="0"/>
        <v>51</v>
      </c>
      <c r="E59" s="558" t="s">
        <v>63</v>
      </c>
      <c r="F59" s="558"/>
      <c r="G59" s="558"/>
      <c r="H59" s="558"/>
      <c r="I59" s="558"/>
      <c r="J59" s="558"/>
      <c r="K59" s="558"/>
      <c r="L59" s="558"/>
      <c r="M59" s="558"/>
      <c r="N59" s="558"/>
      <c r="O59" s="558"/>
      <c r="P59" s="558"/>
      <c r="Q59" s="558"/>
      <c r="R59" s="558"/>
      <c r="S59" s="558"/>
      <c r="T59" s="558"/>
      <c r="U59" s="558"/>
      <c r="V59" s="558"/>
      <c r="W59" s="558"/>
      <c r="X59" s="558"/>
      <c r="Y59" s="558"/>
      <c r="Z59" s="558"/>
      <c r="AA59" s="432">
        <v>18</v>
      </c>
      <c r="AB59" s="536">
        <f>+'R17 at2022 correcto'!V42</f>
        <v>18970803</v>
      </c>
      <c r="AC59" s="536"/>
      <c r="AD59" s="536"/>
      <c r="AE59" s="536"/>
      <c r="AF59" s="432">
        <v>19</v>
      </c>
      <c r="AG59" s="536"/>
      <c r="AH59" s="536"/>
      <c r="AI59" s="297">
        <v>20</v>
      </c>
      <c r="AJ59" s="552">
        <f>+AB59*10%</f>
        <v>1897080.3</v>
      </c>
      <c r="AK59" s="552"/>
      <c r="AL59" s="298" t="s">
        <v>9</v>
      </c>
      <c r="AM59" s="279"/>
      <c r="AN59" s="279"/>
      <c r="AO59" s="279"/>
      <c r="AP59" s="279"/>
      <c r="AQ59" s="279"/>
      <c r="AR59" s="279"/>
      <c r="AS59" s="279"/>
      <c r="AT59" s="279"/>
      <c r="AU59" s="279"/>
      <c r="AV59" s="279"/>
      <c r="AW59" s="279"/>
      <c r="AX59" s="279"/>
      <c r="AY59" s="279"/>
      <c r="AZ59" s="279"/>
      <c r="BA59" s="279"/>
      <c r="BB59" s="279"/>
      <c r="BC59" s="279"/>
    </row>
    <row r="60" spans="1:55" s="44" customFormat="1">
      <c r="A60" s="277"/>
      <c r="B60" s="570"/>
      <c r="C60" s="568"/>
      <c r="D60" s="433">
        <f t="shared" si="0"/>
        <v>52</v>
      </c>
      <c r="E60" s="558" t="s">
        <v>64</v>
      </c>
      <c r="F60" s="558"/>
      <c r="G60" s="558"/>
      <c r="H60" s="558"/>
      <c r="I60" s="558"/>
      <c r="J60" s="558"/>
      <c r="K60" s="558"/>
      <c r="L60" s="558"/>
      <c r="M60" s="558"/>
      <c r="N60" s="558"/>
      <c r="O60" s="558"/>
      <c r="P60" s="558"/>
      <c r="Q60" s="558"/>
      <c r="R60" s="558"/>
      <c r="S60" s="558"/>
      <c r="T60" s="558"/>
      <c r="U60" s="558"/>
      <c r="V60" s="558"/>
      <c r="W60" s="558"/>
      <c r="X60" s="558"/>
      <c r="Y60" s="558"/>
      <c r="Z60" s="558"/>
      <c r="AA60" s="432">
        <v>1109</v>
      </c>
      <c r="AB60" s="536"/>
      <c r="AC60" s="536"/>
      <c r="AD60" s="536"/>
      <c r="AE60" s="536"/>
      <c r="AF60" s="432">
        <v>1111</v>
      </c>
      <c r="AG60" s="536"/>
      <c r="AH60" s="536"/>
      <c r="AI60" s="297">
        <v>1113</v>
      </c>
      <c r="AJ60" s="552"/>
      <c r="AK60" s="552"/>
      <c r="AL60" s="298" t="s">
        <v>9</v>
      </c>
      <c r="AM60" s="279"/>
      <c r="AN60" s="279"/>
      <c r="AO60" s="279"/>
      <c r="AP60" s="279"/>
      <c r="AQ60" s="279"/>
      <c r="AR60" s="279"/>
      <c r="AS60" s="279"/>
      <c r="AT60" s="279"/>
      <c r="AU60" s="279"/>
      <c r="AV60" s="279"/>
      <c r="AW60" s="279"/>
      <c r="AX60" s="279"/>
      <c r="AY60" s="279"/>
      <c r="AZ60" s="279"/>
      <c r="BA60" s="279"/>
      <c r="BB60" s="279"/>
      <c r="BC60" s="279"/>
    </row>
    <row r="61" spans="1:55" s="301" customFormat="1">
      <c r="A61" s="299"/>
      <c r="B61" s="570"/>
      <c r="C61" s="568"/>
      <c r="D61" s="433">
        <f t="shared" si="0"/>
        <v>53</v>
      </c>
      <c r="E61" s="558" t="s">
        <v>65</v>
      </c>
      <c r="F61" s="558"/>
      <c r="G61" s="558"/>
      <c r="H61" s="558"/>
      <c r="I61" s="558"/>
      <c r="J61" s="558"/>
      <c r="K61" s="558"/>
      <c r="L61" s="558"/>
      <c r="M61" s="558"/>
      <c r="N61" s="558"/>
      <c r="O61" s="558"/>
      <c r="P61" s="558"/>
      <c r="Q61" s="558"/>
      <c r="R61" s="558"/>
      <c r="S61" s="558"/>
      <c r="T61" s="558"/>
      <c r="U61" s="558"/>
      <c r="V61" s="558"/>
      <c r="W61" s="558"/>
      <c r="X61" s="558"/>
      <c r="Y61" s="558"/>
      <c r="Z61" s="558"/>
      <c r="AA61" s="432">
        <v>1640</v>
      </c>
      <c r="AB61" s="575"/>
      <c r="AC61" s="584"/>
      <c r="AD61" s="584"/>
      <c r="AE61" s="576"/>
      <c r="AF61" s="432">
        <v>1641</v>
      </c>
      <c r="AG61" s="536"/>
      <c r="AH61" s="536"/>
      <c r="AI61" s="297">
        <v>1642</v>
      </c>
      <c r="AJ61" s="552"/>
      <c r="AK61" s="552"/>
      <c r="AL61" s="298" t="s">
        <v>9</v>
      </c>
      <c r="AM61" s="279"/>
      <c r="AN61" s="279"/>
      <c r="AO61" s="279"/>
      <c r="AP61" s="300"/>
      <c r="AQ61" s="300"/>
      <c r="AR61" s="300"/>
      <c r="AS61" s="300"/>
      <c r="AT61" s="300"/>
      <c r="AU61" s="300"/>
      <c r="AV61" s="300"/>
      <c r="AW61" s="300"/>
      <c r="AX61" s="300"/>
      <c r="AY61" s="300"/>
      <c r="AZ61" s="300"/>
      <c r="BA61" s="300"/>
      <c r="BB61" s="300"/>
      <c r="BC61" s="300"/>
    </row>
    <row r="62" spans="1:55" s="44" customFormat="1">
      <c r="A62" s="277"/>
      <c r="B62" s="570"/>
      <c r="C62" s="568"/>
      <c r="D62" s="433">
        <f t="shared" si="0"/>
        <v>54</v>
      </c>
      <c r="E62" s="560" t="s">
        <v>66</v>
      </c>
      <c r="F62" s="560"/>
      <c r="G62" s="560"/>
      <c r="H62" s="560"/>
      <c r="I62" s="560"/>
      <c r="J62" s="560"/>
      <c r="K62" s="560"/>
      <c r="L62" s="560"/>
      <c r="M62" s="560"/>
      <c r="N62" s="560"/>
      <c r="O62" s="560"/>
      <c r="P62" s="560"/>
      <c r="Q62" s="560"/>
      <c r="R62" s="560"/>
      <c r="S62" s="560"/>
      <c r="T62" s="560"/>
      <c r="U62" s="560"/>
      <c r="V62" s="560"/>
      <c r="W62" s="560"/>
      <c r="X62" s="560"/>
      <c r="Y62" s="560"/>
      <c r="Z62" s="560"/>
      <c r="AA62" s="432">
        <v>187</v>
      </c>
      <c r="AB62" s="536"/>
      <c r="AC62" s="536"/>
      <c r="AD62" s="536"/>
      <c r="AE62" s="536"/>
      <c r="AF62" s="432">
        <v>188</v>
      </c>
      <c r="AG62" s="587"/>
      <c r="AH62" s="587"/>
      <c r="AI62" s="432">
        <v>189</v>
      </c>
      <c r="AJ62" s="552"/>
      <c r="AK62" s="552"/>
      <c r="AL62" s="298" t="s">
        <v>9</v>
      </c>
      <c r="AM62" s="279"/>
      <c r="AN62" s="279"/>
      <c r="AO62" s="279"/>
      <c r="AP62" s="279"/>
      <c r="AQ62" s="279"/>
      <c r="AR62" s="279"/>
      <c r="AS62" s="279"/>
      <c r="AT62" s="279"/>
      <c r="AU62" s="279"/>
      <c r="AV62" s="279"/>
      <c r="AW62" s="279"/>
      <c r="AX62" s="279"/>
      <c r="AY62" s="279"/>
      <c r="AZ62" s="279"/>
      <c r="BA62" s="279"/>
      <c r="BB62" s="279"/>
      <c r="BC62" s="279"/>
    </row>
    <row r="63" spans="1:55" s="44" customFormat="1" ht="17.45" customHeight="1">
      <c r="A63" s="277"/>
      <c r="B63" s="570"/>
      <c r="C63" s="568"/>
      <c r="D63" s="433">
        <f t="shared" si="0"/>
        <v>55</v>
      </c>
      <c r="E63" s="560" t="s">
        <v>67</v>
      </c>
      <c r="F63" s="560"/>
      <c r="G63" s="560"/>
      <c r="H63" s="560"/>
      <c r="I63" s="560"/>
      <c r="J63" s="560"/>
      <c r="K63" s="560"/>
      <c r="L63" s="560"/>
      <c r="M63" s="560"/>
      <c r="N63" s="560"/>
      <c r="O63" s="560"/>
      <c r="P63" s="560"/>
      <c r="Q63" s="560"/>
      <c r="R63" s="560"/>
      <c r="S63" s="560"/>
      <c r="T63" s="560"/>
      <c r="U63" s="560"/>
      <c r="V63" s="560"/>
      <c r="W63" s="560"/>
      <c r="X63" s="560"/>
      <c r="Y63" s="560"/>
      <c r="Z63" s="560"/>
      <c r="AA63" s="432">
        <v>1037</v>
      </c>
      <c r="AB63" s="536"/>
      <c r="AC63" s="536"/>
      <c r="AD63" s="536"/>
      <c r="AE63" s="536"/>
      <c r="AF63" s="297">
        <v>1038</v>
      </c>
      <c r="AG63" s="559"/>
      <c r="AH63" s="559"/>
      <c r="AI63" s="432">
        <v>1039</v>
      </c>
      <c r="AJ63" s="552"/>
      <c r="AK63" s="552"/>
      <c r="AL63" s="298" t="s">
        <v>9</v>
      </c>
      <c r="AM63" s="279"/>
      <c r="AN63" s="279"/>
      <c r="AO63" s="279"/>
      <c r="AP63" s="279"/>
      <c r="AQ63" s="279"/>
      <c r="AR63" s="279"/>
      <c r="AS63" s="279"/>
      <c r="AT63" s="279"/>
      <c r="AU63" s="279"/>
      <c r="AV63" s="279"/>
      <c r="AW63" s="279"/>
      <c r="AX63" s="279"/>
      <c r="AY63" s="279"/>
      <c r="AZ63" s="279"/>
      <c r="BA63" s="279"/>
      <c r="BB63" s="279"/>
      <c r="BC63" s="279"/>
    </row>
    <row r="64" spans="1:55" s="44" customFormat="1">
      <c r="A64" s="277"/>
      <c r="B64" s="570"/>
      <c r="C64" s="568"/>
      <c r="D64" s="433">
        <f t="shared" si="0"/>
        <v>56</v>
      </c>
      <c r="E64" s="558" t="s">
        <v>68</v>
      </c>
      <c r="F64" s="558"/>
      <c r="G64" s="558"/>
      <c r="H64" s="558"/>
      <c r="I64" s="558"/>
      <c r="J64" s="558"/>
      <c r="K64" s="558"/>
      <c r="L64" s="558"/>
      <c r="M64" s="558"/>
      <c r="N64" s="558"/>
      <c r="O64" s="558"/>
      <c r="P64" s="558"/>
      <c r="Q64" s="558"/>
      <c r="R64" s="558"/>
      <c r="S64" s="558"/>
      <c r="T64" s="558"/>
      <c r="U64" s="558"/>
      <c r="V64" s="558"/>
      <c r="W64" s="558"/>
      <c r="X64" s="558"/>
      <c r="Y64" s="558"/>
      <c r="Z64" s="558"/>
      <c r="AA64" s="432">
        <v>77</v>
      </c>
      <c r="AB64" s="536"/>
      <c r="AC64" s="536"/>
      <c r="AD64" s="536"/>
      <c r="AE64" s="536"/>
      <c r="AF64" s="432">
        <v>74</v>
      </c>
      <c r="AG64" s="587"/>
      <c r="AH64" s="587"/>
      <c r="AI64" s="432">
        <v>79</v>
      </c>
      <c r="AJ64" s="552"/>
      <c r="AK64" s="552"/>
      <c r="AL64" s="298" t="s">
        <v>9</v>
      </c>
      <c r="AM64" s="279"/>
      <c r="AN64" s="279"/>
      <c r="AO64" s="279"/>
      <c r="AP64" s="279"/>
      <c r="AQ64" s="279"/>
      <c r="AR64" s="279"/>
      <c r="AS64" s="279"/>
      <c r="AT64" s="279"/>
      <c r="AU64" s="279"/>
      <c r="AV64" s="279"/>
      <c r="AW64" s="279"/>
      <c r="AX64" s="279"/>
      <c r="AY64" s="279"/>
      <c r="AZ64" s="279"/>
      <c r="BA64" s="279"/>
      <c r="BB64" s="279"/>
      <c r="BC64" s="279"/>
    </row>
    <row r="65" spans="1:55" s="44" customFormat="1">
      <c r="A65" s="277"/>
      <c r="B65" s="570"/>
      <c r="C65" s="568"/>
      <c r="D65" s="433">
        <f t="shared" si="0"/>
        <v>57</v>
      </c>
      <c r="E65" s="558" t="s">
        <v>69</v>
      </c>
      <c r="F65" s="558"/>
      <c r="G65" s="558"/>
      <c r="H65" s="558"/>
      <c r="I65" s="558"/>
      <c r="J65" s="558"/>
      <c r="K65" s="558"/>
      <c r="L65" s="558"/>
      <c r="M65" s="558"/>
      <c r="N65" s="558"/>
      <c r="O65" s="558"/>
      <c r="P65" s="558"/>
      <c r="Q65" s="558"/>
      <c r="R65" s="558"/>
      <c r="S65" s="558"/>
      <c r="T65" s="558"/>
      <c r="U65" s="558"/>
      <c r="V65" s="558"/>
      <c r="W65" s="558"/>
      <c r="X65" s="558"/>
      <c r="Y65" s="558"/>
      <c r="Z65" s="558"/>
      <c r="AA65" s="432">
        <v>1040</v>
      </c>
      <c r="AB65" s="536"/>
      <c r="AC65" s="536"/>
      <c r="AD65" s="536"/>
      <c r="AE65" s="536"/>
      <c r="AF65" s="286"/>
      <c r="AG65" s="585"/>
      <c r="AH65" s="586"/>
      <c r="AI65" s="432">
        <v>1041</v>
      </c>
      <c r="AJ65" s="552"/>
      <c r="AK65" s="552"/>
      <c r="AL65" s="298" t="s">
        <v>9</v>
      </c>
      <c r="AM65" s="279"/>
      <c r="AN65" s="279"/>
      <c r="AO65" s="279"/>
      <c r="AP65" s="279"/>
      <c r="AQ65" s="279"/>
      <c r="AR65" s="279"/>
      <c r="AS65" s="279"/>
      <c r="AT65" s="279"/>
      <c r="AU65" s="279"/>
      <c r="AV65" s="279"/>
      <c r="AW65" s="279"/>
      <c r="AX65" s="279"/>
      <c r="AY65" s="279"/>
      <c r="AZ65" s="279"/>
      <c r="BA65" s="279"/>
      <c r="BB65" s="279"/>
      <c r="BC65" s="279"/>
    </row>
    <row r="66" spans="1:55" s="44" customFormat="1">
      <c r="A66" s="277"/>
      <c r="B66" s="570"/>
      <c r="C66" s="568"/>
      <c r="D66" s="433">
        <f t="shared" si="0"/>
        <v>58</v>
      </c>
      <c r="E66" s="558" t="s">
        <v>70</v>
      </c>
      <c r="F66" s="558"/>
      <c r="G66" s="558"/>
      <c r="H66" s="558"/>
      <c r="I66" s="558"/>
      <c r="J66" s="558"/>
      <c r="K66" s="558"/>
      <c r="L66" s="558"/>
      <c r="M66" s="558"/>
      <c r="N66" s="558"/>
      <c r="O66" s="558"/>
      <c r="P66" s="558"/>
      <c r="Q66" s="558"/>
      <c r="R66" s="558"/>
      <c r="S66" s="558"/>
      <c r="T66" s="558"/>
      <c r="U66" s="558"/>
      <c r="V66" s="558"/>
      <c r="W66" s="558"/>
      <c r="X66" s="558"/>
      <c r="Y66" s="558"/>
      <c r="Z66" s="558"/>
      <c r="AA66" s="286"/>
      <c r="AB66" s="585"/>
      <c r="AC66" s="588"/>
      <c r="AD66" s="588"/>
      <c r="AE66" s="586"/>
      <c r="AF66" s="286"/>
      <c r="AG66" s="585"/>
      <c r="AH66" s="586"/>
      <c r="AI66" s="432">
        <v>1042</v>
      </c>
      <c r="AJ66" s="552"/>
      <c r="AK66" s="552"/>
      <c r="AL66" s="298" t="s">
        <v>9</v>
      </c>
      <c r="AM66" s="279"/>
      <c r="AN66" s="279"/>
      <c r="AO66" s="279"/>
      <c r="AP66" s="279"/>
      <c r="AQ66" s="279"/>
      <c r="AR66" s="279"/>
      <c r="AS66" s="279"/>
      <c r="AT66" s="279"/>
      <c r="AU66" s="279"/>
      <c r="AV66" s="279"/>
      <c r="AW66" s="279"/>
      <c r="AX66" s="279"/>
      <c r="AY66" s="279"/>
      <c r="AZ66" s="279"/>
      <c r="BA66" s="279"/>
      <c r="BB66" s="279"/>
      <c r="BC66" s="279"/>
    </row>
    <row r="67" spans="1:55" s="44" customFormat="1">
      <c r="A67" s="277"/>
      <c r="B67" s="570"/>
      <c r="C67" s="568"/>
      <c r="D67" s="433">
        <f t="shared" si="0"/>
        <v>59</v>
      </c>
      <c r="E67" s="558" t="s">
        <v>71</v>
      </c>
      <c r="F67" s="558"/>
      <c r="G67" s="558"/>
      <c r="H67" s="558"/>
      <c r="I67" s="558"/>
      <c r="J67" s="558"/>
      <c r="K67" s="558"/>
      <c r="L67" s="558"/>
      <c r="M67" s="558"/>
      <c r="N67" s="558"/>
      <c r="O67" s="558"/>
      <c r="P67" s="558"/>
      <c r="Q67" s="558"/>
      <c r="R67" s="558"/>
      <c r="S67" s="558"/>
      <c r="T67" s="558"/>
      <c r="U67" s="558"/>
      <c r="V67" s="558"/>
      <c r="W67" s="558"/>
      <c r="X67" s="558"/>
      <c r="Y67" s="558"/>
      <c r="Z67" s="558"/>
      <c r="AA67" s="432">
        <v>824</v>
      </c>
      <c r="AB67" s="536"/>
      <c r="AC67" s="536"/>
      <c r="AD67" s="536"/>
      <c r="AE67" s="536"/>
      <c r="AF67" s="286"/>
      <c r="AG67" s="585"/>
      <c r="AH67" s="586"/>
      <c r="AI67" s="432">
        <v>825</v>
      </c>
      <c r="AJ67" s="552"/>
      <c r="AK67" s="552"/>
      <c r="AL67" s="298" t="s">
        <v>9</v>
      </c>
      <c r="AM67" s="279"/>
      <c r="AN67" s="279"/>
      <c r="AO67" s="279"/>
      <c r="AP67" s="279"/>
      <c r="AQ67" s="279"/>
      <c r="AR67" s="279"/>
      <c r="AS67" s="279"/>
      <c r="AT67" s="279"/>
      <c r="AU67" s="279"/>
      <c r="AV67" s="279"/>
      <c r="AW67" s="279"/>
      <c r="AX67" s="279"/>
      <c r="AY67" s="279"/>
      <c r="AZ67" s="279"/>
      <c r="BA67" s="279"/>
      <c r="BB67" s="279"/>
      <c r="BC67" s="279"/>
    </row>
    <row r="68" spans="1:55" s="44" customFormat="1">
      <c r="A68" s="277"/>
      <c r="B68" s="570"/>
      <c r="C68" s="568"/>
      <c r="D68" s="433">
        <f t="shared" si="0"/>
        <v>60</v>
      </c>
      <c r="E68" s="560" t="s">
        <v>72</v>
      </c>
      <c r="F68" s="560"/>
      <c r="G68" s="560"/>
      <c r="H68" s="560"/>
      <c r="I68" s="560"/>
      <c r="J68" s="560"/>
      <c r="K68" s="560"/>
      <c r="L68" s="560"/>
      <c r="M68" s="560"/>
      <c r="N68" s="560"/>
      <c r="O68" s="560"/>
      <c r="P68" s="560"/>
      <c r="Q68" s="560"/>
      <c r="R68" s="560"/>
      <c r="S68" s="560"/>
      <c r="T68" s="560"/>
      <c r="U68" s="560"/>
      <c r="V68" s="560"/>
      <c r="W68" s="560"/>
      <c r="X68" s="560"/>
      <c r="Y68" s="560"/>
      <c r="Z68" s="560"/>
      <c r="AA68" s="432">
        <v>1043</v>
      </c>
      <c r="AB68" s="536"/>
      <c r="AC68" s="536"/>
      <c r="AD68" s="536"/>
      <c r="AE68" s="536"/>
      <c r="AF68" s="297">
        <v>1102</v>
      </c>
      <c r="AG68" s="559"/>
      <c r="AH68" s="559"/>
      <c r="AI68" s="432">
        <v>1044</v>
      </c>
      <c r="AJ68" s="552"/>
      <c r="AK68" s="552"/>
      <c r="AL68" s="298" t="s">
        <v>9</v>
      </c>
      <c r="AM68" s="279"/>
      <c r="AN68" s="279"/>
      <c r="AO68" s="279"/>
      <c r="AP68" s="279"/>
      <c r="AQ68" s="279"/>
      <c r="AR68" s="279"/>
      <c r="AS68" s="279"/>
      <c r="AT68" s="279"/>
      <c r="AU68" s="279"/>
      <c r="AV68" s="279"/>
      <c r="AW68" s="279"/>
      <c r="AX68" s="279"/>
      <c r="AY68" s="279"/>
      <c r="AZ68" s="279"/>
      <c r="BA68" s="279"/>
      <c r="BB68" s="279"/>
      <c r="BC68" s="279"/>
    </row>
    <row r="69" spans="1:55" s="44" customFormat="1" ht="16.149999999999999" customHeight="1">
      <c r="A69" s="277"/>
      <c r="B69" s="570"/>
      <c r="C69" s="568"/>
      <c r="D69" s="433">
        <f t="shared" si="0"/>
        <v>61</v>
      </c>
      <c r="E69" s="558" t="s">
        <v>573</v>
      </c>
      <c r="F69" s="558"/>
      <c r="G69" s="558"/>
      <c r="H69" s="558"/>
      <c r="I69" s="558"/>
      <c r="J69" s="558"/>
      <c r="K69" s="558"/>
      <c r="L69" s="558"/>
      <c r="M69" s="558"/>
      <c r="N69" s="558"/>
      <c r="O69" s="558"/>
      <c r="P69" s="558"/>
      <c r="Q69" s="558"/>
      <c r="R69" s="558"/>
      <c r="S69" s="558"/>
      <c r="T69" s="558"/>
      <c r="U69" s="558"/>
      <c r="V69" s="558"/>
      <c r="W69" s="558"/>
      <c r="X69" s="558"/>
      <c r="Y69" s="558"/>
      <c r="Z69" s="558"/>
      <c r="AA69" s="432">
        <v>113</v>
      </c>
      <c r="AB69" s="559"/>
      <c r="AC69" s="559"/>
      <c r="AD69" s="559"/>
      <c r="AE69" s="559"/>
      <c r="AF69" s="432">
        <v>1007</v>
      </c>
      <c r="AG69" s="587"/>
      <c r="AH69" s="587"/>
      <c r="AI69" s="432">
        <v>114</v>
      </c>
      <c r="AJ69" s="552">
        <f>+AB69*40%</f>
        <v>0</v>
      </c>
      <c r="AK69" s="552"/>
      <c r="AL69" s="298" t="s">
        <v>9</v>
      </c>
      <c r="AM69" s="279"/>
      <c r="AN69" s="279"/>
      <c r="AO69" s="279"/>
      <c r="AP69" s="279"/>
      <c r="AQ69" s="279"/>
      <c r="AR69" s="279"/>
      <c r="AS69" s="279"/>
      <c r="AT69" s="279"/>
      <c r="AU69" s="279"/>
      <c r="AV69" s="279"/>
      <c r="AW69" s="279"/>
      <c r="AX69" s="279"/>
      <c r="AY69" s="279"/>
      <c r="AZ69" s="279"/>
      <c r="BA69" s="279"/>
      <c r="BB69" s="279"/>
      <c r="BC69" s="279"/>
    </row>
    <row r="70" spans="1:55" s="44" customFormat="1" ht="16.7" customHeight="1">
      <c r="A70" s="277"/>
      <c r="B70" s="570"/>
      <c r="C70" s="568"/>
      <c r="D70" s="433">
        <f t="shared" si="0"/>
        <v>62</v>
      </c>
      <c r="E70" s="558" t="s">
        <v>73</v>
      </c>
      <c r="F70" s="560"/>
      <c r="G70" s="560"/>
      <c r="H70" s="560"/>
      <c r="I70" s="560"/>
      <c r="J70" s="560"/>
      <c r="K70" s="560"/>
      <c r="L70" s="560"/>
      <c r="M70" s="560"/>
      <c r="N70" s="560"/>
      <c r="O70" s="560"/>
      <c r="P70" s="560"/>
      <c r="Q70" s="560"/>
      <c r="R70" s="560"/>
      <c r="S70" s="560"/>
      <c r="T70" s="560"/>
      <c r="U70" s="560"/>
      <c r="V70" s="560"/>
      <c r="W70" s="560"/>
      <c r="X70" s="560"/>
      <c r="Y70" s="560"/>
      <c r="Z70" s="560"/>
      <c r="AA70" s="432">
        <v>908</v>
      </c>
      <c r="AB70" s="536"/>
      <c r="AC70" s="536"/>
      <c r="AD70" s="536"/>
      <c r="AE70" s="536"/>
      <c r="AF70" s="286"/>
      <c r="AG70" s="585"/>
      <c r="AH70" s="586"/>
      <c r="AI70" s="432">
        <v>909</v>
      </c>
      <c r="AJ70" s="552"/>
      <c r="AK70" s="552"/>
      <c r="AL70" s="298" t="s">
        <v>9</v>
      </c>
      <c r="AM70" s="279"/>
      <c r="AN70" s="279"/>
      <c r="AO70" s="279"/>
      <c r="AP70" s="279"/>
      <c r="AQ70" s="279"/>
      <c r="AR70" s="279"/>
      <c r="AS70" s="279"/>
      <c r="AT70" s="279"/>
      <c r="AU70" s="279"/>
      <c r="AV70" s="279"/>
      <c r="AW70" s="279"/>
      <c r="AX70" s="279"/>
      <c r="AY70" s="279"/>
      <c r="AZ70" s="279"/>
      <c r="BA70" s="279"/>
      <c r="BB70" s="279"/>
      <c r="BC70" s="279"/>
    </row>
    <row r="71" spans="1:55" s="44" customFormat="1" ht="16.7" customHeight="1">
      <c r="A71" s="277"/>
      <c r="B71" s="570"/>
      <c r="C71" s="568"/>
      <c r="D71" s="433">
        <f t="shared" si="0"/>
        <v>63</v>
      </c>
      <c r="E71" s="558" t="s">
        <v>74</v>
      </c>
      <c r="F71" s="560"/>
      <c r="G71" s="560"/>
      <c r="H71" s="560"/>
      <c r="I71" s="560"/>
      <c r="J71" s="560"/>
      <c r="K71" s="560"/>
      <c r="L71" s="560"/>
      <c r="M71" s="560"/>
      <c r="N71" s="560"/>
      <c r="O71" s="560"/>
      <c r="P71" s="560"/>
      <c r="Q71" s="560"/>
      <c r="R71" s="560"/>
      <c r="S71" s="560"/>
      <c r="T71" s="560"/>
      <c r="U71" s="560"/>
      <c r="V71" s="560"/>
      <c r="W71" s="560"/>
      <c r="X71" s="560"/>
      <c r="Y71" s="560"/>
      <c r="Z71" s="560"/>
      <c r="AA71" s="432">
        <v>951</v>
      </c>
      <c r="AB71" s="536"/>
      <c r="AC71" s="536"/>
      <c r="AD71" s="536"/>
      <c r="AE71" s="536"/>
      <c r="AF71" s="286"/>
      <c r="AG71" s="585"/>
      <c r="AH71" s="586"/>
      <c r="AI71" s="432">
        <v>952</v>
      </c>
      <c r="AJ71" s="552"/>
      <c r="AK71" s="552"/>
      <c r="AL71" s="298" t="s">
        <v>9</v>
      </c>
      <c r="AM71" s="279"/>
      <c r="AN71" s="279"/>
      <c r="AO71" s="279"/>
      <c r="AP71" s="279"/>
      <c r="AQ71" s="279"/>
      <c r="AR71" s="279"/>
      <c r="AS71" s="279"/>
      <c r="AT71" s="279"/>
      <c r="AU71" s="279"/>
      <c r="AV71" s="279"/>
      <c r="AW71" s="279"/>
      <c r="AX71" s="279"/>
      <c r="AY71" s="279"/>
      <c r="AZ71" s="279"/>
      <c r="BA71" s="279"/>
      <c r="BB71" s="279"/>
      <c r="BC71" s="279"/>
    </row>
    <row r="72" spans="1:55" s="44" customFormat="1">
      <c r="A72" s="277"/>
      <c r="B72" s="570"/>
      <c r="C72" s="568"/>
      <c r="D72" s="433">
        <f t="shared" si="0"/>
        <v>64</v>
      </c>
      <c r="E72" s="558" t="s">
        <v>75</v>
      </c>
      <c r="F72" s="560"/>
      <c r="G72" s="560"/>
      <c r="H72" s="560"/>
      <c r="I72" s="560"/>
      <c r="J72" s="560"/>
      <c r="K72" s="560"/>
      <c r="L72" s="560"/>
      <c r="M72" s="560"/>
      <c r="N72" s="560"/>
      <c r="O72" s="560"/>
      <c r="P72" s="560"/>
      <c r="Q72" s="560"/>
      <c r="R72" s="560"/>
      <c r="S72" s="560"/>
      <c r="T72" s="560"/>
      <c r="U72" s="560"/>
      <c r="V72" s="560"/>
      <c r="W72" s="560"/>
      <c r="X72" s="560"/>
      <c r="Y72" s="560"/>
      <c r="Z72" s="560"/>
      <c r="AA72" s="432">
        <v>753</v>
      </c>
      <c r="AB72" s="536"/>
      <c r="AC72" s="536"/>
      <c r="AD72" s="536"/>
      <c r="AE72" s="536"/>
      <c r="AF72" s="432">
        <v>754</v>
      </c>
      <c r="AG72" s="587"/>
      <c r="AH72" s="587"/>
      <c r="AI72" s="432">
        <v>755</v>
      </c>
      <c r="AJ72" s="552"/>
      <c r="AK72" s="552"/>
      <c r="AL72" s="298" t="s">
        <v>9</v>
      </c>
      <c r="AM72" s="279"/>
      <c r="AN72" s="279"/>
      <c r="AO72" s="279"/>
      <c r="AP72" s="279"/>
      <c r="AQ72" s="279"/>
      <c r="AR72" s="279"/>
      <c r="AS72" s="279"/>
      <c r="AT72" s="279"/>
      <c r="AU72" s="279"/>
      <c r="AV72" s="279"/>
      <c r="AW72" s="279"/>
      <c r="AX72" s="279"/>
      <c r="AY72" s="279"/>
      <c r="AZ72" s="279"/>
      <c r="BA72" s="279"/>
      <c r="BB72" s="279"/>
      <c r="BC72" s="279"/>
    </row>
    <row r="73" spans="1:55" s="44" customFormat="1" ht="14.45" customHeight="1">
      <c r="A73" s="277"/>
      <c r="B73" s="570"/>
      <c r="C73" s="568"/>
      <c r="D73" s="433">
        <f t="shared" si="0"/>
        <v>65</v>
      </c>
      <c r="E73" s="560" t="s">
        <v>76</v>
      </c>
      <c r="F73" s="560"/>
      <c r="G73" s="560"/>
      <c r="H73" s="560"/>
      <c r="I73" s="560"/>
      <c r="J73" s="560"/>
      <c r="K73" s="560"/>
      <c r="L73" s="560"/>
      <c r="M73" s="560"/>
      <c r="N73" s="560"/>
      <c r="O73" s="560"/>
      <c r="P73" s="560"/>
      <c r="Q73" s="560"/>
      <c r="R73" s="560"/>
      <c r="S73" s="560"/>
      <c r="T73" s="560"/>
      <c r="U73" s="560"/>
      <c r="V73" s="560"/>
      <c r="W73" s="560"/>
      <c r="X73" s="560"/>
      <c r="Y73" s="560"/>
      <c r="Z73" s="560"/>
      <c r="AA73" s="432">
        <v>133</v>
      </c>
      <c r="AB73" s="536"/>
      <c r="AC73" s="536"/>
      <c r="AD73" s="536"/>
      <c r="AE73" s="536"/>
      <c r="AF73" s="432">
        <v>138</v>
      </c>
      <c r="AG73" s="559"/>
      <c r="AH73" s="559"/>
      <c r="AI73" s="432">
        <v>134</v>
      </c>
      <c r="AJ73" s="552"/>
      <c r="AK73" s="552"/>
      <c r="AL73" s="298" t="s">
        <v>9</v>
      </c>
      <c r="AM73" s="279"/>
      <c r="AN73" s="279"/>
      <c r="AO73" s="279"/>
      <c r="AP73" s="279"/>
      <c r="AQ73" s="279"/>
      <c r="AR73" s="279"/>
      <c r="AS73" s="279"/>
      <c r="AT73" s="279"/>
      <c r="AU73" s="279"/>
      <c r="AV73" s="279"/>
      <c r="AW73" s="279"/>
      <c r="AX73" s="279"/>
      <c r="AY73" s="279"/>
      <c r="AZ73" s="279"/>
      <c r="BA73" s="279"/>
      <c r="BB73" s="279"/>
      <c r="BC73" s="279"/>
    </row>
    <row r="74" spans="1:55" s="44" customFormat="1" ht="14.45" customHeight="1">
      <c r="A74" s="277"/>
      <c r="B74" s="570"/>
      <c r="C74" s="568"/>
      <c r="D74" s="433">
        <f t="shared" si="0"/>
        <v>66</v>
      </c>
      <c r="E74" s="560" t="s">
        <v>77</v>
      </c>
      <c r="F74" s="560"/>
      <c r="G74" s="560"/>
      <c r="H74" s="560"/>
      <c r="I74" s="560"/>
      <c r="J74" s="560"/>
      <c r="K74" s="560"/>
      <c r="L74" s="560"/>
      <c r="M74" s="560"/>
      <c r="N74" s="560"/>
      <c r="O74" s="560"/>
      <c r="P74" s="560"/>
      <c r="Q74" s="560"/>
      <c r="R74" s="560"/>
      <c r="S74" s="560"/>
      <c r="T74" s="560"/>
      <c r="U74" s="560"/>
      <c r="V74" s="560"/>
      <c r="W74" s="560"/>
      <c r="X74" s="560"/>
      <c r="Y74" s="560"/>
      <c r="Z74" s="560"/>
      <c r="AA74" s="432">
        <v>32</v>
      </c>
      <c r="AB74" s="536"/>
      <c r="AC74" s="536"/>
      <c r="AD74" s="536"/>
      <c r="AE74" s="536"/>
      <c r="AF74" s="432">
        <v>76</v>
      </c>
      <c r="AG74" s="587"/>
      <c r="AH74" s="587"/>
      <c r="AI74" s="432">
        <v>34</v>
      </c>
      <c r="AJ74" s="552"/>
      <c r="AK74" s="552"/>
      <c r="AL74" s="298" t="s">
        <v>9</v>
      </c>
      <c r="AM74" s="279"/>
      <c r="AN74" s="279"/>
      <c r="AO74" s="279"/>
      <c r="AP74" s="279"/>
      <c r="AQ74" s="279"/>
      <c r="AR74" s="279"/>
      <c r="AS74" s="279"/>
      <c r="AT74" s="279"/>
      <c r="AU74" s="279"/>
      <c r="AV74" s="279"/>
      <c r="AW74" s="279"/>
      <c r="AX74" s="279"/>
      <c r="AY74" s="279"/>
      <c r="AZ74" s="279"/>
      <c r="BA74" s="279"/>
      <c r="BB74" s="279"/>
      <c r="BC74" s="279"/>
    </row>
    <row r="75" spans="1:55" s="44" customFormat="1" ht="14.45" customHeight="1">
      <c r="A75" s="277"/>
      <c r="B75" s="570"/>
      <c r="C75" s="568"/>
      <c r="D75" s="433">
        <f t="shared" si="0"/>
        <v>67</v>
      </c>
      <c r="E75" s="560" t="s">
        <v>78</v>
      </c>
      <c r="F75" s="560"/>
      <c r="G75" s="560"/>
      <c r="H75" s="560"/>
      <c r="I75" s="560"/>
      <c r="J75" s="560"/>
      <c r="K75" s="560"/>
      <c r="L75" s="560"/>
      <c r="M75" s="560"/>
      <c r="N75" s="560"/>
      <c r="O75" s="560"/>
      <c r="P75" s="560"/>
      <c r="Q75" s="560"/>
      <c r="R75" s="560"/>
      <c r="S75" s="560"/>
      <c r="T75" s="560"/>
      <c r="U75" s="560"/>
      <c r="V75" s="560"/>
      <c r="W75" s="560"/>
      <c r="X75" s="560"/>
      <c r="Y75" s="560"/>
      <c r="Z75" s="560"/>
      <c r="AA75" s="432">
        <v>1643</v>
      </c>
      <c r="AB75" s="536"/>
      <c r="AC75" s="536"/>
      <c r="AD75" s="536"/>
      <c r="AE75" s="536"/>
      <c r="AF75" s="286"/>
      <c r="AG75" s="585"/>
      <c r="AH75" s="586"/>
      <c r="AI75" s="432">
        <v>1644</v>
      </c>
      <c r="AJ75" s="552"/>
      <c r="AK75" s="552"/>
      <c r="AL75" s="298" t="s">
        <v>9</v>
      </c>
      <c r="AM75" s="279"/>
      <c r="AN75" s="279"/>
      <c r="AO75" s="279"/>
      <c r="AP75" s="279"/>
      <c r="AQ75" s="279"/>
      <c r="AR75" s="279"/>
      <c r="AS75" s="279"/>
      <c r="AT75" s="279"/>
      <c r="AU75" s="279"/>
      <c r="AV75" s="279"/>
      <c r="AW75" s="279"/>
      <c r="AX75" s="279"/>
      <c r="AY75" s="279"/>
      <c r="AZ75" s="279"/>
      <c r="BA75" s="279"/>
      <c r="BB75" s="279"/>
      <c r="BC75" s="279"/>
    </row>
    <row r="76" spans="1:55" s="44" customFormat="1" ht="31.7" customHeight="1">
      <c r="A76" s="277"/>
      <c r="B76" s="570"/>
      <c r="C76" s="568"/>
      <c r="D76" s="433">
        <f>+D75+1</f>
        <v>68</v>
      </c>
      <c r="E76" s="558" t="s">
        <v>79</v>
      </c>
      <c r="F76" s="558"/>
      <c r="G76" s="558"/>
      <c r="H76" s="558"/>
      <c r="I76" s="558"/>
      <c r="J76" s="558"/>
      <c r="K76" s="558"/>
      <c r="L76" s="558"/>
      <c r="M76" s="558"/>
      <c r="N76" s="558"/>
      <c r="O76" s="558"/>
      <c r="P76" s="432">
        <v>911</v>
      </c>
      <c r="Q76" s="559"/>
      <c r="R76" s="559"/>
      <c r="S76" s="559"/>
      <c r="T76" s="559"/>
      <c r="U76" s="559"/>
      <c r="V76" s="558" t="s">
        <v>574</v>
      </c>
      <c r="W76" s="558"/>
      <c r="X76" s="558"/>
      <c r="Y76" s="558"/>
      <c r="Z76" s="558"/>
      <c r="AA76" s="558"/>
      <c r="AB76" s="558"/>
      <c r="AC76" s="558"/>
      <c r="AD76" s="558"/>
      <c r="AE76" s="558"/>
      <c r="AF76" s="302">
        <v>913</v>
      </c>
      <c r="AG76" s="587"/>
      <c r="AH76" s="587"/>
      <c r="AI76" s="432">
        <v>914</v>
      </c>
      <c r="AJ76" s="552"/>
      <c r="AK76" s="552"/>
      <c r="AL76" s="298" t="s">
        <v>9</v>
      </c>
      <c r="AM76" s="279"/>
      <c r="AN76" s="279"/>
      <c r="AO76" s="279"/>
      <c r="AP76" s="279"/>
      <c r="AQ76" s="279"/>
      <c r="AR76" s="279"/>
      <c r="AS76" s="279"/>
      <c r="AT76" s="279"/>
      <c r="AU76" s="279"/>
      <c r="AV76" s="279"/>
      <c r="AW76" s="279"/>
      <c r="AX76" s="279"/>
      <c r="AY76" s="279"/>
      <c r="AZ76" s="279"/>
      <c r="BA76" s="279"/>
      <c r="BB76" s="279"/>
      <c r="BC76" s="279"/>
    </row>
    <row r="77" spans="1:55" s="44" customFormat="1" ht="25.7" customHeight="1">
      <c r="A77" s="277"/>
      <c r="B77" s="570"/>
      <c r="C77" s="568"/>
      <c r="D77" s="433">
        <v>69</v>
      </c>
      <c r="E77" s="558" t="s">
        <v>80</v>
      </c>
      <c r="F77" s="558"/>
      <c r="G77" s="558"/>
      <c r="H77" s="558"/>
      <c r="I77" s="558"/>
      <c r="J77" s="558"/>
      <c r="K77" s="558"/>
      <c r="L77" s="558"/>
      <c r="M77" s="558"/>
      <c r="N77" s="558"/>
      <c r="O77" s="558"/>
      <c r="P77" s="432">
        <v>923</v>
      </c>
      <c r="Q77" s="536"/>
      <c r="R77" s="536"/>
      <c r="S77" s="536"/>
      <c r="T77" s="536"/>
      <c r="U77" s="536"/>
      <c r="V77" s="558" t="s">
        <v>81</v>
      </c>
      <c r="W77" s="558"/>
      <c r="X77" s="558"/>
      <c r="Y77" s="558"/>
      <c r="Z77" s="558"/>
      <c r="AA77" s="558"/>
      <c r="AB77" s="558"/>
      <c r="AC77" s="558"/>
      <c r="AD77" s="558"/>
      <c r="AE77" s="558"/>
      <c r="AF77" s="302">
        <v>924</v>
      </c>
      <c r="AG77" s="587"/>
      <c r="AH77" s="587"/>
      <c r="AI77" s="432">
        <v>925</v>
      </c>
      <c r="AJ77" s="552"/>
      <c r="AK77" s="552"/>
      <c r="AL77" s="303" t="s">
        <v>9</v>
      </c>
      <c r="AM77" s="279"/>
      <c r="AN77" s="279"/>
      <c r="AO77" s="279"/>
      <c r="AP77" s="279"/>
      <c r="AQ77" s="279"/>
      <c r="AR77" s="279"/>
      <c r="AS77" s="279"/>
      <c r="AT77" s="279"/>
      <c r="AU77" s="279"/>
      <c r="AV77" s="279"/>
      <c r="AW77" s="279"/>
      <c r="AX77" s="279"/>
      <c r="AY77" s="279"/>
      <c r="AZ77" s="279"/>
      <c r="BA77" s="279"/>
      <c r="BB77" s="279"/>
      <c r="BC77" s="279"/>
    </row>
    <row r="78" spans="1:55" s="44" customFormat="1" ht="18.600000000000001" customHeight="1">
      <c r="A78" s="277"/>
      <c r="B78" s="570"/>
      <c r="C78" s="568"/>
      <c r="D78" s="433">
        <v>70</v>
      </c>
      <c r="E78" s="558" t="s">
        <v>82</v>
      </c>
      <c r="F78" s="558"/>
      <c r="G78" s="558"/>
      <c r="H78" s="558"/>
      <c r="I78" s="558"/>
      <c r="J78" s="558"/>
      <c r="K78" s="558"/>
      <c r="L78" s="558"/>
      <c r="M78" s="558"/>
      <c r="N78" s="558"/>
      <c r="O78" s="558"/>
      <c r="P78" s="432">
        <v>1051</v>
      </c>
      <c r="Q78" s="559"/>
      <c r="R78" s="559"/>
      <c r="S78" s="559"/>
      <c r="T78" s="559"/>
      <c r="U78" s="559"/>
      <c r="V78" s="558" t="s">
        <v>83</v>
      </c>
      <c r="W78" s="558"/>
      <c r="X78" s="558"/>
      <c r="Y78" s="558"/>
      <c r="Z78" s="558"/>
      <c r="AA78" s="558"/>
      <c r="AB78" s="558"/>
      <c r="AC78" s="558"/>
      <c r="AD78" s="558"/>
      <c r="AE78" s="558"/>
      <c r="AF78" s="432">
        <v>1052</v>
      </c>
      <c r="AG78" s="587"/>
      <c r="AH78" s="587"/>
      <c r="AI78" s="432">
        <v>1053</v>
      </c>
      <c r="AJ78" s="552"/>
      <c r="AK78" s="552"/>
      <c r="AL78" s="303" t="s">
        <v>9</v>
      </c>
      <c r="AM78" s="279"/>
      <c r="AN78" s="279"/>
      <c r="AO78" s="279"/>
      <c r="AP78" s="279"/>
      <c r="AQ78" s="279"/>
      <c r="AR78" s="279"/>
      <c r="AS78" s="279"/>
      <c r="AT78" s="279"/>
      <c r="AU78" s="279"/>
      <c r="AV78" s="279"/>
      <c r="AW78" s="279"/>
      <c r="AX78" s="279"/>
      <c r="AY78" s="279"/>
      <c r="AZ78" s="279"/>
      <c r="BA78" s="279"/>
      <c r="BB78" s="279"/>
      <c r="BC78" s="279"/>
    </row>
    <row r="79" spans="1:55" s="44" customFormat="1" ht="16.149999999999999" customHeight="1">
      <c r="A79" s="277"/>
      <c r="B79" s="570"/>
      <c r="C79" s="568"/>
      <c r="D79" s="433">
        <f>+D78+1</f>
        <v>71</v>
      </c>
      <c r="E79" s="558" t="s">
        <v>84</v>
      </c>
      <c r="F79" s="558"/>
      <c r="G79" s="558"/>
      <c r="H79" s="558"/>
      <c r="I79" s="558"/>
      <c r="J79" s="558"/>
      <c r="K79" s="558"/>
      <c r="L79" s="558"/>
      <c r="M79" s="558"/>
      <c r="N79" s="558"/>
      <c r="O79" s="558"/>
      <c r="P79" s="432">
        <v>21</v>
      </c>
      <c r="Q79" s="559"/>
      <c r="R79" s="559"/>
      <c r="S79" s="559"/>
      <c r="T79" s="559"/>
      <c r="U79" s="559"/>
      <c r="V79" s="558" t="s">
        <v>85</v>
      </c>
      <c r="W79" s="558"/>
      <c r="X79" s="558"/>
      <c r="Y79" s="558"/>
      <c r="Z79" s="558"/>
      <c r="AA79" s="558"/>
      <c r="AB79" s="558"/>
      <c r="AC79" s="558"/>
      <c r="AD79" s="558"/>
      <c r="AE79" s="558"/>
      <c r="AF79" s="302">
        <v>43</v>
      </c>
      <c r="AG79" s="587"/>
      <c r="AH79" s="587"/>
      <c r="AI79" s="432">
        <v>756</v>
      </c>
      <c r="AJ79" s="552"/>
      <c r="AK79" s="552"/>
      <c r="AL79" s="303" t="s">
        <v>9</v>
      </c>
      <c r="AM79" s="279"/>
      <c r="AN79" s="279"/>
      <c r="AO79" s="279"/>
      <c r="AP79" s="279"/>
      <c r="AQ79" s="279"/>
      <c r="AR79" s="279"/>
      <c r="AS79" s="279"/>
      <c r="AT79" s="279"/>
      <c r="AU79" s="279"/>
      <c r="AV79" s="279"/>
      <c r="AW79" s="279"/>
      <c r="AX79" s="279"/>
      <c r="AY79" s="279"/>
      <c r="AZ79" s="279"/>
      <c r="BA79" s="279"/>
      <c r="BB79" s="279"/>
      <c r="BC79" s="279"/>
    </row>
    <row r="80" spans="1:55" s="44" customFormat="1" ht="21" customHeight="1">
      <c r="A80" s="277"/>
      <c r="B80" s="570"/>
      <c r="C80" s="568"/>
      <c r="D80" s="433">
        <f t="shared" ref="D80:D92" si="1">+D79+1</f>
        <v>72</v>
      </c>
      <c r="E80" s="558" t="s">
        <v>86</v>
      </c>
      <c r="F80" s="558"/>
      <c r="G80" s="558"/>
      <c r="H80" s="558"/>
      <c r="I80" s="558"/>
      <c r="J80" s="558"/>
      <c r="K80" s="558"/>
      <c r="L80" s="558"/>
      <c r="M80" s="558"/>
      <c r="N80" s="558"/>
      <c r="O80" s="558"/>
      <c r="P80" s="432">
        <v>767</v>
      </c>
      <c r="Q80" s="559"/>
      <c r="R80" s="559"/>
      <c r="S80" s="559"/>
      <c r="T80" s="559"/>
      <c r="U80" s="559"/>
      <c r="V80" s="558" t="s">
        <v>87</v>
      </c>
      <c r="W80" s="558"/>
      <c r="X80" s="558"/>
      <c r="Y80" s="558"/>
      <c r="Z80" s="558"/>
      <c r="AA80" s="558"/>
      <c r="AB80" s="558"/>
      <c r="AC80" s="558"/>
      <c r="AD80" s="558"/>
      <c r="AE80" s="558"/>
      <c r="AF80" s="432">
        <v>862</v>
      </c>
      <c r="AG80" s="587"/>
      <c r="AH80" s="587"/>
      <c r="AI80" s="432">
        <v>863</v>
      </c>
      <c r="AJ80" s="552"/>
      <c r="AK80" s="552"/>
      <c r="AL80" s="303" t="s">
        <v>9</v>
      </c>
      <c r="AM80" s="279"/>
      <c r="AN80" s="279"/>
      <c r="AO80" s="279"/>
      <c r="AP80" s="279"/>
      <c r="AQ80" s="279"/>
      <c r="AR80" s="279"/>
      <c r="AS80" s="279"/>
      <c r="AT80" s="279"/>
      <c r="AU80" s="279"/>
      <c r="AV80" s="279"/>
      <c r="AW80" s="279"/>
      <c r="AX80" s="279"/>
      <c r="AY80" s="279"/>
      <c r="AZ80" s="279"/>
      <c r="BA80" s="279"/>
      <c r="BB80" s="279"/>
      <c r="BC80" s="279"/>
    </row>
    <row r="81" spans="1:55" s="44" customFormat="1" ht="20.45" customHeight="1">
      <c r="A81" s="277"/>
      <c r="B81" s="570"/>
      <c r="C81" s="568" t="s">
        <v>88</v>
      </c>
      <c r="D81" s="433">
        <f t="shared" si="1"/>
        <v>73</v>
      </c>
      <c r="E81" s="558" t="s">
        <v>89</v>
      </c>
      <c r="F81" s="558"/>
      <c r="G81" s="558"/>
      <c r="H81" s="558"/>
      <c r="I81" s="558"/>
      <c r="J81" s="558"/>
      <c r="K81" s="558"/>
      <c r="L81" s="558"/>
      <c r="M81" s="558"/>
      <c r="N81" s="558"/>
      <c r="O81" s="558"/>
      <c r="P81" s="558"/>
      <c r="Q81" s="558"/>
      <c r="R81" s="558"/>
      <c r="S81" s="558"/>
      <c r="T81" s="558"/>
      <c r="U81" s="558"/>
      <c r="V81" s="558"/>
      <c r="W81" s="558"/>
      <c r="X81" s="558"/>
      <c r="Y81" s="558"/>
      <c r="Z81" s="558"/>
      <c r="AA81" s="432">
        <v>51</v>
      </c>
      <c r="AB81" s="559"/>
      <c r="AC81" s="559"/>
      <c r="AD81" s="559"/>
      <c r="AE81" s="559"/>
      <c r="AF81" s="432">
        <v>63</v>
      </c>
      <c r="AG81" s="587"/>
      <c r="AH81" s="587"/>
      <c r="AI81" s="432">
        <v>71</v>
      </c>
      <c r="AJ81" s="552"/>
      <c r="AK81" s="552"/>
      <c r="AL81" s="303" t="s">
        <v>9</v>
      </c>
      <c r="AM81" s="279"/>
      <c r="AN81" s="279"/>
      <c r="AO81" s="279"/>
      <c r="AP81" s="279"/>
      <c r="AQ81" s="279"/>
      <c r="AR81" s="279"/>
      <c r="AS81" s="279"/>
      <c r="AT81" s="279"/>
      <c r="AU81" s="279"/>
      <c r="AV81" s="279"/>
      <c r="AW81" s="279"/>
      <c r="AX81" s="279"/>
      <c r="AY81" s="279"/>
      <c r="AZ81" s="279"/>
      <c r="BA81" s="279"/>
      <c r="BB81" s="279"/>
      <c r="BC81" s="279"/>
    </row>
    <row r="82" spans="1:55" s="44" customFormat="1" ht="19.7" customHeight="1">
      <c r="A82" s="277"/>
      <c r="B82" s="570"/>
      <c r="C82" s="568"/>
      <c r="D82" s="433">
        <f t="shared" si="1"/>
        <v>74</v>
      </c>
      <c r="E82" s="558" t="s">
        <v>575</v>
      </c>
      <c r="F82" s="558"/>
      <c r="G82" s="558"/>
      <c r="H82" s="558"/>
      <c r="I82" s="558"/>
      <c r="J82" s="558"/>
      <c r="K82" s="558"/>
      <c r="L82" s="558"/>
      <c r="M82" s="558"/>
      <c r="N82" s="558"/>
      <c r="O82" s="558"/>
      <c r="P82" s="432">
        <v>36</v>
      </c>
      <c r="Q82" s="559">
        <v>838372</v>
      </c>
      <c r="R82" s="559"/>
      <c r="S82" s="559"/>
      <c r="T82" s="559"/>
      <c r="U82" s="559"/>
      <c r="V82" s="558" t="s">
        <v>90</v>
      </c>
      <c r="W82" s="558"/>
      <c r="X82" s="558"/>
      <c r="Y82" s="558"/>
      <c r="Z82" s="558"/>
      <c r="AA82" s="558"/>
      <c r="AB82" s="558"/>
      <c r="AC82" s="558"/>
      <c r="AD82" s="558"/>
      <c r="AE82" s="558"/>
      <c r="AF82" s="432">
        <v>848</v>
      </c>
      <c r="AG82" s="587"/>
      <c r="AH82" s="587"/>
      <c r="AI82" s="432">
        <v>849</v>
      </c>
      <c r="AJ82" s="552">
        <f>+Q82</f>
        <v>838372</v>
      </c>
      <c r="AK82" s="552"/>
      <c r="AL82" s="432" t="s">
        <v>26</v>
      </c>
      <c r="AM82" s="279"/>
      <c r="AN82" s="279"/>
      <c r="AO82" s="279"/>
      <c r="AP82" s="279"/>
      <c r="AQ82" s="279"/>
      <c r="AR82" s="279"/>
      <c r="AS82" s="279"/>
      <c r="AT82" s="279"/>
      <c r="AU82" s="279"/>
      <c r="AV82" s="279"/>
      <c r="AW82" s="279"/>
      <c r="AX82" s="279"/>
      <c r="AY82" s="279"/>
      <c r="AZ82" s="279"/>
      <c r="BA82" s="279"/>
      <c r="BB82" s="279"/>
      <c r="BC82" s="279"/>
    </row>
    <row r="83" spans="1:55" s="44" customFormat="1" ht="17.45" customHeight="1">
      <c r="A83" s="277"/>
      <c r="B83" s="570"/>
      <c r="C83" s="568"/>
      <c r="D83" s="433">
        <f t="shared" si="1"/>
        <v>75</v>
      </c>
      <c r="E83" s="558" t="s">
        <v>91</v>
      </c>
      <c r="F83" s="558"/>
      <c r="G83" s="558"/>
      <c r="H83" s="558"/>
      <c r="I83" s="558"/>
      <c r="J83" s="558"/>
      <c r="K83" s="558"/>
      <c r="L83" s="558"/>
      <c r="M83" s="558"/>
      <c r="N83" s="558"/>
      <c r="O83" s="558"/>
      <c r="P83" s="432">
        <v>82</v>
      </c>
      <c r="Q83" s="559"/>
      <c r="R83" s="559"/>
      <c r="S83" s="559"/>
      <c r="T83" s="559"/>
      <c r="U83" s="559"/>
      <c r="V83" s="558" t="s">
        <v>92</v>
      </c>
      <c r="W83" s="558"/>
      <c r="X83" s="558"/>
      <c r="Y83" s="558"/>
      <c r="Z83" s="558"/>
      <c r="AA83" s="558"/>
      <c r="AB83" s="558"/>
      <c r="AC83" s="558"/>
      <c r="AD83" s="558"/>
      <c r="AE83" s="558"/>
      <c r="AF83" s="432">
        <v>1123</v>
      </c>
      <c r="AG83" s="587"/>
      <c r="AH83" s="587"/>
      <c r="AI83" s="432">
        <v>1125</v>
      </c>
      <c r="AJ83" s="552"/>
      <c r="AK83" s="552"/>
      <c r="AL83" s="303" t="s">
        <v>26</v>
      </c>
      <c r="AM83" s="279"/>
      <c r="AN83" s="279"/>
      <c r="AO83" s="279"/>
      <c r="AP83" s="279"/>
      <c r="AQ83" s="279"/>
      <c r="AR83" s="279"/>
      <c r="AS83" s="279"/>
      <c r="AT83" s="279"/>
      <c r="AU83" s="279"/>
      <c r="AV83" s="279"/>
      <c r="AW83" s="279"/>
      <c r="AX83" s="279"/>
      <c r="AY83" s="279"/>
      <c r="AZ83" s="279"/>
      <c r="BA83" s="279"/>
      <c r="BB83" s="279"/>
      <c r="BC83" s="279"/>
    </row>
    <row r="84" spans="1:55" s="44" customFormat="1" ht="17.45" customHeight="1">
      <c r="A84" s="277"/>
      <c r="B84" s="570"/>
      <c r="C84" s="568"/>
      <c r="D84" s="433">
        <f t="shared" si="1"/>
        <v>76</v>
      </c>
      <c r="E84" s="558" t="s">
        <v>93</v>
      </c>
      <c r="F84" s="558"/>
      <c r="G84" s="558"/>
      <c r="H84" s="558"/>
      <c r="I84" s="558"/>
      <c r="J84" s="558"/>
      <c r="K84" s="558"/>
      <c r="L84" s="558"/>
      <c r="M84" s="558"/>
      <c r="N84" s="558"/>
      <c r="O84" s="558"/>
      <c r="P84" s="432">
        <v>83</v>
      </c>
      <c r="Q84" s="559"/>
      <c r="R84" s="559"/>
      <c r="S84" s="559"/>
      <c r="T84" s="559"/>
      <c r="U84" s="559"/>
      <c r="V84" s="558" t="s">
        <v>94</v>
      </c>
      <c r="W84" s="558"/>
      <c r="X84" s="558"/>
      <c r="Y84" s="558"/>
      <c r="Z84" s="558"/>
      <c r="AA84" s="558"/>
      <c r="AB84" s="558"/>
      <c r="AC84" s="558"/>
      <c r="AD84" s="558"/>
      <c r="AE84" s="558"/>
      <c r="AF84" s="432">
        <v>173</v>
      </c>
      <c r="AG84" s="587"/>
      <c r="AH84" s="587"/>
      <c r="AI84" s="432">
        <v>612</v>
      </c>
      <c r="AJ84" s="552"/>
      <c r="AK84" s="552"/>
      <c r="AL84" s="303" t="s">
        <v>26</v>
      </c>
      <c r="AM84" s="279"/>
      <c r="AN84" s="279"/>
      <c r="AO84" s="279"/>
      <c r="AP84" s="279"/>
      <c r="AQ84" s="279"/>
      <c r="AR84" s="279"/>
      <c r="AS84" s="279"/>
      <c r="AT84" s="279"/>
      <c r="AU84" s="279"/>
      <c r="AV84" s="279"/>
      <c r="AW84" s="279"/>
      <c r="AX84" s="279"/>
      <c r="AY84" s="279"/>
      <c r="AZ84" s="279"/>
      <c r="BA84" s="279"/>
      <c r="BB84" s="279"/>
      <c r="BC84" s="279"/>
    </row>
    <row r="85" spans="1:55" s="44" customFormat="1" ht="24" customHeight="1">
      <c r="A85" s="277"/>
      <c r="B85" s="570"/>
      <c r="C85" s="568"/>
      <c r="D85" s="433">
        <f t="shared" si="1"/>
        <v>77</v>
      </c>
      <c r="E85" s="558" t="s">
        <v>576</v>
      </c>
      <c r="F85" s="558"/>
      <c r="G85" s="558"/>
      <c r="H85" s="558"/>
      <c r="I85" s="558"/>
      <c r="J85" s="558"/>
      <c r="K85" s="558"/>
      <c r="L85" s="558"/>
      <c r="M85" s="558"/>
      <c r="N85" s="558"/>
      <c r="O85" s="558"/>
      <c r="P85" s="432">
        <v>198</v>
      </c>
      <c r="Q85" s="559"/>
      <c r="R85" s="559"/>
      <c r="S85" s="559"/>
      <c r="T85" s="559"/>
      <c r="U85" s="559"/>
      <c r="V85" s="558" t="s">
        <v>95</v>
      </c>
      <c r="W85" s="558"/>
      <c r="X85" s="558"/>
      <c r="Y85" s="558"/>
      <c r="Z85" s="558"/>
      <c r="AA85" s="558"/>
      <c r="AB85" s="558"/>
      <c r="AC85" s="558"/>
      <c r="AD85" s="558"/>
      <c r="AE85" s="558"/>
      <c r="AF85" s="432">
        <v>54</v>
      </c>
      <c r="AG85" s="587"/>
      <c r="AH85" s="587"/>
      <c r="AI85" s="432">
        <v>611</v>
      </c>
      <c r="AJ85" s="587"/>
      <c r="AK85" s="587"/>
      <c r="AL85" s="432" t="s">
        <v>26</v>
      </c>
      <c r="AM85" s="279"/>
      <c r="AN85" s="279"/>
      <c r="AO85" s="279"/>
      <c r="AP85" s="279"/>
      <c r="AQ85" s="279"/>
      <c r="AR85" s="279"/>
      <c r="AS85" s="279"/>
      <c r="AT85" s="279"/>
      <c r="AU85" s="279"/>
      <c r="AV85" s="279"/>
      <c r="AW85" s="279"/>
      <c r="AX85" s="279"/>
      <c r="AY85" s="279"/>
      <c r="AZ85" s="279"/>
      <c r="BA85" s="279"/>
      <c r="BB85" s="279"/>
      <c r="BC85" s="279"/>
    </row>
    <row r="86" spans="1:55" s="44" customFormat="1" ht="19.350000000000001" customHeight="1">
      <c r="A86" s="277"/>
      <c r="B86" s="570"/>
      <c r="C86" s="568"/>
      <c r="D86" s="433">
        <f t="shared" si="1"/>
        <v>78</v>
      </c>
      <c r="E86" s="558" t="s">
        <v>577</v>
      </c>
      <c r="F86" s="558"/>
      <c r="G86" s="558"/>
      <c r="H86" s="558"/>
      <c r="I86" s="558"/>
      <c r="J86" s="558"/>
      <c r="K86" s="558"/>
      <c r="L86" s="558"/>
      <c r="M86" s="558"/>
      <c r="N86" s="558"/>
      <c r="O86" s="558"/>
      <c r="P86" s="432">
        <v>832</v>
      </c>
      <c r="Q86" s="559"/>
      <c r="R86" s="559"/>
      <c r="S86" s="559"/>
      <c r="T86" s="559"/>
      <c r="U86" s="559"/>
      <c r="V86" s="558" t="s">
        <v>578</v>
      </c>
      <c r="W86" s="558"/>
      <c r="X86" s="558"/>
      <c r="Y86" s="558"/>
      <c r="Z86" s="558"/>
      <c r="AA86" s="558"/>
      <c r="AB86" s="558"/>
      <c r="AC86" s="558"/>
      <c r="AD86" s="558"/>
      <c r="AE86" s="558"/>
      <c r="AF86" s="432">
        <v>833</v>
      </c>
      <c r="AG86" s="587"/>
      <c r="AH86" s="587"/>
      <c r="AI86" s="432">
        <v>834</v>
      </c>
      <c r="AJ86" s="587"/>
      <c r="AK86" s="587"/>
      <c r="AL86" s="432" t="s">
        <v>26</v>
      </c>
      <c r="AM86" s="279"/>
      <c r="AN86" s="279"/>
      <c r="AO86" s="279"/>
      <c r="AP86" s="279"/>
      <c r="AQ86" s="279"/>
      <c r="AR86" s="279"/>
      <c r="AS86" s="279"/>
      <c r="AT86" s="279"/>
      <c r="AU86" s="279"/>
      <c r="AV86" s="279"/>
      <c r="AW86" s="279"/>
      <c r="AX86" s="279"/>
      <c r="AY86" s="279"/>
      <c r="AZ86" s="279"/>
      <c r="BA86" s="279"/>
      <c r="BB86" s="279"/>
      <c r="BC86" s="279"/>
    </row>
    <row r="87" spans="1:55" s="44" customFormat="1" ht="19.350000000000001" customHeight="1">
      <c r="A87" s="277"/>
      <c r="B87" s="570"/>
      <c r="C87" s="568"/>
      <c r="D87" s="433">
        <f t="shared" si="1"/>
        <v>79</v>
      </c>
      <c r="E87" s="558" t="s">
        <v>96</v>
      </c>
      <c r="F87" s="558"/>
      <c r="G87" s="558"/>
      <c r="H87" s="558"/>
      <c r="I87" s="558"/>
      <c r="J87" s="558"/>
      <c r="K87" s="558"/>
      <c r="L87" s="558"/>
      <c r="M87" s="558"/>
      <c r="N87" s="558"/>
      <c r="O87" s="558"/>
      <c r="P87" s="432">
        <v>912</v>
      </c>
      <c r="Q87" s="559"/>
      <c r="R87" s="559"/>
      <c r="S87" s="559"/>
      <c r="T87" s="559"/>
      <c r="U87" s="559"/>
      <c r="V87" s="558" t="s">
        <v>97</v>
      </c>
      <c r="W87" s="558"/>
      <c r="X87" s="558"/>
      <c r="Y87" s="558"/>
      <c r="Z87" s="558"/>
      <c r="AA87" s="558"/>
      <c r="AB87" s="558"/>
      <c r="AC87" s="558"/>
      <c r="AD87" s="558"/>
      <c r="AE87" s="558"/>
      <c r="AF87" s="432">
        <v>167</v>
      </c>
      <c r="AG87" s="587"/>
      <c r="AH87" s="587"/>
      <c r="AI87" s="432">
        <v>747</v>
      </c>
      <c r="AJ87" s="587"/>
      <c r="AK87" s="587"/>
      <c r="AL87" s="303" t="s">
        <v>26</v>
      </c>
      <c r="AM87" s="279"/>
      <c r="AN87" s="279"/>
      <c r="AO87" s="279"/>
      <c r="AP87" s="279"/>
      <c r="AQ87" s="279"/>
      <c r="AR87" s="279"/>
      <c r="AS87" s="279"/>
      <c r="AT87" s="279"/>
      <c r="AU87" s="279"/>
      <c r="AV87" s="279"/>
      <c r="AW87" s="279"/>
      <c r="AX87" s="279"/>
      <c r="AY87" s="279"/>
      <c r="AZ87" s="279"/>
      <c r="BA87" s="279"/>
      <c r="BB87" s="279"/>
      <c r="BC87" s="279"/>
    </row>
    <row r="88" spans="1:55" s="44" customFormat="1" ht="21.6" customHeight="1">
      <c r="A88" s="277"/>
      <c r="B88" s="570"/>
      <c r="C88" s="568"/>
      <c r="D88" s="433">
        <f t="shared" si="1"/>
        <v>80</v>
      </c>
      <c r="E88" s="558" t="s">
        <v>579</v>
      </c>
      <c r="F88" s="558"/>
      <c r="G88" s="558"/>
      <c r="H88" s="558"/>
      <c r="I88" s="558"/>
      <c r="J88" s="558"/>
      <c r="K88" s="558"/>
      <c r="L88" s="558"/>
      <c r="M88" s="558"/>
      <c r="N88" s="558"/>
      <c r="O88" s="558"/>
      <c r="P88" s="432">
        <v>119</v>
      </c>
      <c r="Q88" s="590"/>
      <c r="R88" s="590"/>
      <c r="S88" s="590"/>
      <c r="T88" s="590"/>
      <c r="U88" s="590"/>
      <c r="V88" s="558" t="s">
        <v>580</v>
      </c>
      <c r="W88" s="558"/>
      <c r="X88" s="558"/>
      <c r="Y88" s="558"/>
      <c r="Z88" s="558"/>
      <c r="AA88" s="558"/>
      <c r="AB88" s="558"/>
      <c r="AC88" s="558"/>
      <c r="AD88" s="558"/>
      <c r="AE88" s="558"/>
      <c r="AF88" s="432">
        <v>116</v>
      </c>
      <c r="AG88" s="587">
        <f>-AG57</f>
        <v>0</v>
      </c>
      <c r="AH88" s="587"/>
      <c r="AI88" s="432">
        <v>757</v>
      </c>
      <c r="AJ88" s="552">
        <f>+AG88</f>
        <v>0</v>
      </c>
      <c r="AK88" s="552"/>
      <c r="AL88" s="303" t="s">
        <v>26</v>
      </c>
      <c r="AM88" s="279"/>
      <c r="AN88" s="279"/>
      <c r="AO88" s="279"/>
      <c r="AP88" s="279"/>
      <c r="AQ88" s="279"/>
      <c r="AR88" s="279"/>
      <c r="AS88" s="279"/>
      <c r="AT88" s="279"/>
      <c r="AU88" s="279"/>
      <c r="AV88" s="279"/>
      <c r="AW88" s="279"/>
      <c r="AX88" s="279"/>
      <c r="AY88" s="279"/>
      <c r="AZ88" s="279"/>
      <c r="BA88" s="279"/>
      <c r="BB88" s="279"/>
      <c r="BC88" s="279"/>
    </row>
    <row r="89" spans="1:55" s="44" customFormat="1" ht="21" customHeight="1">
      <c r="A89" s="277"/>
      <c r="B89" s="570"/>
      <c r="C89" s="568"/>
      <c r="D89" s="433">
        <f t="shared" si="1"/>
        <v>81</v>
      </c>
      <c r="E89" s="558" t="s">
        <v>98</v>
      </c>
      <c r="F89" s="558"/>
      <c r="G89" s="558"/>
      <c r="H89" s="558"/>
      <c r="I89" s="558"/>
      <c r="J89" s="558"/>
      <c r="K89" s="558"/>
      <c r="L89" s="558"/>
      <c r="M89" s="558"/>
      <c r="N89" s="558"/>
      <c r="O89" s="558"/>
      <c r="P89" s="432">
        <v>58</v>
      </c>
      <c r="Q89" s="559"/>
      <c r="R89" s="559"/>
      <c r="S89" s="559"/>
      <c r="T89" s="559"/>
      <c r="U89" s="559"/>
      <c r="V89" s="558" t="s">
        <v>99</v>
      </c>
      <c r="W89" s="558"/>
      <c r="X89" s="558"/>
      <c r="Y89" s="558"/>
      <c r="Z89" s="558"/>
      <c r="AA89" s="558"/>
      <c r="AB89" s="558"/>
      <c r="AC89" s="558"/>
      <c r="AD89" s="558"/>
      <c r="AE89" s="558"/>
      <c r="AF89" s="432">
        <v>870</v>
      </c>
      <c r="AG89" s="587"/>
      <c r="AH89" s="587"/>
      <c r="AI89" s="432">
        <v>871</v>
      </c>
      <c r="AJ89" s="552"/>
      <c r="AK89" s="552"/>
      <c r="AL89" s="303" t="s">
        <v>26</v>
      </c>
      <c r="AM89" s="279"/>
      <c r="AN89" s="279"/>
      <c r="AO89" s="279"/>
      <c r="AP89" s="279"/>
      <c r="AQ89" s="279"/>
      <c r="AR89" s="279"/>
      <c r="AS89" s="279"/>
      <c r="AT89" s="279"/>
      <c r="AU89" s="279"/>
      <c r="AV89" s="279"/>
      <c r="AW89" s="279"/>
      <c r="AX89" s="279"/>
      <c r="AY89" s="279"/>
      <c r="AZ89" s="279"/>
      <c r="BA89" s="279"/>
      <c r="BB89" s="279"/>
      <c r="BC89" s="279"/>
    </row>
    <row r="90" spans="1:55" s="44" customFormat="1">
      <c r="A90" s="277"/>
      <c r="B90" s="570"/>
      <c r="C90" s="568"/>
      <c r="D90" s="433">
        <f t="shared" si="1"/>
        <v>82</v>
      </c>
      <c r="E90" s="558" t="s">
        <v>100</v>
      </c>
      <c r="F90" s="558"/>
      <c r="G90" s="558"/>
      <c r="H90" s="558"/>
      <c r="I90" s="558"/>
      <c r="J90" s="558"/>
      <c r="K90" s="558"/>
      <c r="L90" s="558"/>
      <c r="M90" s="558"/>
      <c r="N90" s="558"/>
      <c r="O90" s="558"/>
      <c r="P90" s="558"/>
      <c r="Q90" s="558"/>
      <c r="R90" s="558"/>
      <c r="S90" s="558"/>
      <c r="T90" s="558"/>
      <c r="U90" s="558"/>
      <c r="V90" s="558"/>
      <c r="W90" s="558"/>
      <c r="X90" s="558"/>
      <c r="Y90" s="558"/>
      <c r="Z90" s="558"/>
      <c r="AA90" s="558"/>
      <c r="AB90" s="558"/>
      <c r="AC90" s="558"/>
      <c r="AD90" s="558"/>
      <c r="AE90" s="558"/>
      <c r="AF90" s="558"/>
      <c r="AG90" s="558"/>
      <c r="AH90" s="558"/>
      <c r="AI90" s="432">
        <v>1645</v>
      </c>
      <c r="AJ90" s="552"/>
      <c r="AK90" s="552"/>
      <c r="AL90" s="303" t="s">
        <v>26</v>
      </c>
      <c r="AM90" s="279"/>
      <c r="AN90" s="279"/>
      <c r="AO90" s="279"/>
      <c r="AP90" s="279"/>
      <c r="AQ90" s="279"/>
      <c r="AR90" s="279"/>
      <c r="AS90" s="279"/>
      <c r="AT90" s="279"/>
      <c r="AU90" s="279"/>
      <c r="AV90" s="279"/>
      <c r="AW90" s="279"/>
      <c r="AX90" s="279"/>
      <c r="AY90" s="279"/>
      <c r="AZ90" s="279"/>
      <c r="BA90" s="279"/>
      <c r="BB90" s="279"/>
      <c r="BC90" s="279"/>
    </row>
    <row r="91" spans="1:55" s="44" customFormat="1" ht="20.45" customHeight="1">
      <c r="A91" s="277"/>
      <c r="B91" s="570"/>
      <c r="C91" s="568"/>
      <c r="D91" s="433">
        <f t="shared" si="1"/>
        <v>83</v>
      </c>
      <c r="E91" s="558" t="s">
        <v>101</v>
      </c>
      <c r="F91" s="558"/>
      <c r="G91" s="558"/>
      <c r="H91" s="558"/>
      <c r="I91" s="558"/>
      <c r="J91" s="558"/>
      <c r="K91" s="558"/>
      <c r="L91" s="558"/>
      <c r="M91" s="558"/>
      <c r="N91" s="558"/>
      <c r="O91" s="558"/>
      <c r="P91" s="432">
        <v>181</v>
      </c>
      <c r="Q91" s="559"/>
      <c r="R91" s="559"/>
      <c r="S91" s="559"/>
      <c r="T91" s="559"/>
      <c r="U91" s="559"/>
      <c r="V91" s="558" t="s">
        <v>102</v>
      </c>
      <c r="W91" s="558"/>
      <c r="X91" s="558"/>
      <c r="Y91" s="558"/>
      <c r="Z91" s="558"/>
      <c r="AA91" s="558"/>
      <c r="AB91" s="558"/>
      <c r="AC91" s="558"/>
      <c r="AD91" s="558"/>
      <c r="AE91" s="558"/>
      <c r="AF91" s="432">
        <v>881</v>
      </c>
      <c r="AG91" s="587"/>
      <c r="AH91" s="587"/>
      <c r="AI91" s="432">
        <v>882</v>
      </c>
      <c r="AJ91" s="552"/>
      <c r="AK91" s="552"/>
      <c r="AL91" s="303" t="s">
        <v>26</v>
      </c>
      <c r="AM91" s="279"/>
      <c r="AN91" s="279"/>
      <c r="AO91" s="279"/>
      <c r="AP91" s="279"/>
      <c r="AQ91" s="279"/>
      <c r="AR91" s="279"/>
      <c r="AS91" s="279"/>
      <c r="AT91" s="279"/>
      <c r="AU91" s="279"/>
      <c r="AV91" s="279"/>
      <c r="AW91" s="279"/>
      <c r="AX91" s="279"/>
      <c r="AY91" s="279"/>
      <c r="AZ91" s="279"/>
      <c r="BA91" s="279"/>
      <c r="BB91" s="279"/>
      <c r="BC91" s="279"/>
    </row>
    <row r="92" spans="1:55" s="306" customFormat="1" ht="20.45" customHeight="1">
      <c r="A92" s="304"/>
      <c r="B92" s="570"/>
      <c r="C92" s="568"/>
      <c r="D92" s="433">
        <f t="shared" si="1"/>
        <v>84</v>
      </c>
      <c r="E92" s="558" t="s">
        <v>103</v>
      </c>
      <c r="F92" s="558"/>
      <c r="G92" s="558"/>
      <c r="H92" s="558"/>
      <c r="I92" s="558"/>
      <c r="J92" s="558"/>
      <c r="K92" s="558"/>
      <c r="L92" s="558"/>
      <c r="M92" s="558"/>
      <c r="N92" s="558"/>
      <c r="O92" s="558"/>
      <c r="P92" s="432">
        <v>1646</v>
      </c>
      <c r="Q92" s="559"/>
      <c r="R92" s="559"/>
      <c r="S92" s="559"/>
      <c r="T92" s="559"/>
      <c r="U92" s="559"/>
      <c r="V92" s="558" t="s">
        <v>581</v>
      </c>
      <c r="W92" s="558"/>
      <c r="X92" s="558"/>
      <c r="Y92" s="558"/>
      <c r="Z92" s="558"/>
      <c r="AA92" s="558"/>
      <c r="AB92" s="558"/>
      <c r="AC92" s="558"/>
      <c r="AD92" s="558"/>
      <c r="AE92" s="558"/>
      <c r="AF92" s="432">
        <v>1647</v>
      </c>
      <c r="AG92" s="587"/>
      <c r="AH92" s="587"/>
      <c r="AI92" s="432">
        <v>1648</v>
      </c>
      <c r="AJ92" s="589"/>
      <c r="AK92" s="589"/>
      <c r="AL92" s="303" t="s">
        <v>26</v>
      </c>
      <c r="AM92" s="279"/>
      <c r="AN92" s="279"/>
      <c r="AO92" s="279"/>
      <c r="AP92" s="305"/>
      <c r="AQ92" s="305"/>
      <c r="AR92" s="305"/>
      <c r="AS92" s="305"/>
      <c r="AT92" s="305"/>
      <c r="AU92" s="305"/>
      <c r="AV92" s="305"/>
      <c r="AW92" s="305"/>
      <c r="AX92" s="305"/>
      <c r="AY92" s="305"/>
      <c r="AZ92" s="305"/>
      <c r="BA92" s="305"/>
      <c r="BB92" s="305"/>
      <c r="BC92" s="305"/>
    </row>
    <row r="93" spans="1:55" s="44" customFormat="1" ht="14.45" customHeight="1">
      <c r="A93" s="277"/>
      <c r="B93" s="570"/>
      <c r="C93" s="307"/>
      <c r="D93" s="433">
        <v>85</v>
      </c>
      <c r="E93" s="558" t="s">
        <v>104</v>
      </c>
      <c r="F93" s="558"/>
      <c r="G93" s="558"/>
      <c r="H93" s="558"/>
      <c r="I93" s="558"/>
      <c r="J93" s="558"/>
      <c r="K93" s="558"/>
      <c r="L93" s="558"/>
      <c r="M93" s="558"/>
      <c r="N93" s="558"/>
      <c r="O93" s="558"/>
      <c r="P93" s="558"/>
      <c r="Q93" s="558"/>
      <c r="R93" s="558"/>
      <c r="S93" s="558"/>
      <c r="T93" s="558"/>
      <c r="U93" s="558"/>
      <c r="V93" s="558"/>
      <c r="W93" s="558"/>
      <c r="X93" s="558"/>
      <c r="Y93" s="558"/>
      <c r="Z93" s="558"/>
      <c r="AA93" s="558"/>
      <c r="AB93" s="558"/>
      <c r="AC93" s="558"/>
      <c r="AD93" s="558"/>
      <c r="AE93" s="558"/>
      <c r="AF93" s="558"/>
      <c r="AG93" s="558"/>
      <c r="AH93" s="558"/>
      <c r="AI93" s="432">
        <v>900</v>
      </c>
      <c r="AJ93" s="552"/>
      <c r="AK93" s="552"/>
      <c r="AL93" s="303" t="s">
        <v>9</v>
      </c>
      <c r="AM93" s="279"/>
      <c r="AN93" s="279"/>
      <c r="AO93" s="279"/>
      <c r="AP93" s="279"/>
      <c r="AQ93" s="279"/>
      <c r="AR93" s="279"/>
      <c r="AS93" s="279"/>
      <c r="AT93" s="279"/>
      <c r="AU93" s="279"/>
      <c r="AV93" s="279"/>
      <c r="AW93" s="279"/>
      <c r="AX93" s="279"/>
      <c r="AY93" s="279"/>
      <c r="AZ93" s="279"/>
      <c r="BA93" s="279"/>
      <c r="BB93" s="279"/>
      <c r="BC93" s="279"/>
    </row>
    <row r="94" spans="1:55" s="44" customFormat="1" ht="14.45" customHeight="1">
      <c r="A94" s="277"/>
      <c r="B94" s="570"/>
      <c r="C94" s="307"/>
      <c r="D94" s="433">
        <v>86</v>
      </c>
      <c r="E94" s="558" t="s">
        <v>582</v>
      </c>
      <c r="F94" s="558"/>
      <c r="G94" s="558"/>
      <c r="H94" s="558"/>
      <c r="I94" s="558"/>
      <c r="J94" s="558"/>
      <c r="K94" s="558"/>
      <c r="L94" s="558"/>
      <c r="M94" s="558"/>
      <c r="N94" s="558"/>
      <c r="O94" s="558"/>
      <c r="P94" s="558"/>
      <c r="Q94" s="558"/>
      <c r="R94" s="558"/>
      <c r="S94" s="558"/>
      <c r="T94" s="558"/>
      <c r="U94" s="558"/>
      <c r="V94" s="558"/>
      <c r="W94" s="558"/>
      <c r="X94" s="558"/>
      <c r="Y94" s="558"/>
      <c r="Z94" s="558"/>
      <c r="AA94" s="558"/>
      <c r="AB94" s="558"/>
      <c r="AC94" s="558"/>
      <c r="AD94" s="558"/>
      <c r="AE94" s="558"/>
      <c r="AF94" s="558"/>
      <c r="AG94" s="558"/>
      <c r="AH94" s="558"/>
      <c r="AI94" s="432">
        <v>1796</v>
      </c>
      <c r="AJ94" s="552"/>
      <c r="AK94" s="552"/>
      <c r="AL94" s="303"/>
      <c r="AM94" s="279"/>
      <c r="AN94" s="279"/>
      <c r="AO94" s="279"/>
      <c r="AP94" s="279"/>
      <c r="AQ94" s="279"/>
      <c r="AR94" s="279"/>
      <c r="AS94" s="279"/>
      <c r="AT94" s="279"/>
      <c r="AU94" s="279"/>
      <c r="AV94" s="279"/>
      <c r="AW94" s="279"/>
      <c r="AX94" s="279"/>
      <c r="AY94" s="279"/>
      <c r="AZ94" s="279"/>
      <c r="BA94" s="279"/>
      <c r="BB94" s="279"/>
      <c r="BC94" s="279"/>
    </row>
    <row r="95" spans="1:55" s="44" customFormat="1">
      <c r="A95" s="277"/>
      <c r="B95" s="570"/>
      <c r="C95" s="307"/>
      <c r="D95" s="433">
        <v>87</v>
      </c>
      <c r="E95" s="569" t="s">
        <v>105</v>
      </c>
      <c r="F95" s="569"/>
      <c r="G95" s="569"/>
      <c r="H95" s="569"/>
      <c r="I95" s="569"/>
      <c r="J95" s="569"/>
      <c r="K95" s="569"/>
      <c r="L95" s="569"/>
      <c r="M95" s="569"/>
      <c r="N95" s="569"/>
      <c r="O95" s="569"/>
      <c r="P95" s="569"/>
      <c r="Q95" s="569"/>
      <c r="R95" s="569"/>
      <c r="S95" s="569"/>
      <c r="T95" s="569"/>
      <c r="U95" s="569"/>
      <c r="V95" s="569"/>
      <c r="W95" s="569"/>
      <c r="X95" s="569"/>
      <c r="Y95" s="569"/>
      <c r="Z95" s="569"/>
      <c r="AA95" s="569"/>
      <c r="AB95" s="569"/>
      <c r="AC95" s="569"/>
      <c r="AD95" s="569"/>
      <c r="AE95" s="569"/>
      <c r="AF95" s="569"/>
      <c r="AG95" s="569"/>
      <c r="AH95" s="569"/>
      <c r="AI95" s="428">
        <v>305</v>
      </c>
      <c r="AJ95" s="597">
        <f>+AJ59-AJ82-AJ88+AJ94</f>
        <v>1058708.3</v>
      </c>
      <c r="AK95" s="597"/>
      <c r="AL95" s="284" t="s">
        <v>27</v>
      </c>
      <c r="AM95" s="279"/>
      <c r="AN95" s="279"/>
      <c r="AO95" s="279"/>
      <c r="AP95" s="279"/>
      <c r="AQ95" s="279"/>
      <c r="AR95" s="279"/>
      <c r="AS95" s="279"/>
      <c r="AT95" s="279"/>
      <c r="AU95" s="279"/>
      <c r="AV95" s="279"/>
      <c r="AW95" s="279"/>
      <c r="AX95" s="279"/>
      <c r="AY95" s="279"/>
      <c r="AZ95" s="279"/>
      <c r="BA95" s="279"/>
      <c r="BB95" s="279"/>
      <c r="BC95" s="279"/>
    </row>
    <row r="96" spans="1:55" s="44" customFormat="1">
      <c r="A96" s="277"/>
      <c r="B96" s="308"/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279"/>
      <c r="W96" s="279"/>
      <c r="X96" s="279"/>
      <c r="Y96" s="279"/>
      <c r="Z96" s="279"/>
      <c r="AA96" s="279"/>
      <c r="AB96" s="279"/>
      <c r="AC96" s="279"/>
      <c r="AD96" s="279"/>
      <c r="AE96" s="279"/>
      <c r="AF96" s="279"/>
      <c r="AG96" s="279"/>
      <c r="AH96" s="279"/>
      <c r="AI96" s="279"/>
      <c r="AJ96" s="279"/>
      <c r="AK96" s="279"/>
      <c r="AL96" s="279"/>
      <c r="AM96" s="279"/>
      <c r="AN96" s="279"/>
      <c r="AO96" s="279"/>
      <c r="AP96" s="279"/>
      <c r="AQ96" s="279"/>
      <c r="AR96" s="279"/>
      <c r="AS96" s="279"/>
      <c r="AT96" s="279"/>
      <c r="AU96" s="279"/>
      <c r="AV96" s="279"/>
      <c r="AW96" s="279"/>
      <c r="AX96" s="279"/>
      <c r="AY96" s="279"/>
      <c r="AZ96" s="279"/>
      <c r="BA96" s="279"/>
      <c r="BB96" s="279"/>
      <c r="BC96" s="279"/>
    </row>
    <row r="97" spans="1:55" s="44" customFormat="1">
      <c r="A97" s="277"/>
      <c r="B97" s="598" t="s">
        <v>106</v>
      </c>
      <c r="C97" s="598"/>
      <c r="D97" s="598"/>
      <c r="E97" s="598"/>
      <c r="F97" s="598"/>
      <c r="G97" s="598"/>
      <c r="H97" s="598"/>
      <c r="I97" s="598"/>
      <c r="J97" s="598"/>
      <c r="K97" s="598"/>
      <c r="L97" s="598"/>
      <c r="M97" s="598"/>
      <c r="N97" s="598"/>
      <c r="O97" s="598"/>
      <c r="P97" s="598"/>
      <c r="Q97" s="599"/>
      <c r="R97" s="599"/>
      <c r="S97" s="599"/>
      <c r="T97" s="599"/>
      <c r="U97" s="284" t="s">
        <v>107</v>
      </c>
      <c r="V97" s="557" t="s">
        <v>108</v>
      </c>
      <c r="W97" s="557"/>
      <c r="X97" s="557"/>
      <c r="Y97" s="557"/>
      <c r="Z97" s="557"/>
      <c r="AA97" s="557"/>
      <c r="AB97" s="557"/>
      <c r="AC97" s="557"/>
      <c r="AD97" s="557"/>
      <c r="AE97" s="557"/>
      <c r="AF97" s="284" t="s">
        <v>109</v>
      </c>
      <c r="AG97" s="557" t="s">
        <v>110</v>
      </c>
      <c r="AH97" s="557"/>
      <c r="AI97" s="284" t="s">
        <v>111</v>
      </c>
      <c r="AJ97" s="557" t="s">
        <v>112</v>
      </c>
      <c r="AK97" s="557"/>
      <c r="AL97" s="296"/>
      <c r="AM97" s="279"/>
      <c r="AN97" s="279"/>
      <c r="AO97" s="279"/>
      <c r="AP97" s="279"/>
      <c r="AQ97" s="279"/>
      <c r="AR97" s="279"/>
      <c r="AS97" s="279"/>
      <c r="AT97" s="279"/>
      <c r="AU97" s="279"/>
      <c r="AV97" s="279"/>
      <c r="AW97" s="279"/>
      <c r="AX97" s="279"/>
      <c r="AY97" s="279"/>
      <c r="AZ97" s="279"/>
      <c r="BA97" s="279"/>
      <c r="BB97" s="279"/>
      <c r="BC97" s="279"/>
    </row>
    <row r="98" spans="1:55" s="44" customFormat="1">
      <c r="A98" s="277"/>
      <c r="B98" s="422" t="s">
        <v>113</v>
      </c>
      <c r="C98" s="309"/>
      <c r="D98" s="309"/>
      <c r="E98" s="309"/>
      <c r="F98" s="309"/>
      <c r="G98" s="309"/>
      <c r="H98" s="309"/>
      <c r="I98" s="309"/>
      <c r="J98" s="309"/>
      <c r="K98" s="309"/>
      <c r="L98" s="591"/>
      <c r="M98" s="591"/>
      <c r="N98" s="591"/>
      <c r="O98" s="591"/>
      <c r="P98" s="309"/>
      <c r="Q98" s="591"/>
      <c r="R98" s="591"/>
      <c r="S98" s="591"/>
      <c r="T98" s="591"/>
      <c r="U98" s="310"/>
      <c r="V98" s="591"/>
      <c r="W98" s="591"/>
      <c r="X98" s="591"/>
      <c r="Y98" s="591"/>
      <c r="Z98" s="591"/>
      <c r="AA98" s="591"/>
      <c r="AB98" s="591"/>
      <c r="AC98" s="591"/>
      <c r="AD98" s="591"/>
      <c r="AE98" s="591"/>
      <c r="AF98" s="310"/>
      <c r="AG98" s="591"/>
      <c r="AH98" s="591"/>
      <c r="AI98" s="310"/>
      <c r="AJ98" s="591"/>
      <c r="AK98" s="591"/>
      <c r="AL98" s="310"/>
      <c r="AM98" s="279"/>
      <c r="AN98" s="279"/>
      <c r="AO98" s="279"/>
      <c r="AP98" s="279"/>
      <c r="AQ98" s="279"/>
      <c r="AR98" s="279"/>
      <c r="AS98" s="279"/>
      <c r="AT98" s="279"/>
      <c r="AU98" s="279"/>
      <c r="AV98" s="279"/>
      <c r="AW98" s="279"/>
      <c r="AX98" s="279"/>
      <c r="AY98" s="279"/>
      <c r="AZ98" s="279"/>
      <c r="BA98" s="279"/>
      <c r="BB98" s="279"/>
      <c r="BC98" s="279"/>
    </row>
    <row r="99" spans="1:55" s="44" customFormat="1">
      <c r="A99" s="277"/>
      <c r="B99" s="308"/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8"/>
      <c r="AL99" s="308"/>
      <c r="AM99" s="279"/>
      <c r="AN99" s="279"/>
      <c r="AO99" s="279"/>
      <c r="AP99" s="279"/>
      <c r="AQ99" s="279"/>
      <c r="AR99" s="279"/>
      <c r="AS99" s="279"/>
      <c r="AT99" s="279"/>
      <c r="AU99" s="279"/>
      <c r="AV99" s="279"/>
      <c r="AW99" s="279"/>
      <c r="AX99" s="279"/>
      <c r="AY99" s="279"/>
      <c r="AZ99" s="279"/>
      <c r="BA99" s="279"/>
      <c r="BB99" s="279"/>
      <c r="BC99" s="279"/>
    </row>
    <row r="100" spans="1:55" s="44" customFormat="1" ht="15" customHeight="1">
      <c r="A100" s="277"/>
      <c r="B100" s="592" t="s">
        <v>114</v>
      </c>
      <c r="C100" s="311">
        <v>88</v>
      </c>
      <c r="D100" s="594" t="s">
        <v>115</v>
      </c>
      <c r="E100" s="594"/>
      <c r="F100" s="594"/>
      <c r="G100" s="594"/>
      <c r="H100" s="594"/>
      <c r="I100" s="594"/>
      <c r="J100" s="594"/>
      <c r="K100" s="594"/>
      <c r="L100" s="594"/>
      <c r="M100" s="594"/>
      <c r="N100" s="594"/>
      <c r="O100" s="594"/>
      <c r="P100" s="432">
        <v>85</v>
      </c>
      <c r="Q100" s="595"/>
      <c r="R100" s="595"/>
      <c r="S100" s="595"/>
      <c r="T100" s="595"/>
      <c r="U100" s="432" t="s">
        <v>9</v>
      </c>
      <c r="V100" s="596" t="s">
        <v>116</v>
      </c>
      <c r="W100" s="596"/>
      <c r="X100" s="596"/>
      <c r="Y100" s="596"/>
      <c r="Z100" s="596"/>
      <c r="AA100" s="596"/>
      <c r="AB100" s="596"/>
      <c r="AC100" s="596"/>
      <c r="AD100" s="596"/>
      <c r="AE100" s="596"/>
      <c r="AF100" s="431">
        <v>91</v>
      </c>
      <c r="AG100" s="560" t="s">
        <v>117</v>
      </c>
      <c r="AH100" s="560"/>
      <c r="AI100" s="432">
        <v>90</v>
      </c>
      <c r="AJ100" s="595">
        <f>+AJ95</f>
        <v>1058708.3</v>
      </c>
      <c r="AK100" s="595"/>
      <c r="AL100" s="303" t="s">
        <v>9</v>
      </c>
      <c r="AM100" s="312"/>
      <c r="AN100" s="279"/>
      <c r="AO100" s="279"/>
      <c r="AP100" s="279"/>
      <c r="AQ100" s="279"/>
      <c r="AR100" s="279"/>
      <c r="AS100" s="279"/>
      <c r="AT100" s="279"/>
      <c r="AU100" s="279"/>
      <c r="AV100" s="279"/>
      <c r="AW100" s="279"/>
      <c r="AX100" s="279"/>
      <c r="AY100" s="279"/>
      <c r="AZ100" s="279"/>
      <c r="BA100" s="279"/>
      <c r="BB100" s="279"/>
      <c r="BC100" s="279"/>
    </row>
    <row r="101" spans="1:55" s="44" customFormat="1" ht="15" customHeight="1">
      <c r="A101" s="277"/>
      <c r="B101" s="593"/>
      <c r="C101" s="311">
        <v>89</v>
      </c>
      <c r="D101" s="558" t="s">
        <v>118</v>
      </c>
      <c r="E101" s="558"/>
      <c r="F101" s="558"/>
      <c r="G101" s="558"/>
      <c r="H101" s="558"/>
      <c r="I101" s="558"/>
      <c r="J101" s="558"/>
      <c r="K101" s="558"/>
      <c r="L101" s="558"/>
      <c r="M101" s="558"/>
      <c r="N101" s="558"/>
      <c r="O101" s="558"/>
      <c r="P101" s="432">
        <v>86</v>
      </c>
      <c r="Q101" s="595"/>
      <c r="R101" s="595"/>
      <c r="S101" s="595"/>
      <c r="T101" s="595"/>
      <c r="U101" s="432" t="s">
        <v>26</v>
      </c>
      <c r="V101" s="596"/>
      <c r="W101" s="596"/>
      <c r="X101" s="596"/>
      <c r="Y101" s="596"/>
      <c r="Z101" s="596"/>
      <c r="AA101" s="596"/>
      <c r="AB101" s="596"/>
      <c r="AC101" s="596"/>
      <c r="AD101" s="596"/>
      <c r="AE101" s="596"/>
      <c r="AF101" s="431">
        <v>92</v>
      </c>
      <c r="AG101" s="560" t="s">
        <v>119</v>
      </c>
      <c r="AH101" s="560"/>
      <c r="AI101" s="432">
        <v>39</v>
      </c>
      <c r="AJ101" s="595">
        <v>23466</v>
      </c>
      <c r="AK101" s="595"/>
      <c r="AL101" s="303" t="s">
        <v>9</v>
      </c>
      <c r="AM101" s="312"/>
      <c r="AN101" s="279"/>
      <c r="AO101" s="279"/>
      <c r="AP101" s="279"/>
      <c r="AQ101" s="279"/>
      <c r="AR101" s="279"/>
      <c r="AS101" s="279"/>
      <c r="AT101" s="279"/>
      <c r="AU101" s="279"/>
      <c r="AV101" s="279"/>
      <c r="AW101" s="279"/>
      <c r="AX101" s="279"/>
      <c r="AY101" s="279"/>
      <c r="AZ101" s="279"/>
      <c r="BA101" s="279"/>
      <c r="BB101" s="279"/>
      <c r="BC101" s="279"/>
    </row>
    <row r="102" spans="1:55" s="44" customFormat="1" ht="18" customHeight="1">
      <c r="A102" s="277"/>
      <c r="B102" s="593"/>
      <c r="C102" s="602" t="s">
        <v>120</v>
      </c>
      <c r="D102" s="606"/>
      <c r="E102" s="606"/>
      <c r="F102" s="606"/>
      <c r="G102" s="606"/>
      <c r="H102" s="606"/>
      <c r="I102" s="606"/>
      <c r="J102" s="606"/>
      <c r="K102" s="606"/>
      <c r="L102" s="606"/>
      <c r="M102" s="606"/>
      <c r="N102" s="606"/>
      <c r="O102" s="606"/>
      <c r="P102" s="606"/>
      <c r="Q102" s="606"/>
      <c r="R102" s="606"/>
      <c r="S102" s="606"/>
      <c r="T102" s="606"/>
      <c r="U102" s="606"/>
      <c r="V102" s="596"/>
      <c r="W102" s="596"/>
      <c r="X102" s="596"/>
      <c r="Y102" s="596"/>
      <c r="Z102" s="596"/>
      <c r="AA102" s="596"/>
      <c r="AB102" s="596"/>
      <c r="AC102" s="596"/>
      <c r="AD102" s="596"/>
      <c r="AE102" s="596"/>
      <c r="AF102" s="428">
        <v>93</v>
      </c>
      <c r="AG102" s="565" t="s">
        <v>583</v>
      </c>
      <c r="AH102" s="565"/>
      <c r="AI102" s="428">
        <v>91</v>
      </c>
      <c r="AJ102" s="597">
        <f>+AJ100+AJ101</f>
        <v>1082174.3</v>
      </c>
      <c r="AK102" s="597"/>
      <c r="AL102" s="284" t="s">
        <v>27</v>
      </c>
      <c r="AM102" s="312"/>
      <c r="AN102" s="279"/>
      <c r="AO102" s="279"/>
      <c r="AP102" s="279"/>
      <c r="AQ102" s="279"/>
      <c r="AR102" s="279"/>
      <c r="AS102" s="279"/>
      <c r="AT102" s="279"/>
      <c r="AU102" s="279"/>
      <c r="AV102" s="279"/>
      <c r="AW102" s="279"/>
      <c r="AX102" s="279"/>
      <c r="AY102" s="279"/>
      <c r="AZ102" s="279"/>
      <c r="BA102" s="279"/>
      <c r="BB102" s="279"/>
      <c r="BC102" s="279"/>
    </row>
    <row r="103" spans="1:55" s="44" customFormat="1" ht="15.75" customHeight="1">
      <c r="A103" s="277"/>
      <c r="B103" s="593"/>
      <c r="C103" s="311">
        <f>+C101+1</f>
        <v>90</v>
      </c>
      <c r="D103" s="560" t="s">
        <v>121</v>
      </c>
      <c r="E103" s="560"/>
      <c r="F103" s="560"/>
      <c r="G103" s="560"/>
      <c r="H103" s="560"/>
      <c r="I103" s="560"/>
      <c r="J103" s="560"/>
      <c r="K103" s="560"/>
      <c r="L103" s="560"/>
      <c r="M103" s="560"/>
      <c r="N103" s="560"/>
      <c r="O103" s="560"/>
      <c r="P103" s="432">
        <v>87</v>
      </c>
      <c r="Q103" s="595">
        <f>+Q100</f>
        <v>0</v>
      </c>
      <c r="R103" s="595"/>
      <c r="S103" s="595"/>
      <c r="T103" s="595"/>
      <c r="U103" s="432" t="s">
        <v>27</v>
      </c>
      <c r="V103" s="600" t="s">
        <v>122</v>
      </c>
      <c r="W103" s="601"/>
      <c r="X103" s="601"/>
      <c r="Y103" s="601"/>
      <c r="Z103" s="601"/>
      <c r="AA103" s="601"/>
      <c r="AB103" s="601"/>
      <c r="AC103" s="601"/>
      <c r="AD103" s="601"/>
      <c r="AE103" s="601"/>
      <c r="AF103" s="601"/>
      <c r="AG103" s="601"/>
      <c r="AH103" s="601"/>
      <c r="AI103" s="601"/>
      <c r="AJ103" s="601"/>
      <c r="AK103" s="601"/>
      <c r="AL103" s="602"/>
      <c r="AM103" s="312"/>
      <c r="AN103" s="279"/>
      <c r="AO103" s="279"/>
      <c r="AP103" s="279"/>
      <c r="AQ103" s="279"/>
      <c r="AR103" s="279"/>
      <c r="AS103" s="279"/>
      <c r="AT103" s="279"/>
      <c r="AU103" s="279"/>
      <c r="AV103" s="279"/>
      <c r="AW103" s="279"/>
      <c r="AX103" s="279"/>
      <c r="AY103" s="279"/>
      <c r="AZ103" s="279"/>
      <c r="BA103" s="279"/>
      <c r="BB103" s="279"/>
      <c r="BC103" s="279"/>
    </row>
    <row r="104" spans="1:55" s="44" customFormat="1" ht="14.45" customHeight="1">
      <c r="A104" s="277"/>
      <c r="B104" s="593"/>
      <c r="C104" s="313"/>
      <c r="D104" s="603" t="s">
        <v>123</v>
      </c>
      <c r="E104" s="603"/>
      <c r="F104" s="603"/>
      <c r="G104" s="603"/>
      <c r="H104" s="603"/>
      <c r="I104" s="603"/>
      <c r="J104" s="603"/>
      <c r="K104" s="603"/>
      <c r="L104" s="603"/>
      <c r="M104" s="603"/>
      <c r="N104" s="603"/>
      <c r="O104" s="603"/>
      <c r="P104" s="603"/>
      <c r="Q104" s="603"/>
      <c r="R104" s="603"/>
      <c r="S104" s="603"/>
      <c r="T104" s="603"/>
      <c r="U104" s="603"/>
      <c r="V104" s="604" t="s">
        <v>124</v>
      </c>
      <c r="W104" s="604"/>
      <c r="X104" s="604"/>
      <c r="Y104" s="604"/>
      <c r="Z104" s="604"/>
      <c r="AA104" s="604"/>
      <c r="AB104" s="604"/>
      <c r="AC104" s="604"/>
      <c r="AD104" s="604"/>
      <c r="AE104" s="604"/>
      <c r="AF104" s="431">
        <f>+AF102+1</f>
        <v>94</v>
      </c>
      <c r="AG104" s="560" t="s">
        <v>125</v>
      </c>
      <c r="AH104" s="560"/>
      <c r="AI104" s="432">
        <v>92</v>
      </c>
      <c r="AJ104" s="595"/>
      <c r="AK104" s="595"/>
      <c r="AL104" s="303" t="s">
        <v>9</v>
      </c>
      <c r="AM104" s="312"/>
      <c r="AN104" s="279"/>
      <c r="AO104" s="279"/>
      <c r="AP104" s="279"/>
      <c r="AQ104" s="279"/>
      <c r="AR104" s="279"/>
      <c r="AS104" s="279"/>
      <c r="AT104" s="279"/>
      <c r="AU104" s="279"/>
      <c r="AV104" s="279"/>
      <c r="AW104" s="279"/>
      <c r="AX104" s="279"/>
      <c r="AY104" s="279"/>
      <c r="AZ104" s="279"/>
      <c r="BA104" s="279"/>
      <c r="BB104" s="279"/>
      <c r="BC104" s="279"/>
    </row>
    <row r="105" spans="1:55" s="44" customFormat="1" ht="14.45" customHeight="1">
      <c r="A105" s="277"/>
      <c r="B105" s="593"/>
      <c r="C105" s="314">
        <v>301</v>
      </c>
      <c r="D105" s="558" t="s">
        <v>126</v>
      </c>
      <c r="E105" s="558"/>
      <c r="F105" s="558"/>
      <c r="G105" s="558"/>
      <c r="H105" s="558"/>
      <c r="I105" s="558"/>
      <c r="J105" s="558"/>
      <c r="K105" s="558"/>
      <c r="L105" s="558"/>
      <c r="M105" s="558"/>
      <c r="N105" s="558"/>
      <c r="O105" s="558"/>
      <c r="P105" s="432">
        <v>306</v>
      </c>
      <c r="Q105" s="605"/>
      <c r="R105" s="605"/>
      <c r="S105" s="605"/>
      <c r="T105" s="605"/>
      <c r="U105" s="605"/>
      <c r="V105" s="604"/>
      <c r="W105" s="604"/>
      <c r="X105" s="604"/>
      <c r="Y105" s="604"/>
      <c r="Z105" s="604"/>
      <c r="AA105" s="604"/>
      <c r="AB105" s="604"/>
      <c r="AC105" s="604"/>
      <c r="AD105" s="604"/>
      <c r="AE105" s="604"/>
      <c r="AF105" s="431">
        <f>+AF104+1</f>
        <v>95</v>
      </c>
      <c r="AG105" s="560" t="s">
        <v>127</v>
      </c>
      <c r="AH105" s="560"/>
      <c r="AI105" s="432">
        <v>93</v>
      </c>
      <c r="AJ105" s="595"/>
      <c r="AK105" s="595"/>
      <c r="AL105" s="303" t="s">
        <v>9</v>
      </c>
      <c r="AM105" s="312"/>
      <c r="AN105" s="279"/>
      <c r="AO105" s="279"/>
      <c r="AP105" s="279"/>
      <c r="AQ105" s="279"/>
      <c r="AR105" s="279"/>
      <c r="AS105" s="279"/>
      <c r="AT105" s="279"/>
      <c r="AU105" s="279"/>
      <c r="AV105" s="279"/>
      <c r="AW105" s="279"/>
      <c r="AX105" s="279"/>
      <c r="AY105" s="279"/>
      <c r="AZ105" s="279"/>
      <c r="BA105" s="279"/>
      <c r="BB105" s="279"/>
      <c r="BC105" s="279"/>
    </row>
    <row r="106" spans="1:55" s="44" customFormat="1" ht="15" customHeight="1">
      <c r="A106" s="277"/>
      <c r="B106" s="593"/>
      <c r="C106" s="315"/>
      <c r="D106" s="609" t="s">
        <v>128</v>
      </c>
      <c r="E106" s="609"/>
      <c r="F106" s="609"/>
      <c r="G106" s="609"/>
      <c r="H106" s="609"/>
      <c r="I106" s="609"/>
      <c r="J106" s="609"/>
      <c r="K106" s="609"/>
      <c r="L106" s="609"/>
      <c r="M106" s="609"/>
      <c r="N106" s="609"/>
      <c r="O106" s="609"/>
      <c r="P106" s="316"/>
      <c r="Q106" s="610"/>
      <c r="R106" s="610"/>
      <c r="S106" s="610"/>
      <c r="T106" s="610"/>
      <c r="U106" s="316"/>
      <c r="V106" s="604"/>
      <c r="W106" s="604"/>
      <c r="X106" s="604"/>
      <c r="Y106" s="604"/>
      <c r="Z106" s="604"/>
      <c r="AA106" s="604"/>
      <c r="AB106" s="604"/>
      <c r="AC106" s="604"/>
      <c r="AD106" s="604"/>
      <c r="AE106" s="604"/>
      <c r="AF106" s="428">
        <f>+AF105+1</f>
        <v>96</v>
      </c>
      <c r="AG106" s="569" t="s">
        <v>584</v>
      </c>
      <c r="AH106" s="569"/>
      <c r="AI106" s="428">
        <v>94</v>
      </c>
      <c r="AJ106" s="597"/>
      <c r="AK106" s="597"/>
      <c r="AL106" s="284" t="s">
        <v>27</v>
      </c>
      <c r="AM106" s="312"/>
      <c r="AN106" s="279"/>
      <c r="AO106" s="279"/>
      <c r="AP106" s="279"/>
      <c r="AQ106" s="279"/>
      <c r="AR106" s="279"/>
      <c r="AS106" s="279"/>
      <c r="AT106" s="279"/>
      <c r="AU106" s="279"/>
      <c r="AV106" s="279"/>
      <c r="AW106" s="279"/>
      <c r="AX106" s="279"/>
      <c r="AY106" s="279"/>
      <c r="AZ106" s="279"/>
      <c r="BA106" s="279"/>
      <c r="BB106" s="279"/>
      <c r="BC106" s="279"/>
    </row>
    <row r="107" spans="1:55" s="44" customFormat="1">
      <c r="A107" s="277"/>
      <c r="B107" s="593"/>
      <c r="C107" s="611">
        <v>780</v>
      </c>
      <c r="D107" s="612" t="s">
        <v>129</v>
      </c>
      <c r="E107" s="612"/>
      <c r="F107" s="612"/>
      <c r="G107" s="612"/>
      <c r="H107" s="612"/>
      <c r="I107" s="612"/>
      <c r="J107" s="612"/>
      <c r="K107" s="612"/>
      <c r="L107" s="612"/>
      <c r="M107" s="612"/>
      <c r="N107" s="612"/>
      <c r="O107" s="612"/>
      <c r="P107" s="317"/>
      <c r="Q107" s="607" t="s">
        <v>130</v>
      </c>
      <c r="R107" s="607"/>
      <c r="S107" s="607"/>
      <c r="T107" s="607"/>
      <c r="U107" s="317"/>
      <c r="V107" s="312"/>
      <c r="W107" s="312"/>
      <c r="X107" s="312"/>
      <c r="Y107" s="312"/>
      <c r="Z107" s="312"/>
      <c r="AA107" s="312"/>
      <c r="AB107" s="312"/>
      <c r="AC107" s="312"/>
      <c r="AD107" s="312"/>
      <c r="AE107" s="312"/>
      <c r="AF107" s="312"/>
      <c r="AG107" s="312"/>
      <c r="AH107" s="312"/>
      <c r="AI107" s="312"/>
      <c r="AJ107" s="312"/>
      <c r="AK107" s="312"/>
      <c r="AL107" s="312"/>
      <c r="AM107" s="312"/>
      <c r="AN107" s="279"/>
      <c r="AO107" s="279"/>
      <c r="AP107" s="279"/>
      <c r="AQ107" s="279"/>
      <c r="AR107" s="279"/>
      <c r="AS107" s="279"/>
      <c r="AT107" s="279"/>
      <c r="AU107" s="279"/>
      <c r="AV107" s="279"/>
      <c r="AW107" s="279"/>
      <c r="AX107" s="279"/>
      <c r="AY107" s="279"/>
      <c r="AZ107" s="279"/>
      <c r="BA107" s="279"/>
      <c r="BB107" s="279"/>
      <c r="BC107" s="279"/>
    </row>
    <row r="108" spans="1:55" s="44" customFormat="1" ht="18.75" customHeight="1">
      <c r="A108" s="277"/>
      <c r="B108" s="593"/>
      <c r="C108" s="611"/>
      <c r="D108" s="612"/>
      <c r="E108" s="612"/>
      <c r="F108" s="612"/>
      <c r="G108" s="612"/>
      <c r="H108" s="612"/>
      <c r="I108" s="612"/>
      <c r="J108" s="612"/>
      <c r="K108" s="612"/>
      <c r="L108" s="612"/>
      <c r="M108" s="612"/>
      <c r="N108" s="612"/>
      <c r="O108" s="612"/>
      <c r="P108" s="317"/>
      <c r="Q108" s="607" t="s">
        <v>131</v>
      </c>
      <c r="R108" s="607"/>
      <c r="S108" s="607"/>
      <c r="T108" s="607"/>
      <c r="U108" s="317"/>
      <c r="V108" s="312"/>
      <c r="W108" s="613" t="s">
        <v>132</v>
      </c>
      <c r="X108" s="613"/>
      <c r="Y108" s="613"/>
      <c r="Z108" s="613"/>
      <c r="AA108" s="613"/>
      <c r="AB108" s="613"/>
      <c r="AC108" s="613"/>
      <c r="AD108" s="613"/>
      <c r="AE108" s="613"/>
      <c r="AF108" s="613"/>
      <c r="AG108" s="613"/>
      <c r="AH108" s="613"/>
      <c r="AI108" s="613"/>
      <c r="AJ108" s="312"/>
      <c r="AK108" s="312"/>
      <c r="AL108" s="312"/>
      <c r="AM108" s="312"/>
      <c r="AN108" s="279"/>
      <c r="AO108" s="279"/>
      <c r="AP108" s="279"/>
      <c r="AQ108" s="279"/>
      <c r="AR108" s="279"/>
      <c r="AS108" s="279"/>
      <c r="AT108" s="279"/>
      <c r="AU108" s="279"/>
      <c r="AV108" s="279"/>
      <c r="AW108" s="279"/>
      <c r="AX108" s="279"/>
      <c r="AY108" s="279"/>
      <c r="AZ108" s="279"/>
      <c r="BA108" s="279"/>
      <c r="BB108" s="279"/>
      <c r="BC108" s="279"/>
    </row>
    <row r="109" spans="1:55" s="44" customFormat="1">
      <c r="A109" s="277"/>
      <c r="B109" s="593"/>
      <c r="C109" s="611"/>
      <c r="D109" s="612"/>
      <c r="E109" s="612"/>
      <c r="F109" s="612"/>
      <c r="G109" s="612"/>
      <c r="H109" s="612"/>
      <c r="I109" s="612"/>
      <c r="J109" s="612"/>
      <c r="K109" s="612"/>
      <c r="L109" s="612"/>
      <c r="M109" s="612"/>
      <c r="N109" s="612"/>
      <c r="O109" s="612"/>
      <c r="P109" s="317"/>
      <c r="Q109" s="607" t="s">
        <v>133</v>
      </c>
      <c r="R109" s="607"/>
      <c r="S109" s="607"/>
      <c r="T109" s="607"/>
      <c r="U109" s="317"/>
      <c r="V109" s="312"/>
      <c r="W109" s="318" t="s">
        <v>134</v>
      </c>
      <c r="X109" s="312"/>
      <c r="Y109" s="312"/>
      <c r="Z109" s="312"/>
      <c r="AA109" s="312"/>
      <c r="AB109" s="312"/>
      <c r="AC109" s="312"/>
      <c r="AD109" s="312"/>
      <c r="AE109" s="312"/>
      <c r="AF109" s="312"/>
      <c r="AG109" s="312"/>
      <c r="AH109" s="312"/>
      <c r="AI109" s="312"/>
      <c r="AJ109" s="312"/>
      <c r="AK109" s="312"/>
      <c r="AL109" s="312"/>
      <c r="AM109" s="312"/>
      <c r="AN109" s="279"/>
      <c r="AO109" s="279"/>
      <c r="AP109" s="279"/>
      <c r="AQ109" s="279"/>
      <c r="AR109" s="279"/>
      <c r="AS109" s="279"/>
      <c r="AT109" s="279"/>
      <c r="AU109" s="279"/>
      <c r="AV109" s="279"/>
      <c r="AW109" s="279"/>
      <c r="AX109" s="279"/>
      <c r="AY109" s="279"/>
      <c r="AZ109" s="279"/>
      <c r="BA109" s="279"/>
      <c r="BB109" s="279"/>
      <c r="BC109" s="279"/>
    </row>
    <row r="110" spans="1:55" s="44" customFormat="1">
      <c r="A110" s="277"/>
      <c r="B110" s="279"/>
      <c r="C110" s="279"/>
      <c r="D110" s="279"/>
      <c r="E110" s="279"/>
      <c r="F110" s="279"/>
      <c r="G110" s="279"/>
      <c r="H110" s="279"/>
      <c r="I110" s="279"/>
      <c r="J110" s="279"/>
      <c r="K110" s="279"/>
      <c r="L110" s="279"/>
      <c r="M110" s="279"/>
      <c r="N110" s="279"/>
      <c r="O110" s="279"/>
      <c r="P110" s="279"/>
      <c r="Q110" s="279"/>
      <c r="R110" s="279"/>
      <c r="S110" s="279"/>
      <c r="T110" s="279"/>
      <c r="U110" s="279"/>
      <c r="V110" s="279"/>
      <c r="W110" s="279"/>
      <c r="X110" s="279"/>
      <c r="Y110" s="279"/>
      <c r="Z110" s="279"/>
      <c r="AA110" s="279"/>
      <c r="AB110" s="279"/>
      <c r="AC110" s="279"/>
      <c r="AD110" s="279"/>
      <c r="AE110" s="279"/>
      <c r="AF110" s="279"/>
      <c r="AG110" s="279"/>
      <c r="AH110" s="279"/>
      <c r="AI110" s="279"/>
      <c r="AJ110" s="279"/>
      <c r="AK110" s="279"/>
      <c r="AL110" s="279"/>
      <c r="AM110" s="279"/>
      <c r="AN110" s="279"/>
      <c r="AO110" s="279"/>
      <c r="AP110" s="279"/>
      <c r="AQ110" s="279"/>
      <c r="AR110" s="279"/>
      <c r="AS110" s="279"/>
      <c r="AT110" s="279"/>
      <c r="AU110" s="279"/>
      <c r="AV110" s="279"/>
      <c r="AW110" s="279"/>
      <c r="AX110" s="279"/>
      <c r="AY110" s="279"/>
      <c r="AZ110" s="279"/>
      <c r="BA110" s="279"/>
      <c r="BB110" s="279"/>
      <c r="BC110" s="279"/>
    </row>
    <row r="111" spans="1:55" s="44" customFormat="1">
      <c r="A111" s="277"/>
      <c r="B111" s="606" t="s">
        <v>135</v>
      </c>
      <c r="C111" s="606"/>
      <c r="D111" s="606"/>
      <c r="E111" s="606"/>
      <c r="F111" s="606"/>
      <c r="G111" s="606"/>
      <c r="H111" s="606"/>
      <c r="I111" s="606"/>
      <c r="J111" s="606"/>
      <c r="K111" s="606"/>
      <c r="L111" s="606"/>
      <c r="M111" s="606"/>
      <c r="N111" s="606"/>
      <c r="O111" s="606"/>
      <c r="P111" s="606"/>
      <c r="Q111" s="606"/>
      <c r="R111" s="606"/>
      <c r="S111" s="606"/>
      <c r="T111" s="606"/>
      <c r="U111" s="606"/>
      <c r="V111" s="606"/>
      <c r="W111" s="606"/>
      <c r="X111" s="606"/>
      <c r="Y111" s="606"/>
      <c r="Z111" s="606"/>
      <c r="AA111" s="279"/>
      <c r="AB111" s="279"/>
      <c r="AC111" s="279"/>
      <c r="AD111" s="279"/>
      <c r="AE111" s="279"/>
      <c r="AF111" s="279"/>
      <c r="AG111" s="279"/>
      <c r="AH111" s="279"/>
      <c r="AI111" s="279"/>
      <c r="AJ111" s="279"/>
      <c r="AK111" s="279"/>
      <c r="AL111" s="279"/>
      <c r="AM111" s="279"/>
      <c r="AN111" s="279"/>
      <c r="AO111" s="279"/>
      <c r="AP111" s="279"/>
      <c r="AQ111" s="279"/>
      <c r="AR111" s="279"/>
      <c r="AS111" s="279"/>
      <c r="AT111" s="279"/>
      <c r="AU111" s="279"/>
      <c r="AV111" s="279"/>
      <c r="AW111" s="279"/>
      <c r="AX111" s="279"/>
      <c r="AY111" s="279"/>
      <c r="AZ111" s="279"/>
      <c r="BA111" s="279"/>
      <c r="BB111" s="279"/>
      <c r="BC111" s="279"/>
    </row>
    <row r="112" spans="1:55" s="44" customFormat="1">
      <c r="A112" s="277"/>
      <c r="B112" s="606"/>
      <c r="C112" s="606"/>
      <c r="D112" s="606"/>
      <c r="E112" s="606"/>
      <c r="F112" s="606"/>
      <c r="G112" s="606"/>
      <c r="H112" s="606"/>
      <c r="I112" s="606"/>
      <c r="J112" s="606"/>
      <c r="K112" s="606"/>
      <c r="L112" s="606"/>
      <c r="M112" s="606"/>
      <c r="N112" s="606"/>
      <c r="O112" s="606"/>
      <c r="P112" s="606"/>
      <c r="Q112" s="606"/>
      <c r="R112" s="606"/>
      <c r="S112" s="606"/>
      <c r="T112" s="606"/>
      <c r="U112" s="606"/>
      <c r="V112" s="606"/>
      <c r="W112" s="606"/>
      <c r="X112" s="606"/>
      <c r="Y112" s="606"/>
      <c r="Z112" s="606"/>
      <c r="AA112" s="279"/>
      <c r="AB112" s="279"/>
      <c r="AC112" s="279"/>
      <c r="AD112" s="279"/>
      <c r="AE112" s="279"/>
      <c r="AF112" s="279"/>
      <c r="AG112" s="279"/>
      <c r="AH112" s="279"/>
      <c r="AI112" s="279"/>
      <c r="AJ112" s="279"/>
      <c r="AK112" s="279"/>
      <c r="AL112" s="279"/>
      <c r="AM112" s="279"/>
      <c r="AN112" s="279"/>
      <c r="AO112" s="279"/>
      <c r="AP112" s="279"/>
      <c r="AQ112" s="279"/>
      <c r="AR112" s="279"/>
      <c r="AS112" s="279"/>
      <c r="AT112" s="279"/>
      <c r="AU112" s="279"/>
      <c r="AV112" s="279"/>
      <c r="AW112" s="279"/>
      <c r="AX112" s="279"/>
      <c r="AY112" s="279"/>
      <c r="AZ112" s="279"/>
      <c r="BA112" s="279"/>
      <c r="BB112" s="279"/>
      <c r="BC112" s="279"/>
    </row>
    <row r="113" spans="1:55" s="44" customFormat="1">
      <c r="A113" s="277"/>
      <c r="B113" s="583" t="s">
        <v>136</v>
      </c>
      <c r="C113" s="583"/>
      <c r="D113" s="583"/>
      <c r="E113" s="583"/>
      <c r="F113" s="583"/>
      <c r="G113" s="583"/>
      <c r="H113" s="583"/>
      <c r="I113" s="583"/>
      <c r="J113" s="583"/>
      <c r="K113" s="583"/>
      <c r="L113" s="583"/>
      <c r="M113" s="532" t="s">
        <v>137</v>
      </c>
      <c r="N113" s="532"/>
      <c r="O113" s="532"/>
      <c r="P113" s="532"/>
      <c r="Q113" s="532"/>
      <c r="R113" s="532"/>
      <c r="S113" s="532" t="s">
        <v>138</v>
      </c>
      <c r="T113" s="532"/>
      <c r="U113" s="532"/>
      <c r="V113" s="532"/>
      <c r="W113" s="532"/>
      <c r="X113" s="532"/>
      <c r="Y113" s="532"/>
      <c r="Z113" s="319"/>
      <c r="AA113" s="279"/>
      <c r="AB113" s="279"/>
      <c r="AC113" s="279"/>
      <c r="AD113" s="279"/>
      <c r="AE113" s="279"/>
      <c r="AF113" s="279"/>
      <c r="AG113" s="279"/>
      <c r="AH113" s="279"/>
      <c r="AI113" s="279"/>
      <c r="AJ113" s="279"/>
      <c r="AK113" s="279"/>
      <c r="AL113" s="279"/>
      <c r="AM113" s="279"/>
      <c r="AN113" s="279"/>
      <c r="AO113" s="279"/>
      <c r="AP113" s="279"/>
      <c r="AQ113" s="279"/>
      <c r="AR113" s="279"/>
      <c r="AS113" s="279"/>
      <c r="AT113" s="279"/>
      <c r="AU113" s="279"/>
      <c r="AV113" s="279"/>
      <c r="AW113" s="279"/>
      <c r="AX113" s="279"/>
      <c r="AY113" s="279"/>
      <c r="AZ113" s="279"/>
      <c r="BA113" s="279"/>
      <c r="BB113" s="279"/>
      <c r="BC113" s="279"/>
    </row>
    <row r="114" spans="1:55" s="306" customFormat="1" ht="16.5" customHeight="1">
      <c r="A114" s="304"/>
      <c r="B114" s="560" t="s">
        <v>139</v>
      </c>
      <c r="C114" s="560"/>
      <c r="D114" s="560"/>
      <c r="E114" s="560"/>
      <c r="F114" s="560"/>
      <c r="G114" s="560"/>
      <c r="H114" s="560"/>
      <c r="I114" s="560"/>
      <c r="J114" s="560"/>
      <c r="K114" s="560"/>
      <c r="L114" s="560"/>
      <c r="M114" s="432">
        <v>461</v>
      </c>
      <c r="N114" s="608"/>
      <c r="O114" s="608"/>
      <c r="P114" s="608"/>
      <c r="Q114" s="608"/>
      <c r="R114" s="608"/>
      <c r="S114" s="551">
        <v>492</v>
      </c>
      <c r="T114" s="551"/>
      <c r="U114" s="608"/>
      <c r="V114" s="608"/>
      <c r="W114" s="608"/>
      <c r="X114" s="608"/>
      <c r="Y114" s="608"/>
      <c r="Z114" s="432" t="s">
        <v>9</v>
      </c>
      <c r="AA114" s="305"/>
      <c r="AB114" s="305"/>
      <c r="AC114" s="305"/>
      <c r="AD114" s="305"/>
      <c r="AE114" s="305"/>
      <c r="AF114" s="305"/>
      <c r="AG114" s="305"/>
      <c r="AH114" s="305"/>
      <c r="AI114" s="305"/>
      <c r="AJ114" s="305"/>
      <c r="AK114" s="305"/>
      <c r="AL114" s="305"/>
      <c r="AM114" s="305"/>
      <c r="AN114" s="305"/>
      <c r="AO114" s="305"/>
      <c r="AP114" s="305"/>
      <c r="AQ114" s="305"/>
      <c r="AR114" s="305"/>
      <c r="AS114" s="305"/>
      <c r="AT114" s="305"/>
      <c r="AU114" s="305"/>
      <c r="AV114" s="305"/>
      <c r="AW114" s="305"/>
      <c r="AX114" s="305"/>
      <c r="AY114" s="305"/>
      <c r="AZ114" s="305"/>
      <c r="BA114" s="305"/>
      <c r="BB114" s="305"/>
      <c r="BC114" s="305"/>
    </row>
    <row r="115" spans="1:55" s="306" customFormat="1" ht="16.5" customHeight="1">
      <c r="A115" s="304"/>
      <c r="B115" s="560" t="s">
        <v>140</v>
      </c>
      <c r="C115" s="560"/>
      <c r="D115" s="560"/>
      <c r="E115" s="560"/>
      <c r="F115" s="560"/>
      <c r="G115" s="560"/>
      <c r="H115" s="560"/>
      <c r="I115" s="560"/>
      <c r="J115" s="560"/>
      <c r="K115" s="560"/>
      <c r="L115" s="560"/>
      <c r="M115" s="432">
        <v>545</v>
      </c>
      <c r="N115" s="608"/>
      <c r="O115" s="608"/>
      <c r="P115" s="608"/>
      <c r="Q115" s="608"/>
      <c r="R115" s="608"/>
      <c r="S115" s="614"/>
      <c r="T115" s="614"/>
      <c r="U115" s="614"/>
      <c r="V115" s="614"/>
      <c r="W115" s="614"/>
      <c r="X115" s="614"/>
      <c r="Y115" s="614"/>
      <c r="Z115" s="432" t="s">
        <v>9</v>
      </c>
      <c r="AA115" s="305"/>
      <c r="AB115" s="305"/>
      <c r="AC115" s="305"/>
      <c r="AD115" s="305"/>
      <c r="AE115" s="305"/>
      <c r="AF115" s="305"/>
      <c r="AG115" s="305"/>
      <c r="AH115" s="305"/>
      <c r="AI115" s="305"/>
      <c r="AJ115" s="305"/>
      <c r="AK115" s="305"/>
      <c r="AL115" s="305"/>
      <c r="AM115" s="305"/>
      <c r="AN115" s="305"/>
      <c r="AO115" s="305"/>
      <c r="AP115" s="305"/>
      <c r="AQ115" s="305"/>
      <c r="AR115" s="305"/>
      <c r="AS115" s="305"/>
      <c r="AT115" s="305"/>
      <c r="AU115" s="305"/>
      <c r="AV115" s="305"/>
      <c r="AW115" s="305"/>
      <c r="AX115" s="305"/>
      <c r="AY115" s="305"/>
      <c r="AZ115" s="305"/>
      <c r="BA115" s="305"/>
      <c r="BB115" s="305"/>
      <c r="BC115" s="305"/>
    </row>
    <row r="116" spans="1:55" s="306" customFormat="1" ht="16.5" customHeight="1">
      <c r="A116" s="304"/>
      <c r="B116" s="560" t="s">
        <v>142</v>
      </c>
      <c r="C116" s="560"/>
      <c r="D116" s="560"/>
      <c r="E116" s="560"/>
      <c r="F116" s="560"/>
      <c r="G116" s="560"/>
      <c r="H116" s="560"/>
      <c r="I116" s="560"/>
      <c r="J116" s="560"/>
      <c r="K116" s="560"/>
      <c r="L116" s="560"/>
      <c r="M116" s="432">
        <v>1650</v>
      </c>
      <c r="N116" s="608"/>
      <c r="O116" s="608"/>
      <c r="P116" s="608"/>
      <c r="Q116" s="608"/>
      <c r="R116" s="608"/>
      <c r="S116" s="614"/>
      <c r="T116" s="614"/>
      <c r="U116" s="614"/>
      <c r="V116" s="614"/>
      <c r="W116" s="614"/>
      <c r="X116" s="614"/>
      <c r="Y116" s="614"/>
      <c r="Z116" s="432" t="s">
        <v>9</v>
      </c>
      <c r="AA116" s="305"/>
      <c r="AB116" s="305"/>
      <c r="AC116" s="305"/>
      <c r="AD116" s="305"/>
      <c r="AE116" s="305"/>
      <c r="AF116" s="305"/>
      <c r="AG116" s="305"/>
      <c r="AH116" s="305"/>
      <c r="AI116" s="305"/>
      <c r="AJ116" s="305"/>
      <c r="AK116" s="305"/>
      <c r="AL116" s="305"/>
      <c r="AM116" s="305"/>
      <c r="AN116" s="305"/>
      <c r="AO116" s="305"/>
      <c r="AP116" s="305"/>
      <c r="AQ116" s="305"/>
      <c r="AR116" s="305"/>
      <c r="AS116" s="305"/>
      <c r="AT116" s="305"/>
      <c r="AU116" s="305"/>
      <c r="AV116" s="305"/>
      <c r="AW116" s="305"/>
      <c r="AX116" s="305"/>
      <c r="AY116" s="305"/>
      <c r="AZ116" s="305"/>
      <c r="BA116" s="305"/>
      <c r="BB116" s="305"/>
      <c r="BC116" s="305"/>
    </row>
    <row r="117" spans="1:55" s="306" customFormat="1" ht="16.5" customHeight="1">
      <c r="A117" s="304"/>
      <c r="B117" s="560" t="s">
        <v>585</v>
      </c>
      <c r="C117" s="560"/>
      <c r="D117" s="560"/>
      <c r="E117" s="560"/>
      <c r="F117" s="560"/>
      <c r="G117" s="560"/>
      <c r="H117" s="560"/>
      <c r="I117" s="560"/>
      <c r="J117" s="560"/>
      <c r="K117" s="560"/>
      <c r="L117" s="560"/>
      <c r="M117" s="432">
        <v>856</v>
      </c>
      <c r="N117" s="608"/>
      <c r="O117" s="608"/>
      <c r="P117" s="608"/>
      <c r="Q117" s="608"/>
      <c r="R117" s="608"/>
      <c r="S117" s="614"/>
      <c r="T117" s="614"/>
      <c r="U117" s="614"/>
      <c r="V117" s="614"/>
      <c r="W117" s="614"/>
      <c r="X117" s="614"/>
      <c r="Y117" s="614"/>
      <c r="Z117" s="432" t="s">
        <v>9</v>
      </c>
      <c r="AA117" s="305"/>
      <c r="AB117" s="305"/>
      <c r="AC117" s="305"/>
      <c r="AD117" s="305"/>
      <c r="AE117" s="305"/>
      <c r="AF117" s="305"/>
      <c r="AG117" s="305"/>
      <c r="AH117" s="305"/>
      <c r="AI117" s="305"/>
      <c r="AJ117" s="305"/>
      <c r="AK117" s="305"/>
      <c r="AL117" s="305"/>
      <c r="AM117" s="305"/>
      <c r="AN117" s="305"/>
      <c r="AO117" s="305"/>
      <c r="AP117" s="305"/>
      <c r="AQ117" s="305"/>
      <c r="AR117" s="305"/>
      <c r="AS117" s="305"/>
      <c r="AT117" s="305"/>
      <c r="AU117" s="305"/>
      <c r="AV117" s="305"/>
      <c r="AW117" s="305"/>
      <c r="AX117" s="305"/>
      <c r="AY117" s="305"/>
      <c r="AZ117" s="305"/>
      <c r="BA117" s="305"/>
      <c r="BB117" s="305"/>
      <c r="BC117" s="305"/>
    </row>
    <row r="118" spans="1:55" s="306" customFormat="1" ht="16.5" customHeight="1">
      <c r="A118" s="304"/>
      <c r="B118" s="560" t="s">
        <v>143</v>
      </c>
      <c r="C118" s="560"/>
      <c r="D118" s="560"/>
      <c r="E118" s="560"/>
      <c r="F118" s="560"/>
      <c r="G118" s="560"/>
      <c r="H118" s="560"/>
      <c r="I118" s="560"/>
      <c r="J118" s="560"/>
      <c r="K118" s="560"/>
      <c r="L118" s="560"/>
      <c r="M118" s="432">
        <v>547</v>
      </c>
      <c r="N118" s="608"/>
      <c r="O118" s="608"/>
      <c r="P118" s="608"/>
      <c r="Q118" s="608"/>
      <c r="R118" s="608"/>
      <c r="S118" s="614"/>
      <c r="T118" s="614"/>
      <c r="U118" s="614"/>
      <c r="V118" s="614"/>
      <c r="W118" s="614"/>
      <c r="X118" s="614"/>
      <c r="Y118" s="614"/>
      <c r="Z118" s="320" t="s">
        <v>27</v>
      </c>
      <c r="AA118" s="305"/>
      <c r="AB118" s="305"/>
      <c r="AC118" s="305"/>
      <c r="AD118" s="305"/>
      <c r="AE118" s="305"/>
      <c r="AF118" s="305"/>
      <c r="AG118" s="305"/>
      <c r="AH118" s="305"/>
      <c r="AI118" s="305"/>
      <c r="AJ118" s="305"/>
      <c r="AK118" s="305"/>
      <c r="AL118" s="305"/>
      <c r="AM118" s="305"/>
      <c r="AN118" s="305"/>
      <c r="AO118" s="305"/>
      <c r="AP118" s="305"/>
      <c r="AQ118" s="305"/>
      <c r="AR118" s="305"/>
      <c r="AS118" s="305"/>
      <c r="AT118" s="305"/>
      <c r="AU118" s="305"/>
      <c r="AV118" s="305"/>
      <c r="AW118" s="305"/>
      <c r="AX118" s="305"/>
      <c r="AY118" s="305"/>
      <c r="AZ118" s="305"/>
      <c r="BA118" s="305"/>
      <c r="BB118" s="305"/>
      <c r="BC118" s="305"/>
    </row>
    <row r="119" spans="1:55" s="306" customFormat="1" ht="16.5" customHeight="1">
      <c r="A119" s="304"/>
      <c r="B119" s="560" t="s">
        <v>586</v>
      </c>
      <c r="C119" s="560"/>
      <c r="D119" s="560"/>
      <c r="E119" s="560"/>
      <c r="F119" s="560"/>
      <c r="G119" s="560"/>
      <c r="H119" s="560"/>
      <c r="I119" s="560"/>
      <c r="J119" s="560"/>
      <c r="K119" s="560"/>
      <c r="L119" s="560"/>
      <c r="M119" s="432">
        <v>617</v>
      </c>
      <c r="N119" s="608"/>
      <c r="O119" s="608"/>
      <c r="P119" s="608"/>
      <c r="Q119" s="608"/>
      <c r="R119" s="608"/>
      <c r="S119" s="614"/>
      <c r="T119" s="614"/>
      <c r="U119" s="614"/>
      <c r="V119" s="614"/>
      <c r="W119" s="614"/>
      <c r="X119" s="614"/>
      <c r="Y119" s="614"/>
      <c r="Z119" s="432" t="s">
        <v>9</v>
      </c>
      <c r="AA119" s="305"/>
      <c r="AB119" s="305"/>
      <c r="AC119" s="305"/>
      <c r="AD119" s="305"/>
      <c r="AE119" s="305"/>
      <c r="AF119" s="305"/>
      <c r="AG119" s="305"/>
      <c r="AH119" s="305"/>
      <c r="AI119" s="305"/>
      <c r="AJ119" s="305"/>
      <c r="AK119" s="305"/>
      <c r="AL119" s="305"/>
      <c r="AM119" s="305"/>
      <c r="AN119" s="305"/>
      <c r="AO119" s="305"/>
      <c r="AP119" s="305"/>
      <c r="AQ119" s="305"/>
      <c r="AR119" s="305"/>
      <c r="AS119" s="305"/>
      <c r="AT119" s="305"/>
      <c r="AU119" s="305"/>
      <c r="AV119" s="305"/>
      <c r="AW119" s="305"/>
      <c r="AX119" s="305"/>
      <c r="AY119" s="305"/>
      <c r="AZ119" s="305"/>
      <c r="BA119" s="305"/>
      <c r="BB119" s="305"/>
      <c r="BC119" s="305"/>
    </row>
    <row r="120" spans="1:55" s="306" customFormat="1" ht="16.5" customHeight="1">
      <c r="A120" s="304"/>
      <c r="B120" s="558" t="s">
        <v>144</v>
      </c>
      <c r="C120" s="558"/>
      <c r="D120" s="558"/>
      <c r="E120" s="558"/>
      <c r="F120" s="558"/>
      <c r="G120" s="558"/>
      <c r="H120" s="558"/>
      <c r="I120" s="558"/>
      <c r="J120" s="558"/>
      <c r="K120" s="558"/>
      <c r="L120" s="558"/>
      <c r="M120" s="432">
        <v>770</v>
      </c>
      <c r="N120" s="608"/>
      <c r="O120" s="608"/>
      <c r="P120" s="608"/>
      <c r="Q120" s="608"/>
      <c r="R120" s="608"/>
      <c r="S120" s="614"/>
      <c r="T120" s="614"/>
      <c r="U120" s="614"/>
      <c r="V120" s="614"/>
      <c r="W120" s="614"/>
      <c r="X120" s="614"/>
      <c r="Y120" s="614"/>
      <c r="Z120" s="432" t="s">
        <v>26</v>
      </c>
      <c r="AA120" s="305"/>
      <c r="AB120" s="305"/>
      <c r="AC120" s="305"/>
      <c r="AD120" s="305"/>
      <c r="AE120" s="305"/>
      <c r="AF120" s="305"/>
      <c r="AG120" s="305"/>
      <c r="AH120" s="305"/>
      <c r="AI120" s="305"/>
      <c r="AJ120" s="305"/>
      <c r="AK120" s="305"/>
      <c r="AL120" s="305"/>
      <c r="AM120" s="305"/>
      <c r="AN120" s="305"/>
      <c r="AO120" s="305"/>
      <c r="AP120" s="305"/>
      <c r="AQ120" s="305"/>
      <c r="AR120" s="305"/>
      <c r="AS120" s="305"/>
      <c r="AT120" s="305"/>
      <c r="AU120" s="305"/>
      <c r="AV120" s="305"/>
      <c r="AW120" s="305"/>
      <c r="AX120" s="305"/>
      <c r="AY120" s="305"/>
      <c r="AZ120" s="305"/>
      <c r="BA120" s="305"/>
      <c r="BB120" s="305"/>
      <c r="BC120" s="305"/>
    </row>
    <row r="121" spans="1:55" s="306" customFormat="1" ht="16.5" customHeight="1">
      <c r="A121" s="304"/>
      <c r="B121" s="558" t="s">
        <v>145</v>
      </c>
      <c r="C121" s="558"/>
      <c r="D121" s="558"/>
      <c r="E121" s="558"/>
      <c r="F121" s="558"/>
      <c r="G121" s="558"/>
      <c r="H121" s="558"/>
      <c r="I121" s="558"/>
      <c r="J121" s="558"/>
      <c r="K121" s="558"/>
      <c r="L121" s="558"/>
      <c r="M121" s="432">
        <v>872</v>
      </c>
      <c r="N121" s="608"/>
      <c r="O121" s="608"/>
      <c r="P121" s="608"/>
      <c r="Q121" s="608"/>
      <c r="R121" s="608"/>
      <c r="S121" s="614"/>
      <c r="T121" s="614"/>
      <c r="U121" s="614"/>
      <c r="V121" s="614"/>
      <c r="W121" s="614"/>
      <c r="X121" s="614"/>
      <c r="Y121" s="614"/>
      <c r="Z121" s="432" t="s">
        <v>26</v>
      </c>
      <c r="AA121" s="305"/>
      <c r="AB121" s="305"/>
      <c r="AC121" s="305"/>
      <c r="AD121" s="305"/>
      <c r="AE121" s="305"/>
      <c r="AF121" s="305"/>
      <c r="AG121" s="305"/>
      <c r="AH121" s="305"/>
      <c r="AI121" s="305"/>
      <c r="AJ121" s="305"/>
      <c r="AK121" s="305"/>
      <c r="AL121" s="305"/>
      <c r="AM121" s="305"/>
      <c r="AN121" s="305"/>
      <c r="AO121" s="305"/>
      <c r="AP121" s="305"/>
      <c r="AQ121" s="305"/>
      <c r="AR121" s="305"/>
      <c r="AS121" s="305"/>
      <c r="AT121" s="305"/>
      <c r="AU121" s="305"/>
      <c r="AV121" s="305"/>
      <c r="AW121" s="305"/>
      <c r="AX121" s="305"/>
      <c r="AY121" s="305"/>
      <c r="AZ121" s="305"/>
      <c r="BA121" s="305"/>
      <c r="BB121" s="305"/>
      <c r="BC121" s="305"/>
    </row>
    <row r="122" spans="1:55" s="306" customFormat="1" ht="16.5" customHeight="1">
      <c r="A122" s="304"/>
      <c r="B122" s="560" t="s">
        <v>146</v>
      </c>
      <c r="C122" s="560"/>
      <c r="D122" s="560"/>
      <c r="E122" s="560"/>
      <c r="F122" s="560"/>
      <c r="G122" s="560"/>
      <c r="H122" s="560"/>
      <c r="I122" s="560"/>
      <c r="J122" s="560"/>
      <c r="K122" s="560"/>
      <c r="L122" s="560"/>
      <c r="M122" s="432">
        <v>465</v>
      </c>
      <c r="N122" s="608"/>
      <c r="O122" s="608"/>
      <c r="P122" s="608"/>
      <c r="Q122" s="608"/>
      <c r="R122" s="608"/>
      <c r="S122" s="614"/>
      <c r="T122" s="614"/>
      <c r="U122" s="614"/>
      <c r="V122" s="614"/>
      <c r="W122" s="614"/>
      <c r="X122" s="614"/>
      <c r="Y122" s="614"/>
      <c r="Z122" s="432" t="s">
        <v>26</v>
      </c>
      <c r="AA122" s="305"/>
      <c r="AB122" s="305"/>
      <c r="AC122" s="305"/>
      <c r="AD122" s="305"/>
      <c r="AE122" s="305"/>
      <c r="AF122" s="305"/>
      <c r="AG122" s="305"/>
      <c r="AH122" s="305"/>
      <c r="AI122" s="305"/>
      <c r="AJ122" s="305"/>
      <c r="AK122" s="305"/>
      <c r="AL122" s="305"/>
      <c r="AM122" s="305"/>
      <c r="AN122" s="305"/>
      <c r="AO122" s="305"/>
      <c r="AP122" s="305"/>
      <c r="AQ122" s="305"/>
      <c r="AR122" s="305"/>
      <c r="AS122" s="305"/>
      <c r="AT122" s="305"/>
      <c r="AU122" s="305"/>
      <c r="AV122" s="305"/>
      <c r="AW122" s="305"/>
      <c r="AX122" s="305"/>
      <c r="AY122" s="305"/>
      <c r="AZ122" s="305"/>
      <c r="BA122" s="305"/>
      <c r="BB122" s="305"/>
      <c r="BC122" s="305"/>
    </row>
    <row r="123" spans="1:55" s="306" customFormat="1" ht="16.5" customHeight="1">
      <c r="A123" s="304"/>
      <c r="B123" s="558" t="s">
        <v>147</v>
      </c>
      <c r="C123" s="558"/>
      <c r="D123" s="558"/>
      <c r="E123" s="558"/>
      <c r="F123" s="558"/>
      <c r="G123" s="558"/>
      <c r="H123" s="558"/>
      <c r="I123" s="558"/>
      <c r="J123" s="558"/>
      <c r="K123" s="558"/>
      <c r="L123" s="558"/>
      <c r="M123" s="297">
        <v>494</v>
      </c>
      <c r="N123" s="608"/>
      <c r="O123" s="608"/>
      <c r="P123" s="608"/>
      <c r="Q123" s="608"/>
      <c r="R123" s="608"/>
      <c r="S123" s="614"/>
      <c r="T123" s="614"/>
      <c r="U123" s="614"/>
      <c r="V123" s="614"/>
      <c r="W123" s="614"/>
      <c r="X123" s="614"/>
      <c r="Y123" s="614"/>
      <c r="Z123" s="432" t="s">
        <v>26</v>
      </c>
      <c r="AA123" s="305"/>
      <c r="AB123" s="305"/>
      <c r="AC123" s="305"/>
      <c r="AD123" s="305"/>
      <c r="AE123" s="305"/>
      <c r="AF123" s="305"/>
      <c r="AG123" s="305"/>
      <c r="AH123" s="305"/>
      <c r="AI123" s="305"/>
      <c r="AJ123" s="305"/>
      <c r="AK123" s="305"/>
      <c r="AL123" s="305"/>
      <c r="AM123" s="305"/>
      <c r="AN123" s="305"/>
      <c r="AO123" s="305"/>
      <c r="AP123" s="305"/>
      <c r="AQ123" s="305"/>
      <c r="AR123" s="305"/>
      <c r="AS123" s="305"/>
      <c r="AT123" s="305"/>
      <c r="AU123" s="305"/>
      <c r="AV123" s="305"/>
      <c r="AW123" s="305"/>
      <c r="AX123" s="305"/>
      <c r="AY123" s="305"/>
      <c r="AZ123" s="305"/>
      <c r="BA123" s="305"/>
      <c r="BB123" s="305"/>
      <c r="BC123" s="305"/>
    </row>
    <row r="124" spans="1:55" s="306" customFormat="1" ht="16.5" customHeight="1">
      <c r="A124" s="304"/>
      <c r="B124" s="560" t="s">
        <v>148</v>
      </c>
      <c r="C124" s="560"/>
      <c r="D124" s="560"/>
      <c r="E124" s="560"/>
      <c r="F124" s="560"/>
      <c r="G124" s="560"/>
      <c r="H124" s="560"/>
      <c r="I124" s="560"/>
      <c r="J124" s="560"/>
      <c r="K124" s="560"/>
      <c r="L124" s="560"/>
      <c r="M124" s="432">
        <v>850</v>
      </c>
      <c r="N124" s="608" t="s">
        <v>141</v>
      </c>
      <c r="O124" s="608"/>
      <c r="P124" s="608"/>
      <c r="Q124" s="608"/>
      <c r="R124" s="608"/>
      <c r="S124" s="614"/>
      <c r="T124" s="614"/>
      <c r="U124" s="614"/>
      <c r="V124" s="614"/>
      <c r="W124" s="614"/>
      <c r="X124" s="614"/>
      <c r="Y124" s="614"/>
      <c r="Z124" s="432" t="s">
        <v>26</v>
      </c>
      <c r="AA124" s="305"/>
      <c r="AB124" s="305"/>
      <c r="AC124" s="305"/>
      <c r="AD124" s="305"/>
      <c r="AE124" s="305"/>
      <c r="AF124" s="305"/>
      <c r="AG124" s="305"/>
      <c r="AH124" s="305"/>
      <c r="AI124" s="305"/>
      <c r="AJ124" s="305"/>
      <c r="AK124" s="305"/>
      <c r="AL124" s="305"/>
      <c r="AM124" s="305"/>
      <c r="AN124" s="305"/>
      <c r="AO124" s="305"/>
      <c r="AP124" s="305"/>
      <c r="AQ124" s="305"/>
      <c r="AR124" s="305"/>
      <c r="AS124" s="305"/>
      <c r="AT124" s="305"/>
      <c r="AU124" s="305"/>
      <c r="AV124" s="305"/>
      <c r="AW124" s="305"/>
      <c r="AX124" s="305"/>
      <c r="AY124" s="305"/>
      <c r="AZ124" s="305"/>
      <c r="BA124" s="305"/>
      <c r="BB124" s="305"/>
      <c r="BC124" s="305"/>
    </row>
    <row r="125" spans="1:55" s="306" customFormat="1" ht="16.5" customHeight="1">
      <c r="A125" s="304"/>
      <c r="B125" s="560" t="s">
        <v>149</v>
      </c>
      <c r="C125" s="560"/>
      <c r="D125" s="560"/>
      <c r="E125" s="560"/>
      <c r="F125" s="560"/>
      <c r="G125" s="560"/>
      <c r="H125" s="560"/>
      <c r="I125" s="560"/>
      <c r="J125" s="560"/>
      <c r="K125" s="560"/>
      <c r="L125" s="560"/>
      <c r="M125" s="432">
        <v>467</v>
      </c>
      <c r="N125" s="608" t="s">
        <v>141</v>
      </c>
      <c r="O125" s="608"/>
      <c r="P125" s="608"/>
      <c r="Q125" s="608"/>
      <c r="R125" s="608"/>
      <c r="S125" s="614"/>
      <c r="T125" s="614"/>
      <c r="U125" s="614"/>
      <c r="V125" s="614"/>
      <c r="W125" s="614"/>
      <c r="X125" s="614"/>
      <c r="Y125" s="614"/>
      <c r="Z125" s="320" t="s">
        <v>27</v>
      </c>
      <c r="AA125" s="305"/>
      <c r="AB125" s="305"/>
      <c r="AC125" s="305"/>
      <c r="AD125" s="305"/>
      <c r="AE125" s="305"/>
      <c r="AF125" s="305"/>
      <c r="AG125" s="305"/>
      <c r="AH125" s="305"/>
      <c r="AI125" s="305"/>
      <c r="AJ125" s="305"/>
      <c r="AK125" s="305"/>
      <c r="AL125" s="305"/>
      <c r="AM125" s="305"/>
      <c r="AN125" s="305"/>
      <c r="AO125" s="305"/>
      <c r="AP125" s="305"/>
      <c r="AQ125" s="305"/>
      <c r="AR125" s="305"/>
      <c r="AS125" s="305"/>
      <c r="AT125" s="305"/>
      <c r="AU125" s="305"/>
      <c r="AV125" s="305"/>
      <c r="AW125" s="305"/>
      <c r="AX125" s="305"/>
      <c r="AY125" s="305"/>
      <c r="AZ125" s="305"/>
      <c r="BA125" s="305"/>
      <c r="BB125" s="305"/>
      <c r="BC125" s="305"/>
    </row>
    <row r="126" spans="1:55" s="306" customFormat="1" ht="16.5" customHeight="1">
      <c r="A126" s="304"/>
      <c r="B126" s="560" t="s">
        <v>150</v>
      </c>
      <c r="C126" s="560"/>
      <c r="D126" s="560"/>
      <c r="E126" s="560"/>
      <c r="F126" s="560"/>
      <c r="G126" s="560"/>
      <c r="H126" s="560"/>
      <c r="I126" s="560"/>
      <c r="J126" s="560"/>
      <c r="K126" s="560"/>
      <c r="L126" s="560"/>
      <c r="M126" s="432">
        <v>479</v>
      </c>
      <c r="N126" s="608"/>
      <c r="O126" s="608"/>
      <c r="P126" s="608"/>
      <c r="Q126" s="608"/>
      <c r="R126" s="608"/>
      <c r="S126" s="551">
        <v>491</v>
      </c>
      <c r="T126" s="551"/>
      <c r="U126" s="608"/>
      <c r="V126" s="608"/>
      <c r="W126" s="608"/>
      <c r="X126" s="608"/>
      <c r="Y126" s="608"/>
      <c r="Z126" s="432" t="s">
        <v>9</v>
      </c>
      <c r="AA126" s="305"/>
      <c r="AB126" s="305"/>
      <c r="AC126" s="305"/>
      <c r="AD126" s="305"/>
      <c r="AE126" s="305"/>
      <c r="AF126" s="305"/>
      <c r="AG126" s="305"/>
      <c r="AH126" s="305"/>
      <c r="AI126" s="305"/>
      <c r="AJ126" s="305"/>
      <c r="AK126" s="305"/>
      <c r="AL126" s="305"/>
      <c r="AM126" s="305"/>
      <c r="AN126" s="305"/>
      <c r="AO126" s="305"/>
      <c r="AP126" s="305"/>
      <c r="AQ126" s="305"/>
      <c r="AR126" s="305"/>
      <c r="AS126" s="305"/>
      <c r="AT126" s="305"/>
      <c r="AU126" s="305"/>
      <c r="AV126" s="305"/>
      <c r="AW126" s="305"/>
      <c r="AX126" s="305"/>
      <c r="AY126" s="305"/>
      <c r="AZ126" s="305"/>
      <c r="BA126" s="305"/>
      <c r="BB126" s="305"/>
      <c r="BC126" s="305"/>
    </row>
    <row r="127" spans="1:55" s="306" customFormat="1" ht="16.5" customHeight="1">
      <c r="A127" s="304"/>
      <c r="B127" s="532" t="s">
        <v>151</v>
      </c>
      <c r="C127" s="532"/>
      <c r="D127" s="532"/>
      <c r="E127" s="532"/>
      <c r="F127" s="532"/>
      <c r="G127" s="532"/>
      <c r="H127" s="532"/>
      <c r="I127" s="532"/>
      <c r="J127" s="532"/>
      <c r="K127" s="532"/>
      <c r="L127" s="532"/>
      <c r="M127" s="428">
        <v>618</v>
      </c>
      <c r="N127" s="616">
        <f>+SUM(N114:R126)</f>
        <v>0</v>
      </c>
      <c r="O127" s="616"/>
      <c r="P127" s="616"/>
      <c r="Q127" s="616"/>
      <c r="R127" s="616"/>
      <c r="S127" s="583">
        <v>619</v>
      </c>
      <c r="T127" s="583"/>
      <c r="U127" s="616">
        <f>+U114+U126</f>
        <v>0</v>
      </c>
      <c r="V127" s="616"/>
      <c r="W127" s="616"/>
      <c r="X127" s="616"/>
      <c r="Y127" s="616"/>
      <c r="Z127" s="321" t="s">
        <v>27</v>
      </c>
      <c r="AA127" s="305"/>
      <c r="AB127" s="305"/>
      <c r="AC127" s="305"/>
      <c r="AD127" s="305"/>
      <c r="AE127" s="305"/>
      <c r="AF127" s="305"/>
      <c r="AG127" s="305"/>
      <c r="AH127" s="305"/>
      <c r="AI127" s="305"/>
      <c r="AJ127" s="305"/>
      <c r="AK127" s="305"/>
      <c r="AL127" s="305"/>
      <c r="AM127" s="305"/>
      <c r="AN127" s="305"/>
      <c r="AO127" s="305"/>
      <c r="AP127" s="305"/>
      <c r="AQ127" s="305"/>
      <c r="AR127" s="305"/>
      <c r="AS127" s="305"/>
      <c r="AT127" s="305"/>
      <c r="AU127" s="305"/>
      <c r="AV127" s="305"/>
      <c r="AW127" s="305"/>
      <c r="AX127" s="305"/>
      <c r="AY127" s="305"/>
      <c r="AZ127" s="305"/>
      <c r="BA127" s="305"/>
      <c r="BB127" s="305"/>
      <c r="BC127" s="305"/>
    </row>
    <row r="128" spans="1:55" s="44" customFormat="1">
      <c r="A128" s="277"/>
      <c r="B128" s="611" t="s">
        <v>587</v>
      </c>
      <c r="C128" s="611"/>
      <c r="D128" s="611"/>
      <c r="E128" s="611"/>
      <c r="F128" s="611"/>
      <c r="G128" s="611"/>
      <c r="H128" s="611"/>
      <c r="I128" s="611"/>
      <c r="J128" s="611"/>
      <c r="K128" s="611"/>
      <c r="L128" s="611"/>
      <c r="M128" s="611"/>
      <c r="N128" s="617" t="s">
        <v>588</v>
      </c>
      <c r="O128" s="617"/>
      <c r="P128" s="617"/>
      <c r="Q128" s="617"/>
      <c r="R128" s="617"/>
      <c r="S128" s="617"/>
      <c r="T128" s="617" t="s">
        <v>589</v>
      </c>
      <c r="U128" s="617"/>
      <c r="V128" s="617"/>
      <c r="W128" s="617"/>
      <c r="X128" s="617"/>
      <c r="Y128" s="617"/>
      <c r="Z128" s="617"/>
      <c r="AA128" s="279"/>
      <c r="AB128" s="279"/>
      <c r="AC128" s="279"/>
      <c r="AD128" s="279"/>
      <c r="AE128" s="279"/>
      <c r="AF128" s="279"/>
      <c r="AG128" s="279"/>
      <c r="AH128" s="279"/>
      <c r="AI128" s="279"/>
      <c r="AJ128" s="279"/>
      <c r="AK128" s="279"/>
      <c r="AL128" s="279"/>
      <c r="AM128" s="279"/>
      <c r="AN128" s="279"/>
      <c r="AO128" s="279"/>
      <c r="AP128" s="279"/>
      <c r="AQ128" s="279"/>
      <c r="AR128" s="279"/>
      <c r="AS128" s="279"/>
      <c r="AT128" s="279"/>
      <c r="AU128" s="279"/>
      <c r="AV128" s="279"/>
      <c r="AW128" s="279"/>
      <c r="AX128" s="279"/>
      <c r="AY128" s="279"/>
      <c r="AZ128" s="279"/>
      <c r="BA128" s="279"/>
      <c r="BB128" s="279"/>
      <c r="BC128" s="279"/>
    </row>
    <row r="129" spans="1:55" s="44" customFormat="1">
      <c r="A129" s="277"/>
      <c r="B129" s="551">
        <v>896</v>
      </c>
      <c r="C129" s="551"/>
      <c r="D129" s="551"/>
      <c r="E129" s="618"/>
      <c r="F129" s="618"/>
      <c r="G129" s="618"/>
      <c r="H129" s="618"/>
      <c r="I129" s="618"/>
      <c r="J129" s="618"/>
      <c r="K129" s="618"/>
      <c r="L129" s="618"/>
      <c r="M129" s="618"/>
      <c r="N129" s="617"/>
      <c r="O129" s="617"/>
      <c r="P129" s="617"/>
      <c r="Q129" s="617"/>
      <c r="R129" s="617"/>
      <c r="S129" s="617"/>
      <c r="T129" s="617"/>
      <c r="U129" s="617"/>
      <c r="V129" s="617"/>
      <c r="W129" s="617"/>
      <c r="X129" s="617"/>
      <c r="Y129" s="617"/>
      <c r="Z129" s="617"/>
      <c r="AA129" s="279"/>
      <c r="AB129" s="279"/>
      <c r="AC129" s="279"/>
      <c r="AD129" s="279"/>
      <c r="AE129" s="279"/>
      <c r="AF129" s="279"/>
      <c r="AG129" s="279"/>
      <c r="AH129" s="279"/>
      <c r="AI129" s="279"/>
      <c r="AJ129" s="279"/>
      <c r="AK129" s="279"/>
      <c r="AL129" s="279"/>
      <c r="AM129" s="279"/>
      <c r="AN129" s="279"/>
      <c r="AO129" s="279"/>
      <c r="AP129" s="279"/>
      <c r="AQ129" s="279"/>
      <c r="AR129" s="279"/>
      <c r="AS129" s="279"/>
      <c r="AT129" s="279"/>
      <c r="AU129" s="279"/>
      <c r="AV129" s="279"/>
      <c r="AW129" s="279"/>
      <c r="AX129" s="279"/>
      <c r="AY129" s="279"/>
      <c r="AZ129" s="279"/>
      <c r="BA129" s="279"/>
      <c r="BB129" s="279"/>
      <c r="BC129" s="279"/>
    </row>
    <row r="130" spans="1:55" s="44" customFormat="1">
      <c r="A130" s="277"/>
      <c r="B130" s="279"/>
      <c r="C130" s="279"/>
      <c r="D130" s="279"/>
      <c r="E130" s="279"/>
      <c r="F130" s="279"/>
      <c r="G130" s="279"/>
      <c r="H130" s="279"/>
      <c r="I130" s="279"/>
      <c r="J130" s="279"/>
      <c r="K130" s="279"/>
      <c r="L130" s="279"/>
      <c r="M130" s="279"/>
      <c r="N130" s="279"/>
      <c r="O130" s="279"/>
      <c r="P130" s="279"/>
      <c r="Q130" s="279"/>
      <c r="R130" s="279"/>
      <c r="S130" s="279"/>
      <c r="T130" s="279"/>
      <c r="U130" s="279"/>
      <c r="V130" s="279"/>
      <c r="W130" s="279"/>
      <c r="X130" s="279"/>
      <c r="Y130" s="279"/>
      <c r="Z130" s="279"/>
      <c r="AA130" s="279"/>
      <c r="AB130" s="279"/>
      <c r="AC130" s="279"/>
      <c r="AD130" s="279"/>
      <c r="AE130" s="279"/>
      <c r="AF130" s="279"/>
      <c r="AG130" s="279"/>
      <c r="AH130" s="279"/>
      <c r="AI130" s="279"/>
      <c r="AJ130" s="279"/>
      <c r="AK130" s="279"/>
      <c r="AL130" s="279"/>
      <c r="AM130" s="279"/>
      <c r="AN130" s="279"/>
      <c r="AO130" s="279"/>
      <c r="AP130" s="279"/>
      <c r="AQ130" s="279"/>
      <c r="AR130" s="279"/>
      <c r="AS130" s="279"/>
      <c r="AT130" s="279"/>
      <c r="AU130" s="279"/>
      <c r="AV130" s="279"/>
      <c r="AW130" s="279"/>
      <c r="AX130" s="279"/>
      <c r="AY130" s="279"/>
      <c r="AZ130" s="279"/>
      <c r="BA130" s="279"/>
      <c r="BB130" s="279"/>
      <c r="BC130" s="279"/>
    </row>
    <row r="131" spans="1:55" s="44" customFormat="1">
      <c r="A131" s="277"/>
      <c r="B131" s="604" t="s">
        <v>152</v>
      </c>
      <c r="C131" s="604"/>
      <c r="D131" s="604"/>
      <c r="E131" s="604"/>
      <c r="F131" s="604"/>
      <c r="G131" s="604"/>
      <c r="H131" s="604"/>
      <c r="I131" s="604"/>
      <c r="J131" s="604"/>
      <c r="K131" s="604"/>
      <c r="L131" s="604"/>
      <c r="M131" s="604"/>
      <c r="N131" s="604"/>
      <c r="O131" s="604"/>
      <c r="P131" s="604"/>
      <c r="Q131" s="604"/>
      <c r="R131" s="604"/>
      <c r="S131" s="604"/>
      <c r="T131" s="604"/>
      <c r="U131" s="604"/>
      <c r="V131" s="279"/>
      <c r="W131" s="279"/>
      <c r="X131" s="279"/>
      <c r="Y131" s="279"/>
      <c r="Z131" s="279"/>
      <c r="AA131" s="279"/>
      <c r="AB131" s="279"/>
      <c r="AC131" s="279"/>
      <c r="AD131" s="279"/>
      <c r="AE131" s="279"/>
      <c r="AF131" s="279"/>
      <c r="AG131" s="279"/>
      <c r="AH131" s="279"/>
      <c r="AI131" s="279"/>
      <c r="AJ131" s="279"/>
      <c r="AK131" s="279"/>
      <c r="AL131" s="279"/>
      <c r="AM131" s="279"/>
      <c r="AN131" s="279"/>
      <c r="AO131" s="279"/>
      <c r="AP131" s="279"/>
      <c r="AQ131" s="279"/>
      <c r="AR131" s="279"/>
      <c r="AS131" s="279"/>
      <c r="AT131" s="279"/>
      <c r="AU131" s="279"/>
      <c r="AV131" s="279"/>
      <c r="AW131" s="279"/>
      <c r="AX131" s="279"/>
      <c r="AY131" s="279"/>
      <c r="AZ131" s="279"/>
      <c r="BA131" s="279"/>
      <c r="BB131" s="279"/>
      <c r="BC131" s="279"/>
    </row>
    <row r="132" spans="1:55" s="44" customFormat="1">
      <c r="A132" s="277"/>
      <c r="B132" s="604"/>
      <c r="C132" s="604"/>
      <c r="D132" s="604"/>
      <c r="E132" s="604"/>
      <c r="F132" s="604"/>
      <c r="G132" s="604"/>
      <c r="H132" s="604"/>
      <c r="I132" s="604"/>
      <c r="J132" s="604"/>
      <c r="K132" s="604"/>
      <c r="L132" s="604"/>
      <c r="M132" s="604"/>
      <c r="N132" s="604"/>
      <c r="O132" s="604"/>
      <c r="P132" s="604"/>
      <c r="Q132" s="604"/>
      <c r="R132" s="604"/>
      <c r="S132" s="604"/>
      <c r="T132" s="604"/>
      <c r="U132" s="604"/>
      <c r="V132" s="279"/>
      <c r="W132" s="279"/>
      <c r="X132" s="279"/>
      <c r="Y132" s="279"/>
      <c r="Z132" s="279"/>
      <c r="AA132" s="279"/>
      <c r="AB132" s="279"/>
      <c r="AC132" s="279"/>
      <c r="AD132" s="279"/>
      <c r="AE132" s="279"/>
      <c r="AF132" s="279"/>
      <c r="AG132" s="279"/>
      <c r="AH132" s="279"/>
      <c r="AI132" s="279"/>
      <c r="AJ132" s="279"/>
      <c r="AK132" s="279"/>
      <c r="AL132" s="279"/>
      <c r="AM132" s="279"/>
      <c r="AN132" s="279"/>
      <c r="AO132" s="279"/>
      <c r="AP132" s="279"/>
      <c r="AQ132" s="279"/>
      <c r="AR132" s="279"/>
      <c r="AS132" s="279"/>
      <c r="AT132" s="279"/>
      <c r="AU132" s="279"/>
      <c r="AV132" s="279"/>
      <c r="AW132" s="279"/>
      <c r="AX132" s="279"/>
      <c r="AY132" s="279"/>
      <c r="AZ132" s="279"/>
      <c r="BA132" s="279"/>
      <c r="BB132" s="279"/>
      <c r="BC132" s="279"/>
    </row>
    <row r="133" spans="1:55" s="44" customFormat="1">
      <c r="A133" s="277"/>
      <c r="B133" s="535" t="s">
        <v>153</v>
      </c>
      <c r="C133" s="535"/>
      <c r="D133" s="535"/>
      <c r="E133" s="535"/>
      <c r="F133" s="535"/>
      <c r="G133" s="535"/>
      <c r="H133" s="535"/>
      <c r="I133" s="535"/>
      <c r="J133" s="535"/>
      <c r="K133" s="535"/>
      <c r="L133" s="535"/>
      <c r="M133" s="535"/>
      <c r="N133" s="535"/>
      <c r="O133" s="432">
        <v>1055</v>
      </c>
      <c r="P133" s="615"/>
      <c r="Q133" s="615"/>
      <c r="R133" s="615"/>
      <c r="S133" s="615"/>
      <c r="T133" s="615"/>
      <c r="U133" s="432" t="s">
        <v>9</v>
      </c>
      <c r="V133" s="279"/>
      <c r="W133" s="279"/>
      <c r="X133" s="279"/>
      <c r="Y133" s="279"/>
      <c r="Z133" s="279"/>
      <c r="AA133" s="279"/>
      <c r="AB133" s="279"/>
      <c r="AC133" s="279"/>
      <c r="AD133" s="279"/>
      <c r="AE133" s="279"/>
      <c r="AF133" s="279"/>
      <c r="AG133" s="279"/>
      <c r="AH133" s="279"/>
      <c r="AI133" s="279"/>
      <c r="AJ133" s="279"/>
      <c r="AK133" s="279"/>
      <c r="AL133" s="279"/>
      <c r="AM133" s="279"/>
      <c r="AN133" s="279"/>
      <c r="AO133" s="279"/>
      <c r="AP133" s="279"/>
      <c r="AQ133" s="279"/>
      <c r="AR133" s="279"/>
      <c r="AS133" s="279"/>
      <c r="AT133" s="279"/>
      <c r="AU133" s="279"/>
      <c r="AV133" s="279"/>
      <c r="AW133" s="279"/>
      <c r="AX133" s="279"/>
      <c r="AY133" s="279"/>
      <c r="AZ133" s="279"/>
      <c r="BA133" s="279"/>
      <c r="BB133" s="279"/>
      <c r="BC133" s="279"/>
    </row>
    <row r="134" spans="1:55" s="44" customFormat="1">
      <c r="A134" s="277"/>
      <c r="B134" s="535" t="s">
        <v>590</v>
      </c>
      <c r="C134" s="535"/>
      <c r="D134" s="535"/>
      <c r="E134" s="535"/>
      <c r="F134" s="535"/>
      <c r="G134" s="535"/>
      <c r="H134" s="535"/>
      <c r="I134" s="535"/>
      <c r="J134" s="535"/>
      <c r="K134" s="535"/>
      <c r="L134" s="535"/>
      <c r="M134" s="535"/>
      <c r="N134" s="535"/>
      <c r="O134" s="432">
        <v>1056</v>
      </c>
      <c r="P134" s="615"/>
      <c r="Q134" s="615"/>
      <c r="R134" s="615"/>
      <c r="S134" s="615"/>
      <c r="T134" s="615"/>
      <c r="U134" s="432" t="s">
        <v>26</v>
      </c>
      <c r="V134" s="279"/>
      <c r="W134" s="279"/>
      <c r="X134" s="279"/>
      <c r="Y134" s="279"/>
      <c r="Z134" s="279"/>
      <c r="AA134" s="279"/>
      <c r="AB134" s="279"/>
      <c r="AC134" s="279"/>
      <c r="AD134" s="279"/>
      <c r="AE134" s="279"/>
      <c r="AF134" s="279"/>
      <c r="AG134" s="279"/>
      <c r="AH134" s="279"/>
      <c r="AI134" s="279"/>
      <c r="AJ134" s="279"/>
      <c r="AK134" s="279"/>
      <c r="AL134" s="279"/>
      <c r="AM134" s="279"/>
      <c r="AN134" s="279"/>
      <c r="AO134" s="279"/>
      <c r="AP134" s="279"/>
      <c r="AQ134" s="279"/>
      <c r="AR134" s="279"/>
      <c r="AS134" s="279"/>
      <c r="AT134" s="279"/>
      <c r="AU134" s="279"/>
      <c r="AV134" s="279"/>
      <c r="AW134" s="279"/>
      <c r="AX134" s="279"/>
      <c r="AY134" s="279"/>
      <c r="AZ134" s="279"/>
      <c r="BA134" s="279"/>
      <c r="BB134" s="279"/>
      <c r="BC134" s="279"/>
    </row>
    <row r="135" spans="1:55" s="44" customFormat="1">
      <c r="A135" s="277"/>
      <c r="B135" s="535" t="s">
        <v>591</v>
      </c>
      <c r="C135" s="535"/>
      <c r="D135" s="535"/>
      <c r="E135" s="535"/>
      <c r="F135" s="535"/>
      <c r="G135" s="535"/>
      <c r="H135" s="535"/>
      <c r="I135" s="535"/>
      <c r="J135" s="535"/>
      <c r="K135" s="535"/>
      <c r="L135" s="535"/>
      <c r="M135" s="535"/>
      <c r="N135" s="535"/>
      <c r="O135" s="432">
        <v>1057</v>
      </c>
      <c r="P135" s="615"/>
      <c r="Q135" s="615"/>
      <c r="R135" s="615"/>
      <c r="S135" s="615"/>
      <c r="T135" s="615"/>
      <c r="U135" s="432" t="s">
        <v>26</v>
      </c>
      <c r="V135" s="279"/>
      <c r="W135" s="279"/>
      <c r="X135" s="279"/>
      <c r="Y135" s="279"/>
      <c r="Z135" s="279"/>
      <c r="AA135" s="279"/>
      <c r="AB135" s="279"/>
      <c r="AC135" s="279"/>
      <c r="AD135" s="279"/>
      <c r="AE135" s="279"/>
      <c r="AF135" s="279"/>
      <c r="AG135" s="279"/>
      <c r="AH135" s="279"/>
      <c r="AI135" s="279"/>
      <c r="AJ135" s="279"/>
      <c r="AK135" s="279"/>
      <c r="AL135" s="279"/>
      <c r="AM135" s="279"/>
      <c r="AN135" s="279"/>
      <c r="AO135" s="279"/>
      <c r="AP135" s="279"/>
      <c r="AQ135" s="279"/>
      <c r="AR135" s="279"/>
      <c r="AS135" s="279"/>
      <c r="AT135" s="279"/>
      <c r="AU135" s="279"/>
      <c r="AV135" s="279"/>
      <c r="AW135" s="279"/>
      <c r="AX135" s="279"/>
      <c r="AY135" s="279"/>
      <c r="AZ135" s="279"/>
      <c r="BA135" s="279"/>
      <c r="BB135" s="279"/>
      <c r="BC135" s="279"/>
    </row>
    <row r="136" spans="1:55" s="44" customFormat="1">
      <c r="A136" s="277"/>
      <c r="B136" s="535" t="s">
        <v>154</v>
      </c>
      <c r="C136" s="535"/>
      <c r="D136" s="535"/>
      <c r="E136" s="535"/>
      <c r="F136" s="535"/>
      <c r="G136" s="535"/>
      <c r="H136" s="535"/>
      <c r="I136" s="535"/>
      <c r="J136" s="535"/>
      <c r="K136" s="535"/>
      <c r="L136" s="535"/>
      <c r="M136" s="535"/>
      <c r="N136" s="535"/>
      <c r="O136" s="432">
        <v>1058</v>
      </c>
      <c r="P136" s="615"/>
      <c r="Q136" s="615"/>
      <c r="R136" s="615"/>
      <c r="S136" s="615"/>
      <c r="T136" s="615"/>
      <c r="U136" s="303" t="s">
        <v>27</v>
      </c>
      <c r="V136" s="279"/>
      <c r="W136" s="279"/>
      <c r="X136" s="279"/>
      <c r="Y136" s="279"/>
      <c r="Z136" s="279"/>
      <c r="AA136" s="279"/>
      <c r="AB136" s="279"/>
      <c r="AC136" s="279"/>
      <c r="AD136" s="279"/>
      <c r="AE136" s="279"/>
      <c r="AF136" s="279"/>
      <c r="AG136" s="279"/>
      <c r="AH136" s="279"/>
      <c r="AI136" s="279"/>
      <c r="AJ136" s="279"/>
      <c r="AK136" s="279"/>
      <c r="AL136" s="279"/>
      <c r="AM136" s="279"/>
      <c r="AN136" s="279"/>
      <c r="AO136" s="279"/>
      <c r="AP136" s="279"/>
      <c r="AQ136" s="279"/>
      <c r="AR136" s="279"/>
      <c r="AS136" s="279"/>
      <c r="AT136" s="279"/>
      <c r="AU136" s="279"/>
      <c r="AV136" s="279"/>
      <c r="AW136" s="279"/>
      <c r="AX136" s="279"/>
      <c r="AY136" s="279"/>
      <c r="AZ136" s="279"/>
      <c r="BA136" s="279"/>
      <c r="BB136" s="279"/>
      <c r="BC136" s="279"/>
    </row>
    <row r="137" spans="1:55" s="44" customFormat="1">
      <c r="A137" s="277"/>
      <c r="B137" s="535" t="s">
        <v>592</v>
      </c>
      <c r="C137" s="535"/>
      <c r="D137" s="535"/>
      <c r="E137" s="535"/>
      <c r="F137" s="535"/>
      <c r="G137" s="535"/>
      <c r="H137" s="535"/>
      <c r="I137" s="535"/>
      <c r="J137" s="535"/>
      <c r="K137" s="535"/>
      <c r="L137" s="535"/>
      <c r="M137" s="535"/>
      <c r="N137" s="535"/>
      <c r="O137" s="432">
        <v>1060</v>
      </c>
      <c r="P137" s="615"/>
      <c r="Q137" s="615"/>
      <c r="R137" s="615"/>
      <c r="S137" s="615"/>
      <c r="T137" s="615"/>
      <c r="U137" s="303" t="s">
        <v>26</v>
      </c>
      <c r="V137" s="279"/>
      <c r="W137" s="279"/>
      <c r="X137" s="279"/>
      <c r="Y137" s="279"/>
      <c r="Z137" s="279"/>
      <c r="AA137" s="279"/>
      <c r="AB137" s="279"/>
      <c r="AC137" s="279"/>
      <c r="AD137" s="279"/>
      <c r="AE137" s="279"/>
      <c r="AF137" s="279"/>
      <c r="AG137" s="279"/>
      <c r="AH137" s="279"/>
      <c r="AI137" s="279"/>
      <c r="AJ137" s="279"/>
      <c r="AK137" s="279"/>
      <c r="AL137" s="279"/>
      <c r="AM137" s="279"/>
      <c r="AN137" s="279"/>
      <c r="AO137" s="279"/>
      <c r="AP137" s="279"/>
      <c r="AQ137" s="279"/>
      <c r="AR137" s="279"/>
      <c r="AS137" s="279"/>
      <c r="AT137" s="279"/>
      <c r="AU137" s="279"/>
      <c r="AV137" s="279"/>
      <c r="AW137" s="279"/>
      <c r="AX137" s="279"/>
      <c r="AY137" s="279"/>
      <c r="AZ137" s="279"/>
      <c r="BA137" s="279"/>
      <c r="BB137" s="279"/>
      <c r="BC137" s="279"/>
    </row>
    <row r="138" spans="1:55" s="44" customFormat="1">
      <c r="A138" s="277"/>
      <c r="B138" s="535" t="s">
        <v>155</v>
      </c>
      <c r="C138" s="535"/>
      <c r="D138" s="535"/>
      <c r="E138" s="535"/>
      <c r="F138" s="535"/>
      <c r="G138" s="535"/>
      <c r="H138" s="535"/>
      <c r="I138" s="535"/>
      <c r="J138" s="535"/>
      <c r="K138" s="535"/>
      <c r="L138" s="535"/>
      <c r="M138" s="535"/>
      <c r="N138" s="535"/>
      <c r="O138" s="432">
        <v>1061</v>
      </c>
      <c r="P138" s="615"/>
      <c r="Q138" s="615"/>
      <c r="R138" s="615"/>
      <c r="S138" s="615"/>
      <c r="T138" s="615"/>
      <c r="U138" s="432" t="s">
        <v>27</v>
      </c>
      <c r="V138" s="279"/>
      <c r="W138" s="279"/>
      <c r="X138" s="279"/>
      <c r="Y138" s="279"/>
      <c r="Z138" s="279"/>
      <c r="AA138" s="279"/>
      <c r="AB138" s="279"/>
      <c r="AC138" s="279"/>
      <c r="AD138" s="279"/>
      <c r="AE138" s="279"/>
      <c r="AF138" s="279"/>
      <c r="AG138" s="279"/>
      <c r="AH138" s="279"/>
      <c r="AI138" s="279"/>
      <c r="AJ138" s="279"/>
      <c r="AK138" s="279"/>
      <c r="AL138" s="279"/>
      <c r="AM138" s="279"/>
      <c r="AN138" s="279"/>
      <c r="AO138" s="279"/>
      <c r="AP138" s="279"/>
      <c r="AQ138" s="279"/>
      <c r="AR138" s="279"/>
      <c r="AS138" s="279"/>
      <c r="AT138" s="279"/>
      <c r="AU138" s="279"/>
      <c r="AV138" s="279"/>
      <c r="AW138" s="279"/>
      <c r="AX138" s="279"/>
      <c r="AY138" s="279"/>
      <c r="AZ138" s="279"/>
      <c r="BA138" s="279"/>
      <c r="BB138" s="279"/>
      <c r="BC138" s="279"/>
    </row>
    <row r="139" spans="1:55" s="44" customFormat="1">
      <c r="A139" s="277"/>
      <c r="B139" s="535" t="s">
        <v>156</v>
      </c>
      <c r="C139" s="535"/>
      <c r="D139" s="535"/>
      <c r="E139" s="535"/>
      <c r="F139" s="535"/>
      <c r="G139" s="535"/>
      <c r="H139" s="535"/>
      <c r="I139" s="535"/>
      <c r="J139" s="535"/>
      <c r="K139" s="535"/>
      <c r="L139" s="535"/>
      <c r="M139" s="535"/>
      <c r="N139" s="535"/>
      <c r="O139" s="432">
        <v>1062</v>
      </c>
      <c r="P139" s="615"/>
      <c r="Q139" s="615"/>
      <c r="R139" s="615"/>
      <c r="S139" s="615"/>
      <c r="T139" s="615"/>
      <c r="U139" s="432" t="s">
        <v>27</v>
      </c>
      <c r="V139" s="279"/>
      <c r="W139" s="279"/>
      <c r="X139" s="279"/>
      <c r="Y139" s="279"/>
      <c r="Z139" s="279"/>
      <c r="AA139" s="279"/>
      <c r="AB139" s="279"/>
      <c r="AC139" s="279"/>
      <c r="AD139" s="279"/>
      <c r="AE139" s="279"/>
      <c r="AF139" s="279"/>
      <c r="AG139" s="279"/>
      <c r="AH139" s="279"/>
      <c r="AI139" s="279"/>
      <c r="AJ139" s="279"/>
      <c r="AK139" s="279"/>
      <c r="AL139" s="279"/>
      <c r="AM139" s="279"/>
      <c r="AN139" s="279"/>
      <c r="AO139" s="279"/>
      <c r="AP139" s="279"/>
      <c r="AQ139" s="279"/>
      <c r="AR139" s="279"/>
      <c r="AS139" s="279"/>
      <c r="AT139" s="279"/>
      <c r="AU139" s="279"/>
      <c r="AV139" s="279"/>
      <c r="AW139" s="279"/>
      <c r="AX139" s="279"/>
      <c r="AY139" s="279"/>
      <c r="AZ139" s="279"/>
      <c r="BA139" s="279"/>
      <c r="BB139" s="279"/>
      <c r="BC139" s="279"/>
    </row>
    <row r="140" spans="1:55" s="44" customFormat="1">
      <c r="A140" s="277"/>
      <c r="B140" s="558" t="s">
        <v>593</v>
      </c>
      <c r="C140" s="558"/>
      <c r="D140" s="558"/>
      <c r="E140" s="558"/>
      <c r="F140" s="558"/>
      <c r="G140" s="558"/>
      <c r="H140" s="558"/>
      <c r="I140" s="558"/>
      <c r="J140" s="558"/>
      <c r="K140" s="558"/>
      <c r="L140" s="558"/>
      <c r="M140" s="558"/>
      <c r="N140" s="558"/>
      <c r="O140" s="432">
        <v>1099</v>
      </c>
      <c r="P140" s="615"/>
      <c r="Q140" s="615"/>
      <c r="R140" s="615"/>
      <c r="S140" s="615"/>
      <c r="T140" s="615"/>
      <c r="U140" s="322"/>
      <c r="V140" s="279"/>
      <c r="W140" s="279"/>
      <c r="X140" s="279"/>
      <c r="Y140" s="279"/>
      <c r="Z140" s="279"/>
      <c r="AA140" s="279"/>
      <c r="AB140" s="279"/>
      <c r="AC140" s="279"/>
      <c r="AD140" s="279"/>
      <c r="AE140" s="279"/>
      <c r="AF140" s="279"/>
      <c r="AG140" s="279"/>
      <c r="AH140" s="279"/>
      <c r="AI140" s="279"/>
      <c r="AJ140" s="279"/>
      <c r="AK140" s="279"/>
      <c r="AL140" s="279"/>
      <c r="AM140" s="279"/>
      <c r="AN140" s="279"/>
      <c r="AO140" s="279"/>
      <c r="AP140" s="279"/>
      <c r="AQ140" s="279"/>
      <c r="AR140" s="279"/>
      <c r="AS140" s="279"/>
      <c r="AT140" s="279"/>
      <c r="AU140" s="279"/>
      <c r="AV140" s="279"/>
      <c r="AW140" s="279"/>
      <c r="AX140" s="279"/>
      <c r="AY140" s="279"/>
      <c r="AZ140" s="279"/>
      <c r="BA140" s="279"/>
      <c r="BB140" s="279"/>
      <c r="BC140" s="279"/>
    </row>
    <row r="141" spans="1:55" s="44" customFormat="1">
      <c r="A141" s="277"/>
      <c r="B141" s="558" t="s">
        <v>594</v>
      </c>
      <c r="C141" s="558"/>
      <c r="D141" s="558"/>
      <c r="E141" s="558"/>
      <c r="F141" s="558"/>
      <c r="G141" s="558"/>
      <c r="H141" s="558"/>
      <c r="I141" s="558"/>
      <c r="J141" s="558"/>
      <c r="K141" s="558"/>
      <c r="L141" s="558"/>
      <c r="M141" s="558"/>
      <c r="N141" s="558"/>
      <c r="O141" s="432">
        <v>1100</v>
      </c>
      <c r="P141" s="615"/>
      <c r="Q141" s="615"/>
      <c r="R141" s="615"/>
      <c r="S141" s="615"/>
      <c r="T141" s="615"/>
      <c r="U141" s="322"/>
      <c r="V141" s="279"/>
      <c r="W141" s="279"/>
      <c r="X141" s="279"/>
      <c r="Y141" s="279"/>
      <c r="Z141" s="279"/>
      <c r="AA141" s="279"/>
      <c r="AB141" s="279"/>
      <c r="AC141" s="279"/>
      <c r="AD141" s="279"/>
      <c r="AE141" s="279"/>
      <c r="AF141" s="279"/>
      <c r="AG141" s="279"/>
      <c r="AH141" s="279"/>
      <c r="AI141" s="279"/>
      <c r="AJ141" s="279"/>
      <c r="AK141" s="279"/>
      <c r="AL141" s="279"/>
      <c r="AM141" s="279"/>
      <c r="AN141" s="279"/>
      <c r="AO141" s="279"/>
      <c r="AP141" s="279"/>
      <c r="AQ141" s="279"/>
      <c r="AR141" s="279"/>
      <c r="AS141" s="279"/>
      <c r="AT141" s="279"/>
      <c r="AU141" s="279"/>
      <c r="AV141" s="279"/>
      <c r="AW141" s="279"/>
      <c r="AX141" s="279"/>
      <c r="AY141" s="279"/>
      <c r="AZ141" s="279"/>
      <c r="BA141" s="279"/>
      <c r="BB141" s="279"/>
      <c r="BC141" s="279"/>
    </row>
    <row r="142" spans="1:55" s="44" customFormat="1" ht="17.25" customHeight="1">
      <c r="A142" s="277"/>
      <c r="B142" s="558" t="s">
        <v>595</v>
      </c>
      <c r="C142" s="558"/>
      <c r="D142" s="558"/>
      <c r="E142" s="558"/>
      <c r="F142" s="558"/>
      <c r="G142" s="558"/>
      <c r="H142" s="558"/>
      <c r="I142" s="558"/>
      <c r="J142" s="558"/>
      <c r="K142" s="558"/>
      <c r="L142" s="558"/>
      <c r="M142" s="558"/>
      <c r="N142" s="558"/>
      <c r="O142" s="432">
        <v>1114</v>
      </c>
      <c r="P142" s="615"/>
      <c r="Q142" s="615"/>
      <c r="R142" s="615"/>
      <c r="S142" s="615"/>
      <c r="T142" s="615"/>
      <c r="U142" s="322"/>
      <c r="V142" s="279"/>
      <c r="W142" s="279"/>
      <c r="X142" s="279"/>
      <c r="Y142" s="279"/>
      <c r="Z142" s="279"/>
      <c r="AA142" s="279"/>
      <c r="AB142" s="279"/>
      <c r="AC142" s="279"/>
      <c r="AD142" s="279"/>
      <c r="AE142" s="279"/>
      <c r="AF142" s="279"/>
      <c r="AG142" s="279"/>
      <c r="AH142" s="279"/>
      <c r="AI142" s="279"/>
      <c r="AJ142" s="279"/>
      <c r="AK142" s="279"/>
      <c r="AL142" s="279"/>
      <c r="AM142" s="279"/>
      <c r="AN142" s="279"/>
      <c r="AO142" s="279"/>
      <c r="AP142" s="279"/>
      <c r="AQ142" s="279"/>
      <c r="AR142" s="279"/>
      <c r="AS142" s="279"/>
      <c r="AT142" s="279"/>
      <c r="AU142" s="279"/>
      <c r="AV142" s="279"/>
      <c r="AW142" s="279"/>
      <c r="AX142" s="279"/>
      <c r="AY142" s="279"/>
      <c r="AZ142" s="279"/>
      <c r="BA142" s="279"/>
      <c r="BB142" s="279"/>
      <c r="BC142" s="279"/>
    </row>
    <row r="143" spans="1:55" s="44" customFormat="1">
      <c r="A143" s="277"/>
      <c r="B143" s="619" t="s">
        <v>157</v>
      </c>
      <c r="C143" s="619"/>
      <c r="D143" s="619"/>
      <c r="E143" s="619"/>
      <c r="F143" s="619"/>
      <c r="G143" s="619"/>
      <c r="H143" s="619"/>
      <c r="I143" s="619"/>
      <c r="J143" s="619"/>
      <c r="K143" s="619"/>
      <c r="L143" s="619"/>
      <c r="M143" s="619"/>
      <c r="N143" s="619"/>
      <c r="O143" s="323"/>
      <c r="P143" s="620"/>
      <c r="Q143" s="620"/>
      <c r="R143" s="620"/>
      <c r="S143" s="620"/>
      <c r="T143" s="620"/>
      <c r="U143" s="323"/>
      <c r="V143" s="279"/>
      <c r="W143" s="279"/>
      <c r="X143" s="279"/>
      <c r="Y143" s="279"/>
      <c r="Z143" s="279"/>
      <c r="AA143" s="279"/>
      <c r="AB143" s="279"/>
      <c r="AC143" s="279"/>
      <c r="AD143" s="279"/>
      <c r="AE143" s="279"/>
      <c r="AF143" s="279"/>
      <c r="AG143" s="279"/>
      <c r="AH143" s="279"/>
      <c r="AI143" s="279"/>
      <c r="AJ143" s="279"/>
      <c r="AK143" s="279"/>
      <c r="AL143" s="279"/>
      <c r="AM143" s="279"/>
      <c r="AN143" s="279"/>
      <c r="AO143" s="279"/>
      <c r="AP143" s="279"/>
      <c r="AQ143" s="279"/>
      <c r="AR143" s="279"/>
      <c r="AS143" s="279"/>
      <c r="AT143" s="279"/>
      <c r="AU143" s="279"/>
      <c r="AV143" s="279"/>
      <c r="AW143" s="279"/>
      <c r="AX143" s="279"/>
      <c r="AY143" s="279"/>
      <c r="AZ143" s="279"/>
      <c r="BA143" s="279"/>
      <c r="BB143" s="279"/>
      <c r="BC143" s="279"/>
    </row>
    <row r="144" spans="1:55" s="44" customFormat="1" ht="18.75" customHeight="1">
      <c r="A144" s="277"/>
      <c r="B144" s="535" t="s">
        <v>596</v>
      </c>
      <c r="C144" s="535"/>
      <c r="D144" s="535"/>
      <c r="E144" s="535"/>
      <c r="F144" s="535"/>
      <c r="G144" s="535"/>
      <c r="H144" s="535"/>
      <c r="I144" s="535"/>
      <c r="J144" s="535"/>
      <c r="K144" s="535"/>
      <c r="L144" s="535"/>
      <c r="M144" s="535"/>
      <c r="N144" s="535"/>
      <c r="O144" s="432">
        <v>1063</v>
      </c>
      <c r="P144" s="615"/>
      <c r="Q144" s="615"/>
      <c r="R144" s="615"/>
      <c r="S144" s="615"/>
      <c r="T144" s="615"/>
      <c r="U144" s="322"/>
      <c r="V144" s="279"/>
      <c r="W144" s="279"/>
      <c r="X144" s="279"/>
      <c r="Y144" s="279"/>
      <c r="Z144" s="279"/>
      <c r="AA144" s="279"/>
      <c r="AB144" s="279"/>
      <c r="AC144" s="279"/>
      <c r="AD144" s="279"/>
      <c r="AE144" s="279"/>
      <c r="AF144" s="279"/>
      <c r="AG144" s="279"/>
      <c r="AH144" s="279"/>
      <c r="AI144" s="279"/>
      <c r="AJ144" s="279"/>
      <c r="AK144" s="279"/>
      <c r="AL144" s="279"/>
      <c r="AM144" s="279"/>
      <c r="AN144" s="279"/>
      <c r="AO144" s="279"/>
      <c r="AP144" s="279"/>
      <c r="AQ144" s="279"/>
      <c r="AR144" s="279"/>
      <c r="AS144" s="279"/>
      <c r="AT144" s="279"/>
      <c r="AU144" s="279"/>
      <c r="AV144" s="279"/>
      <c r="AW144" s="279"/>
      <c r="AX144" s="279"/>
      <c r="AY144" s="279"/>
      <c r="AZ144" s="279"/>
      <c r="BA144" s="279"/>
      <c r="BB144" s="279"/>
      <c r="BC144" s="279"/>
    </row>
    <row r="145" spans="1:55" s="44" customFormat="1" ht="18.75" customHeight="1">
      <c r="A145" s="277"/>
      <c r="B145" s="535" t="s">
        <v>597</v>
      </c>
      <c r="C145" s="535"/>
      <c r="D145" s="535"/>
      <c r="E145" s="535"/>
      <c r="F145" s="535"/>
      <c r="G145" s="535"/>
      <c r="H145" s="535"/>
      <c r="I145" s="535"/>
      <c r="J145" s="535"/>
      <c r="K145" s="535"/>
      <c r="L145" s="535"/>
      <c r="M145" s="535"/>
      <c r="N145" s="535"/>
      <c r="O145" s="432">
        <v>1064</v>
      </c>
      <c r="P145" s="615"/>
      <c r="Q145" s="615"/>
      <c r="R145" s="615"/>
      <c r="S145" s="615"/>
      <c r="T145" s="615"/>
      <c r="U145" s="322"/>
      <c r="V145" s="279"/>
      <c r="W145" s="279"/>
      <c r="X145" s="279"/>
      <c r="Y145" s="279"/>
      <c r="Z145" s="279"/>
      <c r="AA145" s="279"/>
      <c r="AB145" s="279"/>
      <c r="AC145" s="279"/>
      <c r="AD145" s="279"/>
      <c r="AE145" s="279"/>
      <c r="AF145" s="279"/>
      <c r="AG145" s="279"/>
      <c r="AH145" s="279"/>
      <c r="AI145" s="279"/>
      <c r="AJ145" s="279"/>
      <c r="AK145" s="279"/>
      <c r="AL145" s="279"/>
      <c r="AM145" s="279"/>
      <c r="AN145" s="279"/>
      <c r="AO145" s="279"/>
      <c r="AP145" s="279"/>
      <c r="AQ145" s="279"/>
      <c r="AR145" s="279"/>
      <c r="AS145" s="279"/>
      <c r="AT145" s="279"/>
      <c r="AU145" s="279"/>
      <c r="AV145" s="279"/>
      <c r="AW145" s="279"/>
      <c r="AX145" s="279"/>
      <c r="AY145" s="279"/>
      <c r="AZ145" s="279"/>
      <c r="BA145" s="279"/>
      <c r="BB145" s="279"/>
      <c r="BC145" s="279"/>
    </row>
    <row r="146" spans="1:55" s="44" customFormat="1" ht="18.75" customHeight="1">
      <c r="A146" s="277"/>
      <c r="B146" s="535" t="s">
        <v>598</v>
      </c>
      <c r="C146" s="535"/>
      <c r="D146" s="535"/>
      <c r="E146" s="535"/>
      <c r="F146" s="535"/>
      <c r="G146" s="535"/>
      <c r="H146" s="535"/>
      <c r="I146" s="535"/>
      <c r="J146" s="535"/>
      <c r="K146" s="535"/>
      <c r="L146" s="535"/>
      <c r="M146" s="535"/>
      <c r="N146" s="535"/>
      <c r="O146" s="432">
        <v>1065</v>
      </c>
      <c r="P146" s="615"/>
      <c r="Q146" s="615"/>
      <c r="R146" s="615"/>
      <c r="S146" s="615"/>
      <c r="T146" s="615"/>
      <c r="U146" s="322"/>
      <c r="V146" s="279"/>
      <c r="W146" s="279"/>
      <c r="X146" s="279"/>
      <c r="Y146" s="279"/>
      <c r="Z146" s="279"/>
      <c r="AA146" s="279"/>
      <c r="AB146" s="279"/>
      <c r="AC146" s="279"/>
      <c r="AD146" s="279"/>
      <c r="AE146" s="279"/>
      <c r="AF146" s="279"/>
      <c r="AG146" s="279"/>
      <c r="AH146" s="279"/>
      <c r="AI146" s="279"/>
      <c r="AJ146" s="279"/>
      <c r="AK146" s="279"/>
      <c r="AL146" s="279"/>
      <c r="AM146" s="279"/>
      <c r="AN146" s="279"/>
      <c r="AO146" s="279"/>
      <c r="AP146" s="279"/>
      <c r="AQ146" s="279"/>
      <c r="AR146" s="279"/>
      <c r="AS146" s="279"/>
      <c r="AT146" s="279"/>
      <c r="AU146" s="279"/>
      <c r="AV146" s="279"/>
      <c r="AW146" s="279"/>
      <c r="AX146" s="279"/>
      <c r="AY146" s="279"/>
      <c r="AZ146" s="279"/>
      <c r="BA146" s="279"/>
      <c r="BB146" s="279"/>
      <c r="BC146" s="279"/>
    </row>
    <row r="147" spans="1:55" s="44" customFormat="1">
      <c r="A147" s="277"/>
      <c r="B147" s="279"/>
      <c r="C147" s="279"/>
      <c r="D147" s="279"/>
      <c r="E147" s="279"/>
      <c r="F147" s="279"/>
      <c r="G147" s="279"/>
      <c r="H147" s="279"/>
      <c r="I147" s="279"/>
      <c r="J147" s="279"/>
      <c r="K147" s="279"/>
      <c r="L147" s="279"/>
      <c r="M147" s="279"/>
      <c r="N147" s="279"/>
      <c r="O147" s="279"/>
      <c r="P147" s="279"/>
      <c r="Q147" s="279"/>
      <c r="R147" s="279"/>
      <c r="S147" s="279"/>
      <c r="T147" s="279"/>
      <c r="U147" s="279"/>
      <c r="V147" s="279"/>
      <c r="W147" s="279"/>
      <c r="X147" s="279"/>
      <c r="Y147" s="279"/>
      <c r="Z147" s="279"/>
      <c r="AA147" s="279"/>
      <c r="AB147" s="279"/>
      <c r="AC147" s="279"/>
      <c r="AD147" s="279"/>
      <c r="AE147" s="279"/>
      <c r="AF147" s="279"/>
      <c r="AG147" s="279"/>
      <c r="AH147" s="279"/>
      <c r="AI147" s="279"/>
      <c r="AJ147" s="279"/>
      <c r="AK147" s="279"/>
      <c r="AL147" s="279"/>
      <c r="AM147" s="279"/>
      <c r="AN147" s="279"/>
      <c r="AO147" s="279"/>
      <c r="AP147" s="279"/>
      <c r="AQ147" s="279"/>
      <c r="AR147" s="279"/>
      <c r="AS147" s="279"/>
      <c r="AT147" s="279"/>
      <c r="AU147" s="279"/>
      <c r="AV147" s="279"/>
      <c r="AW147" s="279"/>
      <c r="AX147" s="279"/>
      <c r="AY147" s="279"/>
      <c r="AZ147" s="279"/>
      <c r="BA147" s="279"/>
      <c r="BB147" s="279"/>
      <c r="BC147" s="279"/>
    </row>
    <row r="148" spans="1:55" s="44" customFormat="1">
      <c r="A148" s="277"/>
      <c r="B148" s="604" t="s">
        <v>158</v>
      </c>
      <c r="C148" s="604"/>
      <c r="D148" s="604"/>
      <c r="E148" s="604"/>
      <c r="F148" s="604"/>
      <c r="G148" s="604"/>
      <c r="H148" s="604"/>
      <c r="I148" s="604"/>
      <c r="J148" s="604"/>
      <c r="K148" s="604"/>
      <c r="L148" s="604"/>
      <c r="M148" s="604"/>
      <c r="N148" s="604"/>
      <c r="O148" s="604"/>
      <c r="P148" s="604"/>
      <c r="Q148" s="604"/>
      <c r="R148" s="604"/>
      <c r="S148" s="604"/>
      <c r="T148" s="279"/>
      <c r="U148" s="279"/>
      <c r="V148" s="279"/>
      <c r="W148" s="279"/>
      <c r="X148" s="279"/>
      <c r="Y148" s="279"/>
      <c r="Z148" s="279"/>
      <c r="AA148" s="279"/>
      <c r="AB148" s="279"/>
      <c r="AC148" s="279"/>
      <c r="AD148" s="279"/>
      <c r="AE148" s="279"/>
      <c r="AF148" s="279"/>
      <c r="AG148" s="279"/>
      <c r="AH148" s="279"/>
      <c r="AI148" s="279"/>
      <c r="AJ148" s="279"/>
      <c r="AK148" s="279"/>
      <c r="AL148" s="279"/>
      <c r="AM148" s="279"/>
      <c r="AN148" s="279"/>
      <c r="AO148" s="279"/>
      <c r="AP148" s="279"/>
      <c r="AQ148" s="279"/>
      <c r="AR148" s="279"/>
      <c r="AS148" s="279"/>
      <c r="AT148" s="279"/>
      <c r="AU148" s="279"/>
      <c r="AV148" s="279"/>
      <c r="AW148" s="279"/>
      <c r="AX148" s="279"/>
      <c r="AY148" s="279"/>
      <c r="AZ148" s="279"/>
      <c r="BA148" s="279"/>
      <c r="BB148" s="279"/>
      <c r="BC148" s="279"/>
    </row>
    <row r="149" spans="1:55" s="44" customFormat="1">
      <c r="A149" s="277"/>
      <c r="B149" s="604"/>
      <c r="C149" s="604"/>
      <c r="D149" s="604"/>
      <c r="E149" s="604"/>
      <c r="F149" s="604"/>
      <c r="G149" s="604"/>
      <c r="H149" s="604"/>
      <c r="I149" s="604"/>
      <c r="J149" s="604"/>
      <c r="K149" s="604"/>
      <c r="L149" s="604"/>
      <c r="M149" s="604"/>
      <c r="N149" s="604"/>
      <c r="O149" s="604"/>
      <c r="P149" s="604"/>
      <c r="Q149" s="604"/>
      <c r="R149" s="604"/>
      <c r="S149" s="604"/>
      <c r="T149" s="279"/>
      <c r="U149" s="279"/>
      <c r="V149" s="279"/>
      <c r="W149" s="279"/>
      <c r="X149" s="279"/>
      <c r="Y149" s="279"/>
      <c r="Z149" s="279"/>
      <c r="AA149" s="279"/>
      <c r="AB149" s="279"/>
      <c r="AC149" s="279"/>
      <c r="AD149" s="279"/>
      <c r="AE149" s="279"/>
      <c r="AF149" s="279"/>
      <c r="AG149" s="279"/>
      <c r="AH149" s="279"/>
      <c r="AI149" s="279"/>
      <c r="AJ149" s="279"/>
      <c r="AK149" s="279"/>
      <c r="AL149" s="279"/>
      <c r="AM149" s="279"/>
      <c r="AN149" s="279"/>
      <c r="AO149" s="279"/>
      <c r="AP149" s="279"/>
      <c r="AQ149" s="279"/>
      <c r="AR149" s="279"/>
      <c r="AS149" s="279"/>
      <c r="AT149" s="279"/>
      <c r="AU149" s="279"/>
      <c r="AV149" s="279"/>
      <c r="AW149" s="279"/>
      <c r="AX149" s="279"/>
      <c r="AY149" s="279"/>
      <c r="AZ149" s="279"/>
      <c r="BA149" s="279"/>
      <c r="BB149" s="279"/>
      <c r="BC149" s="279"/>
    </row>
    <row r="150" spans="1:55" s="44" customFormat="1">
      <c r="A150" s="277"/>
      <c r="B150" s="560" t="s">
        <v>159</v>
      </c>
      <c r="C150" s="560"/>
      <c r="D150" s="560"/>
      <c r="E150" s="560"/>
      <c r="F150" s="560"/>
      <c r="G150" s="560"/>
      <c r="H150" s="560"/>
      <c r="I150" s="560"/>
      <c r="J150" s="560"/>
      <c r="K150" s="560"/>
      <c r="L150" s="560"/>
      <c r="M150" s="432">
        <v>701</v>
      </c>
      <c r="N150" s="608"/>
      <c r="O150" s="608"/>
      <c r="P150" s="608"/>
      <c r="Q150" s="608"/>
      <c r="R150" s="608"/>
      <c r="S150" s="432" t="s">
        <v>9</v>
      </c>
      <c r="T150" s="279"/>
      <c r="U150" s="279"/>
      <c r="V150" s="279"/>
      <c r="W150" s="279"/>
      <c r="X150" s="279"/>
      <c r="Y150" s="279"/>
      <c r="Z150" s="279"/>
      <c r="AA150" s="279"/>
      <c r="AB150" s="279"/>
      <c r="AC150" s="279"/>
      <c r="AD150" s="279"/>
      <c r="AE150" s="279"/>
      <c r="AF150" s="279"/>
      <c r="AG150" s="279"/>
      <c r="AH150" s="279"/>
      <c r="AI150" s="279"/>
      <c r="AJ150" s="279"/>
      <c r="AK150" s="279"/>
      <c r="AL150" s="279"/>
      <c r="AM150" s="279"/>
      <c r="AN150" s="279"/>
      <c r="AO150" s="279"/>
      <c r="AP150" s="279"/>
      <c r="AQ150" s="279"/>
      <c r="AR150" s="279"/>
      <c r="AS150" s="279"/>
      <c r="AT150" s="279"/>
      <c r="AU150" s="279"/>
      <c r="AV150" s="279"/>
      <c r="AW150" s="279"/>
      <c r="AX150" s="279"/>
      <c r="AY150" s="279"/>
      <c r="AZ150" s="279"/>
      <c r="BA150" s="279"/>
      <c r="BB150" s="279"/>
      <c r="BC150" s="279"/>
    </row>
    <row r="151" spans="1:55" s="44" customFormat="1">
      <c r="A151" s="277"/>
      <c r="B151" s="560" t="s">
        <v>160</v>
      </c>
      <c r="C151" s="560"/>
      <c r="D151" s="560"/>
      <c r="E151" s="560"/>
      <c r="F151" s="560"/>
      <c r="G151" s="560"/>
      <c r="H151" s="560"/>
      <c r="I151" s="560"/>
      <c r="J151" s="560"/>
      <c r="K151" s="560"/>
      <c r="L151" s="560"/>
      <c r="M151" s="432">
        <v>702</v>
      </c>
      <c r="N151" s="608"/>
      <c r="O151" s="608"/>
      <c r="P151" s="608"/>
      <c r="Q151" s="608"/>
      <c r="R151" s="608"/>
      <c r="S151" s="432" t="s">
        <v>26</v>
      </c>
      <c r="T151" s="279"/>
      <c r="U151" s="279"/>
      <c r="V151" s="279"/>
      <c r="W151" s="279"/>
      <c r="X151" s="279"/>
      <c r="Y151" s="279"/>
      <c r="Z151" s="279"/>
      <c r="AA151" s="279"/>
      <c r="AB151" s="279"/>
      <c r="AC151" s="279"/>
      <c r="AD151" s="279"/>
      <c r="AE151" s="279"/>
      <c r="AF151" s="279"/>
      <c r="AG151" s="279"/>
      <c r="AH151" s="279"/>
      <c r="AI151" s="279"/>
      <c r="AJ151" s="279"/>
      <c r="AK151" s="279"/>
      <c r="AL151" s="279"/>
      <c r="AM151" s="279"/>
      <c r="AN151" s="279"/>
      <c r="AO151" s="279"/>
      <c r="AP151" s="279"/>
      <c r="AQ151" s="279"/>
      <c r="AR151" s="279"/>
      <c r="AS151" s="279"/>
      <c r="AT151" s="279"/>
      <c r="AU151" s="279"/>
      <c r="AV151" s="279"/>
      <c r="AW151" s="279"/>
      <c r="AX151" s="279"/>
      <c r="AY151" s="279"/>
      <c r="AZ151" s="279"/>
      <c r="BA151" s="279"/>
      <c r="BB151" s="279"/>
      <c r="BC151" s="279"/>
    </row>
    <row r="152" spans="1:55" s="44" customFormat="1">
      <c r="A152" s="277"/>
      <c r="B152" s="560" t="s">
        <v>161</v>
      </c>
      <c r="C152" s="560"/>
      <c r="D152" s="560"/>
      <c r="E152" s="560"/>
      <c r="F152" s="560"/>
      <c r="G152" s="560"/>
      <c r="H152" s="560"/>
      <c r="I152" s="560"/>
      <c r="J152" s="560"/>
      <c r="K152" s="560"/>
      <c r="L152" s="560"/>
      <c r="M152" s="432">
        <v>703</v>
      </c>
      <c r="N152" s="608"/>
      <c r="O152" s="608"/>
      <c r="P152" s="608"/>
      <c r="Q152" s="608"/>
      <c r="R152" s="608"/>
      <c r="S152" s="432" t="s">
        <v>27</v>
      </c>
      <c r="T152" s="279"/>
      <c r="U152" s="279"/>
      <c r="V152" s="279"/>
      <c r="W152" s="279"/>
      <c r="X152" s="279"/>
      <c r="Y152" s="279"/>
      <c r="Z152" s="279"/>
      <c r="AA152" s="279"/>
      <c r="AB152" s="279"/>
      <c r="AC152" s="279"/>
      <c r="AD152" s="279"/>
      <c r="AE152" s="279"/>
      <c r="AF152" s="279"/>
      <c r="AG152" s="279"/>
      <c r="AH152" s="279"/>
      <c r="AI152" s="279"/>
      <c r="AJ152" s="279"/>
      <c r="AK152" s="279"/>
      <c r="AL152" s="279"/>
      <c r="AM152" s="279"/>
      <c r="AN152" s="279"/>
      <c r="AO152" s="279"/>
      <c r="AP152" s="279"/>
      <c r="AQ152" s="279"/>
      <c r="AR152" s="279"/>
      <c r="AS152" s="279"/>
      <c r="AT152" s="279"/>
      <c r="AU152" s="279"/>
      <c r="AV152" s="279"/>
      <c r="AW152" s="279"/>
      <c r="AX152" s="279"/>
      <c r="AY152" s="279"/>
      <c r="AZ152" s="279"/>
      <c r="BA152" s="279"/>
      <c r="BB152" s="279"/>
      <c r="BC152" s="279"/>
    </row>
    <row r="153" spans="1:55" s="44" customFormat="1">
      <c r="A153" s="277"/>
      <c r="B153" s="560" t="s">
        <v>162</v>
      </c>
      <c r="C153" s="560"/>
      <c r="D153" s="560"/>
      <c r="E153" s="560"/>
      <c r="F153" s="560"/>
      <c r="G153" s="560"/>
      <c r="H153" s="560"/>
      <c r="I153" s="560"/>
      <c r="J153" s="560"/>
      <c r="K153" s="560"/>
      <c r="L153" s="560"/>
      <c r="M153" s="432">
        <v>704</v>
      </c>
      <c r="N153" s="608"/>
      <c r="O153" s="608"/>
      <c r="P153" s="608"/>
      <c r="Q153" s="608"/>
      <c r="R153" s="608"/>
      <c r="S153" s="432" t="s">
        <v>9</v>
      </c>
      <c r="T153" s="279"/>
      <c r="U153" s="279"/>
      <c r="V153" s="279"/>
      <c r="W153" s="279"/>
      <c r="X153" s="279"/>
      <c r="Y153" s="279"/>
      <c r="Z153" s="279"/>
      <c r="AA153" s="279"/>
      <c r="AB153" s="279"/>
      <c r="AC153" s="279"/>
      <c r="AD153" s="279"/>
      <c r="AE153" s="279"/>
      <c r="AF153" s="279"/>
      <c r="AG153" s="279"/>
      <c r="AH153" s="279"/>
      <c r="AI153" s="279"/>
      <c r="AJ153" s="279"/>
      <c r="AK153" s="279"/>
      <c r="AL153" s="279"/>
      <c r="AM153" s="279"/>
      <c r="AN153" s="279"/>
      <c r="AO153" s="279"/>
      <c r="AP153" s="279"/>
      <c r="AQ153" s="279"/>
      <c r="AR153" s="279"/>
      <c r="AS153" s="279"/>
      <c r="AT153" s="279"/>
      <c r="AU153" s="279"/>
      <c r="AV153" s="279"/>
      <c r="AW153" s="279"/>
      <c r="AX153" s="279"/>
      <c r="AY153" s="279"/>
      <c r="AZ153" s="279"/>
      <c r="BA153" s="279"/>
      <c r="BB153" s="279"/>
      <c r="BC153" s="279"/>
    </row>
    <row r="154" spans="1:55" s="44" customFormat="1">
      <c r="A154" s="277"/>
      <c r="B154" s="560" t="s">
        <v>163</v>
      </c>
      <c r="C154" s="560"/>
      <c r="D154" s="560"/>
      <c r="E154" s="560"/>
      <c r="F154" s="560"/>
      <c r="G154" s="560"/>
      <c r="H154" s="560"/>
      <c r="I154" s="560"/>
      <c r="J154" s="560"/>
      <c r="K154" s="560"/>
      <c r="L154" s="560"/>
      <c r="M154" s="432">
        <v>930</v>
      </c>
      <c r="N154" s="608"/>
      <c r="O154" s="608"/>
      <c r="P154" s="608"/>
      <c r="Q154" s="608"/>
      <c r="R154" s="608"/>
      <c r="S154" s="432" t="s">
        <v>26</v>
      </c>
      <c r="T154" s="279"/>
      <c r="U154" s="279"/>
      <c r="V154" s="279"/>
      <c r="W154" s="279"/>
      <c r="X154" s="279"/>
      <c r="Y154" s="279"/>
      <c r="Z154" s="279"/>
      <c r="AA154" s="279"/>
      <c r="AB154" s="279"/>
      <c r="AC154" s="279"/>
      <c r="AD154" s="279"/>
      <c r="AE154" s="279"/>
      <c r="AF154" s="279"/>
      <c r="AG154" s="279"/>
      <c r="AH154" s="279"/>
      <c r="AI154" s="279"/>
      <c r="AJ154" s="279"/>
      <c r="AK154" s="279"/>
      <c r="AL154" s="279"/>
      <c r="AM154" s="279"/>
      <c r="AN154" s="279"/>
      <c r="AO154" s="279"/>
      <c r="AP154" s="279"/>
      <c r="AQ154" s="279"/>
      <c r="AR154" s="279"/>
      <c r="AS154" s="279"/>
      <c r="AT154" s="279"/>
      <c r="AU154" s="279"/>
      <c r="AV154" s="279"/>
      <c r="AW154" s="279"/>
      <c r="AX154" s="279"/>
      <c r="AY154" s="279"/>
      <c r="AZ154" s="279"/>
      <c r="BA154" s="279"/>
      <c r="BB154" s="279"/>
      <c r="BC154" s="279"/>
    </row>
    <row r="155" spans="1:55" s="44" customFormat="1">
      <c r="A155" s="277"/>
      <c r="B155" s="560" t="s">
        <v>599</v>
      </c>
      <c r="C155" s="560"/>
      <c r="D155" s="560"/>
      <c r="E155" s="560"/>
      <c r="F155" s="560"/>
      <c r="G155" s="560"/>
      <c r="H155" s="560"/>
      <c r="I155" s="560"/>
      <c r="J155" s="560"/>
      <c r="K155" s="560"/>
      <c r="L155" s="560"/>
      <c r="M155" s="432">
        <v>705</v>
      </c>
      <c r="N155" s="608"/>
      <c r="O155" s="608"/>
      <c r="P155" s="608"/>
      <c r="Q155" s="608"/>
      <c r="R155" s="608"/>
      <c r="S155" s="432" t="s">
        <v>27</v>
      </c>
      <c r="T155" s="279"/>
      <c r="U155" s="279"/>
      <c r="V155" s="279"/>
      <c r="W155" s="279"/>
      <c r="X155" s="279"/>
      <c r="Y155" s="279"/>
      <c r="Z155" s="279"/>
      <c r="AA155" s="279"/>
      <c r="AB155" s="279"/>
      <c r="AC155" s="279"/>
      <c r="AD155" s="279"/>
      <c r="AE155" s="279"/>
      <c r="AF155" s="279"/>
      <c r="AG155" s="279"/>
      <c r="AH155" s="279"/>
      <c r="AI155" s="279"/>
      <c r="AJ155" s="279"/>
      <c r="AK155" s="279"/>
      <c r="AL155" s="279"/>
      <c r="AM155" s="279"/>
      <c r="AN155" s="279"/>
      <c r="AO155" s="279"/>
      <c r="AP155" s="279"/>
      <c r="AQ155" s="279"/>
      <c r="AR155" s="279"/>
      <c r="AS155" s="279"/>
      <c r="AT155" s="279"/>
      <c r="AU155" s="279"/>
      <c r="AV155" s="279"/>
      <c r="AW155" s="279"/>
      <c r="AX155" s="279"/>
      <c r="AY155" s="279"/>
      <c r="AZ155" s="279"/>
      <c r="BA155" s="279"/>
      <c r="BB155" s="279"/>
      <c r="BC155" s="279"/>
    </row>
    <row r="156" spans="1:55" s="44" customFormat="1">
      <c r="A156" s="277"/>
      <c r="B156" s="279"/>
      <c r="C156" s="279"/>
      <c r="D156" s="279"/>
      <c r="E156" s="279"/>
      <c r="F156" s="279"/>
      <c r="G156" s="279"/>
      <c r="H156" s="279"/>
      <c r="I156" s="279"/>
      <c r="J156" s="279"/>
      <c r="K156" s="279"/>
      <c r="L156" s="279"/>
      <c r="M156" s="279"/>
      <c r="N156" s="279"/>
      <c r="O156" s="279"/>
      <c r="P156" s="279"/>
      <c r="Q156" s="279"/>
      <c r="R156" s="279"/>
      <c r="S156" s="279"/>
      <c r="T156" s="279"/>
      <c r="U156" s="279"/>
      <c r="V156" s="279"/>
      <c r="W156" s="279"/>
      <c r="X156" s="279"/>
      <c r="Y156" s="279"/>
      <c r="Z156" s="279"/>
      <c r="AA156" s="279"/>
      <c r="AB156" s="279"/>
      <c r="AC156" s="279"/>
      <c r="AD156" s="279"/>
      <c r="AE156" s="279"/>
      <c r="AF156" s="279"/>
      <c r="AG156" s="279"/>
      <c r="AH156" s="279"/>
      <c r="AI156" s="279"/>
      <c r="AJ156" s="279"/>
      <c r="AK156" s="279"/>
      <c r="AL156" s="279"/>
      <c r="AM156" s="279"/>
      <c r="AN156" s="279"/>
      <c r="AO156" s="279"/>
      <c r="AP156" s="279"/>
      <c r="AQ156" s="279"/>
      <c r="AR156" s="279"/>
      <c r="AS156" s="279"/>
      <c r="AT156" s="279"/>
      <c r="AU156" s="279"/>
      <c r="AV156" s="279"/>
      <c r="AW156" s="279"/>
      <c r="AX156" s="279"/>
      <c r="AY156" s="279"/>
      <c r="AZ156" s="279"/>
      <c r="BA156" s="279"/>
      <c r="BB156" s="279"/>
      <c r="BC156" s="279"/>
    </row>
    <row r="157" spans="1:55" s="44" customFormat="1">
      <c r="A157" s="277"/>
      <c r="B157" s="604" t="s">
        <v>164</v>
      </c>
      <c r="C157" s="604"/>
      <c r="D157" s="604"/>
      <c r="E157" s="604"/>
      <c r="F157" s="604"/>
      <c r="G157" s="604"/>
      <c r="H157" s="604"/>
      <c r="I157" s="604"/>
      <c r="J157" s="604"/>
      <c r="K157" s="604"/>
      <c r="L157" s="604"/>
      <c r="M157" s="604"/>
      <c r="N157" s="604"/>
      <c r="O157" s="604"/>
      <c r="P157" s="604"/>
      <c r="Q157" s="604"/>
      <c r="R157" s="604"/>
      <c r="S157" s="604"/>
      <c r="T157" s="604"/>
      <c r="U157" s="604"/>
      <c r="V157" s="604"/>
      <c r="W157" s="604"/>
      <c r="X157" s="604"/>
      <c r="Y157" s="604"/>
      <c r="Z157" s="604"/>
      <c r="AA157" s="604"/>
      <c r="AB157" s="604"/>
      <c r="AC157" s="604"/>
      <c r="AD157" s="604"/>
      <c r="AE157" s="279"/>
      <c r="AF157" s="279"/>
      <c r="AG157" s="279"/>
      <c r="AH157" s="279"/>
      <c r="AI157" s="279"/>
      <c r="AJ157" s="279"/>
      <c r="AK157" s="279"/>
      <c r="AL157" s="279"/>
      <c r="AM157" s="279"/>
      <c r="AN157" s="279"/>
      <c r="AO157" s="279"/>
      <c r="AP157" s="279"/>
      <c r="AQ157" s="279"/>
      <c r="AR157" s="279"/>
      <c r="AS157" s="279"/>
      <c r="AT157" s="279"/>
      <c r="AU157" s="279"/>
      <c r="AV157" s="279"/>
      <c r="AW157" s="279"/>
      <c r="AX157" s="279"/>
      <c r="AY157" s="279"/>
      <c r="AZ157" s="279"/>
      <c r="BA157" s="279"/>
      <c r="BB157" s="279"/>
      <c r="BC157" s="279"/>
    </row>
    <row r="158" spans="1:55" s="44" customFormat="1">
      <c r="A158" s="277"/>
      <c r="B158" s="604"/>
      <c r="C158" s="604"/>
      <c r="D158" s="604"/>
      <c r="E158" s="604"/>
      <c r="F158" s="604"/>
      <c r="G158" s="604"/>
      <c r="H158" s="604"/>
      <c r="I158" s="604"/>
      <c r="J158" s="604"/>
      <c r="K158" s="604"/>
      <c r="L158" s="604"/>
      <c r="M158" s="604"/>
      <c r="N158" s="604"/>
      <c r="O158" s="604"/>
      <c r="P158" s="604"/>
      <c r="Q158" s="604"/>
      <c r="R158" s="604"/>
      <c r="S158" s="604"/>
      <c r="T158" s="604"/>
      <c r="U158" s="604"/>
      <c r="V158" s="604"/>
      <c r="W158" s="604"/>
      <c r="X158" s="604"/>
      <c r="Y158" s="604"/>
      <c r="Z158" s="604"/>
      <c r="AA158" s="604"/>
      <c r="AB158" s="604"/>
      <c r="AC158" s="604"/>
      <c r="AD158" s="604"/>
      <c r="AE158" s="279"/>
      <c r="AF158" s="279"/>
      <c r="AG158" s="279"/>
      <c r="AH158" s="279"/>
      <c r="AI158" s="279"/>
      <c r="AJ158" s="279"/>
      <c r="AK158" s="279"/>
      <c r="AL158" s="279"/>
      <c r="AM158" s="279"/>
      <c r="AN158" s="279"/>
      <c r="AO158" s="279"/>
      <c r="AP158" s="279"/>
      <c r="AQ158" s="279"/>
      <c r="AR158" s="279"/>
      <c r="AS158" s="279"/>
      <c r="AT158" s="279"/>
      <c r="AU158" s="279"/>
      <c r="AV158" s="279"/>
      <c r="AW158" s="279"/>
      <c r="AX158" s="279"/>
      <c r="AY158" s="279"/>
      <c r="AZ158" s="279"/>
      <c r="BA158" s="279"/>
      <c r="BB158" s="279"/>
      <c r="BC158" s="279"/>
    </row>
    <row r="159" spans="1:55" s="44" customFormat="1" ht="21" customHeight="1">
      <c r="A159" s="277"/>
      <c r="B159" s="592" t="s">
        <v>165</v>
      </c>
      <c r="C159" s="532" t="s">
        <v>166</v>
      </c>
      <c r="D159" s="532"/>
      <c r="E159" s="532"/>
      <c r="F159" s="532"/>
      <c r="G159" s="532" t="s">
        <v>167</v>
      </c>
      <c r="H159" s="532"/>
      <c r="I159" s="532"/>
      <c r="J159" s="532"/>
      <c r="K159" s="532"/>
      <c r="L159" s="532"/>
      <c r="M159" s="532" t="s">
        <v>168</v>
      </c>
      <c r="N159" s="532"/>
      <c r="O159" s="532"/>
      <c r="P159" s="532"/>
      <c r="Q159" s="532"/>
      <c r="R159" s="532"/>
      <c r="S159" s="532" t="s">
        <v>169</v>
      </c>
      <c r="T159" s="532"/>
      <c r="U159" s="532"/>
      <c r="V159" s="532"/>
      <c r="W159" s="532"/>
      <c r="X159" s="532"/>
      <c r="Y159" s="532" t="s">
        <v>170</v>
      </c>
      <c r="Z159" s="532"/>
      <c r="AA159" s="532"/>
      <c r="AB159" s="532"/>
      <c r="AC159" s="532"/>
      <c r="AD159" s="532"/>
      <c r="AE159" s="279"/>
      <c r="AF159" s="279"/>
      <c r="AG159" s="279"/>
      <c r="AH159" s="279"/>
      <c r="AI159" s="279"/>
      <c r="AJ159" s="279"/>
      <c r="AK159" s="279"/>
      <c r="AL159" s="279"/>
      <c r="AM159" s="279"/>
      <c r="AN159" s="279"/>
      <c r="AO159" s="279"/>
      <c r="AP159" s="279"/>
      <c r="AQ159" s="279"/>
      <c r="AR159" s="279"/>
      <c r="AS159" s="279"/>
      <c r="AT159" s="279"/>
      <c r="AU159" s="279"/>
      <c r="AV159" s="279"/>
      <c r="AW159" s="279"/>
      <c r="AX159" s="279"/>
      <c r="AY159" s="279"/>
      <c r="AZ159" s="279"/>
      <c r="BA159" s="279"/>
      <c r="BB159" s="279"/>
      <c r="BC159" s="279"/>
    </row>
    <row r="160" spans="1:55" s="44" customFormat="1" ht="13.5" customHeight="1">
      <c r="A160" s="277"/>
      <c r="B160" s="592"/>
      <c r="C160" s="558" t="s">
        <v>600</v>
      </c>
      <c r="D160" s="558"/>
      <c r="E160" s="558"/>
      <c r="F160" s="558"/>
      <c r="G160" s="432">
        <v>1067</v>
      </c>
      <c r="H160" s="608"/>
      <c r="I160" s="608"/>
      <c r="J160" s="608"/>
      <c r="K160" s="608"/>
      <c r="L160" s="608"/>
      <c r="M160" s="432">
        <v>1068</v>
      </c>
      <c r="N160" s="621"/>
      <c r="O160" s="621"/>
      <c r="P160" s="621"/>
      <c r="Q160" s="621"/>
      <c r="R160" s="621"/>
      <c r="S160" s="432">
        <v>1069</v>
      </c>
      <c r="T160" s="621"/>
      <c r="U160" s="621"/>
      <c r="V160" s="621"/>
      <c r="W160" s="621"/>
      <c r="X160" s="621"/>
      <c r="Y160" s="432">
        <v>1070</v>
      </c>
      <c r="Z160" s="608"/>
      <c r="AA160" s="608"/>
      <c r="AB160" s="608"/>
      <c r="AC160" s="608"/>
      <c r="AD160" s="608"/>
      <c r="AE160" s="279"/>
      <c r="AF160" s="279"/>
      <c r="AG160" s="279"/>
      <c r="AH160" s="279"/>
      <c r="AI160" s="279"/>
      <c r="AJ160" s="279"/>
      <c r="AK160" s="279"/>
      <c r="AL160" s="279"/>
      <c r="AM160" s="279"/>
      <c r="AN160" s="279"/>
      <c r="AO160" s="279"/>
      <c r="AP160" s="279"/>
      <c r="AQ160" s="279"/>
      <c r="AR160" s="279"/>
      <c r="AS160" s="279"/>
      <c r="AT160" s="279"/>
      <c r="AU160" s="279"/>
      <c r="AV160" s="279"/>
      <c r="AW160" s="279"/>
      <c r="AX160" s="279"/>
      <c r="AY160" s="279"/>
      <c r="AZ160" s="279"/>
      <c r="BA160" s="279"/>
      <c r="BB160" s="279"/>
      <c r="BC160" s="279"/>
    </row>
    <row r="161" spans="1:55" s="44" customFormat="1" ht="13.5" customHeight="1">
      <c r="A161" s="277"/>
      <c r="B161" s="592"/>
      <c r="C161" s="558" t="s">
        <v>601</v>
      </c>
      <c r="D161" s="558"/>
      <c r="E161" s="558"/>
      <c r="F161" s="558"/>
      <c r="G161" s="432">
        <v>1071</v>
      </c>
      <c r="H161" s="608"/>
      <c r="I161" s="608"/>
      <c r="J161" s="608"/>
      <c r="K161" s="608"/>
      <c r="L161" s="608"/>
      <c r="M161" s="432">
        <v>1072</v>
      </c>
      <c r="N161" s="621"/>
      <c r="O161" s="621"/>
      <c r="P161" s="621"/>
      <c r="Q161" s="621"/>
      <c r="R161" s="621"/>
      <c r="S161" s="432">
        <v>1073</v>
      </c>
      <c r="T161" s="621"/>
      <c r="U161" s="621"/>
      <c r="V161" s="621"/>
      <c r="W161" s="621"/>
      <c r="X161" s="621"/>
      <c r="Y161" s="432">
        <v>1074</v>
      </c>
      <c r="Z161" s="608"/>
      <c r="AA161" s="608"/>
      <c r="AB161" s="608"/>
      <c r="AC161" s="608"/>
      <c r="AD161" s="608"/>
      <c r="AE161" s="279"/>
      <c r="AF161" s="279"/>
      <c r="AG161" s="279"/>
      <c r="AH161" s="279"/>
      <c r="AI161" s="279"/>
      <c r="AJ161" s="279"/>
      <c r="AK161" s="279"/>
      <c r="AL161" s="279"/>
      <c r="AM161" s="279"/>
      <c r="AN161" s="279"/>
      <c r="AO161" s="279"/>
      <c r="AP161" s="279"/>
      <c r="AQ161" s="279"/>
      <c r="AR161" s="279"/>
      <c r="AS161" s="279"/>
      <c r="AT161" s="279"/>
      <c r="AU161" s="279"/>
      <c r="AV161" s="279"/>
      <c r="AW161" s="279"/>
      <c r="AX161" s="279"/>
      <c r="AY161" s="279"/>
      <c r="AZ161" s="279"/>
      <c r="BA161" s="279"/>
      <c r="BB161" s="279"/>
      <c r="BC161" s="279"/>
    </row>
    <row r="162" spans="1:55" s="44" customFormat="1" ht="13.5" customHeight="1">
      <c r="A162" s="277"/>
      <c r="B162" s="592"/>
      <c r="C162" s="558" t="s">
        <v>171</v>
      </c>
      <c r="D162" s="558"/>
      <c r="E162" s="558"/>
      <c r="F162" s="558"/>
      <c r="G162" s="432">
        <v>798</v>
      </c>
      <c r="H162" s="608"/>
      <c r="I162" s="608"/>
      <c r="J162" s="608"/>
      <c r="K162" s="608"/>
      <c r="L162" s="608"/>
      <c r="M162" s="432">
        <v>801</v>
      </c>
      <c r="N162" s="621"/>
      <c r="O162" s="621"/>
      <c r="P162" s="621"/>
      <c r="Q162" s="621"/>
      <c r="R162" s="621"/>
      <c r="S162" s="622"/>
      <c r="T162" s="623"/>
      <c r="U162" s="623"/>
      <c r="V162" s="623"/>
      <c r="W162" s="623"/>
      <c r="X162" s="623"/>
      <c r="Y162" s="623"/>
      <c r="Z162" s="623"/>
      <c r="AA162" s="623"/>
      <c r="AB162" s="623"/>
      <c r="AC162" s="623"/>
      <c r="AD162" s="624"/>
      <c r="AE162" s="279"/>
      <c r="AF162" s="279"/>
      <c r="AG162" s="279"/>
      <c r="AH162" s="279"/>
      <c r="AI162" s="279"/>
      <c r="AJ162" s="279"/>
      <c r="AK162" s="279"/>
      <c r="AL162" s="279"/>
      <c r="AM162" s="279"/>
      <c r="AN162" s="279"/>
      <c r="AO162" s="279"/>
      <c r="AP162" s="279"/>
      <c r="AQ162" s="279"/>
      <c r="AR162" s="279"/>
      <c r="AS162" s="279"/>
      <c r="AT162" s="279"/>
      <c r="AU162" s="279"/>
      <c r="AV162" s="279"/>
      <c r="AW162" s="279"/>
      <c r="AX162" s="279"/>
      <c r="AY162" s="279"/>
      <c r="AZ162" s="279"/>
      <c r="BA162" s="279"/>
      <c r="BB162" s="279"/>
      <c r="BC162" s="279"/>
    </row>
    <row r="163" spans="1:55" s="44" customFormat="1" ht="23.25" customHeight="1">
      <c r="A163" s="277"/>
      <c r="B163" s="592" t="s">
        <v>172</v>
      </c>
      <c r="C163" s="532" t="s">
        <v>166</v>
      </c>
      <c r="D163" s="532"/>
      <c r="E163" s="532"/>
      <c r="F163" s="532"/>
      <c r="G163" s="532" t="s">
        <v>173</v>
      </c>
      <c r="H163" s="532"/>
      <c r="I163" s="532"/>
      <c r="J163" s="532"/>
      <c r="K163" s="532"/>
      <c r="L163" s="532"/>
      <c r="M163" s="532" t="s">
        <v>168</v>
      </c>
      <c r="N163" s="532"/>
      <c r="O163" s="532"/>
      <c r="P163" s="532"/>
      <c r="Q163" s="532"/>
      <c r="R163" s="532"/>
      <c r="S163" s="532" t="s">
        <v>169</v>
      </c>
      <c r="T163" s="532"/>
      <c r="U163" s="532"/>
      <c r="V163" s="532"/>
      <c r="W163" s="532"/>
      <c r="X163" s="532"/>
      <c r="Y163" s="532" t="s">
        <v>170</v>
      </c>
      <c r="Z163" s="532"/>
      <c r="AA163" s="532"/>
      <c r="AB163" s="532"/>
      <c r="AC163" s="532"/>
      <c r="AD163" s="532"/>
      <c r="AE163" s="279"/>
      <c r="AF163" s="279"/>
      <c r="AG163" s="279"/>
      <c r="AH163" s="279"/>
      <c r="AI163" s="279"/>
      <c r="AJ163" s="279"/>
      <c r="AK163" s="279"/>
      <c r="AL163" s="279"/>
      <c r="AM163" s="279"/>
      <c r="AN163" s="279"/>
      <c r="AO163" s="279"/>
      <c r="AP163" s="279"/>
      <c r="AQ163" s="279"/>
      <c r="AR163" s="279"/>
      <c r="AS163" s="279"/>
      <c r="AT163" s="279"/>
      <c r="AU163" s="279"/>
      <c r="AV163" s="279"/>
      <c r="AW163" s="279"/>
      <c r="AX163" s="279"/>
      <c r="AY163" s="279"/>
      <c r="AZ163" s="279"/>
      <c r="BA163" s="279"/>
      <c r="BB163" s="279"/>
      <c r="BC163" s="279"/>
    </row>
    <row r="164" spans="1:55" s="44" customFormat="1" ht="15" customHeight="1">
      <c r="A164" s="277"/>
      <c r="B164" s="592"/>
      <c r="C164" s="558" t="s">
        <v>600</v>
      </c>
      <c r="D164" s="558"/>
      <c r="E164" s="558"/>
      <c r="F164" s="558"/>
      <c r="G164" s="432">
        <v>1076</v>
      </c>
      <c r="H164" s="608"/>
      <c r="I164" s="608"/>
      <c r="J164" s="608"/>
      <c r="K164" s="608"/>
      <c r="L164" s="608"/>
      <c r="M164" s="432">
        <v>1077</v>
      </c>
      <c r="N164" s="608"/>
      <c r="O164" s="608"/>
      <c r="P164" s="608"/>
      <c r="Q164" s="608"/>
      <c r="R164" s="608"/>
      <c r="S164" s="432">
        <v>1078</v>
      </c>
      <c r="T164" s="608"/>
      <c r="U164" s="608"/>
      <c r="V164" s="608"/>
      <c r="W164" s="608"/>
      <c r="X164" s="608"/>
      <c r="Y164" s="432">
        <v>1079</v>
      </c>
      <c r="Z164" s="608"/>
      <c r="AA164" s="608"/>
      <c r="AB164" s="608"/>
      <c r="AC164" s="608"/>
      <c r="AD164" s="608"/>
      <c r="AE164" s="279"/>
      <c r="AF164" s="279"/>
      <c r="AG164" s="279"/>
      <c r="AH164" s="279"/>
      <c r="AI164" s="279"/>
      <c r="AJ164" s="279"/>
      <c r="AK164" s="279"/>
      <c r="AL164" s="279"/>
      <c r="AM164" s="279"/>
      <c r="AN164" s="279"/>
      <c r="AO164" s="279"/>
      <c r="AP164" s="279"/>
      <c r="AQ164" s="279"/>
      <c r="AR164" s="279"/>
      <c r="AS164" s="279"/>
      <c r="AT164" s="279"/>
      <c r="AU164" s="279"/>
      <c r="AV164" s="279"/>
      <c r="AW164" s="279"/>
      <c r="AX164" s="279"/>
      <c r="AY164" s="279"/>
      <c r="AZ164" s="279"/>
      <c r="BA164" s="279"/>
      <c r="BB164" s="279"/>
      <c r="BC164" s="279"/>
    </row>
    <row r="165" spans="1:55" s="44" customFormat="1" ht="15" customHeight="1">
      <c r="A165" s="277"/>
      <c r="B165" s="592"/>
      <c r="C165" s="558" t="s">
        <v>602</v>
      </c>
      <c r="D165" s="558"/>
      <c r="E165" s="558"/>
      <c r="F165" s="558"/>
      <c r="G165" s="432">
        <v>1080</v>
      </c>
      <c r="H165" s="608"/>
      <c r="I165" s="608"/>
      <c r="J165" s="608"/>
      <c r="K165" s="608"/>
      <c r="L165" s="608"/>
      <c r="M165" s="432">
        <v>1081</v>
      </c>
      <c r="N165" s="608"/>
      <c r="O165" s="608"/>
      <c r="P165" s="608"/>
      <c r="Q165" s="608"/>
      <c r="R165" s="608"/>
      <c r="S165" s="432">
        <v>1082</v>
      </c>
      <c r="T165" s="608"/>
      <c r="U165" s="608"/>
      <c r="V165" s="608"/>
      <c r="W165" s="608"/>
      <c r="X165" s="608"/>
      <c r="Y165" s="432">
        <v>1083</v>
      </c>
      <c r="Z165" s="608"/>
      <c r="AA165" s="608"/>
      <c r="AB165" s="608"/>
      <c r="AC165" s="608"/>
      <c r="AD165" s="608"/>
      <c r="AE165" s="279"/>
      <c r="AF165" s="279"/>
      <c r="AG165" s="279"/>
      <c r="AH165" s="279"/>
      <c r="AI165" s="279"/>
      <c r="AJ165" s="279"/>
      <c r="AK165" s="279"/>
      <c r="AL165" s="279"/>
      <c r="AM165" s="279"/>
      <c r="AN165" s="279"/>
      <c r="AO165" s="279"/>
      <c r="AP165" s="279"/>
      <c r="AQ165" s="279"/>
      <c r="AR165" s="279"/>
      <c r="AS165" s="279"/>
      <c r="AT165" s="279"/>
      <c r="AU165" s="279"/>
      <c r="AV165" s="279"/>
      <c r="AW165" s="279"/>
      <c r="AX165" s="279"/>
      <c r="AY165" s="279"/>
      <c r="AZ165" s="279"/>
      <c r="BA165" s="279"/>
      <c r="BB165" s="279"/>
      <c r="BC165" s="279"/>
    </row>
    <row r="166" spans="1:55" s="44" customFormat="1" ht="28.5" customHeight="1">
      <c r="A166" s="277"/>
      <c r="B166" s="592" t="s">
        <v>174</v>
      </c>
      <c r="C166" s="532" t="s">
        <v>166</v>
      </c>
      <c r="D166" s="532"/>
      <c r="E166" s="532"/>
      <c r="F166" s="532"/>
      <c r="G166" s="532" t="s">
        <v>175</v>
      </c>
      <c r="H166" s="532"/>
      <c r="I166" s="532"/>
      <c r="J166" s="532"/>
      <c r="K166" s="532"/>
      <c r="L166" s="532"/>
      <c r="M166" s="532" t="s">
        <v>168</v>
      </c>
      <c r="N166" s="532"/>
      <c r="O166" s="532"/>
      <c r="P166" s="532"/>
      <c r="Q166" s="532"/>
      <c r="R166" s="532"/>
      <c r="S166" s="532" t="s">
        <v>169</v>
      </c>
      <c r="T166" s="532"/>
      <c r="U166" s="532"/>
      <c r="V166" s="532"/>
      <c r="W166" s="532"/>
      <c r="X166" s="532"/>
      <c r="Y166" s="532" t="s">
        <v>170</v>
      </c>
      <c r="Z166" s="532"/>
      <c r="AA166" s="532"/>
      <c r="AB166" s="532"/>
      <c r="AC166" s="532"/>
      <c r="AD166" s="532"/>
      <c r="AE166" s="279"/>
      <c r="AF166" s="279"/>
      <c r="AG166" s="279"/>
      <c r="AH166" s="279"/>
      <c r="AI166" s="279"/>
      <c r="AJ166" s="279"/>
      <c r="AK166" s="279"/>
      <c r="AL166" s="279"/>
      <c r="AM166" s="279"/>
      <c r="AN166" s="279"/>
      <c r="AO166" s="279"/>
      <c r="AP166" s="279"/>
      <c r="AQ166" s="279"/>
      <c r="AR166" s="279"/>
      <c r="AS166" s="279"/>
      <c r="AT166" s="279"/>
      <c r="AU166" s="279"/>
      <c r="AV166" s="279"/>
      <c r="AW166" s="279"/>
      <c r="AX166" s="279"/>
      <c r="AY166" s="279"/>
      <c r="AZ166" s="279"/>
      <c r="BA166" s="279"/>
      <c r="BB166" s="279"/>
      <c r="BC166" s="279"/>
    </row>
    <row r="167" spans="1:55" s="44" customFormat="1" ht="17.25" customHeight="1">
      <c r="A167" s="277"/>
      <c r="B167" s="592"/>
      <c r="C167" s="558" t="s">
        <v>603</v>
      </c>
      <c r="D167" s="558"/>
      <c r="E167" s="558"/>
      <c r="F167" s="558"/>
      <c r="G167" s="432">
        <v>1084</v>
      </c>
      <c r="H167" s="608"/>
      <c r="I167" s="608"/>
      <c r="J167" s="608"/>
      <c r="K167" s="608"/>
      <c r="L167" s="608"/>
      <c r="M167" s="432">
        <v>1085</v>
      </c>
      <c r="N167" s="608"/>
      <c r="O167" s="608"/>
      <c r="P167" s="608"/>
      <c r="Q167" s="608"/>
      <c r="R167" s="608"/>
      <c r="S167" s="432">
        <v>1086</v>
      </c>
      <c r="T167" s="608"/>
      <c r="U167" s="608"/>
      <c r="V167" s="608"/>
      <c r="W167" s="608"/>
      <c r="X167" s="608"/>
      <c r="Y167" s="432">
        <v>1087</v>
      </c>
      <c r="Z167" s="608"/>
      <c r="AA167" s="608"/>
      <c r="AB167" s="608"/>
      <c r="AC167" s="608"/>
      <c r="AD167" s="608"/>
      <c r="AE167" s="279"/>
      <c r="AF167" s="279"/>
      <c r="AG167" s="279"/>
      <c r="AH167" s="279"/>
      <c r="AI167" s="279"/>
      <c r="AJ167" s="279"/>
      <c r="AK167" s="279"/>
      <c r="AL167" s="279"/>
      <c r="AM167" s="279"/>
      <c r="AN167" s="279"/>
      <c r="AO167" s="279"/>
      <c r="AP167" s="279"/>
      <c r="AQ167" s="279"/>
      <c r="AR167" s="279"/>
      <c r="AS167" s="279"/>
      <c r="AT167" s="279"/>
      <c r="AU167" s="279"/>
      <c r="AV167" s="279"/>
      <c r="AW167" s="279"/>
      <c r="AX167" s="279"/>
      <c r="AY167" s="279"/>
      <c r="AZ167" s="279"/>
      <c r="BA167" s="279"/>
      <c r="BB167" s="279"/>
      <c r="BC167" s="279"/>
    </row>
    <row r="168" spans="1:55" s="44" customFormat="1" ht="17.25" customHeight="1">
      <c r="A168" s="277"/>
      <c r="B168" s="592"/>
      <c r="C168" s="558" t="s">
        <v>602</v>
      </c>
      <c r="D168" s="558"/>
      <c r="E168" s="558"/>
      <c r="F168" s="558"/>
      <c r="G168" s="432">
        <v>1128</v>
      </c>
      <c r="H168" s="608"/>
      <c r="I168" s="608"/>
      <c r="J168" s="608"/>
      <c r="K168" s="608"/>
      <c r="L168" s="608"/>
      <c r="M168" s="432">
        <v>1129</v>
      </c>
      <c r="N168" s="608"/>
      <c r="O168" s="608"/>
      <c r="P168" s="608"/>
      <c r="Q168" s="608"/>
      <c r="R168" s="608"/>
      <c r="S168" s="432">
        <v>1130</v>
      </c>
      <c r="T168" s="608"/>
      <c r="U168" s="608"/>
      <c r="V168" s="608"/>
      <c r="W168" s="608"/>
      <c r="X168" s="608"/>
      <c r="Y168" s="432">
        <v>1131</v>
      </c>
      <c r="Z168" s="608"/>
      <c r="AA168" s="608"/>
      <c r="AB168" s="608"/>
      <c r="AC168" s="608"/>
      <c r="AD168" s="608"/>
      <c r="AE168" s="279"/>
      <c r="AF168" s="279"/>
      <c r="AG168" s="279"/>
      <c r="AH168" s="279"/>
      <c r="AI168" s="279"/>
      <c r="AJ168" s="279"/>
      <c r="AK168" s="279"/>
      <c r="AL168" s="279"/>
      <c r="AM168" s="279"/>
      <c r="AN168" s="279"/>
      <c r="AO168" s="279"/>
      <c r="AP168" s="279"/>
      <c r="AQ168" s="279"/>
      <c r="AR168" s="279"/>
      <c r="AS168" s="279"/>
      <c r="AT168" s="279"/>
      <c r="AU168" s="279"/>
      <c r="AV168" s="279"/>
      <c r="AW168" s="279"/>
      <c r="AX168" s="279"/>
      <c r="AY168" s="279"/>
      <c r="AZ168" s="279"/>
      <c r="BA168" s="279"/>
      <c r="BB168" s="279"/>
      <c r="BC168" s="279"/>
    </row>
    <row r="169" spans="1:55" s="44" customFormat="1" ht="17.25" customHeight="1">
      <c r="A169" s="277"/>
      <c r="B169" s="592"/>
      <c r="C169" s="558" t="s">
        <v>171</v>
      </c>
      <c r="D169" s="558"/>
      <c r="E169" s="558"/>
      <c r="F169" s="558"/>
      <c r="G169" s="432">
        <v>1088</v>
      </c>
      <c r="H169" s="608"/>
      <c r="I169" s="608"/>
      <c r="J169" s="608"/>
      <c r="K169" s="608"/>
      <c r="L169" s="608"/>
      <c r="M169" s="432">
        <v>1089</v>
      </c>
      <c r="N169" s="608"/>
      <c r="O169" s="608"/>
      <c r="P169" s="608"/>
      <c r="Q169" s="608"/>
      <c r="R169" s="608"/>
      <c r="S169" s="622"/>
      <c r="T169" s="623"/>
      <c r="U169" s="623"/>
      <c r="V169" s="623"/>
      <c r="W169" s="623"/>
      <c r="X169" s="623"/>
      <c r="Y169" s="623"/>
      <c r="Z169" s="623"/>
      <c r="AA169" s="623"/>
      <c r="AB169" s="623"/>
      <c r="AC169" s="623"/>
      <c r="AD169" s="624"/>
      <c r="AE169" s="279"/>
      <c r="AF169" s="279"/>
      <c r="AG169" s="279"/>
      <c r="AH169" s="279"/>
      <c r="AI169" s="279"/>
      <c r="AJ169" s="279"/>
      <c r="AK169" s="279"/>
      <c r="AL169" s="279"/>
      <c r="AM169" s="279"/>
      <c r="AN169" s="279"/>
      <c r="AO169" s="279"/>
      <c r="AP169" s="279"/>
      <c r="AQ169" s="279"/>
      <c r="AR169" s="279"/>
      <c r="AS169" s="279"/>
      <c r="AT169" s="279"/>
      <c r="AU169" s="279"/>
      <c r="AV169" s="279"/>
      <c r="AW169" s="279"/>
      <c r="AX169" s="279"/>
      <c r="AY169" s="279"/>
      <c r="AZ169" s="279"/>
      <c r="BA169" s="279"/>
      <c r="BB169" s="279"/>
      <c r="BC169" s="279"/>
    </row>
    <row r="170" spans="1:55" s="44" customFormat="1">
      <c r="A170" s="277"/>
      <c r="B170" s="279"/>
      <c r="C170" s="279"/>
      <c r="D170" s="279"/>
      <c r="E170" s="279"/>
      <c r="F170" s="279"/>
      <c r="G170" s="279"/>
      <c r="H170" s="279"/>
      <c r="I170" s="279"/>
      <c r="J170" s="279"/>
      <c r="K170" s="279"/>
      <c r="L170" s="279"/>
      <c r="M170" s="279"/>
      <c r="N170" s="279"/>
      <c r="O170" s="279"/>
      <c r="P170" s="279"/>
      <c r="Q170" s="279"/>
      <c r="R170" s="279"/>
      <c r="S170" s="279"/>
      <c r="T170" s="279"/>
      <c r="U170" s="279"/>
      <c r="V170" s="279"/>
      <c r="W170" s="279"/>
      <c r="X170" s="279"/>
      <c r="Y170" s="279"/>
      <c r="Z170" s="279"/>
      <c r="AA170" s="279"/>
      <c r="AB170" s="279"/>
      <c r="AC170" s="279"/>
      <c r="AD170" s="279"/>
      <c r="AE170" s="279"/>
      <c r="AF170" s="279"/>
      <c r="AG170" s="279"/>
      <c r="AH170" s="279"/>
      <c r="AI170" s="279"/>
      <c r="AJ170" s="279"/>
      <c r="AK170" s="279"/>
      <c r="AL170" s="279"/>
      <c r="AM170" s="279"/>
      <c r="AN170" s="279"/>
      <c r="AO170" s="279"/>
      <c r="AP170" s="279"/>
      <c r="AQ170" s="279"/>
      <c r="AR170" s="279"/>
      <c r="AS170" s="279"/>
      <c r="AT170" s="279"/>
      <c r="AU170" s="279"/>
      <c r="AV170" s="279"/>
      <c r="AW170" s="279"/>
      <c r="AX170" s="279"/>
      <c r="AY170" s="279"/>
      <c r="AZ170" s="279"/>
      <c r="BA170" s="279"/>
      <c r="BB170" s="279"/>
      <c r="BC170" s="279"/>
    </row>
    <row r="171" spans="1:55" s="44" customFormat="1">
      <c r="A171" s="277"/>
      <c r="B171" s="604" t="s">
        <v>176</v>
      </c>
      <c r="C171" s="604"/>
      <c r="D171" s="604"/>
      <c r="E171" s="604"/>
      <c r="F171" s="604"/>
      <c r="G171" s="604"/>
      <c r="H171" s="604"/>
      <c r="I171" s="604"/>
      <c r="J171" s="604"/>
      <c r="K171" s="604"/>
      <c r="L171" s="604"/>
      <c r="M171" s="604"/>
      <c r="N171" s="604"/>
      <c r="O171" s="279"/>
      <c r="P171" s="279"/>
      <c r="Q171" s="279"/>
      <c r="R171" s="279"/>
      <c r="S171" s="279"/>
      <c r="T171" s="279"/>
      <c r="U171" s="279"/>
      <c r="V171" s="279"/>
      <c r="W171" s="279"/>
      <c r="X171" s="279"/>
      <c r="Y171" s="279"/>
      <c r="Z171" s="279"/>
      <c r="AA171" s="279"/>
      <c r="AB171" s="279"/>
      <c r="AC171" s="279"/>
      <c r="AD171" s="279"/>
      <c r="AE171" s="279"/>
      <c r="AF171" s="279"/>
      <c r="AG171" s="279"/>
      <c r="AH171" s="279"/>
      <c r="AI171" s="279"/>
      <c r="AJ171" s="279"/>
      <c r="AK171" s="279"/>
      <c r="AL171" s="279"/>
      <c r="AM171" s="279"/>
      <c r="AN171" s="279"/>
      <c r="AO171" s="279"/>
      <c r="AP171" s="279"/>
      <c r="AQ171" s="279"/>
      <c r="AR171" s="279"/>
      <c r="AS171" s="279"/>
      <c r="AT171" s="279"/>
      <c r="AU171" s="279"/>
      <c r="AV171" s="279"/>
      <c r="AW171" s="279"/>
      <c r="AX171" s="279"/>
      <c r="AY171" s="279"/>
      <c r="AZ171" s="279"/>
      <c r="BA171" s="279"/>
      <c r="BB171" s="279"/>
      <c r="BC171" s="279"/>
    </row>
    <row r="172" spans="1:55" s="44" customFormat="1">
      <c r="A172" s="277"/>
      <c r="B172" s="604"/>
      <c r="C172" s="604"/>
      <c r="D172" s="604"/>
      <c r="E172" s="604"/>
      <c r="F172" s="604"/>
      <c r="G172" s="604"/>
      <c r="H172" s="604"/>
      <c r="I172" s="604"/>
      <c r="J172" s="604"/>
      <c r="K172" s="604"/>
      <c r="L172" s="604"/>
      <c r="M172" s="604"/>
      <c r="N172" s="604"/>
      <c r="O172" s="279"/>
      <c r="P172" s="279"/>
      <c r="Q172" s="279"/>
      <c r="R172" s="279"/>
      <c r="S172" s="279"/>
      <c r="T172" s="279"/>
      <c r="U172" s="279"/>
      <c r="V172" s="279"/>
      <c r="W172" s="279"/>
      <c r="X172" s="279"/>
      <c r="Y172" s="279"/>
      <c r="Z172" s="279"/>
      <c r="AA172" s="279"/>
      <c r="AB172" s="279"/>
      <c r="AC172" s="279"/>
      <c r="AD172" s="279"/>
      <c r="AE172" s="279"/>
      <c r="AF172" s="279"/>
      <c r="AG172" s="279"/>
      <c r="AH172" s="279"/>
      <c r="AI172" s="279"/>
      <c r="AJ172" s="279"/>
      <c r="AK172" s="279"/>
      <c r="AL172" s="279"/>
      <c r="AM172" s="279"/>
      <c r="AN172" s="279"/>
      <c r="AO172" s="279"/>
      <c r="AP172" s="279"/>
      <c r="AQ172" s="279"/>
      <c r="AR172" s="279"/>
      <c r="AS172" s="279"/>
      <c r="AT172" s="279"/>
      <c r="AU172" s="279"/>
      <c r="AV172" s="279"/>
      <c r="AW172" s="279"/>
      <c r="AX172" s="279"/>
      <c r="AY172" s="279"/>
      <c r="AZ172" s="279"/>
      <c r="BA172" s="279"/>
      <c r="BB172" s="279"/>
      <c r="BC172" s="279"/>
    </row>
    <row r="173" spans="1:55" s="44" customFormat="1">
      <c r="A173" s="277"/>
      <c r="B173" s="625" t="s">
        <v>177</v>
      </c>
      <c r="C173" s="625"/>
      <c r="D173" s="625"/>
      <c r="E173" s="625"/>
      <c r="F173" s="625"/>
      <c r="G173" s="625"/>
      <c r="H173" s="324">
        <v>1651</v>
      </c>
      <c r="I173" s="536"/>
      <c r="J173" s="536"/>
      <c r="K173" s="536"/>
      <c r="L173" s="536"/>
      <c r="M173" s="536"/>
      <c r="N173" s="325" t="s">
        <v>9</v>
      </c>
      <c r="O173" s="279"/>
      <c r="P173" s="279"/>
      <c r="Q173" s="279"/>
      <c r="R173" s="279"/>
      <c r="S173" s="279"/>
      <c r="T173" s="279"/>
      <c r="U173" s="279"/>
      <c r="V173" s="279"/>
      <c r="W173" s="279"/>
      <c r="X173" s="279"/>
      <c r="Y173" s="279"/>
      <c r="Z173" s="279"/>
      <c r="AA173" s="279"/>
      <c r="AB173" s="279"/>
      <c r="AC173" s="279"/>
      <c r="AD173" s="279"/>
      <c r="AE173" s="279"/>
      <c r="AF173" s="279"/>
      <c r="AG173" s="279"/>
      <c r="AH173" s="279"/>
      <c r="AI173" s="279"/>
      <c r="AJ173" s="279"/>
      <c r="AK173" s="279"/>
      <c r="AL173" s="279"/>
      <c r="AM173" s="279"/>
      <c r="AN173" s="279"/>
      <c r="AO173" s="279"/>
      <c r="AP173" s="279"/>
      <c r="AQ173" s="279"/>
      <c r="AR173" s="279"/>
      <c r="AS173" s="279"/>
      <c r="AT173" s="279"/>
      <c r="AU173" s="279"/>
      <c r="AV173" s="279"/>
      <c r="AW173" s="279"/>
      <c r="AX173" s="279"/>
      <c r="AY173" s="279"/>
      <c r="AZ173" s="279"/>
      <c r="BA173" s="279"/>
      <c r="BB173" s="279"/>
      <c r="BC173" s="279"/>
    </row>
    <row r="174" spans="1:55" s="44" customFormat="1">
      <c r="A174" s="277"/>
      <c r="B174" s="625" t="s">
        <v>178</v>
      </c>
      <c r="C174" s="625"/>
      <c r="D174" s="625"/>
      <c r="E174" s="625"/>
      <c r="F174" s="625"/>
      <c r="G174" s="625"/>
      <c r="H174" s="324">
        <v>1652</v>
      </c>
      <c r="I174" s="626"/>
      <c r="J174" s="626"/>
      <c r="K174" s="626"/>
      <c r="L174" s="626"/>
      <c r="M174" s="626"/>
      <c r="N174" s="325" t="s">
        <v>9</v>
      </c>
      <c r="O174" s="279"/>
      <c r="P174" s="279"/>
      <c r="Q174" s="279"/>
      <c r="R174" s="279"/>
      <c r="S174" s="279"/>
      <c r="T174" s="279"/>
      <c r="U174" s="279"/>
      <c r="V174" s="279"/>
      <c r="W174" s="279"/>
      <c r="X174" s="279"/>
      <c r="Y174" s="279"/>
      <c r="Z174" s="279"/>
      <c r="AA174" s="279"/>
      <c r="AB174" s="279"/>
      <c r="AC174" s="279"/>
      <c r="AD174" s="279"/>
      <c r="AE174" s="279"/>
      <c r="AF174" s="279"/>
      <c r="AG174" s="279"/>
      <c r="AH174" s="279"/>
      <c r="AI174" s="279"/>
      <c r="AJ174" s="279"/>
      <c r="AK174" s="279"/>
      <c r="AL174" s="279"/>
      <c r="AM174" s="279"/>
      <c r="AN174" s="279"/>
      <c r="AO174" s="279"/>
      <c r="AP174" s="279"/>
      <c r="AQ174" s="279"/>
      <c r="AR174" s="279"/>
      <c r="AS174" s="279"/>
      <c r="AT174" s="279"/>
      <c r="AU174" s="279"/>
      <c r="AV174" s="279"/>
      <c r="AW174" s="279"/>
      <c r="AX174" s="279"/>
      <c r="AY174" s="279"/>
      <c r="AZ174" s="279"/>
      <c r="BA174" s="279"/>
      <c r="BB174" s="279"/>
      <c r="BC174" s="279"/>
    </row>
    <row r="175" spans="1:55" s="44" customFormat="1">
      <c r="A175" s="277"/>
      <c r="B175" s="625" t="s">
        <v>179</v>
      </c>
      <c r="C175" s="625"/>
      <c r="D175" s="625"/>
      <c r="E175" s="625"/>
      <c r="F175" s="625"/>
      <c r="G175" s="625"/>
      <c r="H175" s="324">
        <v>1653</v>
      </c>
      <c r="I175" s="626"/>
      <c r="J175" s="626"/>
      <c r="K175" s="626"/>
      <c r="L175" s="626"/>
      <c r="M175" s="626"/>
      <c r="N175" s="325" t="s">
        <v>26</v>
      </c>
      <c r="O175" s="279"/>
      <c r="P175" s="279"/>
      <c r="Q175" s="279"/>
      <c r="R175" s="279"/>
      <c r="S175" s="279"/>
      <c r="T175" s="279"/>
      <c r="U175" s="279"/>
      <c r="V175" s="279"/>
      <c r="W175" s="279"/>
      <c r="X175" s="279"/>
      <c r="Y175" s="279"/>
      <c r="Z175" s="279"/>
      <c r="AA175" s="279"/>
      <c r="AB175" s="279"/>
      <c r="AC175" s="279"/>
      <c r="AD175" s="279"/>
      <c r="AE175" s="279"/>
      <c r="AF175" s="279"/>
      <c r="AG175" s="279"/>
      <c r="AH175" s="279"/>
      <c r="AI175" s="279"/>
      <c r="AJ175" s="279"/>
      <c r="AK175" s="279"/>
      <c r="AL175" s="279"/>
      <c r="AM175" s="279"/>
      <c r="AN175" s="279"/>
      <c r="AO175" s="279"/>
      <c r="AP175" s="279"/>
      <c r="AQ175" s="279"/>
      <c r="AR175" s="279"/>
      <c r="AS175" s="279"/>
      <c r="AT175" s="279"/>
      <c r="AU175" s="279"/>
      <c r="AV175" s="279"/>
      <c r="AW175" s="279"/>
      <c r="AX175" s="279"/>
      <c r="AY175" s="279"/>
      <c r="AZ175" s="279"/>
      <c r="BA175" s="279"/>
      <c r="BB175" s="279"/>
      <c r="BC175" s="279"/>
    </row>
    <row r="176" spans="1:55" s="44" customFormat="1">
      <c r="A176" s="277"/>
      <c r="B176" s="625" t="s">
        <v>180</v>
      </c>
      <c r="C176" s="625"/>
      <c r="D176" s="625"/>
      <c r="E176" s="625"/>
      <c r="F176" s="625"/>
      <c r="G176" s="625"/>
      <c r="H176" s="324">
        <v>1654</v>
      </c>
      <c r="I176" s="626"/>
      <c r="J176" s="626"/>
      <c r="K176" s="626"/>
      <c r="L176" s="626"/>
      <c r="M176" s="626"/>
      <c r="N176" s="325" t="s">
        <v>27</v>
      </c>
      <c r="O176" s="279"/>
      <c r="P176" s="279"/>
      <c r="Q176" s="279"/>
      <c r="R176" s="279"/>
      <c r="S176" s="279"/>
      <c r="T176" s="279"/>
      <c r="U176" s="279"/>
      <c r="V176" s="279"/>
      <c r="W176" s="279"/>
      <c r="X176" s="279"/>
      <c r="Y176" s="279"/>
      <c r="Z176" s="279"/>
      <c r="AA176" s="279"/>
      <c r="AB176" s="279"/>
      <c r="AC176" s="279"/>
      <c r="AD176" s="279"/>
      <c r="AE176" s="279"/>
      <c r="AF176" s="279"/>
      <c r="AG176" s="279"/>
      <c r="AH176" s="279"/>
      <c r="AI176" s="279"/>
      <c r="AJ176" s="279"/>
      <c r="AK176" s="279"/>
      <c r="AL176" s="279"/>
      <c r="AM176" s="279"/>
      <c r="AN176" s="279"/>
      <c r="AO176" s="279"/>
      <c r="AP176" s="279"/>
      <c r="AQ176" s="279"/>
      <c r="AR176" s="279"/>
      <c r="AS176" s="279"/>
      <c r="AT176" s="279"/>
      <c r="AU176" s="279"/>
      <c r="AV176" s="279"/>
      <c r="AW176" s="279"/>
      <c r="AX176" s="279"/>
      <c r="AY176" s="279"/>
      <c r="AZ176" s="279"/>
      <c r="BA176" s="279"/>
      <c r="BB176" s="279"/>
      <c r="BC176" s="279"/>
    </row>
    <row r="177" spans="1:55" s="44" customFormat="1">
      <c r="A177" s="277"/>
      <c r="B177" s="279"/>
      <c r="C177" s="279"/>
      <c r="D177" s="279"/>
      <c r="E177" s="279"/>
      <c r="F177" s="279"/>
      <c r="G177" s="279"/>
      <c r="H177" s="279"/>
      <c r="I177" s="279"/>
      <c r="J177" s="279"/>
      <c r="K177" s="279"/>
      <c r="L177" s="279"/>
      <c r="M177" s="279"/>
      <c r="N177" s="279"/>
      <c r="O177" s="279"/>
      <c r="P177" s="279"/>
      <c r="Q177" s="279"/>
      <c r="R177" s="279"/>
      <c r="S177" s="279"/>
      <c r="T177" s="279"/>
      <c r="U177" s="279"/>
      <c r="V177" s="279"/>
      <c r="W177" s="279"/>
      <c r="X177" s="279"/>
      <c r="Y177" s="279"/>
      <c r="Z177" s="279"/>
      <c r="AA177" s="279"/>
      <c r="AB177" s="279"/>
      <c r="AC177" s="279"/>
      <c r="AD177" s="279"/>
      <c r="AE177" s="279"/>
      <c r="AF177" s="279"/>
      <c r="AG177" s="279"/>
      <c r="AH177" s="279"/>
      <c r="AI177" s="279"/>
      <c r="AJ177" s="279"/>
      <c r="AK177" s="279"/>
      <c r="AL177" s="279"/>
      <c r="AM177" s="279"/>
      <c r="AN177" s="279"/>
      <c r="AO177" s="279"/>
      <c r="AP177" s="279"/>
      <c r="AQ177" s="279"/>
      <c r="AR177" s="279"/>
      <c r="AS177" s="279"/>
      <c r="AT177" s="279"/>
      <c r="AU177" s="279"/>
      <c r="AV177" s="279"/>
      <c r="AW177" s="279"/>
      <c r="AX177" s="279"/>
      <c r="AY177" s="279"/>
      <c r="AZ177" s="279"/>
      <c r="BA177" s="279"/>
      <c r="BB177" s="279"/>
      <c r="BC177" s="279"/>
    </row>
    <row r="178" spans="1:55" s="44" customFormat="1">
      <c r="A178" s="277"/>
      <c r="B178" s="606" t="s">
        <v>181</v>
      </c>
      <c r="C178" s="606"/>
      <c r="D178" s="606"/>
      <c r="E178" s="606"/>
      <c r="F178" s="606"/>
      <c r="G178" s="606"/>
      <c r="H178" s="606"/>
      <c r="I178" s="606"/>
      <c r="J178" s="606"/>
      <c r="K178" s="606"/>
      <c r="L178" s="606"/>
      <c r="M178" s="606"/>
      <c r="N178" s="606"/>
      <c r="O178" s="606"/>
      <c r="P178" s="606"/>
      <c r="Q178" s="606"/>
      <c r="R178" s="279"/>
      <c r="S178" s="279"/>
      <c r="T178" s="279"/>
      <c r="U178" s="279"/>
      <c r="V178" s="279"/>
      <c r="W178" s="279"/>
      <c r="X178" s="279"/>
      <c r="Y178" s="279"/>
      <c r="Z178" s="279"/>
      <c r="AA178" s="279"/>
      <c r="AB178" s="279"/>
      <c r="AC178" s="279"/>
      <c r="AD178" s="279"/>
      <c r="AE178" s="279"/>
      <c r="AF178" s="279"/>
      <c r="AG178" s="279"/>
      <c r="AH178" s="279"/>
      <c r="AI178" s="279"/>
      <c r="AJ178" s="279"/>
      <c r="AK178" s="279"/>
      <c r="AL178" s="279"/>
      <c r="AM178" s="279"/>
      <c r="AN178" s="279"/>
      <c r="AO178" s="279"/>
      <c r="AP178" s="279"/>
      <c r="AQ178" s="279"/>
      <c r="AR178" s="279"/>
      <c r="AS178" s="279"/>
      <c r="AT178" s="279"/>
      <c r="AU178" s="279"/>
      <c r="AV178" s="279"/>
      <c r="AW178" s="279"/>
      <c r="AX178" s="279"/>
      <c r="AY178" s="279"/>
      <c r="AZ178" s="279"/>
      <c r="BA178" s="279"/>
      <c r="BB178" s="279"/>
      <c r="BC178" s="279"/>
    </row>
    <row r="179" spans="1:55" s="44" customFormat="1">
      <c r="A179" s="277"/>
      <c r="B179" s="606"/>
      <c r="C179" s="606"/>
      <c r="D179" s="606"/>
      <c r="E179" s="606"/>
      <c r="F179" s="606"/>
      <c r="G179" s="606"/>
      <c r="H179" s="606"/>
      <c r="I179" s="606"/>
      <c r="J179" s="606"/>
      <c r="K179" s="606"/>
      <c r="L179" s="606"/>
      <c r="M179" s="606"/>
      <c r="N179" s="606"/>
      <c r="O179" s="606"/>
      <c r="P179" s="606"/>
      <c r="Q179" s="606"/>
      <c r="R179" s="279"/>
      <c r="S179" s="279"/>
      <c r="T179" s="279"/>
      <c r="U179" s="279"/>
      <c r="V179" s="279"/>
      <c r="W179" s="279"/>
      <c r="X179" s="279"/>
      <c r="Y179" s="279"/>
      <c r="Z179" s="279"/>
      <c r="AA179" s="279"/>
      <c r="AB179" s="279"/>
      <c r="AC179" s="279"/>
      <c r="AD179" s="279"/>
      <c r="AE179" s="279"/>
      <c r="AF179" s="279"/>
      <c r="AG179" s="279"/>
      <c r="AH179" s="279"/>
      <c r="AI179" s="279"/>
      <c r="AJ179" s="279"/>
      <c r="AK179" s="279"/>
      <c r="AL179" s="279"/>
      <c r="AM179" s="279"/>
      <c r="AN179" s="279"/>
      <c r="AO179" s="279"/>
      <c r="AP179" s="279"/>
      <c r="AQ179" s="279"/>
      <c r="AR179" s="279"/>
      <c r="AS179" s="279"/>
      <c r="AT179" s="279"/>
      <c r="AU179" s="279"/>
      <c r="AV179" s="279"/>
      <c r="AW179" s="279"/>
      <c r="AX179" s="279"/>
      <c r="AY179" s="279"/>
      <c r="AZ179" s="279"/>
      <c r="BA179" s="279"/>
      <c r="BB179" s="279"/>
      <c r="BC179" s="279"/>
    </row>
    <row r="180" spans="1:55" s="44" customFormat="1" ht="14.25" customHeight="1">
      <c r="A180" s="277"/>
      <c r="B180" s="568" t="s">
        <v>182</v>
      </c>
      <c r="C180" s="625" t="s">
        <v>604</v>
      </c>
      <c r="D180" s="625"/>
      <c r="E180" s="625"/>
      <c r="F180" s="625"/>
      <c r="G180" s="625"/>
      <c r="H180" s="625"/>
      <c r="I180" s="625"/>
      <c r="J180" s="625"/>
      <c r="K180" s="324">
        <v>783</v>
      </c>
      <c r="L180" s="627"/>
      <c r="M180" s="627"/>
      <c r="N180" s="627"/>
      <c r="O180" s="627"/>
      <c r="P180" s="627"/>
      <c r="Q180" s="326"/>
      <c r="R180" s="279"/>
      <c r="S180" s="279"/>
      <c r="T180" s="279"/>
      <c r="U180" s="279"/>
      <c r="V180" s="279"/>
      <c r="W180" s="279"/>
      <c r="X180" s="279"/>
      <c r="Y180" s="279"/>
      <c r="Z180" s="279"/>
      <c r="AA180" s="279"/>
      <c r="AB180" s="279"/>
      <c r="AC180" s="279"/>
      <c r="AD180" s="279"/>
      <c r="AE180" s="279"/>
      <c r="AF180" s="279"/>
      <c r="AG180" s="279"/>
      <c r="AH180" s="279"/>
      <c r="AI180" s="279"/>
      <c r="AJ180" s="279"/>
      <c r="AK180" s="279"/>
      <c r="AL180" s="279"/>
      <c r="AM180" s="279"/>
      <c r="AN180" s="279"/>
      <c r="AO180" s="279"/>
      <c r="AP180" s="279"/>
      <c r="AQ180" s="279"/>
      <c r="AR180" s="279"/>
      <c r="AS180" s="279"/>
      <c r="AT180" s="279"/>
      <c r="AU180" s="279"/>
      <c r="AV180" s="279"/>
      <c r="AW180" s="279"/>
      <c r="AX180" s="279"/>
      <c r="AY180" s="279"/>
      <c r="AZ180" s="279"/>
      <c r="BA180" s="279"/>
      <c r="BB180" s="279"/>
      <c r="BC180" s="279"/>
    </row>
    <row r="181" spans="1:55" s="44" customFormat="1" ht="14.25" customHeight="1">
      <c r="A181" s="277"/>
      <c r="B181" s="568"/>
      <c r="C181" s="625" t="s">
        <v>183</v>
      </c>
      <c r="D181" s="625"/>
      <c r="E181" s="625"/>
      <c r="F181" s="625"/>
      <c r="G181" s="625"/>
      <c r="H181" s="625"/>
      <c r="I181" s="625"/>
      <c r="J181" s="625"/>
      <c r="K181" s="324">
        <v>976</v>
      </c>
      <c r="L181" s="627"/>
      <c r="M181" s="627"/>
      <c r="N181" s="627"/>
      <c r="O181" s="627"/>
      <c r="P181" s="627"/>
      <c r="Q181" s="326"/>
      <c r="R181" s="279"/>
      <c r="S181" s="279"/>
      <c r="T181" s="279"/>
      <c r="U181" s="279"/>
      <c r="V181" s="279"/>
      <c r="W181" s="279"/>
      <c r="X181" s="279"/>
      <c r="Y181" s="279"/>
      <c r="Z181" s="279"/>
      <c r="AA181" s="279"/>
      <c r="AB181" s="279"/>
      <c r="AC181" s="279"/>
      <c r="AD181" s="279"/>
      <c r="AE181" s="279"/>
      <c r="AF181" s="279"/>
      <c r="AG181" s="279"/>
      <c r="AH181" s="279"/>
      <c r="AI181" s="279"/>
      <c r="AJ181" s="279"/>
      <c r="AK181" s="279"/>
      <c r="AL181" s="279"/>
      <c r="AM181" s="279"/>
      <c r="AN181" s="279"/>
      <c r="AO181" s="279"/>
      <c r="AP181" s="279"/>
      <c r="AQ181" s="279"/>
      <c r="AR181" s="279"/>
      <c r="AS181" s="279"/>
      <c r="AT181" s="279"/>
      <c r="AU181" s="279"/>
      <c r="AV181" s="279"/>
      <c r="AW181" s="279"/>
      <c r="AX181" s="279"/>
      <c r="AY181" s="279"/>
      <c r="AZ181" s="279"/>
      <c r="BA181" s="279"/>
      <c r="BB181" s="279"/>
      <c r="BC181" s="279"/>
    </row>
    <row r="182" spans="1:55" s="44" customFormat="1" ht="14.25" customHeight="1">
      <c r="A182" s="277"/>
      <c r="B182" s="568"/>
      <c r="C182" s="625" t="s">
        <v>184</v>
      </c>
      <c r="D182" s="625"/>
      <c r="E182" s="625"/>
      <c r="F182" s="625"/>
      <c r="G182" s="625"/>
      <c r="H182" s="625"/>
      <c r="I182" s="625"/>
      <c r="J182" s="625"/>
      <c r="K182" s="324">
        <v>978</v>
      </c>
      <c r="L182" s="627"/>
      <c r="M182" s="627"/>
      <c r="N182" s="627"/>
      <c r="O182" s="627"/>
      <c r="P182" s="627"/>
      <c r="Q182" s="326"/>
      <c r="R182" s="279"/>
      <c r="S182" s="279"/>
      <c r="T182" s="279"/>
      <c r="U182" s="279"/>
      <c r="V182" s="279"/>
      <c r="W182" s="279"/>
      <c r="X182" s="279"/>
      <c r="Y182" s="279"/>
      <c r="Z182" s="279"/>
      <c r="AA182" s="279"/>
      <c r="AB182" s="279"/>
      <c r="AC182" s="279"/>
      <c r="AD182" s="279"/>
      <c r="AE182" s="279"/>
      <c r="AF182" s="279"/>
      <c r="AG182" s="279"/>
      <c r="AH182" s="279"/>
      <c r="AI182" s="279"/>
      <c r="AJ182" s="279"/>
      <c r="AK182" s="279"/>
      <c r="AL182" s="279"/>
      <c r="AM182" s="279"/>
      <c r="AN182" s="279"/>
      <c r="AO182" s="279"/>
      <c r="AP182" s="279"/>
      <c r="AQ182" s="279"/>
      <c r="AR182" s="279"/>
      <c r="AS182" s="279"/>
      <c r="AT182" s="279"/>
      <c r="AU182" s="279"/>
      <c r="AV182" s="279"/>
      <c r="AW182" s="279"/>
      <c r="AX182" s="279"/>
      <c r="AY182" s="279"/>
      <c r="AZ182" s="279"/>
      <c r="BA182" s="279"/>
      <c r="BB182" s="279"/>
      <c r="BC182" s="279"/>
    </row>
    <row r="183" spans="1:55" s="44" customFormat="1" ht="14.25" customHeight="1">
      <c r="A183" s="277"/>
      <c r="B183" s="568"/>
      <c r="C183" s="625" t="s">
        <v>185</v>
      </c>
      <c r="D183" s="625"/>
      <c r="E183" s="625"/>
      <c r="F183" s="625"/>
      <c r="G183" s="625"/>
      <c r="H183" s="625"/>
      <c r="I183" s="625"/>
      <c r="J183" s="625"/>
      <c r="K183" s="324">
        <v>1020</v>
      </c>
      <c r="L183" s="627"/>
      <c r="M183" s="627"/>
      <c r="N183" s="627"/>
      <c r="O183" s="627"/>
      <c r="P183" s="627"/>
      <c r="Q183" s="326"/>
      <c r="R183" s="279"/>
      <c r="S183" s="279"/>
      <c r="T183" s="279"/>
      <c r="U183" s="279"/>
      <c r="V183" s="279"/>
      <c r="W183" s="279"/>
      <c r="X183" s="279"/>
      <c r="Y183" s="279"/>
      <c r="Z183" s="279"/>
      <c r="AA183" s="279"/>
      <c r="AB183" s="279"/>
      <c r="AC183" s="279"/>
      <c r="AD183" s="279"/>
      <c r="AE183" s="279"/>
      <c r="AF183" s="279"/>
      <c r="AG183" s="279"/>
      <c r="AH183" s="279"/>
      <c r="AI183" s="279"/>
      <c r="AJ183" s="279"/>
      <c r="AK183" s="279"/>
      <c r="AL183" s="279"/>
      <c r="AM183" s="279"/>
      <c r="AN183" s="279"/>
      <c r="AO183" s="279"/>
      <c r="AP183" s="279"/>
      <c r="AQ183" s="279"/>
      <c r="AR183" s="279"/>
      <c r="AS183" s="279"/>
      <c r="AT183" s="279"/>
      <c r="AU183" s="279"/>
      <c r="AV183" s="279"/>
      <c r="AW183" s="279"/>
      <c r="AX183" s="279"/>
      <c r="AY183" s="279"/>
      <c r="AZ183" s="279"/>
      <c r="BA183" s="279"/>
      <c r="BB183" s="279"/>
      <c r="BC183" s="279"/>
    </row>
    <row r="184" spans="1:55" s="44" customFormat="1" ht="14.25" customHeight="1">
      <c r="A184" s="277"/>
      <c r="B184" s="568"/>
      <c r="C184" s="625" t="s">
        <v>186</v>
      </c>
      <c r="D184" s="625"/>
      <c r="E184" s="625"/>
      <c r="F184" s="625"/>
      <c r="G184" s="625"/>
      <c r="H184" s="625"/>
      <c r="I184" s="625"/>
      <c r="J184" s="625"/>
      <c r="K184" s="324">
        <v>1019</v>
      </c>
      <c r="L184" s="627"/>
      <c r="M184" s="627"/>
      <c r="N184" s="627"/>
      <c r="O184" s="627"/>
      <c r="P184" s="627"/>
      <c r="Q184" s="326"/>
      <c r="R184" s="279"/>
      <c r="S184" s="279"/>
      <c r="T184" s="279"/>
      <c r="U184" s="279"/>
      <c r="V184" s="279"/>
      <c r="W184" s="279"/>
      <c r="X184" s="279"/>
      <c r="Y184" s="279"/>
      <c r="Z184" s="279"/>
      <c r="AA184" s="279"/>
      <c r="AB184" s="279"/>
      <c r="AC184" s="279"/>
      <c r="AD184" s="279"/>
      <c r="AE184" s="279"/>
      <c r="AF184" s="279"/>
      <c r="AG184" s="279"/>
      <c r="AH184" s="279"/>
      <c r="AI184" s="279"/>
      <c r="AJ184" s="279"/>
      <c r="AK184" s="279"/>
      <c r="AL184" s="279"/>
      <c r="AM184" s="279"/>
      <c r="AN184" s="279"/>
      <c r="AO184" s="279"/>
      <c r="AP184" s="279"/>
      <c r="AQ184" s="279"/>
      <c r="AR184" s="279"/>
      <c r="AS184" s="279"/>
      <c r="AT184" s="279"/>
      <c r="AU184" s="279"/>
      <c r="AV184" s="279"/>
      <c r="AW184" s="279"/>
      <c r="AX184" s="279"/>
      <c r="AY184" s="279"/>
      <c r="AZ184" s="279"/>
      <c r="BA184" s="279"/>
      <c r="BB184" s="279"/>
      <c r="BC184" s="279"/>
    </row>
    <row r="185" spans="1:55" s="44" customFormat="1" ht="14.25" customHeight="1">
      <c r="A185" s="277"/>
      <c r="B185" s="568"/>
      <c r="C185" s="625" t="s">
        <v>605</v>
      </c>
      <c r="D185" s="625"/>
      <c r="E185" s="625"/>
      <c r="F185" s="625"/>
      <c r="G185" s="625"/>
      <c r="H185" s="625"/>
      <c r="I185" s="625"/>
      <c r="J185" s="625"/>
      <c r="K185" s="324">
        <v>974</v>
      </c>
      <c r="L185" s="627"/>
      <c r="M185" s="627"/>
      <c r="N185" s="627"/>
      <c r="O185" s="627"/>
      <c r="P185" s="627"/>
      <c r="Q185" s="326"/>
      <c r="R185" s="279"/>
      <c r="S185" s="279"/>
      <c r="T185" s="279"/>
      <c r="U185" s="279"/>
      <c r="V185" s="279"/>
      <c r="W185" s="279"/>
      <c r="X185" s="279"/>
      <c r="Y185" s="279"/>
      <c r="Z185" s="279"/>
      <c r="AA185" s="279"/>
      <c r="AB185" s="279"/>
      <c r="AC185" s="279"/>
      <c r="AD185" s="279"/>
      <c r="AE185" s="279"/>
      <c r="AF185" s="279"/>
      <c r="AG185" s="279"/>
      <c r="AH185" s="279"/>
      <c r="AI185" s="279"/>
      <c r="AJ185" s="279"/>
      <c r="AK185" s="279"/>
      <c r="AL185" s="279"/>
      <c r="AM185" s="279"/>
      <c r="AN185" s="279"/>
      <c r="AO185" s="279"/>
      <c r="AP185" s="279"/>
      <c r="AQ185" s="279"/>
      <c r="AR185" s="279"/>
      <c r="AS185" s="279"/>
      <c r="AT185" s="279"/>
      <c r="AU185" s="279"/>
      <c r="AV185" s="279"/>
      <c r="AW185" s="279"/>
      <c r="AX185" s="279"/>
      <c r="AY185" s="279"/>
      <c r="AZ185" s="279"/>
      <c r="BA185" s="279"/>
      <c r="BB185" s="279"/>
      <c r="BC185" s="279"/>
    </row>
    <row r="186" spans="1:55" s="44" customFormat="1" ht="14.25" customHeight="1">
      <c r="A186" s="277"/>
      <c r="B186" s="568" t="s">
        <v>187</v>
      </c>
      <c r="C186" s="625" t="s">
        <v>188</v>
      </c>
      <c r="D186" s="625"/>
      <c r="E186" s="625"/>
      <c r="F186" s="625"/>
      <c r="G186" s="625"/>
      <c r="H186" s="625"/>
      <c r="I186" s="625"/>
      <c r="J186" s="625"/>
      <c r="K186" s="324">
        <v>122</v>
      </c>
      <c r="L186" s="627"/>
      <c r="M186" s="627"/>
      <c r="N186" s="627"/>
      <c r="O186" s="627"/>
      <c r="P186" s="627"/>
      <c r="Q186" s="326"/>
      <c r="R186" s="279"/>
      <c r="S186" s="279"/>
      <c r="T186" s="279"/>
      <c r="U186" s="279"/>
      <c r="V186" s="279"/>
      <c r="W186" s="279"/>
      <c r="X186" s="279"/>
      <c r="Y186" s="279"/>
      <c r="Z186" s="279"/>
      <c r="AA186" s="279"/>
      <c r="AB186" s="279"/>
      <c r="AC186" s="279"/>
      <c r="AD186" s="279"/>
      <c r="AE186" s="279"/>
      <c r="AF186" s="279"/>
      <c r="AG186" s="279"/>
      <c r="AH186" s="279"/>
      <c r="AI186" s="279"/>
      <c r="AJ186" s="279"/>
      <c r="AK186" s="279"/>
      <c r="AL186" s="279"/>
      <c r="AM186" s="279"/>
      <c r="AN186" s="279"/>
      <c r="AO186" s="279"/>
      <c r="AP186" s="279"/>
      <c r="AQ186" s="279"/>
      <c r="AR186" s="279"/>
      <c r="AS186" s="279"/>
      <c r="AT186" s="279"/>
      <c r="AU186" s="279"/>
      <c r="AV186" s="279"/>
      <c r="AW186" s="279"/>
      <c r="AX186" s="279"/>
      <c r="AY186" s="279"/>
      <c r="AZ186" s="279"/>
      <c r="BA186" s="279"/>
      <c r="BB186" s="279"/>
      <c r="BC186" s="279"/>
    </row>
    <row r="187" spans="1:55" s="44" customFormat="1" ht="14.25" customHeight="1">
      <c r="A187" s="277"/>
      <c r="B187" s="568"/>
      <c r="C187" s="625" t="s">
        <v>189</v>
      </c>
      <c r="D187" s="625"/>
      <c r="E187" s="625"/>
      <c r="F187" s="625"/>
      <c r="G187" s="625"/>
      <c r="H187" s="625"/>
      <c r="I187" s="625"/>
      <c r="J187" s="625"/>
      <c r="K187" s="324">
        <v>123</v>
      </c>
      <c r="L187" s="627"/>
      <c r="M187" s="627"/>
      <c r="N187" s="627"/>
      <c r="O187" s="627"/>
      <c r="P187" s="627"/>
      <c r="Q187" s="326"/>
      <c r="R187" s="279"/>
      <c r="S187" s="279"/>
      <c r="T187" s="279"/>
      <c r="U187" s="279"/>
      <c r="V187" s="279"/>
      <c r="W187" s="279"/>
      <c r="X187" s="279"/>
      <c r="Y187" s="279"/>
      <c r="Z187" s="279"/>
      <c r="AA187" s="279"/>
      <c r="AB187" s="279"/>
      <c r="AC187" s="279"/>
      <c r="AD187" s="279"/>
      <c r="AE187" s="279"/>
      <c r="AF187" s="279"/>
      <c r="AG187" s="279"/>
      <c r="AH187" s="279"/>
      <c r="AI187" s="279"/>
      <c r="AJ187" s="279"/>
      <c r="AK187" s="279"/>
      <c r="AL187" s="279"/>
      <c r="AM187" s="279"/>
      <c r="AN187" s="279"/>
      <c r="AO187" s="279"/>
      <c r="AP187" s="279"/>
      <c r="AQ187" s="279"/>
      <c r="AR187" s="279"/>
      <c r="AS187" s="279"/>
      <c r="AT187" s="279"/>
      <c r="AU187" s="279"/>
      <c r="AV187" s="279"/>
      <c r="AW187" s="279"/>
      <c r="AX187" s="279"/>
      <c r="AY187" s="279"/>
      <c r="AZ187" s="279"/>
      <c r="BA187" s="279"/>
      <c r="BB187" s="279"/>
      <c r="BC187" s="279"/>
    </row>
    <row r="188" spans="1:55" s="44" customFormat="1" ht="14.25" customHeight="1">
      <c r="A188" s="277"/>
      <c r="B188" s="568"/>
      <c r="C188" s="625" t="s">
        <v>190</v>
      </c>
      <c r="D188" s="625"/>
      <c r="E188" s="625"/>
      <c r="F188" s="625"/>
      <c r="G188" s="625"/>
      <c r="H188" s="625"/>
      <c r="I188" s="625"/>
      <c r="J188" s="625"/>
      <c r="K188" s="324">
        <v>101</v>
      </c>
      <c r="L188" s="627"/>
      <c r="M188" s="627"/>
      <c r="N188" s="627"/>
      <c r="O188" s="627"/>
      <c r="P188" s="627"/>
      <c r="Q188" s="326"/>
      <c r="R188" s="279"/>
      <c r="S188" s="279"/>
      <c r="T188" s="279"/>
      <c r="U188" s="279"/>
      <c r="V188" s="279"/>
      <c r="W188" s="279"/>
      <c r="X188" s="279"/>
      <c r="Y188" s="279"/>
      <c r="Z188" s="279"/>
      <c r="AA188" s="279"/>
      <c r="AB188" s="279"/>
      <c r="AC188" s="279"/>
      <c r="AD188" s="279"/>
      <c r="AE188" s="279"/>
      <c r="AF188" s="279"/>
      <c r="AG188" s="279"/>
      <c r="AH188" s="279"/>
      <c r="AI188" s="279"/>
      <c r="AJ188" s="279"/>
      <c r="AK188" s="279"/>
      <c r="AL188" s="279"/>
      <c r="AM188" s="279"/>
      <c r="AN188" s="279"/>
      <c r="AO188" s="279"/>
      <c r="AP188" s="279"/>
      <c r="AQ188" s="279"/>
      <c r="AR188" s="279"/>
      <c r="AS188" s="279"/>
      <c r="AT188" s="279"/>
      <c r="AU188" s="279"/>
      <c r="AV188" s="279"/>
      <c r="AW188" s="279"/>
      <c r="AX188" s="279"/>
      <c r="AY188" s="279"/>
      <c r="AZ188" s="279"/>
      <c r="BA188" s="279"/>
      <c r="BB188" s="279"/>
      <c r="BC188" s="279"/>
    </row>
    <row r="189" spans="1:55" s="44" customFormat="1" ht="14.25" customHeight="1">
      <c r="A189" s="277"/>
      <c r="B189" s="568"/>
      <c r="C189" s="625" t="s">
        <v>191</v>
      </c>
      <c r="D189" s="625"/>
      <c r="E189" s="625"/>
      <c r="F189" s="625"/>
      <c r="G189" s="625"/>
      <c r="H189" s="625"/>
      <c r="I189" s="625"/>
      <c r="J189" s="625"/>
      <c r="K189" s="324">
        <v>102</v>
      </c>
      <c r="L189" s="627"/>
      <c r="M189" s="627"/>
      <c r="N189" s="627"/>
      <c r="O189" s="627"/>
      <c r="P189" s="627"/>
      <c r="Q189" s="326"/>
      <c r="R189" s="279"/>
      <c r="S189" s="279"/>
      <c r="T189" s="279"/>
      <c r="U189" s="279"/>
      <c r="V189" s="279"/>
      <c r="W189" s="279"/>
      <c r="X189" s="279"/>
      <c r="Y189" s="279"/>
      <c r="Z189" s="279"/>
      <c r="AA189" s="279"/>
      <c r="AB189" s="279"/>
      <c r="AC189" s="279"/>
      <c r="AD189" s="279"/>
      <c r="AE189" s="279"/>
      <c r="AF189" s="279"/>
      <c r="AG189" s="279"/>
      <c r="AH189" s="279"/>
      <c r="AI189" s="279"/>
      <c r="AJ189" s="279"/>
      <c r="AK189" s="279"/>
      <c r="AL189" s="279"/>
      <c r="AM189" s="279"/>
      <c r="AN189" s="279"/>
      <c r="AO189" s="279"/>
      <c r="AP189" s="279"/>
      <c r="AQ189" s="279"/>
      <c r="AR189" s="279"/>
      <c r="AS189" s="279"/>
      <c r="AT189" s="279"/>
      <c r="AU189" s="279"/>
      <c r="AV189" s="279"/>
      <c r="AW189" s="279"/>
      <c r="AX189" s="279"/>
      <c r="AY189" s="279"/>
      <c r="AZ189" s="279"/>
      <c r="BA189" s="279"/>
      <c r="BB189" s="279"/>
      <c r="BC189" s="279"/>
    </row>
    <row r="190" spans="1:55" s="44" customFormat="1" ht="14.25" customHeight="1">
      <c r="A190" s="277"/>
      <c r="B190" s="568"/>
      <c r="C190" s="625" t="s">
        <v>192</v>
      </c>
      <c r="D190" s="625"/>
      <c r="E190" s="625"/>
      <c r="F190" s="625"/>
      <c r="G190" s="625"/>
      <c r="H190" s="625"/>
      <c r="I190" s="625"/>
      <c r="J190" s="625"/>
      <c r="K190" s="324">
        <v>784</v>
      </c>
      <c r="L190" s="627"/>
      <c r="M190" s="627"/>
      <c r="N190" s="627"/>
      <c r="O190" s="627"/>
      <c r="P190" s="627"/>
      <c r="Q190" s="326"/>
      <c r="R190" s="279"/>
      <c r="S190" s="279"/>
      <c r="T190" s="279"/>
      <c r="U190" s="279"/>
      <c r="V190" s="279"/>
      <c r="W190" s="279"/>
      <c r="X190" s="279"/>
      <c r="Y190" s="279"/>
      <c r="Z190" s="279"/>
      <c r="AA190" s="279"/>
      <c r="AB190" s="279"/>
      <c r="AC190" s="279"/>
      <c r="AD190" s="279"/>
      <c r="AE190" s="279"/>
      <c r="AF190" s="279"/>
      <c r="AG190" s="279"/>
      <c r="AH190" s="279"/>
      <c r="AI190" s="279"/>
      <c r="AJ190" s="279"/>
      <c r="AK190" s="279"/>
      <c r="AL190" s="279"/>
      <c r="AM190" s="279"/>
      <c r="AN190" s="279"/>
      <c r="AO190" s="279"/>
      <c r="AP190" s="279"/>
      <c r="AQ190" s="279"/>
      <c r="AR190" s="279"/>
      <c r="AS190" s="279"/>
      <c r="AT190" s="279"/>
      <c r="AU190" s="279"/>
      <c r="AV190" s="279"/>
      <c r="AW190" s="279"/>
      <c r="AX190" s="279"/>
      <c r="AY190" s="279"/>
      <c r="AZ190" s="279"/>
      <c r="BA190" s="279"/>
      <c r="BB190" s="279"/>
      <c r="BC190" s="279"/>
    </row>
    <row r="191" spans="1:55" s="44" customFormat="1" ht="14.25" customHeight="1">
      <c r="A191" s="277"/>
      <c r="B191" s="568"/>
      <c r="C191" s="625" t="s">
        <v>193</v>
      </c>
      <c r="D191" s="625"/>
      <c r="E191" s="625"/>
      <c r="F191" s="625"/>
      <c r="G191" s="625"/>
      <c r="H191" s="625"/>
      <c r="I191" s="625"/>
      <c r="J191" s="625"/>
      <c r="K191" s="324">
        <v>129</v>
      </c>
      <c r="L191" s="627"/>
      <c r="M191" s="627"/>
      <c r="N191" s="627"/>
      <c r="O191" s="627"/>
      <c r="P191" s="627"/>
      <c r="Q191" s="326"/>
      <c r="R191" s="279"/>
      <c r="S191" s="279"/>
      <c r="T191" s="279"/>
      <c r="U191" s="279"/>
      <c r="V191" s="279"/>
      <c r="W191" s="279"/>
      <c r="X191" s="279"/>
      <c r="Y191" s="279"/>
      <c r="Z191" s="279"/>
      <c r="AA191" s="279"/>
      <c r="AB191" s="279"/>
      <c r="AC191" s="279"/>
      <c r="AD191" s="279"/>
      <c r="AE191" s="279"/>
      <c r="AF191" s="279"/>
      <c r="AG191" s="279"/>
      <c r="AH191" s="279"/>
      <c r="AI191" s="279"/>
      <c r="AJ191" s="279"/>
      <c r="AK191" s="279"/>
      <c r="AL191" s="279"/>
      <c r="AM191" s="279"/>
      <c r="AN191" s="279"/>
      <c r="AO191" s="279"/>
      <c r="AP191" s="279"/>
      <c r="AQ191" s="279"/>
      <c r="AR191" s="279"/>
      <c r="AS191" s="279"/>
      <c r="AT191" s="279"/>
      <c r="AU191" s="279"/>
      <c r="AV191" s="279"/>
      <c r="AW191" s="279"/>
      <c r="AX191" s="279"/>
      <c r="AY191" s="279"/>
      <c r="AZ191" s="279"/>
      <c r="BA191" s="279"/>
      <c r="BB191" s="279"/>
      <c r="BC191" s="279"/>
    </row>
    <row r="192" spans="1:55" s="44" customFormat="1" ht="14.25" customHeight="1">
      <c r="A192" s="277"/>
      <c r="B192" s="568"/>
      <c r="C192" s="625" t="s">
        <v>194</v>
      </c>
      <c r="D192" s="625"/>
      <c r="E192" s="625"/>
      <c r="F192" s="625"/>
      <c r="G192" s="625"/>
      <c r="H192" s="625"/>
      <c r="I192" s="625"/>
      <c r="J192" s="625"/>
      <c r="K192" s="324">
        <v>648</v>
      </c>
      <c r="L192" s="627"/>
      <c r="M192" s="627"/>
      <c r="N192" s="627"/>
      <c r="O192" s="627"/>
      <c r="P192" s="627"/>
      <c r="Q192" s="326"/>
      <c r="R192" s="279"/>
      <c r="S192" s="279"/>
      <c r="T192" s="279"/>
      <c r="U192" s="279"/>
      <c r="V192" s="279"/>
      <c r="W192" s="279"/>
      <c r="X192" s="279"/>
      <c r="Y192" s="279"/>
      <c r="Z192" s="279"/>
      <c r="AA192" s="279"/>
      <c r="AB192" s="279"/>
      <c r="AC192" s="279"/>
      <c r="AD192" s="279"/>
      <c r="AE192" s="279"/>
      <c r="AF192" s="279"/>
      <c r="AG192" s="279"/>
      <c r="AH192" s="279"/>
      <c r="AI192" s="279"/>
      <c r="AJ192" s="279"/>
      <c r="AK192" s="279"/>
      <c r="AL192" s="279"/>
      <c r="AM192" s="279"/>
      <c r="AN192" s="279"/>
      <c r="AO192" s="279"/>
      <c r="AP192" s="279"/>
      <c r="AQ192" s="279"/>
      <c r="AR192" s="279"/>
      <c r="AS192" s="279"/>
      <c r="AT192" s="279"/>
      <c r="AU192" s="279"/>
      <c r="AV192" s="279"/>
      <c r="AW192" s="279"/>
      <c r="AX192" s="279"/>
      <c r="AY192" s="279"/>
      <c r="AZ192" s="279"/>
      <c r="BA192" s="279"/>
      <c r="BB192" s="279"/>
      <c r="BC192" s="279"/>
    </row>
    <row r="193" spans="1:55" s="44" customFormat="1" ht="14.25" customHeight="1">
      <c r="A193" s="277"/>
      <c r="B193" s="568"/>
      <c r="C193" s="625" t="s">
        <v>195</v>
      </c>
      <c r="D193" s="625"/>
      <c r="E193" s="625"/>
      <c r="F193" s="625"/>
      <c r="G193" s="625"/>
      <c r="H193" s="625"/>
      <c r="I193" s="625"/>
      <c r="J193" s="625"/>
      <c r="K193" s="324">
        <v>647</v>
      </c>
      <c r="L193" s="627"/>
      <c r="M193" s="627"/>
      <c r="N193" s="627"/>
      <c r="O193" s="627"/>
      <c r="P193" s="627"/>
      <c r="Q193" s="326"/>
      <c r="R193" s="279"/>
      <c r="S193" s="279"/>
      <c r="T193" s="279"/>
      <c r="U193" s="279"/>
      <c r="V193" s="279"/>
      <c r="W193" s="279"/>
      <c r="X193" s="279"/>
      <c r="Y193" s="279"/>
      <c r="Z193" s="279"/>
      <c r="AA193" s="279"/>
      <c r="AB193" s="279"/>
      <c r="AC193" s="279"/>
      <c r="AD193" s="279"/>
      <c r="AE193" s="279"/>
      <c r="AF193" s="279"/>
      <c r="AG193" s="279"/>
      <c r="AH193" s="279"/>
      <c r="AI193" s="279"/>
      <c r="AJ193" s="279"/>
      <c r="AK193" s="279"/>
      <c r="AL193" s="279"/>
      <c r="AM193" s="279"/>
      <c r="AN193" s="279"/>
      <c r="AO193" s="279"/>
      <c r="AP193" s="279"/>
      <c r="AQ193" s="279"/>
      <c r="AR193" s="279"/>
      <c r="AS193" s="279"/>
      <c r="AT193" s="279"/>
      <c r="AU193" s="279"/>
      <c r="AV193" s="279"/>
      <c r="AW193" s="279"/>
      <c r="AX193" s="279"/>
      <c r="AY193" s="279"/>
      <c r="AZ193" s="279"/>
      <c r="BA193" s="279"/>
      <c r="BB193" s="279"/>
      <c r="BC193" s="279"/>
    </row>
    <row r="194" spans="1:55" s="44" customFormat="1" ht="14.25" customHeight="1">
      <c r="A194" s="277"/>
      <c r="B194" s="568"/>
      <c r="C194" s="625" t="s">
        <v>196</v>
      </c>
      <c r="D194" s="625"/>
      <c r="E194" s="625"/>
      <c r="F194" s="625"/>
      <c r="G194" s="625"/>
      <c r="H194" s="625"/>
      <c r="I194" s="625"/>
      <c r="J194" s="625"/>
      <c r="K194" s="324">
        <v>1003</v>
      </c>
      <c r="L194" s="627"/>
      <c r="M194" s="627"/>
      <c r="N194" s="627"/>
      <c r="O194" s="627"/>
      <c r="P194" s="627"/>
      <c r="Q194" s="326"/>
      <c r="R194" s="279"/>
      <c r="S194" s="279"/>
      <c r="T194" s="279"/>
      <c r="U194" s="279"/>
      <c r="V194" s="279"/>
      <c r="W194" s="279"/>
      <c r="X194" s="279"/>
      <c r="Y194" s="279"/>
      <c r="Z194" s="279"/>
      <c r="AA194" s="279"/>
      <c r="AB194" s="279"/>
      <c r="AC194" s="279"/>
      <c r="AD194" s="279"/>
      <c r="AE194" s="279"/>
      <c r="AF194" s="279"/>
      <c r="AG194" s="279"/>
      <c r="AH194" s="279"/>
      <c r="AI194" s="279"/>
      <c r="AJ194" s="279"/>
      <c r="AK194" s="279"/>
      <c r="AL194" s="279"/>
      <c r="AM194" s="279"/>
      <c r="AN194" s="279"/>
      <c r="AO194" s="279"/>
      <c r="AP194" s="279"/>
      <c r="AQ194" s="279"/>
      <c r="AR194" s="279"/>
      <c r="AS194" s="279"/>
      <c r="AT194" s="279"/>
      <c r="AU194" s="279"/>
      <c r="AV194" s="279"/>
      <c r="AW194" s="279"/>
      <c r="AX194" s="279"/>
      <c r="AY194" s="279"/>
      <c r="AZ194" s="279"/>
      <c r="BA194" s="279"/>
      <c r="BB194" s="279"/>
      <c r="BC194" s="279"/>
    </row>
    <row r="195" spans="1:55" s="44" customFormat="1" ht="14.25" customHeight="1">
      <c r="A195" s="277"/>
      <c r="B195" s="568"/>
      <c r="C195" s="625" t="s">
        <v>197</v>
      </c>
      <c r="D195" s="625"/>
      <c r="E195" s="625"/>
      <c r="F195" s="625"/>
      <c r="G195" s="625"/>
      <c r="H195" s="625"/>
      <c r="I195" s="625"/>
      <c r="J195" s="625"/>
      <c r="K195" s="324">
        <v>1004</v>
      </c>
      <c r="L195" s="627"/>
      <c r="M195" s="627"/>
      <c r="N195" s="627"/>
      <c r="O195" s="627"/>
      <c r="P195" s="627"/>
      <c r="Q195" s="326"/>
      <c r="R195" s="279"/>
      <c r="S195" s="279"/>
      <c r="T195" s="279"/>
      <c r="U195" s="279"/>
      <c r="V195" s="279"/>
      <c r="W195" s="279"/>
      <c r="X195" s="279"/>
      <c r="Y195" s="279"/>
      <c r="Z195" s="279"/>
      <c r="AA195" s="279"/>
      <c r="AB195" s="279"/>
      <c r="AC195" s="279"/>
      <c r="AD195" s="279"/>
      <c r="AE195" s="279"/>
      <c r="AF195" s="279"/>
      <c r="AG195" s="279"/>
      <c r="AH195" s="279"/>
      <c r="AI195" s="279"/>
      <c r="AJ195" s="279"/>
      <c r="AK195" s="279"/>
      <c r="AL195" s="279"/>
      <c r="AM195" s="279"/>
      <c r="AN195" s="279"/>
      <c r="AO195" s="279"/>
      <c r="AP195" s="279"/>
      <c r="AQ195" s="279"/>
      <c r="AR195" s="279"/>
      <c r="AS195" s="279"/>
      <c r="AT195" s="279"/>
      <c r="AU195" s="279"/>
      <c r="AV195" s="279"/>
      <c r="AW195" s="279"/>
      <c r="AX195" s="279"/>
      <c r="AY195" s="279"/>
      <c r="AZ195" s="279"/>
      <c r="BA195" s="279"/>
      <c r="BB195" s="279"/>
      <c r="BC195" s="279"/>
    </row>
    <row r="196" spans="1:55" s="44" customFormat="1" ht="14.25" customHeight="1">
      <c r="A196" s="277"/>
      <c r="B196" s="568"/>
      <c r="C196" s="625" t="s">
        <v>198</v>
      </c>
      <c r="D196" s="625"/>
      <c r="E196" s="625"/>
      <c r="F196" s="625"/>
      <c r="G196" s="625"/>
      <c r="H196" s="625"/>
      <c r="I196" s="625"/>
      <c r="J196" s="625"/>
      <c r="K196" s="324">
        <v>843</v>
      </c>
      <c r="L196" s="627"/>
      <c r="M196" s="627"/>
      <c r="N196" s="627"/>
      <c r="O196" s="627"/>
      <c r="P196" s="627"/>
      <c r="Q196" s="326"/>
      <c r="R196" s="279"/>
      <c r="S196" s="279"/>
      <c r="T196" s="279"/>
      <c r="U196" s="279"/>
      <c r="V196" s="279"/>
      <c r="W196" s="279"/>
      <c r="X196" s="279"/>
      <c r="Y196" s="279"/>
      <c r="Z196" s="279"/>
      <c r="AA196" s="279"/>
      <c r="AB196" s="279"/>
      <c r="AC196" s="279"/>
      <c r="AD196" s="279"/>
      <c r="AE196" s="279"/>
      <c r="AF196" s="279"/>
      <c r="AG196" s="279"/>
      <c r="AH196" s="279"/>
      <c r="AI196" s="279"/>
      <c r="AJ196" s="279"/>
      <c r="AK196" s="279"/>
      <c r="AL196" s="279"/>
      <c r="AM196" s="279"/>
      <c r="AN196" s="279"/>
      <c r="AO196" s="279"/>
      <c r="AP196" s="279"/>
      <c r="AQ196" s="279"/>
      <c r="AR196" s="279"/>
      <c r="AS196" s="279"/>
      <c r="AT196" s="279"/>
      <c r="AU196" s="279"/>
      <c r="AV196" s="279"/>
      <c r="AW196" s="279"/>
      <c r="AX196" s="279"/>
      <c r="AY196" s="279"/>
      <c r="AZ196" s="279"/>
      <c r="BA196" s="279"/>
      <c r="BB196" s="279"/>
      <c r="BC196" s="279"/>
    </row>
    <row r="197" spans="1:55" s="44" customFormat="1" ht="14.25" customHeight="1">
      <c r="A197" s="277"/>
      <c r="B197" s="568" t="s">
        <v>199</v>
      </c>
      <c r="C197" s="625" t="s">
        <v>200</v>
      </c>
      <c r="D197" s="625"/>
      <c r="E197" s="625"/>
      <c r="F197" s="625"/>
      <c r="G197" s="625"/>
      <c r="H197" s="625"/>
      <c r="I197" s="625"/>
      <c r="J197" s="625"/>
      <c r="K197" s="324">
        <v>1005</v>
      </c>
      <c r="L197" s="627"/>
      <c r="M197" s="627"/>
      <c r="N197" s="627"/>
      <c r="O197" s="627"/>
      <c r="P197" s="627"/>
      <c r="Q197" s="327"/>
      <c r="R197" s="279"/>
      <c r="S197" s="279"/>
      <c r="T197" s="279"/>
      <c r="U197" s="279"/>
      <c r="V197" s="279"/>
      <c r="W197" s="279"/>
      <c r="X197" s="279"/>
      <c r="Y197" s="279"/>
      <c r="Z197" s="279"/>
      <c r="AA197" s="279"/>
      <c r="AB197" s="279"/>
      <c r="AC197" s="279"/>
      <c r="AD197" s="279"/>
      <c r="AE197" s="279"/>
      <c r="AF197" s="279"/>
      <c r="AG197" s="279"/>
      <c r="AH197" s="279"/>
      <c r="AI197" s="279"/>
      <c r="AJ197" s="279"/>
      <c r="AK197" s="279"/>
      <c r="AL197" s="279"/>
      <c r="AM197" s="279"/>
      <c r="AN197" s="279"/>
      <c r="AO197" s="279"/>
      <c r="AP197" s="279"/>
      <c r="AQ197" s="279"/>
      <c r="AR197" s="279"/>
      <c r="AS197" s="279"/>
      <c r="AT197" s="279"/>
      <c r="AU197" s="279"/>
      <c r="AV197" s="279"/>
      <c r="AW197" s="279"/>
      <c r="AX197" s="279"/>
      <c r="AY197" s="279"/>
      <c r="AZ197" s="279"/>
      <c r="BA197" s="279"/>
      <c r="BB197" s="279"/>
      <c r="BC197" s="279"/>
    </row>
    <row r="198" spans="1:55" s="44" customFormat="1" ht="14.25" customHeight="1">
      <c r="A198" s="277"/>
      <c r="B198" s="568"/>
      <c r="C198" s="625" t="s">
        <v>201</v>
      </c>
      <c r="D198" s="625"/>
      <c r="E198" s="625"/>
      <c r="F198" s="625"/>
      <c r="G198" s="625"/>
      <c r="H198" s="625"/>
      <c r="I198" s="625"/>
      <c r="J198" s="625"/>
      <c r="K198" s="324">
        <v>975</v>
      </c>
      <c r="L198" s="627"/>
      <c r="M198" s="627"/>
      <c r="N198" s="627"/>
      <c r="O198" s="627"/>
      <c r="P198" s="627"/>
      <c r="Q198" s="327"/>
      <c r="R198" s="279"/>
      <c r="S198" s="279"/>
      <c r="T198" s="279"/>
      <c r="U198" s="279"/>
      <c r="V198" s="279"/>
      <c r="W198" s="279"/>
      <c r="X198" s="279"/>
      <c r="Y198" s="279"/>
      <c r="Z198" s="279"/>
      <c r="AA198" s="279"/>
      <c r="AB198" s="279"/>
      <c r="AC198" s="279"/>
      <c r="AD198" s="279"/>
      <c r="AE198" s="279"/>
      <c r="AF198" s="279"/>
      <c r="AG198" s="279"/>
      <c r="AH198" s="279"/>
      <c r="AI198" s="279"/>
      <c r="AJ198" s="279"/>
      <c r="AK198" s="279"/>
      <c r="AL198" s="279"/>
      <c r="AM198" s="279"/>
      <c r="AN198" s="279"/>
      <c r="AO198" s="279"/>
      <c r="AP198" s="279"/>
      <c r="AQ198" s="279"/>
      <c r="AR198" s="279"/>
      <c r="AS198" s="279"/>
      <c r="AT198" s="279"/>
      <c r="AU198" s="279"/>
      <c r="AV198" s="279"/>
      <c r="AW198" s="279"/>
      <c r="AX198" s="279"/>
      <c r="AY198" s="279"/>
      <c r="AZ198" s="279"/>
      <c r="BA198" s="279"/>
      <c r="BB198" s="279"/>
      <c r="BC198" s="279"/>
    </row>
    <row r="199" spans="1:55" s="44" customFormat="1" ht="14.25" customHeight="1">
      <c r="A199" s="277"/>
      <c r="B199" s="568"/>
      <c r="C199" s="625" t="s">
        <v>202</v>
      </c>
      <c r="D199" s="625"/>
      <c r="E199" s="625"/>
      <c r="F199" s="625"/>
      <c r="G199" s="625"/>
      <c r="H199" s="625"/>
      <c r="I199" s="625"/>
      <c r="J199" s="625"/>
      <c r="K199" s="324">
        <v>1021</v>
      </c>
      <c r="L199" s="627"/>
      <c r="M199" s="627"/>
      <c r="N199" s="627"/>
      <c r="O199" s="627"/>
      <c r="P199" s="627"/>
      <c r="Q199" s="327"/>
      <c r="R199" s="279"/>
      <c r="S199" s="279"/>
      <c r="T199" s="279"/>
      <c r="U199" s="279"/>
      <c r="V199" s="279"/>
      <c r="W199" s="279"/>
      <c r="X199" s="279"/>
      <c r="Y199" s="279"/>
      <c r="Z199" s="279"/>
      <c r="AA199" s="279"/>
      <c r="AB199" s="279"/>
      <c r="AC199" s="279"/>
      <c r="AD199" s="279"/>
      <c r="AE199" s="279"/>
      <c r="AF199" s="279"/>
      <c r="AG199" s="279"/>
      <c r="AH199" s="279"/>
      <c r="AI199" s="279"/>
      <c r="AJ199" s="279"/>
      <c r="AK199" s="279"/>
      <c r="AL199" s="279"/>
      <c r="AM199" s="279"/>
      <c r="AN199" s="279"/>
      <c r="AO199" s="279"/>
      <c r="AP199" s="279"/>
      <c r="AQ199" s="279"/>
      <c r="AR199" s="279"/>
      <c r="AS199" s="279"/>
      <c r="AT199" s="279"/>
      <c r="AU199" s="279"/>
      <c r="AV199" s="279"/>
      <c r="AW199" s="279"/>
      <c r="AX199" s="279"/>
      <c r="AY199" s="279"/>
      <c r="AZ199" s="279"/>
      <c r="BA199" s="279"/>
      <c r="BB199" s="279"/>
      <c r="BC199" s="279"/>
    </row>
    <row r="200" spans="1:55" s="44" customFormat="1" ht="14.25" customHeight="1">
      <c r="A200" s="277"/>
      <c r="B200" s="568"/>
      <c r="C200" s="625" t="s">
        <v>203</v>
      </c>
      <c r="D200" s="625"/>
      <c r="E200" s="625"/>
      <c r="F200" s="625"/>
      <c r="G200" s="625"/>
      <c r="H200" s="625"/>
      <c r="I200" s="625"/>
      <c r="J200" s="625"/>
      <c r="K200" s="324">
        <v>1191</v>
      </c>
      <c r="L200" s="627"/>
      <c r="M200" s="627"/>
      <c r="N200" s="627"/>
      <c r="O200" s="627"/>
      <c r="P200" s="627"/>
      <c r="Q200" s="326"/>
      <c r="R200" s="279"/>
      <c r="S200" s="279"/>
      <c r="T200" s="279"/>
      <c r="U200" s="279"/>
      <c r="V200" s="279"/>
      <c r="W200" s="279"/>
      <c r="X200" s="279"/>
      <c r="Y200" s="279"/>
      <c r="Z200" s="279"/>
      <c r="AA200" s="279"/>
      <c r="AB200" s="279"/>
      <c r="AC200" s="279"/>
      <c r="AD200" s="279"/>
      <c r="AE200" s="279"/>
      <c r="AF200" s="279"/>
      <c r="AG200" s="279"/>
      <c r="AH200" s="279"/>
      <c r="AI200" s="279"/>
      <c r="AJ200" s="279"/>
      <c r="AK200" s="279"/>
      <c r="AL200" s="279"/>
      <c r="AM200" s="279"/>
      <c r="AN200" s="279"/>
      <c r="AO200" s="279"/>
      <c r="AP200" s="279"/>
      <c r="AQ200" s="279"/>
      <c r="AR200" s="279"/>
      <c r="AS200" s="279"/>
      <c r="AT200" s="279"/>
      <c r="AU200" s="279"/>
      <c r="AV200" s="279"/>
      <c r="AW200" s="279"/>
      <c r="AX200" s="279"/>
      <c r="AY200" s="279"/>
      <c r="AZ200" s="279"/>
      <c r="BA200" s="279"/>
      <c r="BB200" s="279"/>
      <c r="BC200" s="279"/>
    </row>
    <row r="201" spans="1:55" s="44" customFormat="1" ht="14.25" customHeight="1">
      <c r="A201" s="277"/>
      <c r="B201" s="568"/>
      <c r="C201" s="625" t="s">
        <v>204</v>
      </c>
      <c r="D201" s="625"/>
      <c r="E201" s="625"/>
      <c r="F201" s="625"/>
      <c r="G201" s="625"/>
      <c r="H201" s="625"/>
      <c r="I201" s="625"/>
      <c r="J201" s="625"/>
      <c r="K201" s="324">
        <v>1192</v>
      </c>
      <c r="L201" s="627"/>
      <c r="M201" s="627"/>
      <c r="N201" s="627"/>
      <c r="O201" s="627"/>
      <c r="P201" s="627"/>
      <c r="Q201" s="326"/>
      <c r="R201" s="279"/>
      <c r="S201" s="279"/>
      <c r="T201" s="279"/>
      <c r="U201" s="279"/>
      <c r="V201" s="279"/>
      <c r="W201" s="279"/>
      <c r="X201" s="279"/>
      <c r="Y201" s="279"/>
      <c r="Z201" s="279"/>
      <c r="AA201" s="279"/>
      <c r="AB201" s="279"/>
      <c r="AC201" s="279"/>
      <c r="AD201" s="279"/>
      <c r="AE201" s="279"/>
      <c r="AF201" s="279"/>
      <c r="AG201" s="279"/>
      <c r="AH201" s="279"/>
      <c r="AI201" s="279"/>
      <c r="AJ201" s="279"/>
      <c r="AK201" s="279"/>
      <c r="AL201" s="279"/>
      <c r="AM201" s="279"/>
      <c r="AN201" s="279"/>
      <c r="AO201" s="279"/>
      <c r="AP201" s="279"/>
      <c r="AQ201" s="279"/>
      <c r="AR201" s="279"/>
      <c r="AS201" s="279"/>
      <c r="AT201" s="279"/>
      <c r="AU201" s="279"/>
      <c r="AV201" s="279"/>
      <c r="AW201" s="279"/>
      <c r="AX201" s="279"/>
      <c r="AY201" s="279"/>
      <c r="AZ201" s="279"/>
      <c r="BA201" s="279"/>
      <c r="BB201" s="279"/>
      <c r="BC201" s="279"/>
    </row>
    <row r="202" spans="1:55" s="44" customFormat="1" ht="14.25" customHeight="1">
      <c r="A202" s="277"/>
      <c r="B202" s="568"/>
      <c r="C202" s="625" t="s">
        <v>205</v>
      </c>
      <c r="D202" s="625"/>
      <c r="E202" s="625"/>
      <c r="F202" s="625"/>
      <c r="G202" s="625"/>
      <c r="H202" s="625"/>
      <c r="I202" s="625"/>
      <c r="J202" s="625"/>
      <c r="K202" s="324">
        <v>1193</v>
      </c>
      <c r="L202" s="627"/>
      <c r="M202" s="627"/>
      <c r="N202" s="627"/>
      <c r="O202" s="627"/>
      <c r="P202" s="627"/>
      <c r="Q202" s="326"/>
      <c r="R202" s="279"/>
      <c r="S202" s="279"/>
      <c r="T202" s="279"/>
      <c r="U202" s="279"/>
      <c r="V202" s="279"/>
      <c r="W202" s="279"/>
      <c r="X202" s="279"/>
      <c r="Y202" s="279"/>
      <c r="Z202" s="279"/>
      <c r="AA202" s="279"/>
      <c r="AB202" s="279"/>
      <c r="AC202" s="279"/>
      <c r="AD202" s="279"/>
      <c r="AE202" s="279"/>
      <c r="AF202" s="279"/>
      <c r="AG202" s="279"/>
      <c r="AH202" s="279"/>
      <c r="AI202" s="279"/>
      <c r="AJ202" s="279"/>
      <c r="AK202" s="279"/>
      <c r="AL202" s="279"/>
      <c r="AM202" s="279"/>
      <c r="AN202" s="279"/>
      <c r="AO202" s="279"/>
      <c r="AP202" s="279"/>
      <c r="AQ202" s="279"/>
      <c r="AR202" s="279"/>
      <c r="AS202" s="279"/>
      <c r="AT202" s="279"/>
      <c r="AU202" s="279"/>
      <c r="AV202" s="279"/>
      <c r="AW202" s="279"/>
      <c r="AX202" s="279"/>
      <c r="AY202" s="279"/>
      <c r="AZ202" s="279"/>
      <c r="BA202" s="279"/>
      <c r="BB202" s="279"/>
      <c r="BC202" s="279"/>
    </row>
    <row r="203" spans="1:55" s="44" customFormat="1" ht="14.25" customHeight="1">
      <c r="A203" s="277"/>
      <c r="B203" s="568"/>
      <c r="C203" s="625" t="s">
        <v>206</v>
      </c>
      <c r="D203" s="625"/>
      <c r="E203" s="625"/>
      <c r="F203" s="625"/>
      <c r="G203" s="625"/>
      <c r="H203" s="625"/>
      <c r="I203" s="625"/>
      <c r="J203" s="625"/>
      <c r="K203" s="324">
        <v>1194</v>
      </c>
      <c r="L203" s="627"/>
      <c r="M203" s="627"/>
      <c r="N203" s="627"/>
      <c r="O203" s="627"/>
      <c r="P203" s="627"/>
      <c r="Q203" s="326"/>
      <c r="R203" s="279"/>
      <c r="S203" s="279"/>
      <c r="T203" s="279"/>
      <c r="U203" s="279"/>
      <c r="V203" s="279"/>
      <c r="W203" s="279"/>
      <c r="X203" s="279"/>
      <c r="Y203" s="279"/>
      <c r="Z203" s="279"/>
      <c r="AA203" s="279"/>
      <c r="AB203" s="279"/>
      <c r="AC203" s="279"/>
      <c r="AD203" s="279"/>
      <c r="AE203" s="279"/>
      <c r="AF203" s="279"/>
      <c r="AG203" s="279"/>
      <c r="AH203" s="279"/>
      <c r="AI203" s="279"/>
      <c r="AJ203" s="279"/>
      <c r="AK203" s="279"/>
      <c r="AL203" s="279"/>
      <c r="AM203" s="279"/>
      <c r="AN203" s="279"/>
      <c r="AO203" s="279"/>
      <c r="AP203" s="279"/>
      <c r="AQ203" s="279"/>
      <c r="AR203" s="279"/>
      <c r="AS203" s="279"/>
      <c r="AT203" s="279"/>
      <c r="AU203" s="279"/>
      <c r="AV203" s="279"/>
      <c r="AW203" s="279"/>
      <c r="AX203" s="279"/>
      <c r="AY203" s="279"/>
      <c r="AZ203" s="279"/>
      <c r="BA203" s="279"/>
      <c r="BB203" s="279"/>
      <c r="BC203" s="279"/>
    </row>
    <row r="204" spans="1:55" s="44" customFormat="1" ht="14.25" customHeight="1">
      <c r="A204" s="277"/>
      <c r="B204" s="568"/>
      <c r="C204" s="625" t="s">
        <v>606</v>
      </c>
      <c r="D204" s="625"/>
      <c r="E204" s="625"/>
      <c r="F204" s="625"/>
      <c r="G204" s="625"/>
      <c r="H204" s="625"/>
      <c r="I204" s="625"/>
      <c r="J204" s="625"/>
      <c r="K204" s="324">
        <v>1782</v>
      </c>
      <c r="L204" s="627"/>
      <c r="M204" s="627"/>
      <c r="N204" s="627"/>
      <c r="O204" s="627"/>
      <c r="P204" s="627"/>
      <c r="Q204" s="326"/>
      <c r="R204" s="279"/>
      <c r="S204" s="279"/>
      <c r="T204" s="279"/>
      <c r="U204" s="279"/>
      <c r="V204" s="279"/>
      <c r="W204" s="279"/>
      <c r="X204" s="279"/>
      <c r="Y204" s="279"/>
      <c r="Z204" s="279"/>
      <c r="AA204" s="279"/>
      <c r="AB204" s="279"/>
      <c r="AC204" s="279"/>
      <c r="AD204" s="279"/>
      <c r="AE204" s="279"/>
      <c r="AF204" s="279"/>
      <c r="AG204" s="279"/>
      <c r="AH204" s="279"/>
      <c r="AI204" s="279"/>
      <c r="AJ204" s="279"/>
      <c r="AK204" s="279"/>
      <c r="AL204" s="279"/>
      <c r="AM204" s="279"/>
      <c r="AN204" s="279"/>
      <c r="AO204" s="279"/>
      <c r="AP204" s="279"/>
      <c r="AQ204" s="279"/>
      <c r="AR204" s="279"/>
      <c r="AS204" s="279"/>
      <c r="AT204" s="279"/>
      <c r="AU204" s="279"/>
      <c r="AV204" s="279"/>
      <c r="AW204" s="279"/>
      <c r="AX204" s="279"/>
      <c r="AY204" s="279"/>
      <c r="AZ204" s="279"/>
      <c r="BA204" s="279"/>
      <c r="BB204" s="279"/>
      <c r="BC204" s="279"/>
    </row>
    <row r="205" spans="1:55" s="44" customFormat="1" ht="14.25" customHeight="1">
      <c r="A205" s="277"/>
      <c r="B205" s="568"/>
      <c r="C205" s="625" t="s">
        <v>607</v>
      </c>
      <c r="D205" s="625"/>
      <c r="E205" s="625"/>
      <c r="F205" s="625"/>
      <c r="G205" s="625"/>
      <c r="H205" s="625"/>
      <c r="I205" s="625"/>
      <c r="J205" s="625"/>
      <c r="K205" s="324">
        <v>1783</v>
      </c>
      <c r="L205" s="627"/>
      <c r="M205" s="627"/>
      <c r="N205" s="627"/>
      <c r="O205" s="627"/>
      <c r="P205" s="627"/>
      <c r="Q205" s="326"/>
      <c r="R205" s="279"/>
      <c r="S205" s="279"/>
      <c r="T205" s="279"/>
      <c r="U205" s="279"/>
      <c r="V205" s="279"/>
      <c r="W205" s="279"/>
      <c r="X205" s="279"/>
      <c r="Y205" s="279"/>
      <c r="Z205" s="279"/>
      <c r="AA205" s="279"/>
      <c r="AB205" s="279"/>
      <c r="AC205" s="279"/>
      <c r="AD205" s="279"/>
      <c r="AE205" s="279"/>
      <c r="AF205" s="279"/>
      <c r="AG205" s="279"/>
      <c r="AH205" s="279"/>
      <c r="AI205" s="279"/>
      <c r="AJ205" s="279"/>
      <c r="AK205" s="279"/>
      <c r="AL205" s="279"/>
      <c r="AM205" s="279"/>
      <c r="AN205" s="279"/>
      <c r="AO205" s="279"/>
      <c r="AP205" s="279"/>
      <c r="AQ205" s="279"/>
      <c r="AR205" s="279"/>
      <c r="AS205" s="279"/>
      <c r="AT205" s="279"/>
      <c r="AU205" s="279"/>
      <c r="AV205" s="279"/>
      <c r="AW205" s="279"/>
      <c r="AX205" s="279"/>
      <c r="AY205" s="279"/>
      <c r="AZ205" s="279"/>
      <c r="BA205" s="279"/>
      <c r="BB205" s="279"/>
      <c r="BC205" s="279"/>
    </row>
    <row r="206" spans="1:55" s="44" customFormat="1" ht="14.25" customHeight="1">
      <c r="A206" s="277"/>
      <c r="B206" s="568" t="s">
        <v>207</v>
      </c>
      <c r="C206" s="625" t="s">
        <v>208</v>
      </c>
      <c r="D206" s="625"/>
      <c r="E206" s="625"/>
      <c r="F206" s="625"/>
      <c r="G206" s="625"/>
      <c r="H206" s="625"/>
      <c r="I206" s="625"/>
      <c r="J206" s="625"/>
      <c r="K206" s="324">
        <v>1195</v>
      </c>
      <c r="L206" s="627"/>
      <c r="M206" s="627"/>
      <c r="N206" s="627"/>
      <c r="O206" s="627"/>
      <c r="P206" s="627"/>
      <c r="Q206" s="326"/>
      <c r="R206" s="279"/>
      <c r="S206" s="279"/>
      <c r="T206" s="279"/>
      <c r="U206" s="279"/>
      <c r="V206" s="279"/>
      <c r="W206" s="279"/>
      <c r="X206" s="279"/>
      <c r="Y206" s="279"/>
      <c r="Z206" s="279"/>
      <c r="AA206" s="279"/>
      <c r="AB206" s="279"/>
      <c r="AC206" s="279"/>
      <c r="AD206" s="279"/>
      <c r="AE206" s="279"/>
      <c r="AF206" s="279"/>
      <c r="AG206" s="279"/>
      <c r="AH206" s="279"/>
      <c r="AI206" s="279"/>
      <c r="AJ206" s="279"/>
      <c r="AK206" s="279"/>
      <c r="AL206" s="279"/>
      <c r="AM206" s="279"/>
      <c r="AN206" s="279"/>
      <c r="AO206" s="279"/>
      <c r="AP206" s="279"/>
      <c r="AQ206" s="279"/>
      <c r="AR206" s="279"/>
      <c r="AS206" s="279"/>
      <c r="AT206" s="279"/>
      <c r="AU206" s="279"/>
      <c r="AV206" s="279"/>
      <c r="AW206" s="279"/>
      <c r="AX206" s="279"/>
      <c r="AY206" s="279"/>
      <c r="AZ206" s="279"/>
      <c r="BA206" s="279"/>
      <c r="BB206" s="279"/>
      <c r="BC206" s="279"/>
    </row>
    <row r="207" spans="1:55" s="44" customFormat="1" ht="14.25" customHeight="1">
      <c r="A207" s="277"/>
      <c r="B207" s="568"/>
      <c r="C207" s="625" t="s">
        <v>209</v>
      </c>
      <c r="D207" s="625"/>
      <c r="E207" s="625"/>
      <c r="F207" s="625"/>
      <c r="G207" s="625"/>
      <c r="H207" s="625"/>
      <c r="I207" s="625"/>
      <c r="J207" s="625"/>
      <c r="K207" s="324">
        <v>1691</v>
      </c>
      <c r="L207" s="627"/>
      <c r="M207" s="627"/>
      <c r="N207" s="627"/>
      <c r="O207" s="627"/>
      <c r="P207" s="627"/>
      <c r="Q207" s="326"/>
      <c r="R207" s="279"/>
      <c r="S207" s="279"/>
      <c r="T207" s="279"/>
      <c r="U207" s="279"/>
      <c r="V207" s="279"/>
      <c r="W207" s="279"/>
      <c r="X207" s="279"/>
      <c r="Y207" s="279"/>
      <c r="Z207" s="279"/>
      <c r="AA207" s="279"/>
      <c r="AB207" s="279"/>
      <c r="AC207" s="279"/>
      <c r="AD207" s="279"/>
      <c r="AE207" s="279"/>
      <c r="AF207" s="279"/>
      <c r="AG207" s="279"/>
      <c r="AH207" s="279"/>
      <c r="AI207" s="279"/>
      <c r="AJ207" s="279"/>
      <c r="AK207" s="279"/>
      <c r="AL207" s="279"/>
      <c r="AM207" s="279"/>
      <c r="AN207" s="279"/>
      <c r="AO207" s="279"/>
      <c r="AP207" s="279"/>
      <c r="AQ207" s="279"/>
      <c r="AR207" s="279"/>
      <c r="AS207" s="279"/>
      <c r="AT207" s="279"/>
      <c r="AU207" s="279"/>
      <c r="AV207" s="279"/>
      <c r="AW207" s="279"/>
      <c r="AX207" s="279"/>
      <c r="AY207" s="279"/>
      <c r="AZ207" s="279"/>
      <c r="BA207" s="279"/>
      <c r="BB207" s="279"/>
      <c r="BC207" s="279"/>
    </row>
    <row r="208" spans="1:55" s="44" customFormat="1" ht="14.25" customHeight="1">
      <c r="A208" s="277"/>
      <c r="B208" s="568"/>
      <c r="C208" s="625" t="s">
        <v>210</v>
      </c>
      <c r="D208" s="625"/>
      <c r="E208" s="625"/>
      <c r="F208" s="625"/>
      <c r="G208" s="625"/>
      <c r="H208" s="625"/>
      <c r="I208" s="625"/>
      <c r="J208" s="625"/>
      <c r="K208" s="324">
        <v>1196</v>
      </c>
      <c r="L208" s="627"/>
      <c r="M208" s="627"/>
      <c r="N208" s="627"/>
      <c r="O208" s="627"/>
      <c r="P208" s="627"/>
      <c r="Q208" s="326"/>
      <c r="R208" s="279"/>
      <c r="S208" s="279"/>
      <c r="T208" s="279"/>
      <c r="U208" s="279"/>
      <c r="V208" s="279"/>
      <c r="W208" s="279"/>
      <c r="X208" s="279"/>
      <c r="Y208" s="279"/>
      <c r="Z208" s="279"/>
      <c r="AA208" s="279"/>
      <c r="AB208" s="279"/>
      <c r="AC208" s="279"/>
      <c r="AD208" s="279"/>
      <c r="AE208" s="279"/>
      <c r="AF208" s="279"/>
      <c r="AG208" s="279"/>
      <c r="AH208" s="279"/>
      <c r="AI208" s="279"/>
      <c r="AJ208" s="279"/>
      <c r="AK208" s="279"/>
      <c r="AL208" s="279"/>
      <c r="AM208" s="279"/>
      <c r="AN208" s="279"/>
      <c r="AO208" s="279"/>
      <c r="AP208" s="279"/>
      <c r="AQ208" s="279"/>
      <c r="AR208" s="279"/>
      <c r="AS208" s="279"/>
      <c r="AT208" s="279"/>
      <c r="AU208" s="279"/>
      <c r="AV208" s="279"/>
      <c r="AW208" s="279"/>
      <c r="AX208" s="279"/>
      <c r="AY208" s="279"/>
      <c r="AZ208" s="279"/>
      <c r="BA208" s="279"/>
      <c r="BB208" s="279"/>
      <c r="BC208" s="279"/>
    </row>
    <row r="209" spans="1:55" s="44" customFormat="1" ht="14.25" customHeight="1">
      <c r="A209" s="277"/>
      <c r="B209" s="568"/>
      <c r="C209" s="625" t="s">
        <v>211</v>
      </c>
      <c r="D209" s="625"/>
      <c r="E209" s="625"/>
      <c r="F209" s="625"/>
      <c r="G209" s="625"/>
      <c r="H209" s="625"/>
      <c r="I209" s="625"/>
      <c r="J209" s="625"/>
      <c r="K209" s="324">
        <v>1197</v>
      </c>
      <c r="L209" s="627"/>
      <c r="M209" s="627"/>
      <c r="N209" s="627"/>
      <c r="O209" s="627"/>
      <c r="P209" s="627"/>
      <c r="Q209" s="326"/>
      <c r="R209" s="279"/>
      <c r="S209" s="279"/>
      <c r="T209" s="279"/>
      <c r="U209" s="279"/>
      <c r="V209" s="279"/>
      <c r="W209" s="279"/>
      <c r="X209" s="279"/>
      <c r="Y209" s="279"/>
      <c r="Z209" s="279"/>
      <c r="AA209" s="279"/>
      <c r="AB209" s="279"/>
      <c r="AC209" s="279"/>
      <c r="AD209" s="279"/>
      <c r="AE209" s="279"/>
      <c r="AF209" s="279"/>
      <c r="AG209" s="279"/>
      <c r="AH209" s="279"/>
      <c r="AI209" s="279"/>
      <c r="AJ209" s="279"/>
      <c r="AK209" s="279"/>
      <c r="AL209" s="279"/>
      <c r="AM209" s="279"/>
      <c r="AN209" s="279"/>
      <c r="AO209" s="279"/>
      <c r="AP209" s="279"/>
      <c r="AQ209" s="279"/>
      <c r="AR209" s="279"/>
      <c r="AS209" s="279"/>
      <c r="AT209" s="279"/>
      <c r="AU209" s="279"/>
      <c r="AV209" s="279"/>
      <c r="AW209" s="279"/>
      <c r="AX209" s="279"/>
      <c r="AY209" s="279"/>
      <c r="AZ209" s="279"/>
      <c r="BA209" s="279"/>
      <c r="BB209" s="279"/>
      <c r="BC209" s="279"/>
    </row>
    <row r="210" spans="1:55" s="44" customFormat="1" ht="14.25" customHeight="1">
      <c r="A210" s="277"/>
      <c r="B210" s="568"/>
      <c r="C210" s="625" t="s">
        <v>212</v>
      </c>
      <c r="D210" s="625"/>
      <c r="E210" s="625"/>
      <c r="F210" s="625"/>
      <c r="G210" s="625"/>
      <c r="H210" s="625"/>
      <c r="I210" s="625"/>
      <c r="J210" s="625"/>
      <c r="K210" s="324">
        <v>1137</v>
      </c>
      <c r="L210" s="627"/>
      <c r="M210" s="627"/>
      <c r="N210" s="627"/>
      <c r="O210" s="627"/>
      <c r="P210" s="627"/>
      <c r="Q210" s="326"/>
      <c r="R210" s="279"/>
      <c r="S210" s="279"/>
      <c r="T210" s="279"/>
      <c r="U210" s="279"/>
      <c r="V210" s="279"/>
      <c r="W210" s="279"/>
      <c r="X210" s="279"/>
      <c r="Y210" s="279"/>
      <c r="Z210" s="279"/>
      <c r="AA210" s="279"/>
      <c r="AB210" s="279"/>
      <c r="AC210" s="279"/>
      <c r="AD210" s="279"/>
      <c r="AE210" s="279"/>
      <c r="AF210" s="279"/>
      <c r="AG210" s="279"/>
      <c r="AH210" s="279"/>
      <c r="AI210" s="279"/>
      <c r="AJ210" s="279"/>
      <c r="AK210" s="279"/>
      <c r="AL210" s="279"/>
      <c r="AM210" s="279"/>
      <c r="AN210" s="279"/>
      <c r="AO210" s="279"/>
      <c r="AP210" s="279"/>
      <c r="AQ210" s="279"/>
      <c r="AR210" s="279"/>
      <c r="AS210" s="279"/>
      <c r="AT210" s="279"/>
      <c r="AU210" s="279"/>
      <c r="AV210" s="279"/>
      <c r="AW210" s="279"/>
      <c r="AX210" s="279"/>
      <c r="AY210" s="279"/>
      <c r="AZ210" s="279"/>
      <c r="BA210" s="279"/>
      <c r="BB210" s="279"/>
      <c r="BC210" s="279"/>
    </row>
    <row r="211" spans="1:55" s="44" customFormat="1" ht="14.25" customHeight="1">
      <c r="A211" s="277"/>
      <c r="B211" s="568"/>
      <c r="C211" s="625" t="s">
        <v>213</v>
      </c>
      <c r="D211" s="625"/>
      <c r="E211" s="625"/>
      <c r="F211" s="625"/>
      <c r="G211" s="625"/>
      <c r="H211" s="625"/>
      <c r="I211" s="625"/>
      <c r="J211" s="625"/>
      <c r="K211" s="324">
        <v>238</v>
      </c>
      <c r="L211" s="627"/>
      <c r="M211" s="627"/>
      <c r="N211" s="627"/>
      <c r="O211" s="627"/>
      <c r="P211" s="627"/>
      <c r="Q211" s="326"/>
      <c r="R211" s="279"/>
      <c r="S211" s="279"/>
      <c r="T211" s="279"/>
      <c r="U211" s="279"/>
      <c r="V211" s="279"/>
      <c r="W211" s="279"/>
      <c r="X211" s="279"/>
      <c r="Y211" s="279"/>
      <c r="Z211" s="279"/>
      <c r="AA211" s="279"/>
      <c r="AB211" s="279"/>
      <c r="AC211" s="279"/>
      <c r="AD211" s="279"/>
      <c r="AE211" s="279"/>
      <c r="AF211" s="279"/>
      <c r="AG211" s="279"/>
      <c r="AH211" s="279"/>
      <c r="AI211" s="279"/>
      <c r="AJ211" s="279"/>
      <c r="AK211" s="279"/>
      <c r="AL211" s="279"/>
      <c r="AM211" s="279"/>
      <c r="AN211" s="279"/>
      <c r="AO211" s="279"/>
      <c r="AP211" s="279"/>
      <c r="AQ211" s="279"/>
      <c r="AR211" s="279"/>
      <c r="AS211" s="279"/>
      <c r="AT211" s="279"/>
      <c r="AU211" s="279"/>
      <c r="AV211" s="279"/>
      <c r="AW211" s="279"/>
      <c r="AX211" s="279"/>
      <c r="AY211" s="279"/>
      <c r="AZ211" s="279"/>
      <c r="BA211" s="279"/>
      <c r="BB211" s="279"/>
      <c r="BC211" s="279"/>
    </row>
    <row r="212" spans="1:55" s="44" customFormat="1" ht="14.25" customHeight="1">
      <c r="A212" s="277"/>
      <c r="B212" s="568"/>
      <c r="C212" s="625" t="s">
        <v>214</v>
      </c>
      <c r="D212" s="625"/>
      <c r="E212" s="625"/>
      <c r="F212" s="625"/>
      <c r="G212" s="625"/>
      <c r="H212" s="625"/>
      <c r="I212" s="625"/>
      <c r="J212" s="625"/>
      <c r="K212" s="324">
        <v>859</v>
      </c>
      <c r="L212" s="627"/>
      <c r="M212" s="627"/>
      <c r="N212" s="627"/>
      <c r="O212" s="627"/>
      <c r="P212" s="627"/>
      <c r="Q212" s="327"/>
      <c r="R212" s="279"/>
      <c r="S212" s="279"/>
      <c r="T212" s="279"/>
      <c r="U212" s="279"/>
      <c r="V212" s="279"/>
      <c r="W212" s="279"/>
      <c r="X212" s="279"/>
      <c r="Y212" s="279"/>
      <c r="Z212" s="279"/>
      <c r="AA212" s="279"/>
      <c r="AB212" s="279"/>
      <c r="AC212" s="279"/>
      <c r="AD212" s="279"/>
      <c r="AE212" s="279"/>
      <c r="AF212" s="279"/>
      <c r="AG212" s="279"/>
      <c r="AH212" s="279"/>
      <c r="AI212" s="279"/>
      <c r="AJ212" s="279"/>
      <c r="AK212" s="279"/>
      <c r="AL212" s="279"/>
      <c r="AM212" s="279"/>
      <c r="AN212" s="279"/>
      <c r="AO212" s="279"/>
      <c r="AP212" s="279"/>
      <c r="AQ212" s="279"/>
      <c r="AR212" s="279"/>
      <c r="AS212" s="279"/>
      <c r="AT212" s="279"/>
      <c r="AU212" s="279"/>
      <c r="AV212" s="279"/>
      <c r="AW212" s="279"/>
      <c r="AX212" s="279"/>
      <c r="AY212" s="279"/>
      <c r="AZ212" s="279"/>
      <c r="BA212" s="279"/>
      <c r="BB212" s="279"/>
      <c r="BC212" s="279"/>
    </row>
    <row r="213" spans="1:55" s="44" customFormat="1" ht="14.25" customHeight="1">
      <c r="A213" s="277"/>
      <c r="B213" s="568"/>
      <c r="C213" s="625" t="s">
        <v>215</v>
      </c>
      <c r="D213" s="625"/>
      <c r="E213" s="625"/>
      <c r="F213" s="625"/>
      <c r="G213" s="625"/>
      <c r="H213" s="625"/>
      <c r="I213" s="625"/>
      <c r="J213" s="625"/>
      <c r="K213" s="324">
        <v>1586</v>
      </c>
      <c r="L213" s="627"/>
      <c r="M213" s="627"/>
      <c r="N213" s="627"/>
      <c r="O213" s="627"/>
      <c r="P213" s="627"/>
      <c r="Q213" s="327"/>
      <c r="R213" s="279"/>
      <c r="S213" s="279"/>
      <c r="T213" s="279"/>
      <c r="U213" s="279"/>
      <c r="V213" s="279"/>
      <c r="W213" s="279"/>
      <c r="X213" s="279"/>
      <c r="Y213" s="279"/>
      <c r="Z213" s="279"/>
      <c r="AA213" s="279"/>
      <c r="AB213" s="279"/>
      <c r="AC213" s="279"/>
      <c r="AD213" s="279"/>
      <c r="AE213" s="279"/>
      <c r="AF213" s="279"/>
      <c r="AG213" s="279"/>
      <c r="AH213" s="279"/>
      <c r="AI213" s="279"/>
      <c r="AJ213" s="279"/>
      <c r="AK213" s="279"/>
      <c r="AL213" s="279"/>
      <c r="AM213" s="279"/>
      <c r="AN213" s="279"/>
      <c r="AO213" s="279"/>
      <c r="AP213" s="279"/>
      <c r="AQ213" s="279"/>
      <c r="AR213" s="279"/>
      <c r="AS213" s="279"/>
      <c r="AT213" s="279"/>
      <c r="AU213" s="279"/>
      <c r="AV213" s="279"/>
      <c r="AW213" s="279"/>
      <c r="AX213" s="279"/>
      <c r="AY213" s="279"/>
      <c r="AZ213" s="279"/>
      <c r="BA213" s="279"/>
      <c r="BB213" s="279"/>
      <c r="BC213" s="279"/>
    </row>
    <row r="214" spans="1:55" s="44" customFormat="1" ht="14.25" customHeight="1">
      <c r="A214" s="277"/>
      <c r="B214" s="628" t="s">
        <v>608</v>
      </c>
      <c r="C214" s="625" t="s">
        <v>609</v>
      </c>
      <c r="D214" s="625"/>
      <c r="E214" s="625"/>
      <c r="F214" s="625"/>
      <c r="G214" s="625"/>
      <c r="H214" s="625"/>
      <c r="I214" s="625"/>
      <c r="J214" s="625"/>
      <c r="K214" s="324">
        <v>1823</v>
      </c>
      <c r="L214" s="627"/>
      <c r="M214" s="627"/>
      <c r="N214" s="627"/>
      <c r="O214" s="627"/>
      <c r="P214" s="627"/>
      <c r="Q214" s="326"/>
      <c r="R214" s="279"/>
      <c r="S214" s="279"/>
      <c r="T214" s="279"/>
      <c r="U214" s="279"/>
      <c r="V214" s="279"/>
      <c r="W214" s="279"/>
      <c r="X214" s="279"/>
      <c r="Y214" s="279"/>
      <c r="Z214" s="279"/>
      <c r="AA214" s="279"/>
      <c r="AB214" s="279"/>
      <c r="AC214" s="279"/>
      <c r="AD214" s="279"/>
      <c r="AE214" s="279"/>
      <c r="AF214" s="279"/>
      <c r="AG214" s="279"/>
      <c r="AH214" s="279"/>
      <c r="AI214" s="279"/>
      <c r="AJ214" s="279"/>
      <c r="AK214" s="279"/>
      <c r="AL214" s="279"/>
      <c r="AM214" s="279"/>
      <c r="AN214" s="279"/>
      <c r="AO214" s="279"/>
      <c r="AP214" s="279"/>
      <c r="AQ214" s="279"/>
      <c r="AR214" s="279"/>
      <c r="AS214" s="279"/>
      <c r="AT214" s="279"/>
      <c r="AU214" s="279"/>
      <c r="AV214" s="279"/>
      <c r="AW214" s="279"/>
      <c r="AX214" s="279"/>
      <c r="AY214" s="279"/>
      <c r="AZ214" s="279"/>
      <c r="BA214" s="279"/>
      <c r="BB214" s="279"/>
      <c r="BC214" s="279"/>
    </row>
    <row r="215" spans="1:55" s="44" customFormat="1" ht="14.25" customHeight="1">
      <c r="A215" s="277"/>
      <c r="B215" s="628"/>
      <c r="C215" s="625" t="s">
        <v>610</v>
      </c>
      <c r="D215" s="625"/>
      <c r="E215" s="625"/>
      <c r="F215" s="625"/>
      <c r="G215" s="625"/>
      <c r="H215" s="625"/>
      <c r="I215" s="625"/>
      <c r="J215" s="625"/>
      <c r="K215" s="324">
        <v>1824</v>
      </c>
      <c r="L215" s="627"/>
      <c r="M215" s="627"/>
      <c r="N215" s="627"/>
      <c r="O215" s="627"/>
      <c r="P215" s="627"/>
      <c r="Q215" s="326"/>
      <c r="R215" s="279"/>
      <c r="S215" s="279"/>
      <c r="T215" s="279"/>
      <c r="U215" s="279"/>
      <c r="V215" s="279"/>
      <c r="W215" s="279"/>
      <c r="X215" s="279"/>
      <c r="Y215" s="279"/>
      <c r="Z215" s="279"/>
      <c r="AA215" s="279"/>
      <c r="AB215" s="279"/>
      <c r="AC215" s="279"/>
      <c r="AD215" s="279"/>
      <c r="AE215" s="279"/>
      <c r="AF215" s="279"/>
      <c r="AG215" s="279"/>
      <c r="AH215" s="279"/>
      <c r="AI215" s="279"/>
      <c r="AJ215" s="279"/>
      <c r="AK215" s="279"/>
      <c r="AL215" s="279"/>
      <c r="AM215" s="279"/>
      <c r="AN215" s="279"/>
      <c r="AO215" s="279"/>
      <c r="AP215" s="279"/>
      <c r="AQ215" s="279"/>
      <c r="AR215" s="279"/>
      <c r="AS215" s="279"/>
      <c r="AT215" s="279"/>
      <c r="AU215" s="279"/>
      <c r="AV215" s="279"/>
      <c r="AW215" s="279"/>
      <c r="AX215" s="279"/>
      <c r="AY215" s="279"/>
      <c r="AZ215" s="279"/>
      <c r="BA215" s="279"/>
      <c r="BB215" s="279"/>
      <c r="BC215" s="279"/>
    </row>
    <row r="216" spans="1:55" s="44" customFormat="1" ht="14.25" customHeight="1">
      <c r="A216" s="277"/>
      <c r="B216" s="628"/>
      <c r="C216" s="625" t="s">
        <v>611</v>
      </c>
      <c r="D216" s="625"/>
      <c r="E216" s="625"/>
      <c r="F216" s="625"/>
      <c r="G216" s="625"/>
      <c r="H216" s="625"/>
      <c r="I216" s="625"/>
      <c r="J216" s="625"/>
      <c r="K216" s="324">
        <v>1825</v>
      </c>
      <c r="L216" s="627"/>
      <c r="M216" s="627"/>
      <c r="N216" s="627"/>
      <c r="O216" s="627"/>
      <c r="P216" s="627"/>
      <c r="Q216" s="327"/>
      <c r="R216" s="279"/>
      <c r="S216" s="279"/>
      <c r="T216" s="279"/>
      <c r="U216" s="279"/>
      <c r="V216" s="279"/>
      <c r="W216" s="279"/>
      <c r="X216" s="279"/>
      <c r="Y216" s="279"/>
      <c r="Z216" s="279"/>
      <c r="AA216" s="279"/>
      <c r="AB216" s="279"/>
      <c r="AC216" s="279"/>
      <c r="AD216" s="279"/>
      <c r="AE216" s="279"/>
      <c r="AF216" s="279"/>
      <c r="AG216" s="279"/>
      <c r="AH216" s="279"/>
      <c r="AI216" s="279"/>
      <c r="AJ216" s="279"/>
      <c r="AK216" s="279"/>
      <c r="AL216" s="279"/>
      <c r="AM216" s="279"/>
      <c r="AN216" s="279"/>
      <c r="AO216" s="279"/>
      <c r="AP216" s="279"/>
      <c r="AQ216" s="279"/>
      <c r="AR216" s="279"/>
      <c r="AS216" s="279"/>
      <c r="AT216" s="279"/>
      <c r="AU216" s="279"/>
      <c r="AV216" s="279"/>
      <c r="AW216" s="279"/>
      <c r="AX216" s="279"/>
      <c r="AY216" s="279"/>
      <c r="AZ216" s="279"/>
      <c r="BA216" s="279"/>
      <c r="BB216" s="279"/>
      <c r="BC216" s="279"/>
    </row>
    <row r="217" spans="1:55" s="44" customFormat="1" ht="14.25" customHeight="1">
      <c r="A217" s="277"/>
      <c r="B217" s="628"/>
      <c r="C217" s="625" t="s">
        <v>612</v>
      </c>
      <c r="D217" s="625"/>
      <c r="E217" s="625"/>
      <c r="F217" s="625"/>
      <c r="G217" s="625"/>
      <c r="H217" s="625"/>
      <c r="I217" s="625"/>
      <c r="J217" s="625"/>
      <c r="K217" s="324">
        <v>1826</v>
      </c>
      <c r="L217" s="627"/>
      <c r="M217" s="627"/>
      <c r="N217" s="627"/>
      <c r="O217" s="627"/>
      <c r="P217" s="627"/>
      <c r="Q217" s="327"/>
      <c r="R217" s="279"/>
      <c r="S217" s="279"/>
      <c r="T217" s="279"/>
      <c r="U217" s="279"/>
      <c r="V217" s="279"/>
      <c r="W217" s="279"/>
      <c r="X217" s="279"/>
      <c r="Y217" s="279"/>
      <c r="Z217" s="279"/>
      <c r="AA217" s="279"/>
      <c r="AB217" s="279"/>
      <c r="AC217" s="279"/>
      <c r="AD217" s="279"/>
      <c r="AE217" s="279"/>
      <c r="AF217" s="279"/>
      <c r="AG217" s="279"/>
      <c r="AH217" s="279"/>
      <c r="AI217" s="279"/>
      <c r="AJ217" s="279"/>
      <c r="AK217" s="279"/>
      <c r="AL217" s="279"/>
      <c r="AM217" s="279"/>
      <c r="AN217" s="279"/>
      <c r="AO217" s="279"/>
      <c r="AP217" s="279"/>
      <c r="AQ217" s="279"/>
      <c r="AR217" s="279"/>
      <c r="AS217" s="279"/>
      <c r="AT217" s="279"/>
      <c r="AU217" s="279"/>
      <c r="AV217" s="279"/>
      <c r="AW217" s="279"/>
      <c r="AX217" s="279"/>
      <c r="AY217" s="279"/>
      <c r="AZ217" s="279"/>
      <c r="BA217" s="279"/>
      <c r="BB217" s="279"/>
      <c r="BC217" s="279"/>
    </row>
    <row r="218" spans="1:55" s="44" customFormat="1">
      <c r="A218" s="277"/>
      <c r="B218" s="279"/>
      <c r="C218" s="279"/>
      <c r="D218" s="279"/>
      <c r="E218" s="279"/>
      <c r="F218" s="279"/>
      <c r="G218" s="279"/>
      <c r="H218" s="279"/>
      <c r="I218" s="279"/>
      <c r="J218" s="279"/>
      <c r="K218" s="279"/>
      <c r="L218" s="279"/>
      <c r="M218" s="279"/>
      <c r="N218" s="279"/>
      <c r="O218" s="279"/>
      <c r="P218" s="279"/>
      <c r="Q218" s="279"/>
      <c r="R218" s="279"/>
      <c r="S218" s="279"/>
      <c r="T218" s="279"/>
      <c r="U218" s="279"/>
      <c r="V218" s="279"/>
      <c r="W218" s="279"/>
      <c r="X218" s="279"/>
      <c r="Y218" s="279"/>
      <c r="Z218" s="279"/>
      <c r="AA218" s="279"/>
      <c r="AB218" s="279"/>
      <c r="AC218" s="279"/>
      <c r="AD218" s="279"/>
      <c r="AE218" s="279"/>
      <c r="AF218" s="279"/>
      <c r="AG218" s="279"/>
      <c r="AH218" s="279"/>
      <c r="AI218" s="279"/>
      <c r="AJ218" s="279"/>
      <c r="AK218" s="279"/>
      <c r="AL218" s="279"/>
      <c r="AM218" s="279"/>
      <c r="AN218" s="279"/>
      <c r="AO218" s="279"/>
      <c r="AP218" s="279"/>
      <c r="AQ218" s="279"/>
      <c r="AR218" s="279"/>
      <c r="AS218" s="279"/>
      <c r="AT218" s="279"/>
      <c r="AU218" s="279"/>
      <c r="AV218" s="279"/>
      <c r="AW218" s="279"/>
      <c r="AX218" s="279"/>
      <c r="AY218" s="279"/>
      <c r="AZ218" s="279"/>
      <c r="BA218" s="279"/>
      <c r="BB218" s="279"/>
      <c r="BC218" s="279"/>
    </row>
    <row r="219" spans="1:55" s="44" customFormat="1" ht="8.25" customHeight="1">
      <c r="A219" s="277"/>
      <c r="B219" s="606" t="s">
        <v>216</v>
      </c>
      <c r="C219" s="606"/>
      <c r="D219" s="606"/>
      <c r="E219" s="606"/>
      <c r="F219" s="606"/>
      <c r="G219" s="606"/>
      <c r="H219" s="606"/>
      <c r="I219" s="606"/>
      <c r="J219" s="606"/>
      <c r="K219" s="606"/>
      <c r="L219" s="606"/>
      <c r="M219" s="606"/>
      <c r="N219" s="606"/>
      <c r="O219" s="606"/>
      <c r="P219" s="606"/>
      <c r="Q219" s="606"/>
      <c r="R219" s="606"/>
      <c r="S219" s="606"/>
      <c r="T219" s="606"/>
      <c r="U219" s="606"/>
      <c r="V219" s="606"/>
      <c r="W219" s="606"/>
      <c r="X219" s="606"/>
      <c r="Y219" s="606"/>
      <c r="Z219" s="606"/>
      <c r="AA219" s="606"/>
      <c r="AB219" s="606"/>
      <c r="AC219" s="606"/>
      <c r="AD219" s="606"/>
      <c r="AE219" s="606"/>
      <c r="AF219" s="606"/>
      <c r="AG219" s="606"/>
      <c r="AH219" s="606"/>
      <c r="AI219" s="606"/>
      <c r="AJ219" s="606"/>
      <c r="AK219" s="606"/>
      <c r="AL219" s="279"/>
      <c r="AM219" s="279"/>
      <c r="AN219" s="279"/>
      <c r="AO219" s="279"/>
      <c r="AP219" s="279"/>
      <c r="AQ219" s="279"/>
      <c r="AR219" s="279"/>
      <c r="AS219" s="279"/>
      <c r="AT219" s="279"/>
      <c r="AU219" s="279"/>
      <c r="AV219" s="279"/>
      <c r="AW219" s="279"/>
      <c r="AX219" s="279"/>
      <c r="AY219" s="279"/>
      <c r="AZ219" s="279"/>
      <c r="BA219" s="279"/>
      <c r="BB219" s="279"/>
      <c r="BC219" s="279"/>
    </row>
    <row r="220" spans="1:55" s="44" customFormat="1" ht="12" customHeight="1">
      <c r="A220" s="277"/>
      <c r="B220" s="606"/>
      <c r="C220" s="606"/>
      <c r="D220" s="606"/>
      <c r="E220" s="606"/>
      <c r="F220" s="606"/>
      <c r="G220" s="606"/>
      <c r="H220" s="606"/>
      <c r="I220" s="606"/>
      <c r="J220" s="606"/>
      <c r="K220" s="606"/>
      <c r="L220" s="606"/>
      <c r="M220" s="606"/>
      <c r="N220" s="606"/>
      <c r="O220" s="606"/>
      <c r="P220" s="606"/>
      <c r="Q220" s="606"/>
      <c r="R220" s="606"/>
      <c r="S220" s="606"/>
      <c r="T220" s="606"/>
      <c r="U220" s="606"/>
      <c r="V220" s="606"/>
      <c r="W220" s="606"/>
      <c r="X220" s="606"/>
      <c r="Y220" s="606"/>
      <c r="Z220" s="606"/>
      <c r="AA220" s="606"/>
      <c r="AB220" s="606"/>
      <c r="AC220" s="606"/>
      <c r="AD220" s="606"/>
      <c r="AE220" s="606"/>
      <c r="AF220" s="606"/>
      <c r="AG220" s="606"/>
      <c r="AH220" s="606"/>
      <c r="AI220" s="606"/>
      <c r="AJ220" s="606"/>
      <c r="AK220" s="606"/>
      <c r="AL220" s="279"/>
      <c r="AM220" s="279"/>
      <c r="AN220" s="279"/>
      <c r="AO220" s="279"/>
      <c r="AP220" s="279"/>
      <c r="AQ220" s="279"/>
      <c r="AR220" s="279"/>
      <c r="AS220" s="279"/>
      <c r="AT220" s="279"/>
      <c r="AU220" s="279"/>
      <c r="AV220" s="279"/>
      <c r="AW220" s="279"/>
      <c r="AX220" s="279"/>
      <c r="AY220" s="279"/>
      <c r="AZ220" s="279"/>
      <c r="BA220" s="279"/>
      <c r="BB220" s="279"/>
      <c r="BC220" s="279"/>
    </row>
    <row r="221" spans="1:55" s="44" customFormat="1" ht="13.5" customHeight="1">
      <c r="A221" s="277"/>
      <c r="B221" s="634" t="s">
        <v>217</v>
      </c>
      <c r="C221" s="634"/>
      <c r="D221" s="634"/>
      <c r="E221" s="634"/>
      <c r="F221" s="634"/>
      <c r="G221" s="634"/>
      <c r="H221" s="634"/>
      <c r="I221" s="634"/>
      <c r="J221" s="634"/>
      <c r="K221" s="634"/>
      <c r="L221" s="634"/>
      <c r="M221" s="634" t="s">
        <v>218</v>
      </c>
      <c r="N221" s="634"/>
      <c r="O221" s="634"/>
      <c r="P221" s="634"/>
      <c r="Q221" s="634"/>
      <c r="R221" s="634"/>
      <c r="S221" s="635" t="s">
        <v>219</v>
      </c>
      <c r="T221" s="635"/>
      <c r="U221" s="635"/>
      <c r="V221" s="635"/>
      <c r="W221" s="635"/>
      <c r="X221" s="635"/>
      <c r="Y221" s="636" t="s">
        <v>220</v>
      </c>
      <c r="Z221" s="636"/>
      <c r="AA221" s="636"/>
      <c r="AB221" s="636"/>
      <c r="AC221" s="636"/>
      <c r="AD221" s="636"/>
      <c r="AE221" s="636"/>
      <c r="AF221" s="636"/>
      <c r="AG221" s="636"/>
      <c r="AH221" s="636"/>
      <c r="AI221" s="636"/>
      <c r="AJ221" s="636"/>
      <c r="AK221" s="637"/>
      <c r="AL221" s="279"/>
      <c r="AM221" s="279"/>
      <c r="AN221" s="279"/>
      <c r="AO221" s="279"/>
      <c r="AP221" s="279"/>
      <c r="AQ221" s="279"/>
      <c r="AR221" s="279"/>
      <c r="AS221" s="279"/>
      <c r="AT221" s="279"/>
      <c r="AU221" s="279"/>
      <c r="AV221" s="279"/>
      <c r="AW221" s="279"/>
      <c r="AX221" s="279"/>
      <c r="AY221" s="279"/>
      <c r="AZ221" s="279"/>
      <c r="BA221" s="279"/>
      <c r="BB221" s="279"/>
      <c r="BC221" s="279"/>
    </row>
    <row r="222" spans="1:55" s="44" customFormat="1" ht="13.5" customHeight="1">
      <c r="A222" s="277"/>
      <c r="B222" s="634"/>
      <c r="C222" s="634"/>
      <c r="D222" s="634"/>
      <c r="E222" s="634"/>
      <c r="F222" s="634"/>
      <c r="G222" s="634"/>
      <c r="H222" s="634"/>
      <c r="I222" s="634"/>
      <c r="J222" s="634"/>
      <c r="K222" s="634"/>
      <c r="L222" s="634"/>
      <c r="M222" s="634"/>
      <c r="N222" s="634"/>
      <c r="O222" s="634"/>
      <c r="P222" s="634"/>
      <c r="Q222" s="634"/>
      <c r="R222" s="634"/>
      <c r="S222" s="635"/>
      <c r="T222" s="635"/>
      <c r="U222" s="635"/>
      <c r="V222" s="635"/>
      <c r="W222" s="635"/>
      <c r="X222" s="635"/>
      <c r="Y222" s="638" t="s">
        <v>221</v>
      </c>
      <c r="Z222" s="638"/>
      <c r="AA222" s="638"/>
      <c r="AB222" s="638"/>
      <c r="AC222" s="638"/>
      <c r="AD222" s="638"/>
      <c r="AE222" s="638" t="s">
        <v>222</v>
      </c>
      <c r="AF222" s="638"/>
      <c r="AG222" s="638"/>
      <c r="AH222" s="638"/>
      <c r="AI222" s="638"/>
      <c r="AJ222" s="638"/>
      <c r="AK222" s="637"/>
      <c r="AL222" s="279"/>
      <c r="AM222" s="279"/>
      <c r="AN222" s="279"/>
      <c r="AO222" s="279"/>
      <c r="AP222" s="279"/>
      <c r="AQ222" s="279"/>
      <c r="AR222" s="279"/>
      <c r="AS222" s="279"/>
      <c r="AT222" s="279"/>
      <c r="AU222" s="279"/>
      <c r="AV222" s="279"/>
      <c r="AW222" s="279"/>
      <c r="AX222" s="279"/>
      <c r="AY222" s="279"/>
      <c r="AZ222" s="279"/>
      <c r="BA222" s="279"/>
      <c r="BB222" s="279"/>
      <c r="BC222" s="279"/>
    </row>
    <row r="223" spans="1:55" s="44" customFormat="1" ht="15.75" customHeight="1">
      <c r="A223" s="277"/>
      <c r="B223" s="629" t="s">
        <v>223</v>
      </c>
      <c r="C223" s="629"/>
      <c r="D223" s="629"/>
      <c r="E223" s="629"/>
      <c r="F223" s="629"/>
      <c r="G223" s="629"/>
      <c r="H223" s="629"/>
      <c r="I223" s="629"/>
      <c r="J223" s="629"/>
      <c r="K223" s="629"/>
      <c r="L223" s="629"/>
      <c r="M223" s="429">
        <v>1008</v>
      </c>
      <c r="N223" s="630"/>
      <c r="O223" s="630"/>
      <c r="P223" s="630"/>
      <c r="Q223" s="630"/>
      <c r="R223" s="630"/>
      <c r="S223" s="429">
        <v>1009</v>
      </c>
      <c r="T223" s="631"/>
      <c r="U223" s="631"/>
      <c r="V223" s="631"/>
      <c r="W223" s="631"/>
      <c r="X223" s="631"/>
      <c r="Y223" s="429">
        <v>1010</v>
      </c>
      <c r="Z223" s="631"/>
      <c r="AA223" s="631"/>
      <c r="AB223" s="631"/>
      <c r="AC223" s="631"/>
      <c r="AD223" s="631"/>
      <c r="AE223" s="429">
        <v>1356</v>
      </c>
      <c r="AF223" s="632"/>
      <c r="AG223" s="632"/>
      <c r="AH223" s="632"/>
      <c r="AI223" s="632"/>
      <c r="AJ223" s="632"/>
      <c r="AK223" s="328" t="s">
        <v>9</v>
      </c>
      <c r="AL223" s="279"/>
      <c r="AM223" s="279"/>
      <c r="AN223" s="279"/>
      <c r="AO223" s="279"/>
      <c r="AP223" s="279"/>
      <c r="AQ223" s="279"/>
      <c r="AR223" s="279"/>
      <c r="AS223" s="279"/>
      <c r="AT223" s="279"/>
      <c r="AU223" s="279"/>
      <c r="AV223" s="279"/>
      <c r="AW223" s="279"/>
      <c r="AX223" s="279"/>
      <c r="AY223" s="279"/>
      <c r="AZ223" s="279"/>
      <c r="BA223" s="279"/>
      <c r="BB223" s="279"/>
      <c r="BC223" s="279"/>
    </row>
    <row r="224" spans="1:55" s="44" customFormat="1" ht="15.75" customHeight="1">
      <c r="A224" s="277"/>
      <c r="B224" s="633" t="s">
        <v>224</v>
      </c>
      <c r="C224" s="633"/>
      <c r="D224" s="633"/>
      <c r="E224" s="633"/>
      <c r="F224" s="633"/>
      <c r="G224" s="633"/>
      <c r="H224" s="633"/>
      <c r="I224" s="633"/>
      <c r="J224" s="633"/>
      <c r="K224" s="633"/>
      <c r="L224" s="633"/>
      <c r="M224" s="429">
        <v>1011</v>
      </c>
      <c r="N224" s="630"/>
      <c r="O224" s="630"/>
      <c r="P224" s="630"/>
      <c r="Q224" s="630"/>
      <c r="R224" s="630"/>
      <c r="S224" s="429">
        <v>1012</v>
      </c>
      <c r="T224" s="631"/>
      <c r="U224" s="631"/>
      <c r="V224" s="631"/>
      <c r="W224" s="631"/>
      <c r="X224" s="631"/>
      <c r="Y224" s="429">
        <v>1013</v>
      </c>
      <c r="Z224" s="631"/>
      <c r="AA224" s="631"/>
      <c r="AB224" s="631"/>
      <c r="AC224" s="631"/>
      <c r="AD224" s="631"/>
      <c r="AE224" s="429">
        <v>1357</v>
      </c>
      <c r="AF224" s="632"/>
      <c r="AG224" s="632"/>
      <c r="AH224" s="632"/>
      <c r="AI224" s="632"/>
      <c r="AJ224" s="632"/>
      <c r="AK224" s="328" t="s">
        <v>26</v>
      </c>
      <c r="AL224" s="279"/>
      <c r="AM224" s="279"/>
      <c r="AN224" s="279"/>
      <c r="AO224" s="279"/>
      <c r="AP224" s="279"/>
      <c r="AQ224" s="279"/>
      <c r="AR224" s="279"/>
      <c r="AS224" s="279"/>
      <c r="AT224" s="279"/>
      <c r="AU224" s="279"/>
      <c r="AV224" s="279"/>
      <c r="AW224" s="279"/>
      <c r="AX224" s="279"/>
      <c r="AY224" s="279"/>
      <c r="AZ224" s="279"/>
      <c r="BA224" s="279"/>
      <c r="BB224" s="279"/>
      <c r="BC224" s="279"/>
    </row>
    <row r="225" spans="1:55" s="44" customFormat="1" ht="15.75" customHeight="1">
      <c r="A225" s="277"/>
      <c r="B225" s="629" t="s">
        <v>225</v>
      </c>
      <c r="C225" s="629"/>
      <c r="D225" s="629"/>
      <c r="E225" s="629"/>
      <c r="F225" s="629"/>
      <c r="G225" s="629"/>
      <c r="H225" s="629"/>
      <c r="I225" s="629"/>
      <c r="J225" s="629"/>
      <c r="K225" s="629"/>
      <c r="L225" s="629"/>
      <c r="M225" s="429">
        <v>1358</v>
      </c>
      <c r="N225" s="630"/>
      <c r="O225" s="630"/>
      <c r="P225" s="630"/>
      <c r="Q225" s="630"/>
      <c r="R225" s="630"/>
      <c r="S225" s="429">
        <v>1359</v>
      </c>
      <c r="T225" s="641"/>
      <c r="U225" s="641"/>
      <c r="V225" s="641"/>
      <c r="W225" s="641"/>
      <c r="X225" s="641"/>
      <c r="Y225" s="429">
        <v>1360</v>
      </c>
      <c r="Z225" s="641"/>
      <c r="AA225" s="641"/>
      <c r="AB225" s="641"/>
      <c r="AC225" s="641"/>
      <c r="AD225" s="641"/>
      <c r="AE225" s="429">
        <v>1361</v>
      </c>
      <c r="AF225" s="642"/>
      <c r="AG225" s="642"/>
      <c r="AH225" s="642"/>
      <c r="AI225" s="642"/>
      <c r="AJ225" s="642"/>
      <c r="AK225" s="329" t="s">
        <v>9</v>
      </c>
      <c r="AL225" s="279"/>
      <c r="AM225" s="279"/>
      <c r="AN225" s="279"/>
      <c r="AO225" s="279"/>
      <c r="AP225" s="279"/>
      <c r="AQ225" s="279"/>
      <c r="AR225" s="279"/>
      <c r="AS225" s="279"/>
      <c r="AT225" s="279"/>
      <c r="AU225" s="279"/>
      <c r="AV225" s="279"/>
      <c r="AW225" s="279"/>
      <c r="AX225" s="279"/>
      <c r="AY225" s="279"/>
      <c r="AZ225" s="279"/>
      <c r="BA225" s="279"/>
      <c r="BB225" s="279"/>
      <c r="BC225" s="279"/>
    </row>
    <row r="226" spans="1:55" s="44" customFormat="1" ht="15.75" customHeight="1">
      <c r="A226" s="277"/>
      <c r="B226" s="633" t="s">
        <v>224</v>
      </c>
      <c r="C226" s="633"/>
      <c r="D226" s="633"/>
      <c r="E226" s="633"/>
      <c r="F226" s="633"/>
      <c r="G226" s="633"/>
      <c r="H226" s="633"/>
      <c r="I226" s="633"/>
      <c r="J226" s="633"/>
      <c r="K226" s="633"/>
      <c r="L226" s="633"/>
      <c r="M226" s="429">
        <v>1184</v>
      </c>
      <c r="N226" s="630"/>
      <c r="O226" s="630"/>
      <c r="P226" s="630"/>
      <c r="Q226" s="630"/>
      <c r="R226" s="630"/>
      <c r="S226" s="429">
        <v>1362</v>
      </c>
      <c r="T226" s="641"/>
      <c r="U226" s="641"/>
      <c r="V226" s="641"/>
      <c r="W226" s="641"/>
      <c r="X226" s="641"/>
      <c r="Y226" s="429">
        <v>1363</v>
      </c>
      <c r="Z226" s="641"/>
      <c r="AA226" s="641"/>
      <c r="AB226" s="641"/>
      <c r="AC226" s="641"/>
      <c r="AD226" s="641"/>
      <c r="AE226" s="429">
        <v>1364</v>
      </c>
      <c r="AF226" s="642"/>
      <c r="AG226" s="642"/>
      <c r="AH226" s="642"/>
      <c r="AI226" s="642"/>
      <c r="AJ226" s="642"/>
      <c r="AK226" s="329" t="s">
        <v>26</v>
      </c>
      <c r="AL226" s="279"/>
      <c r="AM226" s="279"/>
      <c r="AN226" s="279"/>
      <c r="AO226" s="279"/>
      <c r="AP226" s="279"/>
      <c r="AQ226" s="279"/>
      <c r="AR226" s="279"/>
      <c r="AS226" s="279"/>
      <c r="AT226" s="279"/>
      <c r="AU226" s="279"/>
      <c r="AV226" s="279"/>
      <c r="AW226" s="279"/>
      <c r="AX226" s="279"/>
      <c r="AY226" s="279"/>
      <c r="AZ226" s="279"/>
      <c r="BA226" s="279"/>
      <c r="BB226" s="279"/>
      <c r="BC226" s="279"/>
    </row>
    <row r="227" spans="1:55" s="44" customFormat="1" ht="15.75" customHeight="1">
      <c r="A227" s="277"/>
      <c r="B227" s="629" t="s">
        <v>226</v>
      </c>
      <c r="C227" s="629"/>
      <c r="D227" s="629"/>
      <c r="E227" s="629"/>
      <c r="F227" s="629"/>
      <c r="G227" s="629"/>
      <c r="H227" s="629"/>
      <c r="I227" s="629"/>
      <c r="J227" s="629"/>
      <c r="K227" s="629"/>
      <c r="L227" s="629"/>
      <c r="M227" s="429">
        <f>+AE226+1</f>
        <v>1365</v>
      </c>
      <c r="N227" s="630"/>
      <c r="O227" s="630"/>
      <c r="P227" s="630"/>
      <c r="Q227" s="630"/>
      <c r="R227" s="630"/>
      <c r="S227" s="429">
        <v>1366</v>
      </c>
      <c r="T227" s="631"/>
      <c r="U227" s="631"/>
      <c r="V227" s="631"/>
      <c r="W227" s="631"/>
      <c r="X227" s="631"/>
      <c r="Y227" s="429">
        <v>1367</v>
      </c>
      <c r="Z227" s="631"/>
      <c r="AA227" s="631"/>
      <c r="AB227" s="631"/>
      <c r="AC227" s="631"/>
      <c r="AD227" s="631"/>
      <c r="AE227" s="640"/>
      <c r="AF227" s="640"/>
      <c r="AG227" s="640"/>
      <c r="AH227" s="640"/>
      <c r="AI227" s="640"/>
      <c r="AJ227" s="640"/>
      <c r="AK227" s="329" t="s">
        <v>9</v>
      </c>
      <c r="AL227" s="279"/>
      <c r="AM227" s="279"/>
      <c r="AN227" s="279"/>
      <c r="AO227" s="279"/>
      <c r="AP227" s="279"/>
      <c r="AQ227" s="279"/>
      <c r="AR227" s="279"/>
      <c r="AS227" s="279"/>
      <c r="AT227" s="279"/>
      <c r="AU227" s="279"/>
      <c r="AV227" s="279"/>
      <c r="AW227" s="279"/>
      <c r="AX227" s="279"/>
      <c r="AY227" s="279"/>
      <c r="AZ227" s="279"/>
      <c r="BA227" s="279"/>
      <c r="BB227" s="279"/>
      <c r="BC227" s="279"/>
    </row>
    <row r="228" spans="1:55" s="44" customFormat="1" ht="15.75" customHeight="1">
      <c r="A228" s="277"/>
      <c r="B228" s="633" t="s">
        <v>224</v>
      </c>
      <c r="C228" s="633"/>
      <c r="D228" s="633"/>
      <c r="E228" s="633"/>
      <c r="F228" s="633"/>
      <c r="G228" s="633"/>
      <c r="H228" s="633"/>
      <c r="I228" s="633"/>
      <c r="J228" s="633"/>
      <c r="K228" s="633"/>
      <c r="L228" s="633"/>
      <c r="M228" s="429">
        <v>1185</v>
      </c>
      <c r="N228" s="630"/>
      <c r="O228" s="630"/>
      <c r="P228" s="630"/>
      <c r="Q228" s="630"/>
      <c r="R228" s="630"/>
      <c r="S228" s="429">
        <v>1369</v>
      </c>
      <c r="T228" s="631"/>
      <c r="U228" s="631"/>
      <c r="V228" s="631"/>
      <c r="W228" s="631"/>
      <c r="X228" s="631"/>
      <c r="Y228" s="429">
        <v>1370</v>
      </c>
      <c r="Z228" s="631"/>
      <c r="AA228" s="631"/>
      <c r="AB228" s="631"/>
      <c r="AC228" s="631"/>
      <c r="AD228" s="631"/>
      <c r="AE228" s="640"/>
      <c r="AF228" s="640"/>
      <c r="AG228" s="640"/>
      <c r="AH228" s="640"/>
      <c r="AI228" s="640"/>
      <c r="AJ228" s="640"/>
      <c r="AK228" s="328" t="s">
        <v>26</v>
      </c>
      <c r="AL228" s="279"/>
      <c r="AM228" s="279"/>
      <c r="AN228" s="279"/>
      <c r="AO228" s="279"/>
      <c r="AP228" s="279"/>
      <c r="AQ228" s="279"/>
      <c r="AR228" s="279"/>
      <c r="AS228" s="279"/>
      <c r="AT228" s="279"/>
      <c r="AU228" s="279"/>
      <c r="AV228" s="279"/>
      <c r="AW228" s="279"/>
      <c r="AX228" s="279"/>
      <c r="AY228" s="279"/>
      <c r="AZ228" s="279"/>
      <c r="BA228" s="279"/>
      <c r="BB228" s="279"/>
      <c r="BC228" s="279"/>
    </row>
    <row r="229" spans="1:55" s="44" customFormat="1" ht="15.75" customHeight="1">
      <c r="A229" s="277"/>
      <c r="B229" s="633" t="s">
        <v>227</v>
      </c>
      <c r="C229" s="633"/>
      <c r="D229" s="633"/>
      <c r="E229" s="633"/>
      <c r="F229" s="633"/>
      <c r="G229" s="633"/>
      <c r="H229" s="633"/>
      <c r="I229" s="633"/>
      <c r="J229" s="633"/>
      <c r="K229" s="633"/>
      <c r="L229" s="633"/>
      <c r="M229" s="429">
        <v>1096</v>
      </c>
      <c r="N229" s="630"/>
      <c r="O229" s="630"/>
      <c r="P229" s="630"/>
      <c r="Q229" s="630"/>
      <c r="R229" s="630"/>
      <c r="S229" s="429">
        <v>1097</v>
      </c>
      <c r="T229" s="631"/>
      <c r="U229" s="631"/>
      <c r="V229" s="631"/>
      <c r="W229" s="631"/>
      <c r="X229" s="631"/>
      <c r="Y229" s="429">
        <v>1106</v>
      </c>
      <c r="Z229" s="631"/>
      <c r="AA229" s="631"/>
      <c r="AB229" s="631"/>
      <c r="AC229" s="631"/>
      <c r="AD229" s="631"/>
      <c r="AE229" s="429">
        <v>1372</v>
      </c>
      <c r="AF229" s="632"/>
      <c r="AG229" s="632"/>
      <c r="AH229" s="632"/>
      <c r="AI229" s="632"/>
      <c r="AJ229" s="632"/>
      <c r="AK229" s="328" t="s">
        <v>27</v>
      </c>
      <c r="AL229" s="279"/>
      <c r="AM229" s="279"/>
      <c r="AN229" s="279"/>
      <c r="AO229" s="279"/>
      <c r="AP229" s="279"/>
      <c r="AQ229" s="279"/>
      <c r="AR229" s="279"/>
      <c r="AS229" s="279"/>
      <c r="AT229" s="279"/>
      <c r="AU229" s="279"/>
      <c r="AV229" s="279"/>
      <c r="AW229" s="279"/>
      <c r="AX229" s="279"/>
      <c r="AY229" s="279"/>
      <c r="AZ229" s="279"/>
      <c r="BA229" s="279"/>
      <c r="BB229" s="279"/>
      <c r="BC229" s="279"/>
    </row>
    <row r="230" spans="1:55" s="44" customFormat="1">
      <c r="A230" s="277"/>
      <c r="B230" s="279"/>
      <c r="C230" s="279"/>
      <c r="D230" s="279"/>
      <c r="E230" s="279"/>
      <c r="F230" s="279"/>
      <c r="G230" s="279"/>
      <c r="H230" s="279"/>
      <c r="I230" s="279"/>
      <c r="J230" s="279"/>
      <c r="K230" s="279"/>
      <c r="L230" s="279"/>
      <c r="M230" s="279"/>
      <c r="N230" s="279"/>
      <c r="O230" s="279"/>
      <c r="P230" s="279"/>
      <c r="Q230" s="279"/>
      <c r="R230" s="279"/>
      <c r="S230" s="279"/>
      <c r="T230" s="279"/>
      <c r="U230" s="279"/>
      <c r="V230" s="279"/>
      <c r="W230" s="279"/>
      <c r="X230" s="279"/>
      <c r="Y230" s="279"/>
      <c r="Z230" s="279"/>
      <c r="AA230" s="279"/>
      <c r="AB230" s="279"/>
      <c r="AC230" s="279"/>
      <c r="AD230" s="279"/>
      <c r="AE230" s="279"/>
      <c r="AF230" s="279"/>
      <c r="AG230" s="279"/>
      <c r="AH230" s="279"/>
      <c r="AI230" s="279"/>
      <c r="AJ230" s="279"/>
      <c r="AK230" s="279"/>
      <c r="AL230" s="279"/>
      <c r="AM230" s="279"/>
      <c r="AN230" s="279"/>
      <c r="AO230" s="279"/>
      <c r="AP230" s="279"/>
      <c r="AQ230" s="279"/>
      <c r="AR230" s="279"/>
      <c r="AS230" s="279"/>
      <c r="AT230" s="279"/>
      <c r="AU230" s="279"/>
      <c r="AV230" s="279"/>
      <c r="AW230" s="279"/>
      <c r="AX230" s="279"/>
      <c r="AY230" s="279"/>
      <c r="AZ230" s="279"/>
      <c r="BA230" s="279"/>
      <c r="BB230" s="279"/>
      <c r="BC230" s="279"/>
    </row>
    <row r="231" spans="1:55" s="44" customFormat="1">
      <c r="A231" s="277"/>
      <c r="B231" s="639" t="s">
        <v>228</v>
      </c>
      <c r="C231" s="639"/>
      <c r="D231" s="639"/>
      <c r="E231" s="639"/>
      <c r="F231" s="639"/>
      <c r="G231" s="639"/>
      <c r="H231" s="639"/>
      <c r="I231" s="639"/>
      <c r="J231" s="639"/>
      <c r="K231" s="639"/>
      <c r="L231" s="639"/>
      <c r="M231" s="639"/>
      <c r="N231" s="639"/>
      <c r="O231" s="639"/>
      <c r="P231" s="639"/>
      <c r="Q231" s="639"/>
      <c r="R231" s="639"/>
      <c r="S231" s="639"/>
      <c r="T231" s="639"/>
      <c r="U231" s="639"/>
      <c r="V231" s="639"/>
      <c r="W231" s="639"/>
      <c r="X231" s="639"/>
      <c r="Y231" s="639"/>
      <c r="Z231" s="639"/>
      <c r="AA231" s="639"/>
      <c r="AB231" s="639"/>
      <c r="AC231" s="639"/>
      <c r="AD231" s="639"/>
      <c r="AE231" s="639"/>
      <c r="AF231" s="639"/>
      <c r="AG231" s="639"/>
      <c r="AH231" s="639"/>
      <c r="AI231" s="279"/>
      <c r="AJ231" s="279"/>
      <c r="AK231" s="279"/>
      <c r="AL231" s="279"/>
      <c r="AM231" s="279"/>
      <c r="AN231" s="279"/>
      <c r="AO231" s="279"/>
      <c r="AP231" s="279"/>
      <c r="AQ231" s="279"/>
      <c r="AR231" s="279"/>
      <c r="AS231" s="279"/>
      <c r="AT231" s="279"/>
      <c r="AU231" s="279"/>
      <c r="AV231" s="279"/>
      <c r="AW231" s="279"/>
      <c r="AX231" s="279"/>
      <c r="AY231" s="279"/>
      <c r="AZ231" s="279"/>
      <c r="BA231" s="279"/>
      <c r="BB231" s="279"/>
      <c r="BC231" s="279"/>
    </row>
    <row r="232" spans="1:55" s="44" customFormat="1">
      <c r="A232" s="277"/>
      <c r="B232" s="639"/>
      <c r="C232" s="639"/>
      <c r="D232" s="639"/>
      <c r="E232" s="639"/>
      <c r="F232" s="639"/>
      <c r="G232" s="639"/>
      <c r="H232" s="639"/>
      <c r="I232" s="639"/>
      <c r="J232" s="639"/>
      <c r="K232" s="639"/>
      <c r="L232" s="639"/>
      <c r="M232" s="639"/>
      <c r="N232" s="639"/>
      <c r="O232" s="639"/>
      <c r="P232" s="639"/>
      <c r="Q232" s="639"/>
      <c r="R232" s="639"/>
      <c r="S232" s="639"/>
      <c r="T232" s="639"/>
      <c r="U232" s="639"/>
      <c r="V232" s="639"/>
      <c r="W232" s="639"/>
      <c r="X232" s="639"/>
      <c r="Y232" s="639"/>
      <c r="Z232" s="639"/>
      <c r="AA232" s="639"/>
      <c r="AB232" s="639"/>
      <c r="AC232" s="639"/>
      <c r="AD232" s="639"/>
      <c r="AE232" s="639"/>
      <c r="AF232" s="639"/>
      <c r="AG232" s="639"/>
      <c r="AH232" s="639"/>
      <c r="AI232" s="279"/>
      <c r="AJ232" s="279"/>
      <c r="AK232" s="279"/>
      <c r="AL232" s="279"/>
      <c r="AM232" s="279"/>
      <c r="AN232" s="279"/>
      <c r="AO232" s="279"/>
      <c r="AP232" s="279"/>
      <c r="AQ232" s="279"/>
      <c r="AR232" s="279"/>
      <c r="AS232" s="279"/>
      <c r="AT232" s="279"/>
      <c r="AU232" s="279"/>
      <c r="AV232" s="279"/>
      <c r="AW232" s="279"/>
      <c r="AX232" s="279"/>
      <c r="AY232" s="279"/>
      <c r="AZ232" s="279"/>
      <c r="BA232" s="279"/>
      <c r="BB232" s="279"/>
      <c r="BC232" s="279"/>
    </row>
    <row r="233" spans="1:55" s="44" customFormat="1">
      <c r="A233" s="277"/>
      <c r="B233" s="651" t="s">
        <v>229</v>
      </c>
      <c r="C233" s="651"/>
      <c r="D233" s="652" t="s">
        <v>230</v>
      </c>
      <c r="E233" s="652"/>
      <c r="F233" s="652"/>
      <c r="G233" s="652"/>
      <c r="H233" s="652"/>
      <c r="I233" s="652"/>
      <c r="J233" s="652"/>
      <c r="K233" s="652"/>
      <c r="L233" s="652"/>
      <c r="M233" s="652"/>
      <c r="N233" s="652"/>
      <c r="O233" s="652"/>
      <c r="P233" s="652" t="s">
        <v>231</v>
      </c>
      <c r="Q233" s="652"/>
      <c r="R233" s="652"/>
      <c r="S233" s="652"/>
      <c r="T233" s="652"/>
      <c r="U233" s="652"/>
      <c r="V233" s="652" t="s">
        <v>613</v>
      </c>
      <c r="W233" s="652"/>
      <c r="X233" s="652"/>
      <c r="Y233" s="652"/>
      <c r="Z233" s="652"/>
      <c r="AA233" s="652"/>
      <c r="AB233" s="652" t="s">
        <v>232</v>
      </c>
      <c r="AC233" s="652"/>
      <c r="AD233" s="652"/>
      <c r="AE233" s="652"/>
      <c r="AF233" s="652"/>
      <c r="AG233" s="652"/>
      <c r="AH233" s="644"/>
      <c r="AI233" s="279"/>
      <c r="AJ233" s="279"/>
      <c r="AK233" s="279"/>
      <c r="AL233" s="279"/>
      <c r="AM233" s="279"/>
      <c r="AN233" s="279"/>
      <c r="AO233" s="279"/>
      <c r="AP233" s="279"/>
      <c r="AQ233" s="279"/>
      <c r="AR233" s="279"/>
      <c r="AS233" s="279"/>
      <c r="AT233" s="279"/>
      <c r="AU233" s="279"/>
      <c r="AV233" s="279"/>
      <c r="AW233" s="279"/>
      <c r="AX233" s="279"/>
      <c r="AY233" s="279"/>
      <c r="AZ233" s="279"/>
      <c r="BA233" s="279"/>
      <c r="BB233" s="279"/>
      <c r="BC233" s="279"/>
    </row>
    <row r="234" spans="1:55" s="44" customFormat="1">
      <c r="A234" s="277"/>
      <c r="B234" s="651"/>
      <c r="C234" s="651"/>
      <c r="D234" s="652"/>
      <c r="E234" s="652"/>
      <c r="F234" s="652"/>
      <c r="G234" s="652"/>
      <c r="H234" s="652"/>
      <c r="I234" s="652"/>
      <c r="J234" s="652"/>
      <c r="K234" s="652"/>
      <c r="L234" s="652"/>
      <c r="M234" s="652"/>
      <c r="N234" s="652"/>
      <c r="O234" s="652"/>
      <c r="P234" s="652"/>
      <c r="Q234" s="652"/>
      <c r="R234" s="652"/>
      <c r="S234" s="652"/>
      <c r="T234" s="652"/>
      <c r="U234" s="652"/>
      <c r="V234" s="652"/>
      <c r="W234" s="652"/>
      <c r="X234" s="652"/>
      <c r="Y234" s="652"/>
      <c r="Z234" s="652"/>
      <c r="AA234" s="652"/>
      <c r="AB234" s="652"/>
      <c r="AC234" s="652"/>
      <c r="AD234" s="652"/>
      <c r="AE234" s="652"/>
      <c r="AF234" s="652"/>
      <c r="AG234" s="652"/>
      <c r="AH234" s="644"/>
      <c r="AI234" s="279"/>
      <c r="AJ234" s="279"/>
      <c r="AK234" s="279"/>
      <c r="AL234" s="279"/>
      <c r="AM234" s="279"/>
      <c r="AN234" s="279"/>
      <c r="AO234" s="279"/>
      <c r="AP234" s="279"/>
      <c r="AQ234" s="279"/>
      <c r="AR234" s="279"/>
      <c r="AS234" s="279"/>
      <c r="AT234" s="279"/>
      <c r="AU234" s="279"/>
      <c r="AV234" s="279"/>
      <c r="AW234" s="279"/>
      <c r="AX234" s="279"/>
      <c r="AY234" s="279"/>
      <c r="AZ234" s="279"/>
      <c r="BA234" s="279"/>
      <c r="BB234" s="279"/>
      <c r="BC234" s="279"/>
    </row>
    <row r="235" spans="1:55" s="306" customFormat="1" ht="15.75" customHeight="1">
      <c r="A235" s="304"/>
      <c r="B235" s="651"/>
      <c r="C235" s="651"/>
      <c r="D235" s="625" t="s">
        <v>233</v>
      </c>
      <c r="E235" s="625"/>
      <c r="F235" s="625"/>
      <c r="G235" s="625"/>
      <c r="H235" s="625"/>
      <c r="I235" s="625"/>
      <c r="J235" s="625"/>
      <c r="K235" s="625"/>
      <c r="L235" s="625"/>
      <c r="M235" s="625"/>
      <c r="N235" s="625"/>
      <c r="O235" s="625"/>
      <c r="P235" s="429">
        <v>994</v>
      </c>
      <c r="Q235" s="643"/>
      <c r="R235" s="643"/>
      <c r="S235" s="643"/>
      <c r="T235" s="643"/>
      <c r="U235" s="643"/>
      <c r="V235" s="429">
        <v>876</v>
      </c>
      <c r="W235" s="643"/>
      <c r="X235" s="643"/>
      <c r="Y235" s="643"/>
      <c r="Z235" s="643"/>
      <c r="AA235" s="643"/>
      <c r="AB235" s="429">
        <v>898</v>
      </c>
      <c r="AC235" s="643"/>
      <c r="AD235" s="643"/>
      <c r="AE235" s="643"/>
      <c r="AF235" s="643"/>
      <c r="AG235" s="643"/>
      <c r="AH235" s="427"/>
      <c r="AI235" s="305"/>
      <c r="AJ235" s="305"/>
      <c r="AK235" s="305"/>
      <c r="AL235" s="305"/>
      <c r="AM235" s="305"/>
      <c r="AN235" s="305"/>
      <c r="AO235" s="305"/>
      <c r="AP235" s="305"/>
      <c r="AQ235" s="305"/>
      <c r="AR235" s="305"/>
      <c r="AS235" s="305"/>
      <c r="AT235" s="305"/>
      <c r="AU235" s="305"/>
      <c r="AV235" s="305"/>
      <c r="AW235" s="305"/>
      <c r="AX235" s="305"/>
      <c r="AY235" s="305"/>
      <c r="AZ235" s="305"/>
      <c r="BA235" s="305"/>
      <c r="BB235" s="305"/>
      <c r="BC235" s="305"/>
    </row>
    <row r="236" spans="1:55" s="306" customFormat="1" ht="15.75" customHeight="1">
      <c r="A236" s="304"/>
      <c r="B236" s="651"/>
      <c r="C236" s="651"/>
      <c r="D236" s="625" t="s">
        <v>234</v>
      </c>
      <c r="E236" s="625"/>
      <c r="F236" s="625"/>
      <c r="G236" s="625"/>
      <c r="H236" s="625"/>
      <c r="I236" s="625"/>
      <c r="J236" s="625"/>
      <c r="K236" s="625"/>
      <c r="L236" s="625"/>
      <c r="M236" s="625"/>
      <c r="N236" s="625"/>
      <c r="O236" s="625"/>
      <c r="P236" s="429">
        <v>986</v>
      </c>
      <c r="Q236" s="643"/>
      <c r="R236" s="643"/>
      <c r="S236" s="643"/>
      <c r="T236" s="643"/>
      <c r="U236" s="643"/>
      <c r="V236" s="429">
        <v>990</v>
      </c>
      <c r="W236" s="643"/>
      <c r="X236" s="643"/>
      <c r="Y236" s="643"/>
      <c r="Z236" s="643"/>
      <c r="AA236" s="643"/>
      <c r="AB236" s="429">
        <v>373</v>
      </c>
      <c r="AC236" s="643"/>
      <c r="AD236" s="643"/>
      <c r="AE236" s="643"/>
      <c r="AF236" s="643"/>
      <c r="AG236" s="643"/>
      <c r="AH236" s="427"/>
      <c r="AI236" s="305"/>
      <c r="AJ236" s="305"/>
      <c r="AK236" s="305"/>
      <c r="AL236" s="305"/>
      <c r="AM236" s="305"/>
      <c r="AN236" s="305"/>
      <c r="AO236" s="305"/>
      <c r="AP236" s="305"/>
      <c r="AQ236" s="305"/>
      <c r="AR236" s="305"/>
      <c r="AS236" s="305"/>
      <c r="AT236" s="305"/>
      <c r="AU236" s="305"/>
      <c r="AV236" s="305"/>
      <c r="AW236" s="305"/>
      <c r="AX236" s="305"/>
      <c r="AY236" s="305"/>
      <c r="AZ236" s="305"/>
      <c r="BA236" s="305"/>
      <c r="BB236" s="305"/>
      <c r="BC236" s="305"/>
    </row>
    <row r="237" spans="1:55" s="306" customFormat="1" ht="15.75" customHeight="1">
      <c r="A237" s="304"/>
      <c r="B237" s="651"/>
      <c r="C237" s="651"/>
      <c r="D237" s="625" t="s">
        <v>235</v>
      </c>
      <c r="E237" s="625"/>
      <c r="F237" s="625"/>
      <c r="G237" s="625"/>
      <c r="H237" s="625"/>
      <c r="I237" s="625"/>
      <c r="J237" s="625"/>
      <c r="K237" s="625"/>
      <c r="L237" s="625"/>
      <c r="M237" s="625"/>
      <c r="N237" s="625"/>
      <c r="O237" s="625"/>
      <c r="P237" s="429">
        <v>987</v>
      </c>
      <c r="Q237" s="643"/>
      <c r="R237" s="643"/>
      <c r="S237" s="643"/>
      <c r="T237" s="643"/>
      <c r="U237" s="643"/>
      <c r="V237" s="429">
        <v>991</v>
      </c>
      <c r="W237" s="643"/>
      <c r="X237" s="643"/>
      <c r="Y237" s="643"/>
      <c r="Z237" s="643"/>
      <c r="AA237" s="643"/>
      <c r="AB237" s="429">
        <v>382</v>
      </c>
      <c r="AC237" s="643"/>
      <c r="AD237" s="643"/>
      <c r="AE237" s="643"/>
      <c r="AF237" s="643"/>
      <c r="AG237" s="643"/>
      <c r="AH237" s="427"/>
      <c r="AI237" s="305"/>
      <c r="AJ237" s="305"/>
      <c r="AK237" s="305"/>
      <c r="AL237" s="305"/>
      <c r="AM237" s="305"/>
      <c r="AN237" s="305"/>
      <c r="AO237" s="305"/>
      <c r="AP237" s="305"/>
      <c r="AQ237" s="305"/>
      <c r="AR237" s="305"/>
      <c r="AS237" s="305"/>
      <c r="AT237" s="305"/>
      <c r="AU237" s="305"/>
      <c r="AV237" s="305"/>
      <c r="AW237" s="305"/>
      <c r="AX237" s="305"/>
      <c r="AY237" s="305"/>
      <c r="AZ237" s="305"/>
      <c r="BA237" s="305"/>
      <c r="BB237" s="305"/>
      <c r="BC237" s="305"/>
    </row>
    <row r="238" spans="1:55" s="306" customFormat="1" ht="15.75" customHeight="1">
      <c r="A238" s="304"/>
      <c r="B238" s="651"/>
      <c r="C238" s="651"/>
      <c r="D238" s="625" t="s">
        <v>236</v>
      </c>
      <c r="E238" s="625"/>
      <c r="F238" s="625"/>
      <c r="G238" s="625"/>
      <c r="H238" s="625"/>
      <c r="I238" s="625"/>
      <c r="J238" s="625"/>
      <c r="K238" s="625"/>
      <c r="L238" s="625"/>
      <c r="M238" s="625"/>
      <c r="N238" s="625"/>
      <c r="O238" s="625"/>
      <c r="P238" s="429">
        <v>988</v>
      </c>
      <c r="Q238" s="643"/>
      <c r="R238" s="643"/>
      <c r="S238" s="643"/>
      <c r="T238" s="643"/>
      <c r="U238" s="643"/>
      <c r="V238" s="429">
        <v>1001</v>
      </c>
      <c r="W238" s="643"/>
      <c r="X238" s="643"/>
      <c r="Y238" s="643"/>
      <c r="Z238" s="643"/>
      <c r="AA238" s="643"/>
      <c r="AB238" s="429">
        <v>761</v>
      </c>
      <c r="AC238" s="643"/>
      <c r="AD238" s="643"/>
      <c r="AE238" s="643"/>
      <c r="AF238" s="643"/>
      <c r="AG238" s="643"/>
      <c r="AH238" s="427"/>
      <c r="AI238" s="305"/>
      <c r="AJ238" s="305"/>
      <c r="AK238" s="305"/>
      <c r="AL238" s="305"/>
      <c r="AM238" s="305"/>
      <c r="AN238" s="305"/>
      <c r="AO238" s="305"/>
      <c r="AP238" s="305"/>
      <c r="AQ238" s="305"/>
      <c r="AR238" s="305"/>
      <c r="AS238" s="305"/>
      <c r="AT238" s="305"/>
      <c r="AU238" s="305"/>
      <c r="AV238" s="305"/>
      <c r="AW238" s="305"/>
      <c r="AX238" s="305"/>
      <c r="AY238" s="305"/>
      <c r="AZ238" s="305"/>
      <c r="BA238" s="305"/>
      <c r="BB238" s="305"/>
      <c r="BC238" s="305"/>
    </row>
    <row r="239" spans="1:55" s="306" customFormat="1" ht="15.75" customHeight="1">
      <c r="A239" s="304"/>
      <c r="B239" s="651"/>
      <c r="C239" s="651"/>
      <c r="D239" s="625" t="s">
        <v>237</v>
      </c>
      <c r="E239" s="625"/>
      <c r="F239" s="625"/>
      <c r="G239" s="625"/>
      <c r="H239" s="625"/>
      <c r="I239" s="625"/>
      <c r="J239" s="625"/>
      <c r="K239" s="625"/>
      <c r="L239" s="625"/>
      <c r="M239" s="625"/>
      <c r="N239" s="625"/>
      <c r="O239" s="625"/>
      <c r="P239" s="429">
        <v>792</v>
      </c>
      <c r="Q239" s="643"/>
      <c r="R239" s="643"/>
      <c r="S239" s="643"/>
      <c r="T239" s="643"/>
      <c r="U239" s="643"/>
      <c r="V239" s="429">
        <v>794</v>
      </c>
      <c r="W239" s="643"/>
      <c r="X239" s="643"/>
      <c r="Y239" s="643"/>
      <c r="Z239" s="643"/>
      <c r="AA239" s="643"/>
      <c r="AB239" s="429">
        <v>773</v>
      </c>
      <c r="AC239" s="643"/>
      <c r="AD239" s="643"/>
      <c r="AE239" s="643"/>
      <c r="AF239" s="643"/>
      <c r="AG239" s="643"/>
      <c r="AH239" s="427"/>
      <c r="AI239" s="305"/>
      <c r="AJ239" s="305"/>
      <c r="AK239" s="305"/>
      <c r="AL239" s="305"/>
      <c r="AM239" s="305"/>
      <c r="AN239" s="305"/>
      <c r="AO239" s="305"/>
      <c r="AP239" s="305"/>
      <c r="AQ239" s="305"/>
      <c r="AR239" s="305"/>
      <c r="AS239" s="305"/>
      <c r="AT239" s="305"/>
      <c r="AU239" s="305"/>
      <c r="AV239" s="305"/>
      <c r="AW239" s="305"/>
      <c r="AX239" s="305"/>
      <c r="AY239" s="305"/>
      <c r="AZ239" s="305"/>
      <c r="BA239" s="305"/>
      <c r="BB239" s="305"/>
      <c r="BC239" s="305"/>
    </row>
    <row r="240" spans="1:55" s="306" customFormat="1" ht="15.75" customHeight="1">
      <c r="A240" s="304"/>
      <c r="B240" s="651"/>
      <c r="C240" s="651"/>
      <c r="D240" s="560" t="s">
        <v>238</v>
      </c>
      <c r="E240" s="560"/>
      <c r="F240" s="560"/>
      <c r="G240" s="560"/>
      <c r="H240" s="560"/>
      <c r="I240" s="560"/>
      <c r="J240" s="560"/>
      <c r="K240" s="560"/>
      <c r="L240" s="560"/>
      <c r="M240" s="560"/>
      <c r="N240" s="560"/>
      <c r="O240" s="560"/>
      <c r="P240" s="560"/>
      <c r="Q240" s="560"/>
      <c r="R240" s="560"/>
      <c r="S240" s="560"/>
      <c r="T240" s="560"/>
      <c r="U240" s="560"/>
      <c r="V240" s="560"/>
      <c r="W240" s="560"/>
      <c r="X240" s="560"/>
      <c r="Y240" s="560"/>
      <c r="Z240" s="560"/>
      <c r="AA240" s="560"/>
      <c r="AB240" s="429">
        <v>365</v>
      </c>
      <c r="AC240" s="643"/>
      <c r="AD240" s="643"/>
      <c r="AE240" s="643"/>
      <c r="AF240" s="643"/>
      <c r="AG240" s="643"/>
      <c r="AH240" s="427"/>
      <c r="AI240" s="305"/>
      <c r="AJ240" s="305"/>
      <c r="AK240" s="305"/>
      <c r="AL240" s="305"/>
      <c r="AM240" s="305"/>
      <c r="AN240" s="305"/>
      <c r="AO240" s="305"/>
      <c r="AP240" s="305"/>
      <c r="AQ240" s="305"/>
      <c r="AR240" s="305"/>
      <c r="AS240" s="305"/>
      <c r="AT240" s="305"/>
      <c r="AU240" s="305"/>
      <c r="AV240" s="305"/>
      <c r="AW240" s="305"/>
      <c r="AX240" s="305"/>
      <c r="AY240" s="305"/>
      <c r="AZ240" s="305"/>
      <c r="BA240" s="305"/>
      <c r="BB240" s="305"/>
      <c r="BC240" s="305"/>
    </row>
    <row r="241" spans="1:55" s="306" customFormat="1" ht="15.75" customHeight="1">
      <c r="A241" s="304"/>
      <c r="B241" s="651"/>
      <c r="C241" s="651"/>
      <c r="D241" s="560" t="s">
        <v>239</v>
      </c>
      <c r="E241" s="560"/>
      <c r="F241" s="560"/>
      <c r="G241" s="560"/>
      <c r="H241" s="560"/>
      <c r="I241" s="560"/>
      <c r="J241" s="560"/>
      <c r="K241" s="560"/>
      <c r="L241" s="560"/>
      <c r="M241" s="560"/>
      <c r="N241" s="560"/>
      <c r="O241" s="560"/>
      <c r="P241" s="560"/>
      <c r="Q241" s="560"/>
      <c r="R241" s="560"/>
      <c r="S241" s="560"/>
      <c r="T241" s="560"/>
      <c r="U241" s="560"/>
      <c r="V241" s="560"/>
      <c r="W241" s="560"/>
      <c r="X241" s="560"/>
      <c r="Y241" s="560"/>
      <c r="Z241" s="560"/>
      <c r="AA241" s="560"/>
      <c r="AB241" s="429">
        <v>366</v>
      </c>
      <c r="AC241" s="643"/>
      <c r="AD241" s="643"/>
      <c r="AE241" s="643"/>
      <c r="AF241" s="643"/>
      <c r="AG241" s="643"/>
      <c r="AH241" s="427"/>
      <c r="AI241" s="305"/>
      <c r="AJ241" s="305"/>
      <c r="AK241" s="305"/>
      <c r="AL241" s="305"/>
      <c r="AM241" s="305"/>
      <c r="AN241" s="305"/>
      <c r="AO241" s="305"/>
      <c r="AP241" s="305"/>
      <c r="AQ241" s="305"/>
      <c r="AR241" s="305"/>
      <c r="AS241" s="305"/>
      <c r="AT241" s="305"/>
      <c r="AU241" s="305"/>
      <c r="AV241" s="305"/>
      <c r="AW241" s="305"/>
      <c r="AX241" s="305"/>
      <c r="AY241" s="305"/>
      <c r="AZ241" s="305"/>
      <c r="BA241" s="305"/>
      <c r="BB241" s="305"/>
      <c r="BC241" s="305"/>
    </row>
    <row r="242" spans="1:55" s="306" customFormat="1" ht="15.75" customHeight="1">
      <c r="A242" s="304"/>
      <c r="B242" s="651"/>
      <c r="C242" s="651"/>
      <c r="D242" s="560" t="s">
        <v>240</v>
      </c>
      <c r="E242" s="560"/>
      <c r="F242" s="560"/>
      <c r="G242" s="560"/>
      <c r="H242" s="560"/>
      <c r="I242" s="560"/>
      <c r="J242" s="560"/>
      <c r="K242" s="560"/>
      <c r="L242" s="560"/>
      <c r="M242" s="560"/>
      <c r="N242" s="560"/>
      <c r="O242" s="560"/>
      <c r="P242" s="560"/>
      <c r="Q242" s="560"/>
      <c r="R242" s="560"/>
      <c r="S242" s="560"/>
      <c r="T242" s="560"/>
      <c r="U242" s="560"/>
      <c r="V242" s="560"/>
      <c r="W242" s="560"/>
      <c r="X242" s="560"/>
      <c r="Y242" s="560"/>
      <c r="Z242" s="560"/>
      <c r="AA242" s="560"/>
      <c r="AB242" s="429">
        <v>392</v>
      </c>
      <c r="AC242" s="643"/>
      <c r="AD242" s="643"/>
      <c r="AE242" s="643"/>
      <c r="AF242" s="643"/>
      <c r="AG242" s="643"/>
      <c r="AH242" s="427"/>
      <c r="AI242" s="305"/>
      <c r="AJ242" s="305"/>
      <c r="AK242" s="305"/>
      <c r="AL242" s="305"/>
      <c r="AM242" s="305"/>
      <c r="AN242" s="305"/>
      <c r="AO242" s="305"/>
      <c r="AP242" s="305"/>
      <c r="AQ242" s="305"/>
      <c r="AR242" s="305"/>
      <c r="AS242" s="305"/>
      <c r="AT242" s="305"/>
      <c r="AU242" s="305"/>
      <c r="AV242" s="305"/>
      <c r="AW242" s="305"/>
      <c r="AX242" s="305"/>
      <c r="AY242" s="305"/>
      <c r="AZ242" s="305"/>
      <c r="BA242" s="305"/>
      <c r="BB242" s="305"/>
      <c r="BC242" s="305"/>
    </row>
    <row r="243" spans="1:55" s="306" customFormat="1" ht="15.75" customHeight="1">
      <c r="A243" s="304"/>
      <c r="B243" s="651"/>
      <c r="C243" s="651"/>
      <c r="D243" s="560" t="s">
        <v>241</v>
      </c>
      <c r="E243" s="560"/>
      <c r="F243" s="560"/>
      <c r="G243" s="560"/>
      <c r="H243" s="560"/>
      <c r="I243" s="560"/>
      <c r="J243" s="560"/>
      <c r="K243" s="560"/>
      <c r="L243" s="560"/>
      <c r="M243" s="560"/>
      <c r="N243" s="560"/>
      <c r="O243" s="560"/>
      <c r="P243" s="560"/>
      <c r="Q243" s="560"/>
      <c r="R243" s="560"/>
      <c r="S243" s="560"/>
      <c r="T243" s="560"/>
      <c r="U243" s="560"/>
      <c r="V243" s="560"/>
      <c r="W243" s="560"/>
      <c r="X243" s="560"/>
      <c r="Y243" s="560"/>
      <c r="Z243" s="560"/>
      <c r="AA243" s="560"/>
      <c r="AB243" s="429">
        <v>1153</v>
      </c>
      <c r="AC243" s="643"/>
      <c r="AD243" s="643"/>
      <c r="AE243" s="643"/>
      <c r="AF243" s="643"/>
      <c r="AG243" s="643"/>
      <c r="AH243" s="427"/>
      <c r="AI243" s="305"/>
      <c r="AJ243" s="305"/>
      <c r="AK243" s="305"/>
      <c r="AL243" s="305"/>
      <c r="AM243" s="305"/>
      <c r="AN243" s="305"/>
      <c r="AO243" s="305"/>
      <c r="AP243" s="305"/>
      <c r="AQ243" s="305"/>
      <c r="AR243" s="305"/>
      <c r="AS243" s="305"/>
      <c r="AT243" s="305"/>
      <c r="AU243" s="305"/>
      <c r="AV243" s="305"/>
      <c r="AW243" s="305"/>
      <c r="AX243" s="305"/>
      <c r="AY243" s="305"/>
      <c r="AZ243" s="305"/>
      <c r="BA243" s="305"/>
      <c r="BB243" s="305"/>
      <c r="BC243" s="305"/>
    </row>
    <row r="244" spans="1:55" s="306" customFormat="1" ht="15.75" customHeight="1">
      <c r="A244" s="304"/>
      <c r="B244" s="651"/>
      <c r="C244" s="651"/>
      <c r="D244" s="560" t="s">
        <v>242</v>
      </c>
      <c r="E244" s="560"/>
      <c r="F244" s="560"/>
      <c r="G244" s="560"/>
      <c r="H244" s="560"/>
      <c r="I244" s="560"/>
      <c r="J244" s="560"/>
      <c r="K244" s="560"/>
      <c r="L244" s="560"/>
      <c r="M244" s="560"/>
      <c r="N244" s="560"/>
      <c r="O244" s="560"/>
      <c r="P244" s="560"/>
      <c r="Q244" s="560"/>
      <c r="R244" s="560"/>
      <c r="S244" s="560"/>
      <c r="T244" s="560"/>
      <c r="U244" s="560"/>
      <c r="V244" s="560"/>
      <c r="W244" s="560"/>
      <c r="X244" s="560"/>
      <c r="Y244" s="560"/>
      <c r="Z244" s="560"/>
      <c r="AA244" s="560"/>
      <c r="AB244" s="429">
        <v>984</v>
      </c>
      <c r="AC244" s="643"/>
      <c r="AD244" s="643"/>
      <c r="AE244" s="643"/>
      <c r="AF244" s="643"/>
      <c r="AG244" s="643"/>
      <c r="AH244" s="427"/>
      <c r="AI244" s="305"/>
      <c r="AJ244" s="305"/>
      <c r="AK244" s="305"/>
      <c r="AL244" s="305"/>
      <c r="AM244" s="305"/>
      <c r="AN244" s="305"/>
      <c r="AO244" s="305"/>
      <c r="AP244" s="305"/>
      <c r="AQ244" s="305"/>
      <c r="AR244" s="305"/>
      <c r="AS244" s="305"/>
      <c r="AT244" s="305"/>
      <c r="AU244" s="305"/>
      <c r="AV244" s="305"/>
      <c r="AW244" s="305"/>
      <c r="AX244" s="305"/>
      <c r="AY244" s="305"/>
      <c r="AZ244" s="305"/>
      <c r="BA244" s="305"/>
      <c r="BB244" s="305"/>
      <c r="BC244" s="305"/>
    </row>
    <row r="245" spans="1:55" s="306" customFormat="1" ht="15.75" customHeight="1">
      <c r="A245" s="304"/>
      <c r="B245" s="651" t="s">
        <v>243</v>
      </c>
      <c r="C245" s="651"/>
      <c r="D245" s="560" t="s">
        <v>244</v>
      </c>
      <c r="E245" s="560"/>
      <c r="F245" s="560"/>
      <c r="G245" s="560"/>
      <c r="H245" s="560"/>
      <c r="I245" s="560"/>
      <c r="J245" s="560"/>
      <c r="K245" s="560"/>
      <c r="L245" s="560"/>
      <c r="M245" s="560"/>
      <c r="N245" s="560"/>
      <c r="O245" s="560"/>
      <c r="P245" s="560"/>
      <c r="Q245" s="560"/>
      <c r="R245" s="560"/>
      <c r="S245" s="560"/>
      <c r="T245" s="560"/>
      <c r="U245" s="560"/>
      <c r="V245" s="560"/>
      <c r="W245" s="560"/>
      <c r="X245" s="560"/>
      <c r="Y245" s="560"/>
      <c r="Z245" s="560"/>
      <c r="AA245" s="560"/>
      <c r="AB245" s="429">
        <v>839</v>
      </c>
      <c r="AC245" s="643"/>
      <c r="AD245" s="643"/>
      <c r="AE245" s="643"/>
      <c r="AF245" s="643"/>
      <c r="AG245" s="643"/>
      <c r="AH245" s="427"/>
      <c r="AI245" s="305"/>
      <c r="AJ245" s="305"/>
      <c r="AK245" s="305"/>
      <c r="AL245" s="305"/>
      <c r="AM245" s="305"/>
      <c r="AN245" s="305"/>
      <c r="AO245" s="305"/>
      <c r="AP245" s="305"/>
      <c r="AQ245" s="305"/>
      <c r="AR245" s="305"/>
      <c r="AS245" s="305"/>
      <c r="AT245" s="305"/>
      <c r="AU245" s="305"/>
      <c r="AV245" s="305"/>
      <c r="AW245" s="305"/>
      <c r="AX245" s="305"/>
      <c r="AY245" s="305"/>
      <c r="AZ245" s="305"/>
      <c r="BA245" s="305"/>
      <c r="BB245" s="305"/>
      <c r="BC245" s="305"/>
    </row>
    <row r="246" spans="1:55" s="306" customFormat="1" ht="15.75" customHeight="1">
      <c r="A246" s="304"/>
      <c r="B246" s="651"/>
      <c r="C246" s="651"/>
      <c r="D246" s="560" t="s">
        <v>245</v>
      </c>
      <c r="E246" s="560"/>
      <c r="F246" s="560"/>
      <c r="G246" s="560"/>
      <c r="H246" s="560"/>
      <c r="I246" s="560"/>
      <c r="J246" s="560"/>
      <c r="K246" s="560"/>
      <c r="L246" s="560"/>
      <c r="M246" s="560"/>
      <c r="N246" s="560"/>
      <c r="O246" s="560"/>
      <c r="P246" s="429">
        <v>989</v>
      </c>
      <c r="Q246" s="643"/>
      <c r="R246" s="643"/>
      <c r="S246" s="643"/>
      <c r="T246" s="643"/>
      <c r="U246" s="643"/>
      <c r="V246" s="429">
        <v>993</v>
      </c>
      <c r="W246" s="643"/>
      <c r="X246" s="643"/>
      <c r="Y246" s="643"/>
      <c r="Z246" s="643"/>
      <c r="AA246" s="643"/>
      <c r="AB246" s="429">
        <v>384</v>
      </c>
      <c r="AC246" s="643"/>
      <c r="AD246" s="643"/>
      <c r="AE246" s="643"/>
      <c r="AF246" s="643"/>
      <c r="AG246" s="643"/>
      <c r="AH246" s="427"/>
      <c r="AI246" s="305"/>
      <c r="AJ246" s="305"/>
      <c r="AK246" s="305"/>
      <c r="AL246" s="305"/>
      <c r="AM246" s="305"/>
      <c r="AN246" s="305"/>
      <c r="AO246" s="305"/>
      <c r="AP246" s="305"/>
      <c r="AQ246" s="305"/>
      <c r="AR246" s="305"/>
      <c r="AS246" s="305"/>
      <c r="AT246" s="305"/>
      <c r="AU246" s="305"/>
      <c r="AV246" s="305"/>
      <c r="AW246" s="305"/>
      <c r="AX246" s="305"/>
      <c r="AY246" s="305"/>
      <c r="AZ246" s="305"/>
      <c r="BA246" s="305"/>
      <c r="BB246" s="305"/>
      <c r="BC246" s="305"/>
    </row>
    <row r="247" spans="1:55" s="306" customFormat="1" ht="15.75" customHeight="1">
      <c r="A247" s="304"/>
      <c r="B247" s="651"/>
      <c r="C247" s="651"/>
      <c r="D247" s="558" t="s">
        <v>246</v>
      </c>
      <c r="E247" s="558"/>
      <c r="F247" s="558"/>
      <c r="G247" s="558"/>
      <c r="H247" s="558"/>
      <c r="I247" s="558"/>
      <c r="J247" s="558"/>
      <c r="K247" s="558"/>
      <c r="L247" s="558"/>
      <c r="M247" s="558"/>
      <c r="N247" s="558"/>
      <c r="O247" s="558"/>
      <c r="P247" s="429">
        <v>815</v>
      </c>
      <c r="Q247" s="645"/>
      <c r="R247" s="646"/>
      <c r="S247" s="646"/>
      <c r="T247" s="646"/>
      <c r="U247" s="647"/>
      <c r="V247" s="648"/>
      <c r="W247" s="649"/>
      <c r="X247" s="649"/>
      <c r="Y247" s="649"/>
      <c r="Z247" s="649"/>
      <c r="AA247" s="650"/>
      <c r="AB247" s="429">
        <v>390</v>
      </c>
      <c r="AC247" s="643"/>
      <c r="AD247" s="643"/>
      <c r="AE247" s="643"/>
      <c r="AF247" s="643"/>
      <c r="AG247" s="643"/>
      <c r="AH247" s="427"/>
      <c r="AI247" s="305"/>
      <c r="AJ247" s="305"/>
      <c r="AK247" s="305"/>
      <c r="AL247" s="305"/>
      <c r="AM247" s="305"/>
      <c r="AN247" s="305"/>
      <c r="AO247" s="305"/>
      <c r="AP247" s="305"/>
      <c r="AQ247" s="305"/>
      <c r="AR247" s="305"/>
      <c r="AS247" s="305"/>
      <c r="AT247" s="305"/>
      <c r="AU247" s="305"/>
      <c r="AV247" s="305"/>
      <c r="AW247" s="305"/>
      <c r="AX247" s="305"/>
      <c r="AY247" s="305"/>
      <c r="AZ247" s="305"/>
      <c r="BA247" s="305"/>
      <c r="BB247" s="305"/>
      <c r="BC247" s="305"/>
    </row>
    <row r="248" spans="1:55" s="306" customFormat="1" ht="15.75" customHeight="1">
      <c r="A248" s="304"/>
      <c r="B248" s="651"/>
      <c r="C248" s="651"/>
      <c r="D248" s="558" t="s">
        <v>247</v>
      </c>
      <c r="E248" s="558"/>
      <c r="F248" s="558"/>
      <c r="G248" s="558"/>
      <c r="H248" s="558"/>
      <c r="I248" s="558"/>
      <c r="J248" s="558"/>
      <c r="K248" s="558"/>
      <c r="L248" s="558"/>
      <c r="M248" s="558"/>
      <c r="N248" s="558"/>
      <c r="O248" s="558"/>
      <c r="P248" s="429">
        <v>741</v>
      </c>
      <c r="Q248" s="645"/>
      <c r="R248" s="646"/>
      <c r="S248" s="646"/>
      <c r="T248" s="646"/>
      <c r="U248" s="647"/>
      <c r="V248" s="648"/>
      <c r="W248" s="649"/>
      <c r="X248" s="649"/>
      <c r="Y248" s="649"/>
      <c r="Z248" s="649"/>
      <c r="AA248" s="650"/>
      <c r="AB248" s="429">
        <v>742</v>
      </c>
      <c r="AC248" s="643"/>
      <c r="AD248" s="643"/>
      <c r="AE248" s="643"/>
      <c r="AF248" s="643"/>
      <c r="AG248" s="643"/>
      <c r="AH248" s="427"/>
      <c r="AI248" s="305"/>
      <c r="AJ248" s="305"/>
      <c r="AK248" s="305"/>
      <c r="AL248" s="305"/>
      <c r="AM248" s="305"/>
      <c r="AN248" s="305"/>
      <c r="AO248" s="305"/>
      <c r="AP248" s="305"/>
      <c r="AQ248" s="305"/>
      <c r="AR248" s="305"/>
      <c r="AS248" s="305"/>
      <c r="AT248" s="305"/>
      <c r="AU248" s="305"/>
      <c r="AV248" s="305"/>
      <c r="AW248" s="305"/>
      <c r="AX248" s="305"/>
      <c r="AY248" s="305"/>
      <c r="AZ248" s="305"/>
      <c r="BA248" s="305"/>
      <c r="BB248" s="305"/>
      <c r="BC248" s="305"/>
    </row>
    <row r="249" spans="1:55" s="306" customFormat="1" ht="15.75" customHeight="1">
      <c r="A249" s="304"/>
      <c r="B249" s="651"/>
      <c r="C249" s="651"/>
      <c r="D249" s="560" t="s">
        <v>248</v>
      </c>
      <c r="E249" s="560"/>
      <c r="F249" s="560"/>
      <c r="G249" s="560"/>
      <c r="H249" s="560"/>
      <c r="I249" s="560"/>
      <c r="J249" s="560"/>
      <c r="K249" s="560"/>
      <c r="L249" s="560"/>
      <c r="M249" s="560"/>
      <c r="N249" s="560"/>
      <c r="O249" s="560"/>
      <c r="P249" s="560"/>
      <c r="Q249" s="560"/>
      <c r="R249" s="560"/>
      <c r="S249" s="560"/>
      <c r="T249" s="560"/>
      <c r="U249" s="560"/>
      <c r="V249" s="560"/>
      <c r="W249" s="560"/>
      <c r="X249" s="560"/>
      <c r="Y249" s="560"/>
      <c r="Z249" s="560"/>
      <c r="AA249" s="560"/>
      <c r="AB249" s="429">
        <v>841</v>
      </c>
      <c r="AC249" s="643"/>
      <c r="AD249" s="643"/>
      <c r="AE249" s="643"/>
      <c r="AF249" s="643"/>
      <c r="AG249" s="643"/>
      <c r="AH249" s="427"/>
      <c r="AI249" s="305"/>
      <c r="AJ249" s="305"/>
      <c r="AK249" s="305"/>
      <c r="AL249" s="305"/>
      <c r="AM249" s="305"/>
      <c r="AN249" s="305"/>
      <c r="AO249" s="305"/>
      <c r="AP249" s="305"/>
      <c r="AQ249" s="305"/>
      <c r="AR249" s="305"/>
      <c r="AS249" s="305"/>
      <c r="AT249" s="305"/>
      <c r="AU249" s="305"/>
      <c r="AV249" s="305"/>
      <c r="AW249" s="305"/>
      <c r="AX249" s="305"/>
      <c r="AY249" s="305"/>
      <c r="AZ249" s="305"/>
      <c r="BA249" s="305"/>
      <c r="BB249" s="305"/>
      <c r="BC249" s="305"/>
    </row>
    <row r="250" spans="1:55" s="306" customFormat="1" ht="15.75" customHeight="1">
      <c r="A250" s="304"/>
      <c r="B250" s="651"/>
      <c r="C250" s="651"/>
      <c r="D250" s="560" t="s">
        <v>249</v>
      </c>
      <c r="E250" s="560"/>
      <c r="F250" s="560"/>
      <c r="G250" s="560"/>
      <c r="H250" s="560"/>
      <c r="I250" s="560"/>
      <c r="J250" s="560"/>
      <c r="K250" s="560"/>
      <c r="L250" s="560"/>
      <c r="M250" s="560"/>
      <c r="N250" s="560"/>
      <c r="O250" s="560"/>
      <c r="P250" s="560"/>
      <c r="Q250" s="560"/>
      <c r="R250" s="560"/>
      <c r="S250" s="560"/>
      <c r="T250" s="560"/>
      <c r="U250" s="560"/>
      <c r="V250" s="560"/>
      <c r="W250" s="560"/>
      <c r="X250" s="560"/>
      <c r="Y250" s="560"/>
      <c r="Z250" s="560"/>
      <c r="AA250" s="560"/>
      <c r="AB250" s="429">
        <v>855</v>
      </c>
      <c r="AC250" s="643"/>
      <c r="AD250" s="643"/>
      <c r="AE250" s="643"/>
      <c r="AF250" s="643"/>
      <c r="AG250" s="643"/>
      <c r="AH250" s="427"/>
      <c r="AI250" s="305"/>
      <c r="AJ250" s="305"/>
      <c r="AK250" s="305"/>
      <c r="AL250" s="305"/>
      <c r="AM250" s="305"/>
      <c r="AN250" s="305"/>
      <c r="AO250" s="305"/>
      <c r="AP250" s="305"/>
      <c r="AQ250" s="305"/>
      <c r="AR250" s="305"/>
      <c r="AS250" s="305"/>
      <c r="AT250" s="305"/>
      <c r="AU250" s="305"/>
      <c r="AV250" s="305"/>
      <c r="AW250" s="305"/>
      <c r="AX250" s="305"/>
      <c r="AY250" s="305"/>
      <c r="AZ250" s="305"/>
      <c r="BA250" s="305"/>
      <c r="BB250" s="305"/>
      <c r="BC250" s="305"/>
    </row>
    <row r="251" spans="1:55" s="306" customFormat="1" ht="15.75" customHeight="1">
      <c r="A251" s="304"/>
      <c r="B251" s="651" t="s">
        <v>250</v>
      </c>
      <c r="C251" s="651"/>
      <c r="D251" s="558" t="s">
        <v>251</v>
      </c>
      <c r="E251" s="558"/>
      <c r="F251" s="558"/>
      <c r="G251" s="429">
        <v>828</v>
      </c>
      <c r="H251" s="643"/>
      <c r="I251" s="643"/>
      <c r="J251" s="643"/>
      <c r="K251" s="643"/>
      <c r="L251" s="643"/>
      <c r="M251" s="558" t="s">
        <v>252</v>
      </c>
      <c r="N251" s="558"/>
      <c r="O251" s="558"/>
      <c r="P251" s="429">
        <v>830</v>
      </c>
      <c r="Q251" s="654"/>
      <c r="R251" s="654"/>
      <c r="S251" s="654"/>
      <c r="T251" s="654"/>
      <c r="U251" s="654"/>
      <c r="V251" s="655" t="s">
        <v>614</v>
      </c>
      <c r="W251" s="655"/>
      <c r="X251" s="655"/>
      <c r="Y251" s="655"/>
      <c r="Z251" s="655"/>
      <c r="AA251" s="655"/>
      <c r="AB251" s="429">
        <v>829</v>
      </c>
      <c r="AC251" s="643"/>
      <c r="AD251" s="643"/>
      <c r="AE251" s="643"/>
      <c r="AF251" s="643"/>
      <c r="AG251" s="643"/>
      <c r="AH251" s="427"/>
      <c r="AI251" s="305"/>
      <c r="AJ251" s="305"/>
      <c r="AK251" s="305"/>
      <c r="AL251" s="305"/>
      <c r="AM251" s="305"/>
      <c r="AN251" s="305"/>
      <c r="AO251" s="305"/>
      <c r="AP251" s="305"/>
      <c r="AQ251" s="305"/>
      <c r="AR251" s="305"/>
      <c r="AS251" s="305"/>
      <c r="AT251" s="305"/>
      <c r="AU251" s="305"/>
      <c r="AV251" s="305"/>
      <c r="AW251" s="305"/>
      <c r="AX251" s="305"/>
      <c r="AY251" s="305"/>
      <c r="AZ251" s="305"/>
      <c r="BA251" s="305"/>
      <c r="BB251" s="305"/>
      <c r="BC251" s="305"/>
    </row>
    <row r="252" spans="1:55" s="44" customFormat="1">
      <c r="A252" s="277"/>
      <c r="B252" s="651" t="s">
        <v>253</v>
      </c>
      <c r="C252" s="651"/>
      <c r="D252" s="653" t="s">
        <v>217</v>
      </c>
      <c r="E252" s="653"/>
      <c r="F252" s="653"/>
      <c r="G252" s="653"/>
      <c r="H252" s="653"/>
      <c r="I252" s="653"/>
      <c r="J252" s="653"/>
      <c r="K252" s="653"/>
      <c r="L252" s="653"/>
      <c r="M252" s="653"/>
      <c r="N252" s="653"/>
      <c r="O252" s="653"/>
      <c r="P252" s="653" t="s">
        <v>615</v>
      </c>
      <c r="Q252" s="653"/>
      <c r="R252" s="653"/>
      <c r="S252" s="653"/>
      <c r="T252" s="653"/>
      <c r="U252" s="653"/>
      <c r="V252" s="653" t="s">
        <v>616</v>
      </c>
      <c r="W252" s="653"/>
      <c r="X252" s="653"/>
      <c r="Y252" s="653"/>
      <c r="Z252" s="653"/>
      <c r="AA252" s="653"/>
      <c r="AB252" s="648"/>
      <c r="AC252" s="649"/>
      <c r="AD252" s="649"/>
      <c r="AE252" s="649"/>
      <c r="AF252" s="649"/>
      <c r="AG252" s="650"/>
      <c r="AH252" s="430"/>
      <c r="AI252" s="279"/>
      <c r="AJ252" s="279"/>
      <c r="AK252" s="279"/>
      <c r="AL252" s="279"/>
      <c r="AM252" s="279"/>
      <c r="AN252" s="279"/>
      <c r="AO252" s="279"/>
      <c r="AP252" s="279"/>
      <c r="AQ252" s="279"/>
      <c r="AR252" s="279"/>
      <c r="AS252" s="279"/>
      <c r="AT252" s="279"/>
      <c r="AU252" s="279"/>
      <c r="AV252" s="279"/>
      <c r="AW252" s="279"/>
      <c r="AX252" s="279"/>
      <c r="AY252" s="279"/>
      <c r="AZ252" s="279"/>
      <c r="BA252" s="279"/>
      <c r="BB252" s="279"/>
      <c r="BC252" s="279"/>
    </row>
    <row r="253" spans="1:55" s="44" customFormat="1">
      <c r="A253" s="277"/>
      <c r="B253" s="651"/>
      <c r="C253" s="651"/>
      <c r="D253" s="653"/>
      <c r="E253" s="653"/>
      <c r="F253" s="653"/>
      <c r="G253" s="653"/>
      <c r="H253" s="653"/>
      <c r="I253" s="653"/>
      <c r="J253" s="653"/>
      <c r="K253" s="653"/>
      <c r="L253" s="653"/>
      <c r="M253" s="653"/>
      <c r="N253" s="653"/>
      <c r="O253" s="653"/>
      <c r="P253" s="653"/>
      <c r="Q253" s="653"/>
      <c r="R253" s="653"/>
      <c r="S253" s="653"/>
      <c r="T253" s="653"/>
      <c r="U253" s="653"/>
      <c r="V253" s="653"/>
      <c r="W253" s="653"/>
      <c r="X253" s="653"/>
      <c r="Y253" s="653"/>
      <c r="Z253" s="653"/>
      <c r="AA253" s="653"/>
      <c r="AB253" s="648"/>
      <c r="AC253" s="649"/>
      <c r="AD253" s="649"/>
      <c r="AE253" s="649"/>
      <c r="AF253" s="649"/>
      <c r="AG253" s="650"/>
      <c r="AH253" s="430"/>
      <c r="AI253" s="279"/>
      <c r="AJ253" s="279"/>
      <c r="AK253" s="279"/>
      <c r="AL253" s="279"/>
      <c r="AM253" s="279"/>
      <c r="AN253" s="279"/>
      <c r="AO253" s="279"/>
      <c r="AP253" s="279"/>
      <c r="AQ253" s="279"/>
      <c r="AR253" s="279"/>
      <c r="AS253" s="279"/>
      <c r="AT253" s="279"/>
      <c r="AU253" s="279"/>
      <c r="AV253" s="279"/>
      <c r="AW253" s="279"/>
      <c r="AX253" s="279"/>
      <c r="AY253" s="279"/>
      <c r="AZ253" s="279"/>
      <c r="BA253" s="279"/>
      <c r="BB253" s="279"/>
      <c r="BC253" s="279"/>
    </row>
    <row r="254" spans="1:55" s="306" customFormat="1" ht="15.75" customHeight="1">
      <c r="A254" s="304"/>
      <c r="B254" s="651"/>
      <c r="C254" s="651"/>
      <c r="D254" s="560" t="s">
        <v>254</v>
      </c>
      <c r="E254" s="560"/>
      <c r="F254" s="560"/>
      <c r="G254" s="560"/>
      <c r="H254" s="560"/>
      <c r="I254" s="560"/>
      <c r="J254" s="560"/>
      <c r="K254" s="560"/>
      <c r="L254" s="560"/>
      <c r="M254" s="560"/>
      <c r="N254" s="560"/>
      <c r="O254" s="560"/>
      <c r="P254" s="429">
        <v>772</v>
      </c>
      <c r="Q254" s="643"/>
      <c r="R254" s="643"/>
      <c r="S254" s="643"/>
      <c r="T254" s="643"/>
      <c r="U254" s="643"/>
      <c r="V254" s="429">
        <v>811</v>
      </c>
      <c r="W254" s="643"/>
      <c r="X254" s="643"/>
      <c r="Y254" s="643"/>
      <c r="Z254" s="643"/>
      <c r="AA254" s="643"/>
      <c r="AB254" s="648"/>
      <c r="AC254" s="649"/>
      <c r="AD254" s="649"/>
      <c r="AE254" s="649"/>
      <c r="AF254" s="649"/>
      <c r="AG254" s="650"/>
      <c r="AH254" s="330"/>
      <c r="AI254" s="305"/>
      <c r="AJ254" s="305"/>
      <c r="AK254" s="305"/>
      <c r="AL254" s="305"/>
      <c r="AM254" s="305"/>
      <c r="AN254" s="305"/>
      <c r="AO254" s="305"/>
      <c r="AP254" s="305"/>
      <c r="AQ254" s="305"/>
      <c r="AR254" s="305"/>
      <c r="AS254" s="305"/>
      <c r="AT254" s="305"/>
      <c r="AU254" s="305"/>
      <c r="AV254" s="305"/>
      <c r="AW254" s="305"/>
      <c r="AX254" s="305"/>
      <c r="AY254" s="305"/>
      <c r="AZ254" s="305"/>
      <c r="BA254" s="305"/>
      <c r="BB254" s="305"/>
      <c r="BC254" s="305"/>
    </row>
    <row r="255" spans="1:55" s="306" customFormat="1" ht="15.75" customHeight="1">
      <c r="A255" s="304"/>
      <c r="B255" s="651"/>
      <c r="C255" s="651"/>
      <c r="D255" s="560" t="s">
        <v>255</v>
      </c>
      <c r="E255" s="560"/>
      <c r="F255" s="560"/>
      <c r="G255" s="560"/>
      <c r="H255" s="560"/>
      <c r="I255" s="560"/>
      <c r="J255" s="560"/>
      <c r="K255" s="560"/>
      <c r="L255" s="560"/>
      <c r="M255" s="560"/>
      <c r="N255" s="560"/>
      <c r="O255" s="560"/>
      <c r="P255" s="429">
        <v>873</v>
      </c>
      <c r="Q255" s="643"/>
      <c r="R255" s="643"/>
      <c r="S255" s="643"/>
      <c r="T255" s="643"/>
      <c r="U255" s="643"/>
      <c r="V255" s="429">
        <v>1002</v>
      </c>
      <c r="W255" s="643"/>
      <c r="X255" s="643"/>
      <c r="Y255" s="643"/>
      <c r="Z255" s="643"/>
      <c r="AA255" s="643"/>
      <c r="AB255" s="648"/>
      <c r="AC255" s="649"/>
      <c r="AD255" s="649"/>
      <c r="AE255" s="649"/>
      <c r="AF255" s="649"/>
      <c r="AG255" s="650"/>
      <c r="AH255" s="330"/>
      <c r="AI255" s="305"/>
      <c r="AJ255" s="305"/>
      <c r="AK255" s="305"/>
      <c r="AL255" s="305"/>
      <c r="AM255" s="305"/>
      <c r="AN255" s="305"/>
      <c r="AO255" s="305"/>
      <c r="AP255" s="305"/>
      <c r="AQ255" s="305"/>
      <c r="AR255" s="305"/>
      <c r="AS255" s="305"/>
      <c r="AT255" s="305"/>
      <c r="AU255" s="305"/>
      <c r="AV255" s="305"/>
      <c r="AW255" s="305"/>
      <c r="AX255" s="305"/>
      <c r="AY255" s="305"/>
      <c r="AZ255" s="305"/>
      <c r="BA255" s="305"/>
      <c r="BB255" s="305"/>
      <c r="BC255" s="305"/>
    </row>
    <row r="256" spans="1:55" s="306" customFormat="1" ht="15.75" customHeight="1">
      <c r="A256" s="304"/>
      <c r="B256" s="651"/>
      <c r="C256" s="651"/>
      <c r="D256" s="560" t="s">
        <v>256</v>
      </c>
      <c r="E256" s="560"/>
      <c r="F256" s="560"/>
      <c r="G256" s="560"/>
      <c r="H256" s="560"/>
      <c r="I256" s="560"/>
      <c r="J256" s="560"/>
      <c r="K256" s="560"/>
      <c r="L256" s="560"/>
      <c r="M256" s="560"/>
      <c r="N256" s="560"/>
      <c r="O256" s="560"/>
      <c r="P256" s="429">
        <v>1120</v>
      </c>
      <c r="Q256" s="643"/>
      <c r="R256" s="643"/>
      <c r="S256" s="643"/>
      <c r="T256" s="643"/>
      <c r="U256" s="643"/>
      <c r="V256" s="429">
        <v>1121</v>
      </c>
      <c r="W256" s="643"/>
      <c r="X256" s="643"/>
      <c r="Y256" s="643"/>
      <c r="Z256" s="643"/>
      <c r="AA256" s="643"/>
      <c r="AB256" s="648"/>
      <c r="AC256" s="649"/>
      <c r="AD256" s="649"/>
      <c r="AE256" s="649"/>
      <c r="AF256" s="649"/>
      <c r="AG256" s="650"/>
      <c r="AH256" s="330"/>
      <c r="AI256" s="305"/>
      <c r="AJ256" s="305"/>
      <c r="AK256" s="305"/>
      <c r="AL256" s="305"/>
      <c r="AM256" s="305"/>
      <c r="AN256" s="305"/>
      <c r="AO256" s="305"/>
      <c r="AP256" s="305"/>
      <c r="AQ256" s="305"/>
      <c r="AR256" s="305"/>
      <c r="AS256" s="305"/>
      <c r="AT256" s="305"/>
      <c r="AU256" s="305"/>
      <c r="AV256" s="305"/>
      <c r="AW256" s="305"/>
      <c r="AX256" s="305"/>
      <c r="AY256" s="305"/>
      <c r="AZ256" s="305"/>
      <c r="BA256" s="305"/>
      <c r="BB256" s="305"/>
      <c r="BC256" s="305"/>
    </row>
    <row r="257" spans="1:55" s="306" customFormat="1" ht="15.75" customHeight="1">
      <c r="A257" s="304"/>
      <c r="B257" s="651"/>
      <c r="C257" s="651"/>
      <c r="D257" s="560" t="s">
        <v>257</v>
      </c>
      <c r="E257" s="560"/>
      <c r="F257" s="560"/>
      <c r="G257" s="560"/>
      <c r="H257" s="560"/>
      <c r="I257" s="560"/>
      <c r="J257" s="560"/>
      <c r="K257" s="560"/>
      <c r="L257" s="560"/>
      <c r="M257" s="560"/>
      <c r="N257" s="560"/>
      <c r="O257" s="560"/>
      <c r="P257" s="429">
        <v>1122</v>
      </c>
      <c r="Q257" s="643"/>
      <c r="R257" s="643"/>
      <c r="S257" s="643"/>
      <c r="T257" s="643"/>
      <c r="U257" s="643"/>
      <c r="V257" s="429">
        <v>1124</v>
      </c>
      <c r="W257" s="643"/>
      <c r="X257" s="643"/>
      <c r="Y257" s="643"/>
      <c r="Z257" s="643"/>
      <c r="AA257" s="643"/>
      <c r="AB257" s="648"/>
      <c r="AC257" s="649"/>
      <c r="AD257" s="649"/>
      <c r="AE257" s="649"/>
      <c r="AF257" s="649"/>
      <c r="AG257" s="650"/>
      <c r="AH257" s="330"/>
      <c r="AI257" s="305"/>
      <c r="AJ257" s="305"/>
      <c r="AK257" s="305"/>
      <c r="AL257" s="305"/>
      <c r="AM257" s="305"/>
      <c r="AN257" s="305"/>
      <c r="AO257" s="305"/>
      <c r="AP257" s="305"/>
      <c r="AQ257" s="305"/>
      <c r="AR257" s="305"/>
      <c r="AS257" s="305"/>
      <c r="AT257" s="305"/>
      <c r="AU257" s="305"/>
      <c r="AV257" s="305"/>
      <c r="AW257" s="305"/>
      <c r="AX257" s="305"/>
      <c r="AY257" s="305"/>
      <c r="AZ257" s="305"/>
      <c r="BA257" s="305"/>
      <c r="BB257" s="305"/>
      <c r="BC257" s="305"/>
    </row>
    <row r="258" spans="1:55" s="306" customFormat="1" ht="15.75" customHeight="1">
      <c r="A258" s="304"/>
      <c r="B258" s="651"/>
      <c r="C258" s="651"/>
      <c r="D258" s="560" t="s">
        <v>258</v>
      </c>
      <c r="E258" s="560"/>
      <c r="F258" s="560"/>
      <c r="G258" s="560"/>
      <c r="H258" s="560"/>
      <c r="I258" s="560"/>
      <c r="J258" s="560"/>
      <c r="K258" s="560"/>
      <c r="L258" s="560"/>
      <c r="M258" s="560"/>
      <c r="N258" s="560"/>
      <c r="O258" s="560"/>
      <c r="P258" s="429">
        <v>1258</v>
      </c>
      <c r="Q258" s="654"/>
      <c r="R258" s="654"/>
      <c r="S258" s="654"/>
      <c r="T258" s="654"/>
      <c r="U258" s="654"/>
      <c r="V258" s="429">
        <v>1259</v>
      </c>
      <c r="W258" s="654"/>
      <c r="X258" s="654"/>
      <c r="Y258" s="654"/>
      <c r="Z258" s="654"/>
      <c r="AA258" s="654"/>
      <c r="AB258" s="648"/>
      <c r="AC258" s="649"/>
      <c r="AD258" s="649"/>
      <c r="AE258" s="649"/>
      <c r="AF258" s="649"/>
      <c r="AG258" s="650"/>
      <c r="AH258" s="330"/>
      <c r="AI258" s="305"/>
      <c r="AJ258" s="305"/>
      <c r="AK258" s="305"/>
      <c r="AL258" s="305"/>
      <c r="AM258" s="305"/>
      <c r="AN258" s="305"/>
      <c r="AO258" s="305"/>
      <c r="AP258" s="305"/>
      <c r="AQ258" s="305"/>
      <c r="AR258" s="305"/>
      <c r="AS258" s="305"/>
      <c r="AT258" s="305"/>
      <c r="AU258" s="305"/>
      <c r="AV258" s="305"/>
      <c r="AW258" s="305"/>
      <c r="AX258" s="305"/>
      <c r="AY258" s="305"/>
      <c r="AZ258" s="305"/>
      <c r="BA258" s="305"/>
      <c r="BB258" s="305"/>
      <c r="BC258" s="305"/>
    </row>
    <row r="259" spans="1:55" s="306" customFormat="1" ht="15.75" customHeight="1">
      <c r="A259" s="304"/>
      <c r="B259" s="651"/>
      <c r="C259" s="651"/>
      <c r="D259" s="560" t="s">
        <v>617</v>
      </c>
      <c r="E259" s="560"/>
      <c r="F259" s="560"/>
      <c r="G259" s="560"/>
      <c r="H259" s="560"/>
      <c r="I259" s="560"/>
      <c r="J259" s="560"/>
      <c r="K259" s="560"/>
      <c r="L259" s="560"/>
      <c r="M259" s="560"/>
      <c r="N259" s="560"/>
      <c r="O259" s="560"/>
      <c r="P259" s="429">
        <v>1775</v>
      </c>
      <c r="Q259" s="643"/>
      <c r="R259" s="643"/>
      <c r="S259" s="643"/>
      <c r="T259" s="643"/>
      <c r="U259" s="643"/>
      <c r="V259" s="656"/>
      <c r="W259" s="656"/>
      <c r="X259" s="656"/>
      <c r="Y259" s="656"/>
      <c r="Z259" s="656"/>
      <c r="AA259" s="656"/>
      <c r="AB259" s="648"/>
      <c r="AC259" s="649"/>
      <c r="AD259" s="649"/>
      <c r="AE259" s="649"/>
      <c r="AF259" s="649"/>
      <c r="AG259" s="650"/>
      <c r="AH259" s="330"/>
      <c r="AI259" s="305"/>
      <c r="AJ259" s="305"/>
      <c r="AK259" s="305"/>
      <c r="AL259" s="305"/>
      <c r="AM259" s="305"/>
      <c r="AN259" s="305"/>
      <c r="AO259" s="305"/>
      <c r="AP259" s="305"/>
      <c r="AQ259" s="305"/>
      <c r="AR259" s="305"/>
      <c r="AS259" s="305"/>
      <c r="AT259" s="305"/>
      <c r="AU259" s="305"/>
      <c r="AV259" s="305"/>
      <c r="AW259" s="305"/>
      <c r="AX259" s="305"/>
      <c r="AY259" s="305"/>
      <c r="AZ259" s="305"/>
      <c r="BA259" s="305"/>
      <c r="BB259" s="305"/>
      <c r="BC259" s="305"/>
    </row>
    <row r="260" spans="1:55" s="306" customFormat="1" ht="15.75" customHeight="1">
      <c r="A260" s="304"/>
      <c r="B260" s="560" t="s">
        <v>259</v>
      </c>
      <c r="C260" s="560"/>
      <c r="D260" s="560"/>
      <c r="E260" s="560"/>
      <c r="F260" s="560"/>
      <c r="G260" s="560"/>
      <c r="H260" s="560"/>
      <c r="I260" s="560"/>
      <c r="J260" s="560"/>
      <c r="K260" s="560"/>
      <c r="L260" s="560"/>
      <c r="M260" s="560"/>
      <c r="N260" s="560"/>
      <c r="O260" s="560"/>
      <c r="P260" s="583" t="s">
        <v>260</v>
      </c>
      <c r="Q260" s="583"/>
      <c r="R260" s="583"/>
      <c r="S260" s="583"/>
      <c r="T260" s="583"/>
      <c r="U260" s="583"/>
      <c r="V260" s="583" t="s">
        <v>261</v>
      </c>
      <c r="W260" s="583"/>
      <c r="X260" s="583"/>
      <c r="Y260" s="583"/>
      <c r="Z260" s="583"/>
      <c r="AA260" s="583"/>
      <c r="AB260" s="583" t="s">
        <v>180</v>
      </c>
      <c r="AC260" s="583"/>
      <c r="AD260" s="583"/>
      <c r="AE260" s="583"/>
      <c r="AF260" s="583"/>
      <c r="AG260" s="583"/>
      <c r="AH260" s="427"/>
      <c r="AI260" s="305"/>
      <c r="AJ260" s="305"/>
      <c r="AK260" s="305"/>
      <c r="AL260" s="305"/>
      <c r="AM260" s="305"/>
      <c r="AN260" s="305"/>
      <c r="AO260" s="305"/>
      <c r="AP260" s="305"/>
      <c r="AQ260" s="305"/>
      <c r="AR260" s="305"/>
      <c r="AS260" s="305"/>
      <c r="AT260" s="305"/>
      <c r="AU260" s="305"/>
      <c r="AV260" s="305"/>
      <c r="AW260" s="305"/>
      <c r="AX260" s="305"/>
      <c r="AY260" s="305"/>
      <c r="AZ260" s="305"/>
      <c r="BA260" s="305"/>
      <c r="BB260" s="305"/>
      <c r="BC260" s="305"/>
    </row>
    <row r="261" spans="1:55" s="306" customFormat="1" ht="15.75" customHeight="1">
      <c r="A261" s="304"/>
      <c r="B261" s="560"/>
      <c r="C261" s="560"/>
      <c r="D261" s="560"/>
      <c r="E261" s="560"/>
      <c r="F261" s="560"/>
      <c r="G261" s="560"/>
      <c r="H261" s="560"/>
      <c r="I261" s="560"/>
      <c r="J261" s="560"/>
      <c r="K261" s="560"/>
      <c r="L261" s="560"/>
      <c r="M261" s="560"/>
      <c r="N261" s="560"/>
      <c r="O261" s="560"/>
      <c r="P261" s="429">
        <v>999</v>
      </c>
      <c r="Q261" s="643"/>
      <c r="R261" s="643"/>
      <c r="S261" s="643"/>
      <c r="T261" s="643"/>
      <c r="U261" s="643"/>
      <c r="V261" s="429">
        <v>998</v>
      </c>
      <c r="W261" s="643"/>
      <c r="X261" s="643"/>
      <c r="Y261" s="643"/>
      <c r="Z261" s="643"/>
      <c r="AA261" s="643"/>
      <c r="AB261" s="429">
        <v>953</v>
      </c>
      <c r="AC261" s="643"/>
      <c r="AD261" s="643"/>
      <c r="AE261" s="643"/>
      <c r="AF261" s="643"/>
      <c r="AG261" s="643"/>
      <c r="AH261" s="427"/>
      <c r="AI261" s="305"/>
      <c r="AJ261" s="305"/>
      <c r="AK261" s="305"/>
      <c r="AL261" s="305"/>
      <c r="AM261" s="305"/>
      <c r="AN261" s="305"/>
      <c r="AO261" s="305"/>
      <c r="AP261" s="305"/>
      <c r="AQ261" s="305"/>
      <c r="AR261" s="305"/>
      <c r="AS261" s="305"/>
      <c r="AT261" s="305"/>
      <c r="AU261" s="305"/>
      <c r="AV261" s="305"/>
      <c r="AW261" s="305"/>
      <c r="AX261" s="305"/>
      <c r="AY261" s="305"/>
      <c r="AZ261" s="305"/>
      <c r="BA261" s="305"/>
      <c r="BB261" s="305"/>
      <c r="BC261" s="305"/>
    </row>
    <row r="262" spans="1:55" s="44" customFormat="1">
      <c r="A262" s="277"/>
      <c r="B262" s="279"/>
      <c r="C262" s="279"/>
      <c r="D262" s="279"/>
      <c r="E262" s="279"/>
      <c r="F262" s="279"/>
      <c r="G262" s="279"/>
      <c r="H262" s="279"/>
      <c r="I262" s="279"/>
      <c r="J262" s="279"/>
      <c r="K262" s="279"/>
      <c r="L262" s="279"/>
      <c r="M262" s="279"/>
      <c r="N262" s="279"/>
      <c r="O262" s="279"/>
      <c r="P262" s="279"/>
      <c r="Q262" s="279"/>
      <c r="R262" s="279"/>
      <c r="S262" s="279"/>
      <c r="T262" s="279"/>
      <c r="U262" s="279"/>
      <c r="V262" s="279"/>
      <c r="W262" s="279"/>
      <c r="X262" s="279"/>
      <c r="Y262" s="279"/>
      <c r="Z262" s="279"/>
      <c r="AA262" s="279"/>
      <c r="AB262" s="279"/>
      <c r="AC262" s="279"/>
      <c r="AD262" s="279"/>
      <c r="AE262" s="279"/>
      <c r="AF262" s="279"/>
      <c r="AG262" s="279"/>
      <c r="AH262" s="279"/>
      <c r="AI262" s="279"/>
      <c r="AJ262" s="279"/>
      <c r="AK262" s="279"/>
      <c r="AL262" s="279"/>
      <c r="AM262" s="279"/>
      <c r="AN262" s="279"/>
      <c r="AO262" s="279"/>
      <c r="AP262" s="279"/>
      <c r="AQ262" s="279"/>
      <c r="AR262" s="279"/>
      <c r="AS262" s="279"/>
      <c r="AT262" s="279"/>
      <c r="AU262" s="279"/>
      <c r="AV262" s="279"/>
      <c r="AW262" s="279"/>
      <c r="AX262" s="279"/>
      <c r="AY262" s="279"/>
      <c r="AZ262" s="279"/>
      <c r="BA262" s="279"/>
      <c r="BB262" s="279"/>
      <c r="BC262" s="279"/>
    </row>
    <row r="263" spans="1:55" s="44" customFormat="1">
      <c r="A263" s="277"/>
      <c r="B263" s="606" t="s">
        <v>262</v>
      </c>
      <c r="C263" s="606"/>
      <c r="D263" s="606"/>
      <c r="E263" s="606"/>
      <c r="F263" s="606"/>
      <c r="G263" s="606"/>
      <c r="H263" s="606"/>
      <c r="I263" s="606"/>
      <c r="J263" s="606"/>
      <c r="K263" s="606"/>
      <c r="L263" s="606"/>
      <c r="M263" s="606"/>
      <c r="N263" s="606"/>
      <c r="O263" s="279"/>
      <c r="P263" s="279"/>
      <c r="Q263" s="279"/>
      <c r="R263" s="279"/>
      <c r="S263" s="279"/>
      <c r="T263" s="279"/>
      <c r="U263" s="279"/>
      <c r="V263" s="279"/>
      <c r="W263" s="279"/>
      <c r="X263" s="279"/>
      <c r="Y263" s="279"/>
      <c r="Z263" s="279"/>
      <c r="AA263" s="279"/>
      <c r="AB263" s="279"/>
      <c r="AC263" s="279"/>
      <c r="AD263" s="279"/>
      <c r="AE263" s="279"/>
      <c r="AF263" s="279"/>
      <c r="AG263" s="279"/>
      <c r="AH263" s="279"/>
      <c r="AI263" s="279"/>
      <c r="AJ263" s="279"/>
      <c r="AK263" s="279"/>
      <c r="AL263" s="279"/>
      <c r="AM263" s="279"/>
      <c r="AN263" s="279"/>
      <c r="AO263" s="279"/>
      <c r="AP263" s="279"/>
      <c r="AQ263" s="279"/>
      <c r="AR263" s="279"/>
      <c r="AS263" s="279"/>
      <c r="AT263" s="279"/>
      <c r="AU263" s="279"/>
      <c r="AV263" s="279"/>
      <c r="AW263" s="279"/>
      <c r="AX263" s="279"/>
      <c r="AY263" s="279"/>
      <c r="AZ263" s="279"/>
      <c r="BA263" s="279"/>
      <c r="BB263" s="279"/>
      <c r="BC263" s="279"/>
    </row>
    <row r="264" spans="1:55" s="44" customFormat="1">
      <c r="A264" s="277"/>
      <c r="B264" s="606"/>
      <c r="C264" s="606"/>
      <c r="D264" s="606"/>
      <c r="E264" s="606"/>
      <c r="F264" s="606"/>
      <c r="G264" s="606"/>
      <c r="H264" s="606"/>
      <c r="I264" s="606"/>
      <c r="J264" s="606"/>
      <c r="K264" s="606"/>
      <c r="L264" s="606"/>
      <c r="M264" s="606"/>
      <c r="N264" s="606"/>
      <c r="O264" s="279"/>
      <c r="P264" s="279"/>
      <c r="Q264" s="279"/>
      <c r="R264" s="279"/>
      <c r="S264" s="279"/>
      <c r="T264" s="279"/>
      <c r="U264" s="279"/>
      <c r="V264" s="279"/>
      <c r="W264" s="279"/>
      <c r="X264" s="279"/>
      <c r="Y264" s="279"/>
      <c r="Z264" s="279"/>
      <c r="AA264" s="279"/>
      <c r="AB264" s="279"/>
      <c r="AC264" s="279"/>
      <c r="AD264" s="279"/>
      <c r="AE264" s="279"/>
      <c r="AF264" s="279"/>
      <c r="AG264" s="279"/>
      <c r="AH264" s="279"/>
      <c r="AI264" s="279"/>
      <c r="AJ264" s="279"/>
      <c r="AK264" s="279"/>
      <c r="AL264" s="279"/>
      <c r="AM264" s="279"/>
      <c r="AN264" s="279"/>
      <c r="AO264" s="279"/>
      <c r="AP264" s="279"/>
      <c r="AQ264" s="279"/>
      <c r="AR264" s="279"/>
      <c r="AS264" s="279"/>
      <c r="AT264" s="279"/>
      <c r="AU264" s="279"/>
      <c r="AV264" s="279"/>
      <c r="AW264" s="279"/>
      <c r="AX264" s="279"/>
      <c r="AY264" s="279"/>
      <c r="AZ264" s="279"/>
      <c r="BA264" s="279"/>
      <c r="BB264" s="279"/>
      <c r="BC264" s="279"/>
    </row>
    <row r="265" spans="1:55" s="44" customFormat="1" ht="14.25" customHeight="1">
      <c r="A265" s="277"/>
      <c r="B265" s="625" t="s">
        <v>263</v>
      </c>
      <c r="C265" s="625"/>
      <c r="D265" s="625"/>
      <c r="E265" s="625"/>
      <c r="F265" s="625"/>
      <c r="G265" s="625"/>
      <c r="H265" s="324">
        <v>1160</v>
      </c>
      <c r="I265" s="643"/>
      <c r="J265" s="643"/>
      <c r="K265" s="643"/>
      <c r="L265" s="643"/>
      <c r="M265" s="643"/>
      <c r="N265" s="331" t="s">
        <v>9</v>
      </c>
      <c r="O265" s="279"/>
      <c r="P265" s="279"/>
      <c r="Q265" s="279"/>
      <c r="R265" s="279"/>
      <c r="S265" s="279"/>
      <c r="T265" s="279"/>
      <c r="U265" s="279"/>
      <c r="V265" s="279"/>
      <c r="W265" s="279"/>
      <c r="X265" s="279"/>
      <c r="Y265" s="279"/>
      <c r="Z265" s="279"/>
      <c r="AA265" s="279"/>
      <c r="AB265" s="279"/>
      <c r="AC265" s="279"/>
      <c r="AD265" s="279"/>
      <c r="AE265" s="279"/>
      <c r="AF265" s="279"/>
      <c r="AG265" s="279"/>
      <c r="AH265" s="279"/>
      <c r="AI265" s="279"/>
      <c r="AJ265" s="279"/>
      <c r="AK265" s="279"/>
      <c r="AL265" s="279"/>
      <c r="AM265" s="279"/>
      <c r="AN265" s="279"/>
      <c r="AO265" s="279"/>
      <c r="AP265" s="279"/>
      <c r="AQ265" s="279"/>
      <c r="AR265" s="279"/>
      <c r="AS265" s="279"/>
      <c r="AT265" s="279"/>
      <c r="AU265" s="279"/>
      <c r="AV265" s="279"/>
      <c r="AW265" s="279"/>
      <c r="AX265" s="279"/>
      <c r="AY265" s="279"/>
      <c r="AZ265" s="279"/>
      <c r="BA265" s="279"/>
      <c r="BB265" s="279"/>
      <c r="BC265" s="279"/>
    </row>
    <row r="266" spans="1:55" s="44" customFormat="1" ht="14.25" customHeight="1">
      <c r="A266" s="277"/>
      <c r="B266" s="625" t="s">
        <v>264</v>
      </c>
      <c r="C266" s="625"/>
      <c r="D266" s="625"/>
      <c r="E266" s="625"/>
      <c r="F266" s="625"/>
      <c r="G266" s="625"/>
      <c r="H266" s="324">
        <v>1161</v>
      </c>
      <c r="I266" s="643"/>
      <c r="J266" s="643"/>
      <c r="K266" s="643"/>
      <c r="L266" s="643"/>
      <c r="M266" s="643"/>
      <c r="N266" s="331" t="s">
        <v>26</v>
      </c>
      <c r="O266" s="279"/>
      <c r="P266" s="279"/>
      <c r="Q266" s="279"/>
      <c r="R266" s="279"/>
      <c r="S266" s="279"/>
      <c r="T266" s="279"/>
      <c r="U266" s="279"/>
      <c r="V266" s="279"/>
      <c r="W266" s="279"/>
      <c r="X266" s="279"/>
      <c r="Y266" s="279"/>
      <c r="Z266" s="279"/>
      <c r="AA266" s="279"/>
      <c r="AB266" s="279"/>
      <c r="AC266" s="279"/>
      <c r="AD266" s="279"/>
      <c r="AE266" s="279"/>
      <c r="AF266" s="279"/>
      <c r="AG266" s="279"/>
      <c r="AH266" s="279"/>
      <c r="AI266" s="279"/>
      <c r="AJ266" s="279"/>
      <c r="AK266" s="279"/>
      <c r="AL266" s="279"/>
      <c r="AM266" s="279"/>
      <c r="AN266" s="279"/>
      <c r="AO266" s="279"/>
      <c r="AP266" s="279"/>
      <c r="AQ266" s="279"/>
      <c r="AR266" s="279"/>
      <c r="AS266" s="279"/>
      <c r="AT266" s="279"/>
      <c r="AU266" s="279"/>
      <c r="AV266" s="279"/>
      <c r="AW266" s="279"/>
      <c r="AX266" s="279"/>
      <c r="AY266" s="279"/>
      <c r="AZ266" s="279"/>
      <c r="BA266" s="279"/>
      <c r="BB266" s="279"/>
      <c r="BC266" s="279"/>
    </row>
    <row r="267" spans="1:55" s="44" customFormat="1" ht="14.25" customHeight="1">
      <c r="A267" s="277"/>
      <c r="B267" s="625" t="s">
        <v>265</v>
      </c>
      <c r="C267" s="625"/>
      <c r="D267" s="625"/>
      <c r="E267" s="625"/>
      <c r="F267" s="625"/>
      <c r="G267" s="625"/>
      <c r="H267" s="324">
        <v>1162</v>
      </c>
      <c r="I267" s="643"/>
      <c r="J267" s="643"/>
      <c r="K267" s="643"/>
      <c r="L267" s="643"/>
      <c r="M267" s="643"/>
      <c r="N267" s="331" t="s">
        <v>26</v>
      </c>
      <c r="O267" s="279"/>
      <c r="P267" s="279"/>
      <c r="Q267" s="279"/>
      <c r="R267" s="279"/>
      <c r="S267" s="279"/>
      <c r="T267" s="279"/>
      <c r="U267" s="279"/>
      <c r="V267" s="279"/>
      <c r="W267" s="279"/>
      <c r="X267" s="279"/>
      <c r="Y267" s="279"/>
      <c r="Z267" s="279"/>
      <c r="AA267" s="279"/>
      <c r="AB267" s="279"/>
      <c r="AC267" s="279"/>
      <c r="AD267" s="279"/>
      <c r="AE267" s="279"/>
      <c r="AF267" s="279"/>
      <c r="AG267" s="279"/>
      <c r="AH267" s="279"/>
      <c r="AI267" s="279"/>
      <c r="AJ267" s="279"/>
      <c r="AK267" s="279"/>
      <c r="AL267" s="279"/>
      <c r="AM267" s="279"/>
      <c r="AN267" s="279"/>
      <c r="AO267" s="279"/>
      <c r="AP267" s="279"/>
      <c r="AQ267" s="279"/>
      <c r="AR267" s="279"/>
      <c r="AS267" s="279"/>
      <c r="AT267" s="279"/>
      <c r="AU267" s="279"/>
      <c r="AV267" s="279"/>
      <c r="AW267" s="279"/>
      <c r="AX267" s="279"/>
      <c r="AY267" s="279"/>
      <c r="AZ267" s="279"/>
      <c r="BA267" s="279"/>
      <c r="BB267" s="279"/>
      <c r="BC267" s="279"/>
    </row>
    <row r="268" spans="1:55" s="44" customFormat="1" ht="14.25" customHeight="1">
      <c r="A268" s="277"/>
      <c r="B268" s="625" t="s">
        <v>266</v>
      </c>
      <c r="C268" s="625"/>
      <c r="D268" s="625"/>
      <c r="E268" s="625"/>
      <c r="F268" s="625"/>
      <c r="G268" s="625"/>
      <c r="H268" s="324">
        <v>1163</v>
      </c>
      <c r="I268" s="643"/>
      <c r="J268" s="643"/>
      <c r="K268" s="643"/>
      <c r="L268" s="643"/>
      <c r="M268" s="643"/>
      <c r="N268" s="331" t="s">
        <v>26</v>
      </c>
      <c r="O268" s="279"/>
      <c r="P268" s="279"/>
      <c r="Q268" s="279"/>
      <c r="R268" s="279"/>
      <c r="S268" s="279"/>
      <c r="T268" s="279"/>
      <c r="U268" s="279"/>
      <c r="V268" s="279"/>
      <c r="W268" s="279"/>
      <c r="X268" s="279"/>
      <c r="Y268" s="279"/>
      <c r="Z268" s="279"/>
      <c r="AA268" s="279"/>
      <c r="AB268" s="279"/>
      <c r="AC268" s="279"/>
      <c r="AD268" s="279"/>
      <c r="AE268" s="279"/>
      <c r="AF268" s="279"/>
      <c r="AG268" s="279"/>
      <c r="AH268" s="279"/>
      <c r="AI268" s="279"/>
      <c r="AJ268" s="279"/>
      <c r="AK268" s="279"/>
      <c r="AL268" s="279"/>
      <c r="AM268" s="279"/>
      <c r="AN268" s="279"/>
      <c r="AO268" s="279"/>
      <c r="AP268" s="279"/>
      <c r="AQ268" s="279"/>
      <c r="AR268" s="279"/>
      <c r="AS268" s="279"/>
      <c r="AT268" s="279"/>
      <c r="AU268" s="279"/>
      <c r="AV268" s="279"/>
      <c r="AW268" s="279"/>
      <c r="AX268" s="279"/>
      <c r="AY268" s="279"/>
      <c r="AZ268" s="279"/>
      <c r="BA268" s="279"/>
      <c r="BB268" s="279"/>
      <c r="BC268" s="279"/>
    </row>
    <row r="269" spans="1:55" s="44" customFormat="1" ht="14.25" customHeight="1">
      <c r="A269" s="277"/>
      <c r="B269" s="625" t="s">
        <v>267</v>
      </c>
      <c r="C269" s="625"/>
      <c r="D269" s="625"/>
      <c r="E269" s="625"/>
      <c r="F269" s="625"/>
      <c r="G269" s="625"/>
      <c r="H269" s="324">
        <v>1164</v>
      </c>
      <c r="I269" s="643"/>
      <c r="J269" s="643"/>
      <c r="K269" s="643"/>
      <c r="L269" s="643"/>
      <c r="M269" s="643"/>
      <c r="N269" s="331" t="s">
        <v>26</v>
      </c>
      <c r="O269" s="279"/>
      <c r="P269" s="279"/>
      <c r="Q269" s="279"/>
      <c r="R269" s="279"/>
      <c r="S269" s="279"/>
      <c r="T269" s="279"/>
      <c r="U269" s="279"/>
      <c r="V269" s="279"/>
      <c r="W269" s="279"/>
      <c r="X269" s="279"/>
      <c r="Y269" s="279"/>
      <c r="Z269" s="279"/>
      <c r="AA269" s="279"/>
      <c r="AB269" s="279"/>
      <c r="AC269" s="279"/>
      <c r="AD269" s="279"/>
      <c r="AE269" s="279"/>
      <c r="AF269" s="279"/>
      <c r="AG269" s="279"/>
      <c r="AH269" s="279"/>
      <c r="AI269" s="279"/>
      <c r="AJ269" s="279"/>
      <c r="AK269" s="279"/>
      <c r="AL269" s="279"/>
      <c r="AM269" s="279"/>
      <c r="AN269" s="279"/>
      <c r="AO269" s="279"/>
      <c r="AP269" s="279"/>
      <c r="AQ269" s="279"/>
      <c r="AR269" s="279"/>
      <c r="AS269" s="279"/>
      <c r="AT269" s="279"/>
      <c r="AU269" s="279"/>
      <c r="AV269" s="279"/>
      <c r="AW269" s="279"/>
      <c r="AX269" s="279"/>
      <c r="AY269" s="279"/>
      <c r="AZ269" s="279"/>
      <c r="BA269" s="279"/>
      <c r="BB269" s="279"/>
      <c r="BC269" s="279"/>
    </row>
    <row r="270" spans="1:55" s="44" customFormat="1" ht="14.25" customHeight="1">
      <c r="A270" s="277"/>
      <c r="B270" s="625" t="s">
        <v>268</v>
      </c>
      <c r="C270" s="625"/>
      <c r="D270" s="625"/>
      <c r="E270" s="625"/>
      <c r="F270" s="625"/>
      <c r="G270" s="625"/>
      <c r="H270" s="324">
        <v>1166</v>
      </c>
      <c r="I270" s="643"/>
      <c r="J270" s="643"/>
      <c r="K270" s="643"/>
      <c r="L270" s="643"/>
      <c r="M270" s="643"/>
      <c r="N270" s="331" t="s">
        <v>9</v>
      </c>
      <c r="O270" s="279"/>
      <c r="P270" s="279"/>
      <c r="Q270" s="279"/>
      <c r="R270" s="279"/>
      <c r="S270" s="279"/>
      <c r="T270" s="279"/>
      <c r="U270" s="279"/>
      <c r="V270" s="279"/>
      <c r="W270" s="279"/>
      <c r="X270" s="279"/>
      <c r="Y270" s="279"/>
      <c r="Z270" s="279"/>
      <c r="AA270" s="279"/>
      <c r="AB270" s="279"/>
      <c r="AC270" s="279"/>
      <c r="AD270" s="279"/>
      <c r="AE270" s="279"/>
      <c r="AF270" s="279"/>
      <c r="AG270" s="279"/>
      <c r="AH270" s="279"/>
      <c r="AI270" s="279"/>
      <c r="AJ270" s="279"/>
      <c r="AK270" s="279"/>
      <c r="AL270" s="279"/>
      <c r="AM270" s="279"/>
      <c r="AN270" s="279"/>
      <c r="AO270" s="279"/>
      <c r="AP270" s="279"/>
      <c r="AQ270" s="279"/>
      <c r="AR270" s="279"/>
      <c r="AS270" s="279"/>
      <c r="AT270" s="279"/>
      <c r="AU270" s="279"/>
      <c r="AV270" s="279"/>
      <c r="AW270" s="279"/>
      <c r="AX270" s="279"/>
      <c r="AY270" s="279"/>
      <c r="AZ270" s="279"/>
      <c r="BA270" s="279"/>
      <c r="BB270" s="279"/>
      <c r="BC270" s="279"/>
    </row>
    <row r="271" spans="1:55" s="44" customFormat="1" ht="14.25" customHeight="1">
      <c r="A271" s="277"/>
      <c r="B271" s="625" t="s">
        <v>269</v>
      </c>
      <c r="C271" s="625"/>
      <c r="D271" s="625"/>
      <c r="E271" s="625"/>
      <c r="F271" s="625"/>
      <c r="G271" s="625"/>
      <c r="H271" s="324">
        <v>1167</v>
      </c>
      <c r="I271" s="643"/>
      <c r="J271" s="643"/>
      <c r="K271" s="643"/>
      <c r="L271" s="643"/>
      <c r="M271" s="643"/>
      <c r="N271" s="331" t="s">
        <v>9</v>
      </c>
      <c r="O271" s="279"/>
      <c r="P271" s="279"/>
      <c r="Q271" s="279"/>
      <c r="R271" s="279"/>
      <c r="S271" s="279"/>
      <c r="T271" s="279"/>
      <c r="U271" s="279"/>
      <c r="V271" s="279"/>
      <c r="W271" s="279"/>
      <c r="X271" s="279"/>
      <c r="Y271" s="279"/>
      <c r="Z271" s="279"/>
      <c r="AA271" s="279"/>
      <c r="AB271" s="279"/>
      <c r="AC271" s="279"/>
      <c r="AD271" s="279"/>
      <c r="AE271" s="279"/>
      <c r="AF271" s="279"/>
      <c r="AG271" s="279"/>
      <c r="AH271" s="279"/>
      <c r="AI271" s="279"/>
      <c r="AJ271" s="279"/>
      <c r="AK271" s="279"/>
      <c r="AL271" s="279"/>
      <c r="AM271" s="279"/>
      <c r="AN271" s="279"/>
      <c r="AO271" s="279"/>
      <c r="AP271" s="279"/>
      <c r="AQ271" s="279"/>
      <c r="AR271" s="279"/>
      <c r="AS271" s="279"/>
      <c r="AT271" s="279"/>
      <c r="AU271" s="279"/>
      <c r="AV271" s="279"/>
      <c r="AW271" s="279"/>
      <c r="AX271" s="279"/>
      <c r="AY271" s="279"/>
      <c r="AZ271" s="279"/>
      <c r="BA271" s="279"/>
      <c r="BB271" s="279"/>
      <c r="BC271" s="279"/>
    </row>
    <row r="272" spans="1:55" s="44" customFormat="1" ht="14.25" customHeight="1">
      <c r="A272" s="277"/>
      <c r="B272" s="625" t="s">
        <v>270</v>
      </c>
      <c r="C272" s="625"/>
      <c r="D272" s="625"/>
      <c r="E272" s="625"/>
      <c r="F272" s="625"/>
      <c r="G272" s="625"/>
      <c r="H272" s="324">
        <v>1168</v>
      </c>
      <c r="I272" s="643"/>
      <c r="J272" s="643"/>
      <c r="K272" s="643"/>
      <c r="L272" s="643"/>
      <c r="M272" s="643"/>
      <c r="N272" s="331" t="s">
        <v>27</v>
      </c>
      <c r="O272" s="279"/>
      <c r="P272" s="279"/>
      <c r="Q272" s="279"/>
      <c r="R272" s="279"/>
      <c r="S272" s="279"/>
      <c r="T272" s="279"/>
      <c r="U272" s="279"/>
      <c r="V272" s="279"/>
      <c r="W272" s="279"/>
      <c r="X272" s="279"/>
      <c r="Y272" s="279"/>
      <c r="Z272" s="279"/>
      <c r="AA272" s="279"/>
      <c r="AB272" s="279"/>
      <c r="AC272" s="279"/>
      <c r="AD272" s="279"/>
      <c r="AE272" s="279"/>
      <c r="AF272" s="279"/>
      <c r="AG272" s="279"/>
      <c r="AH272" s="279"/>
      <c r="AI272" s="279"/>
      <c r="AJ272" s="279"/>
      <c r="AK272" s="279"/>
      <c r="AL272" s="279"/>
      <c r="AM272" s="279"/>
      <c r="AN272" s="279"/>
      <c r="AO272" s="279"/>
      <c r="AP272" s="279"/>
      <c r="AQ272" s="279"/>
      <c r="AR272" s="279"/>
      <c r="AS272" s="279"/>
      <c r="AT272" s="279"/>
      <c r="AU272" s="279"/>
      <c r="AV272" s="279"/>
      <c r="AW272" s="279"/>
      <c r="AX272" s="279"/>
      <c r="AY272" s="279"/>
      <c r="AZ272" s="279"/>
      <c r="BA272" s="279"/>
      <c r="BB272" s="279"/>
      <c r="BC272" s="279"/>
    </row>
    <row r="273" spans="1:55" s="44" customFormat="1" ht="14.25" customHeight="1">
      <c r="A273" s="277"/>
      <c r="B273" s="625" t="s">
        <v>271</v>
      </c>
      <c r="C273" s="625"/>
      <c r="D273" s="625"/>
      <c r="E273" s="625"/>
      <c r="F273" s="625"/>
      <c r="G273" s="625"/>
      <c r="H273" s="324">
        <v>1169</v>
      </c>
      <c r="I273" s="643"/>
      <c r="J273" s="643"/>
      <c r="K273" s="643"/>
      <c r="L273" s="643"/>
      <c r="M273" s="643"/>
      <c r="N273" s="331" t="s">
        <v>27</v>
      </c>
      <c r="O273" s="279"/>
      <c r="P273" s="279"/>
      <c r="Q273" s="279"/>
      <c r="R273" s="279"/>
      <c r="S273" s="279"/>
      <c r="T273" s="279"/>
      <c r="U273" s="279"/>
      <c r="V273" s="279"/>
      <c r="W273" s="279"/>
      <c r="X273" s="279"/>
      <c r="Y273" s="279"/>
      <c r="Z273" s="279"/>
      <c r="AA273" s="279"/>
      <c r="AB273" s="279"/>
      <c r="AC273" s="279"/>
      <c r="AD273" s="279"/>
      <c r="AE273" s="279"/>
      <c r="AF273" s="279"/>
      <c r="AG273" s="279"/>
      <c r="AH273" s="279"/>
      <c r="AI273" s="279"/>
      <c r="AJ273" s="279"/>
      <c r="AK273" s="279"/>
      <c r="AL273" s="279"/>
      <c r="AM273" s="279"/>
      <c r="AN273" s="279"/>
      <c r="AO273" s="279"/>
      <c r="AP273" s="279"/>
      <c r="AQ273" s="279"/>
      <c r="AR273" s="279"/>
      <c r="AS273" s="279"/>
      <c r="AT273" s="279"/>
      <c r="AU273" s="279"/>
      <c r="AV273" s="279"/>
      <c r="AW273" s="279"/>
      <c r="AX273" s="279"/>
      <c r="AY273" s="279"/>
      <c r="AZ273" s="279"/>
      <c r="BA273" s="279"/>
      <c r="BB273" s="279"/>
      <c r="BC273" s="279"/>
    </row>
    <row r="274" spans="1:55" s="44" customFormat="1" ht="14.25" customHeight="1">
      <c r="A274" s="277"/>
      <c r="B274" s="625" t="s">
        <v>272</v>
      </c>
      <c r="C274" s="625"/>
      <c r="D274" s="625"/>
      <c r="E274" s="625"/>
      <c r="F274" s="625"/>
      <c r="G274" s="625"/>
      <c r="H274" s="324">
        <v>1170</v>
      </c>
      <c r="I274" s="643"/>
      <c r="J274" s="643"/>
      <c r="K274" s="643"/>
      <c r="L274" s="643"/>
      <c r="M274" s="643"/>
      <c r="N274" s="331" t="s">
        <v>27</v>
      </c>
      <c r="O274" s="279"/>
      <c r="P274" s="279"/>
      <c r="Q274" s="279"/>
      <c r="R274" s="279"/>
      <c r="S274" s="279"/>
      <c r="T274" s="279"/>
      <c r="U274" s="279"/>
      <c r="V274" s="279"/>
      <c r="W274" s="279"/>
      <c r="X274" s="279"/>
      <c r="Y274" s="279"/>
      <c r="Z274" s="279"/>
      <c r="AA274" s="279"/>
      <c r="AB274" s="279"/>
      <c r="AC274" s="279"/>
      <c r="AD274" s="279"/>
      <c r="AE274" s="279"/>
      <c r="AF274" s="279"/>
      <c r="AG274" s="279"/>
      <c r="AH274" s="279"/>
      <c r="AI274" s="279"/>
      <c r="AJ274" s="279"/>
      <c r="AK274" s="279"/>
      <c r="AL274" s="279"/>
      <c r="AM274" s="279"/>
      <c r="AN274" s="279"/>
      <c r="AO274" s="279"/>
      <c r="AP274" s="279"/>
      <c r="AQ274" s="279"/>
      <c r="AR274" s="279"/>
      <c r="AS274" s="279"/>
      <c r="AT274" s="279"/>
      <c r="AU274" s="279"/>
      <c r="AV274" s="279"/>
      <c r="AW274" s="279"/>
      <c r="AX274" s="279"/>
      <c r="AY274" s="279"/>
      <c r="AZ274" s="279"/>
      <c r="BA274" s="279"/>
      <c r="BB274" s="279"/>
      <c r="BC274" s="279"/>
    </row>
    <row r="275" spans="1:55" s="44" customFormat="1" ht="14.25" customHeight="1">
      <c r="A275" s="277"/>
      <c r="B275" s="625" t="s">
        <v>273</v>
      </c>
      <c r="C275" s="625"/>
      <c r="D275" s="625"/>
      <c r="E275" s="625"/>
      <c r="F275" s="625"/>
      <c r="G275" s="625"/>
      <c r="H275" s="324">
        <v>1171</v>
      </c>
      <c r="I275" s="643"/>
      <c r="J275" s="643"/>
      <c r="K275" s="643"/>
      <c r="L275" s="643"/>
      <c r="M275" s="643"/>
      <c r="N275" s="324" t="s">
        <v>9</v>
      </c>
      <c r="O275" s="279"/>
      <c r="P275" s="279"/>
      <c r="Q275" s="279"/>
      <c r="R275" s="279"/>
      <c r="S275" s="279"/>
      <c r="T275" s="279"/>
      <c r="U275" s="279"/>
      <c r="V275" s="279"/>
      <c r="W275" s="279"/>
      <c r="X275" s="279"/>
      <c r="Y275" s="279"/>
      <c r="Z275" s="279"/>
      <c r="AA275" s="279"/>
      <c r="AB275" s="279"/>
      <c r="AC275" s="279"/>
      <c r="AD275" s="279"/>
      <c r="AE275" s="279"/>
      <c r="AF275" s="279"/>
      <c r="AG275" s="279"/>
      <c r="AH275" s="279"/>
      <c r="AI275" s="279"/>
      <c r="AJ275" s="279"/>
      <c r="AK275" s="279"/>
      <c r="AL275" s="279"/>
      <c r="AM275" s="279"/>
      <c r="AN275" s="279"/>
      <c r="AO275" s="279"/>
      <c r="AP275" s="279"/>
      <c r="AQ275" s="279"/>
      <c r="AR275" s="279"/>
      <c r="AS275" s="279"/>
      <c r="AT275" s="279"/>
      <c r="AU275" s="279"/>
      <c r="AV275" s="279"/>
      <c r="AW275" s="279"/>
      <c r="AX275" s="279"/>
      <c r="AY275" s="279"/>
      <c r="AZ275" s="279"/>
      <c r="BA275" s="279"/>
      <c r="BB275" s="279"/>
      <c r="BC275" s="279"/>
    </row>
    <row r="276" spans="1:55" s="44" customFormat="1" ht="14.25" customHeight="1">
      <c r="A276" s="277"/>
      <c r="B276" s="625" t="s">
        <v>274</v>
      </c>
      <c r="C276" s="625"/>
      <c r="D276" s="625"/>
      <c r="E276" s="625"/>
      <c r="F276" s="625"/>
      <c r="G276" s="625"/>
      <c r="H276" s="324">
        <v>1172</v>
      </c>
      <c r="I276" s="643"/>
      <c r="J276" s="643"/>
      <c r="K276" s="643"/>
      <c r="L276" s="643"/>
      <c r="M276" s="643"/>
      <c r="N276" s="331" t="s">
        <v>26</v>
      </c>
      <c r="O276" s="279"/>
      <c r="P276" s="279"/>
      <c r="Q276" s="279"/>
      <c r="R276" s="279"/>
      <c r="S276" s="279"/>
      <c r="T276" s="279"/>
      <c r="U276" s="279"/>
      <c r="V276" s="279"/>
      <c r="W276" s="279"/>
      <c r="X276" s="279"/>
      <c r="Y276" s="279"/>
      <c r="Z276" s="279"/>
      <c r="AA276" s="279"/>
      <c r="AB276" s="279"/>
      <c r="AC276" s="279"/>
      <c r="AD276" s="279"/>
      <c r="AE276" s="279"/>
      <c r="AF276" s="279"/>
      <c r="AG276" s="279"/>
      <c r="AH276" s="279"/>
      <c r="AI276" s="279"/>
      <c r="AJ276" s="279"/>
      <c r="AK276" s="279"/>
      <c r="AL276" s="279"/>
      <c r="AM276" s="279"/>
      <c r="AN276" s="279"/>
      <c r="AO276" s="279"/>
      <c r="AP276" s="279"/>
      <c r="AQ276" s="279"/>
      <c r="AR276" s="279"/>
      <c r="AS276" s="279"/>
      <c r="AT276" s="279"/>
      <c r="AU276" s="279"/>
      <c r="AV276" s="279"/>
      <c r="AW276" s="279"/>
      <c r="AX276" s="279"/>
      <c r="AY276" s="279"/>
      <c r="AZ276" s="279"/>
      <c r="BA276" s="279"/>
      <c r="BB276" s="279"/>
      <c r="BC276" s="279"/>
    </row>
    <row r="277" spans="1:55" s="44" customFormat="1" ht="14.25" customHeight="1">
      <c r="A277" s="277"/>
      <c r="B277" s="625" t="s">
        <v>275</v>
      </c>
      <c r="C277" s="625"/>
      <c r="D277" s="625"/>
      <c r="E277" s="625"/>
      <c r="F277" s="625"/>
      <c r="G277" s="625"/>
      <c r="H277" s="324">
        <v>1173</v>
      </c>
      <c r="I277" s="643"/>
      <c r="J277" s="643"/>
      <c r="K277" s="643"/>
      <c r="L277" s="643"/>
      <c r="M277" s="643"/>
      <c r="N277" s="331" t="s">
        <v>9</v>
      </c>
      <c r="O277" s="279"/>
      <c r="P277" s="279"/>
      <c r="Q277" s="279"/>
      <c r="R277" s="279"/>
      <c r="S277" s="279"/>
      <c r="T277" s="279"/>
      <c r="U277" s="279"/>
      <c r="V277" s="279"/>
      <c r="W277" s="279"/>
      <c r="X277" s="279"/>
      <c r="Y277" s="279"/>
      <c r="Z277" s="279"/>
      <c r="AA277" s="279"/>
      <c r="AB277" s="279"/>
      <c r="AC277" s="279"/>
      <c r="AD277" s="279"/>
      <c r="AE277" s="279"/>
      <c r="AF277" s="279"/>
      <c r="AG277" s="279"/>
      <c r="AH277" s="279"/>
      <c r="AI277" s="279"/>
      <c r="AJ277" s="279"/>
      <c r="AK277" s="279"/>
      <c r="AL277" s="279"/>
      <c r="AM277" s="279"/>
      <c r="AN277" s="279"/>
      <c r="AO277" s="279"/>
      <c r="AP277" s="279"/>
      <c r="AQ277" s="279"/>
      <c r="AR277" s="279"/>
      <c r="AS277" s="279"/>
      <c r="AT277" s="279"/>
      <c r="AU277" s="279"/>
      <c r="AV277" s="279"/>
      <c r="AW277" s="279"/>
      <c r="AX277" s="279"/>
      <c r="AY277" s="279"/>
      <c r="AZ277" s="279"/>
      <c r="BA277" s="279"/>
      <c r="BB277" s="279"/>
      <c r="BC277" s="279"/>
    </row>
    <row r="278" spans="1:55" s="44" customFormat="1" ht="14.25" customHeight="1">
      <c r="A278" s="277"/>
      <c r="B278" s="625" t="s">
        <v>276</v>
      </c>
      <c r="C278" s="625"/>
      <c r="D278" s="625"/>
      <c r="E278" s="625"/>
      <c r="F278" s="625"/>
      <c r="G278" s="625"/>
      <c r="H278" s="324">
        <v>1174</v>
      </c>
      <c r="I278" s="643"/>
      <c r="J278" s="643"/>
      <c r="K278" s="643"/>
      <c r="L278" s="643"/>
      <c r="M278" s="643"/>
      <c r="N278" s="324" t="s">
        <v>27</v>
      </c>
      <c r="O278" s="279"/>
      <c r="P278" s="279"/>
      <c r="Q278" s="279"/>
      <c r="R278" s="279"/>
      <c r="S278" s="279"/>
      <c r="T278" s="279"/>
      <c r="U278" s="279"/>
      <c r="V278" s="279"/>
      <c r="W278" s="279"/>
      <c r="X278" s="279"/>
      <c r="Y278" s="279"/>
      <c r="Z278" s="279"/>
      <c r="AA278" s="279"/>
      <c r="AB278" s="279"/>
      <c r="AC278" s="279"/>
      <c r="AD278" s="279"/>
      <c r="AE278" s="279"/>
      <c r="AF278" s="279"/>
      <c r="AG278" s="279"/>
      <c r="AH278" s="279"/>
      <c r="AI278" s="279"/>
      <c r="AJ278" s="279"/>
      <c r="AK278" s="279"/>
      <c r="AL278" s="279"/>
      <c r="AM278" s="279"/>
      <c r="AN278" s="279"/>
      <c r="AO278" s="279"/>
      <c r="AP278" s="279"/>
      <c r="AQ278" s="279"/>
      <c r="AR278" s="279"/>
      <c r="AS278" s="279"/>
      <c r="AT278" s="279"/>
      <c r="AU278" s="279"/>
      <c r="AV278" s="279"/>
      <c r="AW278" s="279"/>
      <c r="AX278" s="279"/>
      <c r="AY278" s="279"/>
      <c r="AZ278" s="279"/>
      <c r="BA278" s="279"/>
      <c r="BB278" s="279"/>
      <c r="BC278" s="279"/>
    </row>
    <row r="279" spans="1:55" s="44" customFormat="1">
      <c r="A279" s="277"/>
      <c r="B279" s="279"/>
      <c r="C279" s="279"/>
      <c r="D279" s="279"/>
      <c r="E279" s="279"/>
      <c r="F279" s="279"/>
      <c r="G279" s="279"/>
      <c r="H279" s="279"/>
      <c r="I279" s="279"/>
      <c r="J279" s="279"/>
      <c r="K279" s="279"/>
      <c r="L279" s="279"/>
      <c r="M279" s="279"/>
      <c r="N279" s="279"/>
      <c r="O279" s="279"/>
      <c r="P279" s="279"/>
      <c r="Q279" s="279"/>
      <c r="R279" s="279"/>
      <c r="S279" s="279"/>
      <c r="T279" s="279"/>
      <c r="U279" s="279"/>
      <c r="V279" s="279"/>
      <c r="W279" s="279"/>
      <c r="X279" s="279"/>
      <c r="Y279" s="279"/>
      <c r="Z279" s="279"/>
      <c r="AA279" s="279"/>
      <c r="AB279" s="279"/>
      <c r="AC279" s="279"/>
      <c r="AD279" s="279"/>
      <c r="AE279" s="279"/>
      <c r="AF279" s="279"/>
      <c r="AG279" s="279"/>
      <c r="AH279" s="279"/>
      <c r="AI279" s="279"/>
      <c r="AJ279" s="279"/>
      <c r="AK279" s="279"/>
      <c r="AL279" s="279"/>
      <c r="AM279" s="279"/>
      <c r="AN279" s="279"/>
      <c r="AO279" s="279"/>
      <c r="AP279" s="279"/>
      <c r="AQ279" s="279"/>
      <c r="AR279" s="279"/>
      <c r="AS279" s="279"/>
      <c r="AT279" s="279"/>
      <c r="AU279" s="279"/>
      <c r="AV279" s="279"/>
      <c r="AW279" s="279"/>
      <c r="AX279" s="279"/>
      <c r="AY279" s="279"/>
      <c r="AZ279" s="279"/>
      <c r="BA279" s="279"/>
      <c r="BB279" s="279"/>
      <c r="BC279" s="279"/>
    </row>
    <row r="280" spans="1:55" s="44" customFormat="1">
      <c r="A280" s="277"/>
      <c r="B280" s="606" t="s">
        <v>618</v>
      </c>
      <c r="C280" s="606"/>
      <c r="D280" s="606"/>
      <c r="E280" s="606"/>
      <c r="F280" s="606"/>
      <c r="G280" s="606"/>
      <c r="H280" s="606"/>
      <c r="I280" s="606"/>
      <c r="J280" s="606"/>
      <c r="K280" s="606"/>
      <c r="L280" s="606"/>
      <c r="M280" s="606"/>
      <c r="N280" s="606"/>
      <c r="O280" s="606"/>
      <c r="P280" s="606"/>
      <c r="Q280" s="279"/>
      <c r="R280" s="279"/>
      <c r="S280" s="279"/>
      <c r="T280" s="279"/>
      <c r="U280" s="279"/>
      <c r="V280" s="279"/>
      <c r="W280" s="279"/>
      <c r="X280" s="279"/>
      <c r="Y280" s="279"/>
      <c r="Z280" s="279"/>
      <c r="AA280" s="279"/>
      <c r="AB280" s="279"/>
      <c r="AC280" s="279"/>
      <c r="AD280" s="279"/>
      <c r="AE280" s="279"/>
      <c r="AF280" s="279"/>
      <c r="AG280" s="279"/>
      <c r="AH280" s="279"/>
      <c r="AI280" s="279"/>
      <c r="AJ280" s="279"/>
      <c r="AK280" s="279"/>
      <c r="AL280" s="279"/>
      <c r="AM280" s="279"/>
      <c r="AN280" s="279"/>
      <c r="AO280" s="279"/>
      <c r="AP280" s="279"/>
      <c r="AQ280" s="279"/>
      <c r="AR280" s="279"/>
      <c r="AS280" s="279"/>
      <c r="AT280" s="279"/>
      <c r="AU280" s="279"/>
      <c r="AV280" s="279"/>
      <c r="AW280" s="279"/>
      <c r="AX280" s="279"/>
      <c r="AY280" s="279"/>
      <c r="AZ280" s="279"/>
      <c r="BA280" s="279"/>
      <c r="BB280" s="279"/>
      <c r="BC280" s="279"/>
    </row>
    <row r="281" spans="1:55" s="44" customFormat="1">
      <c r="A281" s="277"/>
      <c r="B281" s="606"/>
      <c r="C281" s="606"/>
      <c r="D281" s="606"/>
      <c r="E281" s="606"/>
      <c r="F281" s="606"/>
      <c r="G281" s="606"/>
      <c r="H281" s="606"/>
      <c r="I281" s="606"/>
      <c r="J281" s="606"/>
      <c r="K281" s="606"/>
      <c r="L281" s="606"/>
      <c r="M281" s="606"/>
      <c r="N281" s="606"/>
      <c r="O281" s="606"/>
      <c r="P281" s="606"/>
      <c r="Q281" s="279"/>
      <c r="R281" s="279"/>
      <c r="S281" s="279"/>
      <c r="T281" s="279"/>
      <c r="U281" s="279"/>
      <c r="V281" s="279"/>
      <c r="W281" s="279"/>
      <c r="X281" s="279"/>
      <c r="Y281" s="279"/>
      <c r="Z281" s="279"/>
      <c r="AA281" s="279"/>
      <c r="AB281" s="279"/>
      <c r="AC281" s="279"/>
      <c r="AD281" s="279"/>
      <c r="AE281" s="279"/>
      <c r="AF281" s="279"/>
      <c r="AG281" s="279"/>
      <c r="AH281" s="279"/>
      <c r="AI281" s="279"/>
      <c r="AJ281" s="279"/>
      <c r="AK281" s="279"/>
      <c r="AL281" s="279"/>
      <c r="AM281" s="279"/>
      <c r="AN281" s="279"/>
      <c r="AO281" s="279"/>
      <c r="AP281" s="279"/>
      <c r="AQ281" s="279"/>
      <c r="AR281" s="279"/>
      <c r="AS281" s="279"/>
      <c r="AT281" s="279"/>
      <c r="AU281" s="279"/>
      <c r="AV281" s="279"/>
      <c r="AW281" s="279"/>
      <c r="AX281" s="279"/>
      <c r="AY281" s="279"/>
      <c r="AZ281" s="279"/>
      <c r="BA281" s="279"/>
      <c r="BB281" s="279"/>
      <c r="BC281" s="279"/>
    </row>
    <row r="282" spans="1:55" s="44" customFormat="1" ht="16.5" customHeight="1">
      <c r="A282" s="277"/>
      <c r="B282" s="659" t="s">
        <v>619</v>
      </c>
      <c r="C282" s="660"/>
      <c r="D282" s="660"/>
      <c r="E282" s="660"/>
      <c r="F282" s="660"/>
      <c r="G282" s="660"/>
      <c r="H282" s="660"/>
      <c r="I282" s="661"/>
      <c r="J282" s="324">
        <v>940</v>
      </c>
      <c r="K282" s="658"/>
      <c r="L282" s="658"/>
      <c r="M282" s="658"/>
      <c r="N282" s="658"/>
      <c r="O282" s="658"/>
      <c r="P282" s="326"/>
      <c r="Q282" s="279"/>
      <c r="R282" s="279"/>
      <c r="S282" s="279"/>
      <c r="T282" s="279"/>
      <c r="U282" s="279"/>
      <c r="V282" s="279"/>
      <c r="W282" s="279"/>
      <c r="X282" s="279"/>
      <c r="Y282" s="279"/>
      <c r="Z282" s="279"/>
      <c r="AA282" s="279"/>
      <c r="AB282" s="279"/>
      <c r="AC282" s="279"/>
      <c r="AD282" s="279"/>
      <c r="AE282" s="279"/>
      <c r="AF282" s="279"/>
      <c r="AG282" s="279"/>
      <c r="AH282" s="279"/>
      <c r="AI282" s="279"/>
      <c r="AJ282" s="279"/>
      <c r="AK282" s="279"/>
      <c r="AL282" s="279"/>
      <c r="AM282" s="279"/>
      <c r="AN282" s="279"/>
      <c r="AO282" s="279"/>
      <c r="AP282" s="279"/>
      <c r="AQ282" s="279"/>
      <c r="AR282" s="279"/>
      <c r="AS282" s="279"/>
      <c r="AT282" s="279"/>
      <c r="AU282" s="279"/>
      <c r="AV282" s="279"/>
      <c r="AW282" s="279"/>
      <c r="AX282" s="279"/>
      <c r="AY282" s="279"/>
      <c r="AZ282" s="279"/>
      <c r="BA282" s="279"/>
      <c r="BB282" s="279"/>
      <c r="BC282" s="279"/>
    </row>
    <row r="283" spans="1:55" s="44" customFormat="1" ht="16.5" customHeight="1">
      <c r="A283" s="277"/>
      <c r="B283" s="625" t="s">
        <v>620</v>
      </c>
      <c r="C283" s="625"/>
      <c r="D283" s="625"/>
      <c r="E283" s="625"/>
      <c r="F283" s="625"/>
      <c r="G283" s="625"/>
      <c r="H283" s="625"/>
      <c r="I283" s="625"/>
      <c r="J283" s="324">
        <v>938</v>
      </c>
      <c r="K283" s="658"/>
      <c r="L283" s="658"/>
      <c r="M283" s="658"/>
      <c r="N283" s="658"/>
      <c r="O283" s="658"/>
      <c r="P283" s="332" t="s">
        <v>9</v>
      </c>
      <c r="Q283" s="279"/>
      <c r="R283" s="279"/>
      <c r="S283" s="279"/>
      <c r="T283" s="279"/>
      <c r="U283" s="279"/>
      <c r="V283" s="279"/>
      <c r="W283" s="279"/>
      <c r="X283" s="279"/>
      <c r="Y283" s="279"/>
      <c r="Z283" s="279"/>
      <c r="AA283" s="279"/>
      <c r="AB283" s="279"/>
      <c r="AC283" s="279"/>
      <c r="AD283" s="279"/>
      <c r="AE283" s="279"/>
      <c r="AF283" s="279"/>
      <c r="AG283" s="279"/>
      <c r="AH283" s="279"/>
      <c r="AI283" s="279"/>
      <c r="AJ283" s="279"/>
      <c r="AK283" s="279"/>
      <c r="AL283" s="279"/>
      <c r="AM283" s="279"/>
      <c r="AN283" s="279"/>
      <c r="AO283" s="279"/>
      <c r="AP283" s="279"/>
      <c r="AQ283" s="279"/>
      <c r="AR283" s="279"/>
      <c r="AS283" s="279"/>
      <c r="AT283" s="279"/>
      <c r="AU283" s="279"/>
      <c r="AV283" s="279"/>
      <c r="AW283" s="279"/>
      <c r="AX283" s="279"/>
      <c r="AY283" s="279"/>
      <c r="AZ283" s="279"/>
      <c r="BA283" s="279"/>
      <c r="BB283" s="279"/>
      <c r="BC283" s="279"/>
    </row>
    <row r="284" spans="1:55" s="44" customFormat="1" ht="16.5" customHeight="1">
      <c r="A284" s="277"/>
      <c r="B284" s="625" t="s">
        <v>621</v>
      </c>
      <c r="C284" s="625"/>
      <c r="D284" s="625"/>
      <c r="E284" s="625"/>
      <c r="F284" s="625"/>
      <c r="G284" s="625"/>
      <c r="H284" s="625"/>
      <c r="I284" s="625"/>
      <c r="J284" s="324">
        <v>949</v>
      </c>
      <c r="K284" s="658"/>
      <c r="L284" s="658"/>
      <c r="M284" s="658"/>
      <c r="N284" s="658"/>
      <c r="O284" s="658"/>
      <c r="P284" s="332" t="s">
        <v>9</v>
      </c>
      <c r="Q284" s="279"/>
      <c r="R284" s="279"/>
      <c r="S284" s="279"/>
      <c r="T284" s="279"/>
      <c r="U284" s="279"/>
      <c r="V284" s="279"/>
      <c r="W284" s="279"/>
      <c r="X284" s="279"/>
      <c r="Y284" s="279"/>
      <c r="Z284" s="279"/>
      <c r="AA284" s="279"/>
      <c r="AB284" s="279"/>
      <c r="AC284" s="279"/>
      <c r="AD284" s="279"/>
      <c r="AE284" s="279"/>
      <c r="AF284" s="279"/>
      <c r="AG284" s="279"/>
      <c r="AH284" s="279"/>
      <c r="AI284" s="279"/>
      <c r="AJ284" s="279"/>
      <c r="AK284" s="279"/>
      <c r="AL284" s="279"/>
      <c r="AM284" s="279"/>
      <c r="AN284" s="279"/>
      <c r="AO284" s="279"/>
      <c r="AP284" s="279"/>
      <c r="AQ284" s="279"/>
      <c r="AR284" s="279"/>
      <c r="AS284" s="279"/>
      <c r="AT284" s="279"/>
      <c r="AU284" s="279"/>
      <c r="AV284" s="279"/>
      <c r="AW284" s="279"/>
      <c r="AX284" s="279"/>
      <c r="AY284" s="279"/>
      <c r="AZ284" s="279"/>
      <c r="BA284" s="279"/>
      <c r="BB284" s="279"/>
      <c r="BC284" s="279"/>
    </row>
    <row r="285" spans="1:55" s="44" customFormat="1" ht="16.5" customHeight="1">
      <c r="A285" s="277"/>
      <c r="B285" s="625" t="s">
        <v>622</v>
      </c>
      <c r="C285" s="625"/>
      <c r="D285" s="625"/>
      <c r="E285" s="625"/>
      <c r="F285" s="625"/>
      <c r="G285" s="625"/>
      <c r="H285" s="625"/>
      <c r="I285" s="625"/>
      <c r="J285" s="324">
        <v>1158</v>
      </c>
      <c r="K285" s="643"/>
      <c r="L285" s="643"/>
      <c r="M285" s="643"/>
      <c r="N285" s="643"/>
      <c r="O285" s="643"/>
      <c r="P285" s="324" t="s">
        <v>9</v>
      </c>
      <c r="Q285" s="279"/>
      <c r="R285" s="279"/>
      <c r="S285" s="279"/>
      <c r="T285" s="279"/>
      <c r="U285" s="279"/>
      <c r="V285" s="279"/>
      <c r="W285" s="279"/>
      <c r="X285" s="279"/>
      <c r="Y285" s="279"/>
      <c r="Z285" s="279"/>
      <c r="AA285" s="279"/>
      <c r="AB285" s="279"/>
      <c r="AC285" s="279"/>
      <c r="AD285" s="279"/>
      <c r="AE285" s="279"/>
      <c r="AF285" s="279"/>
      <c r="AG285" s="279"/>
      <c r="AH285" s="279"/>
      <c r="AI285" s="279"/>
      <c r="AJ285" s="279"/>
      <c r="AK285" s="279"/>
      <c r="AL285" s="279"/>
      <c r="AM285" s="279"/>
      <c r="AN285" s="279"/>
      <c r="AO285" s="279"/>
      <c r="AP285" s="279"/>
      <c r="AQ285" s="279"/>
      <c r="AR285" s="279"/>
      <c r="AS285" s="279"/>
      <c r="AT285" s="279"/>
      <c r="AU285" s="279"/>
      <c r="AV285" s="279"/>
      <c r="AW285" s="279"/>
      <c r="AX285" s="279"/>
      <c r="AY285" s="279"/>
      <c r="AZ285" s="279"/>
      <c r="BA285" s="279"/>
      <c r="BB285" s="279"/>
      <c r="BC285" s="279"/>
    </row>
    <row r="286" spans="1:55" s="44" customFormat="1" ht="16.5" customHeight="1">
      <c r="A286" s="277"/>
      <c r="B286" s="625" t="s">
        <v>623</v>
      </c>
      <c r="C286" s="625"/>
      <c r="D286" s="625"/>
      <c r="E286" s="625"/>
      <c r="F286" s="625"/>
      <c r="G286" s="625"/>
      <c r="H286" s="625"/>
      <c r="I286" s="625"/>
      <c r="J286" s="324">
        <v>950</v>
      </c>
      <c r="K286" s="658"/>
      <c r="L286" s="658"/>
      <c r="M286" s="658"/>
      <c r="N286" s="658"/>
      <c r="O286" s="658"/>
      <c r="P286" s="332" t="s">
        <v>26</v>
      </c>
      <c r="Q286" s="279"/>
      <c r="R286" s="279"/>
      <c r="S286" s="279"/>
      <c r="T286" s="279"/>
      <c r="U286" s="279"/>
      <c r="V286" s="279"/>
      <c r="W286" s="279"/>
      <c r="X286" s="279"/>
      <c r="Y286" s="279"/>
      <c r="Z286" s="279"/>
      <c r="AA286" s="279"/>
      <c r="AB286" s="279"/>
      <c r="AC286" s="279"/>
      <c r="AD286" s="279"/>
      <c r="AE286" s="279"/>
      <c r="AF286" s="279"/>
      <c r="AG286" s="279"/>
      <c r="AH286" s="279"/>
      <c r="AI286" s="279"/>
      <c r="AJ286" s="279"/>
      <c r="AK286" s="279"/>
      <c r="AL286" s="279"/>
      <c r="AM286" s="279"/>
      <c r="AN286" s="279"/>
      <c r="AO286" s="279"/>
      <c r="AP286" s="279"/>
      <c r="AQ286" s="279"/>
      <c r="AR286" s="279"/>
      <c r="AS286" s="279"/>
      <c r="AT286" s="279"/>
      <c r="AU286" s="279"/>
      <c r="AV286" s="279"/>
      <c r="AW286" s="279"/>
      <c r="AX286" s="279"/>
      <c r="AY286" s="279"/>
      <c r="AZ286" s="279"/>
      <c r="BA286" s="279"/>
      <c r="BB286" s="279"/>
      <c r="BC286" s="279"/>
    </row>
    <row r="287" spans="1:55" s="44" customFormat="1" ht="16.5" customHeight="1">
      <c r="A287" s="277"/>
      <c r="B287" s="625" t="s">
        <v>624</v>
      </c>
      <c r="C287" s="625"/>
      <c r="D287" s="625"/>
      <c r="E287" s="625"/>
      <c r="F287" s="625"/>
      <c r="G287" s="625"/>
      <c r="H287" s="625"/>
      <c r="I287" s="625"/>
      <c r="J287" s="324">
        <v>1066</v>
      </c>
      <c r="K287" s="658"/>
      <c r="L287" s="658"/>
      <c r="M287" s="658"/>
      <c r="N287" s="658"/>
      <c r="O287" s="658"/>
      <c r="P287" s="332" t="s">
        <v>27</v>
      </c>
      <c r="Q287" s="279"/>
      <c r="R287" s="279"/>
      <c r="S287" s="279"/>
      <c r="T287" s="279"/>
      <c r="U287" s="279"/>
      <c r="V287" s="279"/>
      <c r="W287" s="279"/>
      <c r="X287" s="279"/>
      <c r="Y287" s="279"/>
      <c r="Z287" s="279"/>
      <c r="AA287" s="279"/>
      <c r="AB287" s="279"/>
      <c r="AC287" s="279"/>
      <c r="AD287" s="279"/>
      <c r="AE287" s="279"/>
      <c r="AF287" s="279"/>
      <c r="AG287" s="279"/>
      <c r="AH287" s="279"/>
      <c r="AI287" s="279"/>
      <c r="AJ287" s="279"/>
      <c r="AK287" s="279"/>
      <c r="AL287" s="279"/>
      <c r="AM287" s="279"/>
      <c r="AN287" s="279"/>
      <c r="AO287" s="279"/>
      <c r="AP287" s="279"/>
      <c r="AQ287" s="279"/>
      <c r="AR287" s="279"/>
      <c r="AS287" s="279"/>
      <c r="AT287" s="279"/>
      <c r="AU287" s="279"/>
      <c r="AV287" s="279"/>
      <c r="AW287" s="279"/>
      <c r="AX287" s="279"/>
      <c r="AY287" s="279"/>
      <c r="AZ287" s="279"/>
      <c r="BA287" s="279"/>
      <c r="BB287" s="279"/>
      <c r="BC287" s="279"/>
    </row>
    <row r="288" spans="1:55" s="44" customFormat="1">
      <c r="A288" s="277"/>
      <c r="B288" s="279"/>
      <c r="C288" s="279"/>
      <c r="D288" s="279"/>
      <c r="E288" s="279"/>
      <c r="F288" s="279"/>
      <c r="G288" s="279"/>
      <c r="H288" s="279"/>
      <c r="I288" s="279"/>
      <c r="J288" s="279"/>
      <c r="K288" s="279"/>
      <c r="L288" s="279"/>
      <c r="M288" s="279"/>
      <c r="N288" s="279"/>
      <c r="O288" s="279"/>
      <c r="P288" s="279"/>
      <c r="Q288" s="279"/>
      <c r="R288" s="279"/>
      <c r="S288" s="279"/>
      <c r="T288" s="279"/>
      <c r="U288" s="279"/>
      <c r="V288" s="279"/>
      <c r="W288" s="279"/>
      <c r="X288" s="279"/>
      <c r="Y288" s="279"/>
      <c r="Z288" s="279"/>
      <c r="AA288" s="279"/>
      <c r="AB288" s="279"/>
      <c r="AC288" s="279"/>
      <c r="AD288" s="279"/>
      <c r="AE288" s="279"/>
      <c r="AF288" s="279"/>
      <c r="AG288" s="279"/>
      <c r="AH288" s="279"/>
      <c r="AI288" s="279"/>
      <c r="AJ288" s="279"/>
      <c r="AK288" s="279"/>
      <c r="AL288" s="279"/>
      <c r="AM288" s="279"/>
      <c r="AN288" s="279"/>
      <c r="AO288" s="279"/>
      <c r="AP288" s="279"/>
      <c r="AQ288" s="279"/>
      <c r="AR288" s="279"/>
      <c r="AS288" s="279"/>
      <c r="AT288" s="279"/>
      <c r="AU288" s="279"/>
      <c r="AV288" s="279"/>
      <c r="AW288" s="279"/>
      <c r="AX288" s="279"/>
      <c r="AY288" s="279"/>
      <c r="AZ288" s="279"/>
      <c r="BA288" s="279"/>
      <c r="BB288" s="279"/>
      <c r="BC288" s="279"/>
    </row>
    <row r="289" spans="1:55" s="44" customFormat="1">
      <c r="A289" s="277"/>
      <c r="B289" s="606" t="s">
        <v>625</v>
      </c>
      <c r="C289" s="606"/>
      <c r="D289" s="606"/>
      <c r="E289" s="606"/>
      <c r="F289" s="606"/>
      <c r="G289" s="606"/>
      <c r="H289" s="606"/>
      <c r="I289" s="606"/>
      <c r="J289" s="606"/>
      <c r="K289" s="606"/>
      <c r="L289" s="606"/>
      <c r="M289" s="606"/>
      <c r="N289" s="606"/>
      <c r="O289" s="279"/>
      <c r="P289" s="279"/>
      <c r="Q289" s="279"/>
      <c r="R289" s="279"/>
      <c r="S289" s="279"/>
      <c r="T289" s="279"/>
      <c r="U289" s="279"/>
      <c r="V289" s="279"/>
      <c r="W289" s="279"/>
      <c r="X289" s="279"/>
      <c r="Y289" s="279"/>
      <c r="Z289" s="279"/>
      <c r="AA289" s="279"/>
      <c r="AB289" s="279"/>
      <c r="AC289" s="279"/>
      <c r="AD289" s="279"/>
      <c r="AE289" s="279"/>
      <c r="AF289" s="279"/>
      <c r="AG289" s="279"/>
      <c r="AH289" s="279"/>
      <c r="AI289" s="279"/>
      <c r="AJ289" s="279"/>
      <c r="AK289" s="279"/>
      <c r="AL289" s="279"/>
      <c r="AM289" s="279"/>
      <c r="AN289" s="279"/>
      <c r="AO289" s="279"/>
      <c r="AP289" s="279"/>
      <c r="AQ289" s="279"/>
      <c r="AR289" s="279"/>
      <c r="AS289" s="279"/>
      <c r="AT289" s="279"/>
      <c r="AU289" s="279"/>
      <c r="AV289" s="279"/>
      <c r="AW289" s="279"/>
      <c r="AX289" s="279"/>
      <c r="AY289" s="279"/>
      <c r="AZ289" s="279"/>
      <c r="BA289" s="279"/>
      <c r="BB289" s="279"/>
      <c r="BC289" s="279"/>
    </row>
    <row r="290" spans="1:55" s="44" customFormat="1">
      <c r="A290" s="277"/>
      <c r="B290" s="606"/>
      <c r="C290" s="606"/>
      <c r="D290" s="606"/>
      <c r="E290" s="606"/>
      <c r="F290" s="606"/>
      <c r="G290" s="606"/>
      <c r="H290" s="606"/>
      <c r="I290" s="606"/>
      <c r="J290" s="606"/>
      <c r="K290" s="606"/>
      <c r="L290" s="606"/>
      <c r="M290" s="606"/>
      <c r="N290" s="606"/>
      <c r="O290" s="279"/>
      <c r="P290" s="279"/>
      <c r="Q290" s="279"/>
      <c r="R290" s="279"/>
      <c r="S290" s="279"/>
      <c r="T290" s="279"/>
      <c r="U290" s="279"/>
      <c r="V290" s="279"/>
      <c r="W290" s="279"/>
      <c r="X290" s="279"/>
      <c r="Y290" s="279"/>
      <c r="Z290" s="279"/>
      <c r="AA290" s="279"/>
      <c r="AB290" s="279"/>
      <c r="AC290" s="279"/>
      <c r="AD290" s="279"/>
      <c r="AE290" s="279"/>
      <c r="AF290" s="279"/>
      <c r="AG290" s="279"/>
      <c r="AH290" s="279"/>
      <c r="AI290" s="279"/>
      <c r="AJ290" s="279"/>
      <c r="AK290" s="279"/>
      <c r="AL290" s="279"/>
      <c r="AM290" s="279"/>
      <c r="AN290" s="279"/>
      <c r="AO290" s="279"/>
      <c r="AP290" s="279"/>
      <c r="AQ290" s="279"/>
      <c r="AR290" s="279"/>
      <c r="AS290" s="279"/>
      <c r="AT290" s="279"/>
      <c r="AU290" s="279"/>
      <c r="AV290" s="279"/>
      <c r="AW290" s="279"/>
      <c r="AX290" s="279"/>
      <c r="AY290" s="279"/>
      <c r="AZ290" s="279"/>
      <c r="BA290" s="279"/>
      <c r="BB290" s="279"/>
      <c r="BC290" s="279"/>
    </row>
    <row r="291" spans="1:55" s="44" customFormat="1" ht="17.25" customHeight="1">
      <c r="A291" s="277"/>
      <c r="B291" s="625" t="s">
        <v>626</v>
      </c>
      <c r="C291" s="625"/>
      <c r="D291" s="625"/>
      <c r="E291" s="625"/>
      <c r="F291" s="625"/>
      <c r="G291" s="625"/>
      <c r="H291" s="333">
        <v>884</v>
      </c>
      <c r="I291" s="657"/>
      <c r="J291" s="657"/>
      <c r="K291" s="657"/>
      <c r="L291" s="657"/>
      <c r="M291" s="657"/>
      <c r="N291" s="326"/>
      <c r="O291" s="279"/>
      <c r="P291" s="279"/>
      <c r="Q291" s="279"/>
      <c r="R291" s="279"/>
      <c r="S291" s="279"/>
      <c r="T291" s="279"/>
      <c r="U291" s="279"/>
      <c r="V291" s="279"/>
      <c r="W291" s="279"/>
      <c r="X291" s="279"/>
      <c r="Y291" s="279"/>
      <c r="Z291" s="279"/>
      <c r="AA291" s="279"/>
      <c r="AB291" s="279"/>
      <c r="AC291" s="279"/>
      <c r="AD291" s="279"/>
      <c r="AE291" s="279"/>
      <c r="AF291" s="279"/>
      <c r="AG291" s="279"/>
      <c r="AH291" s="279"/>
      <c r="AI291" s="279"/>
      <c r="AJ291" s="279"/>
      <c r="AK291" s="279"/>
      <c r="AL291" s="279"/>
      <c r="AM291" s="279"/>
      <c r="AN291" s="279"/>
      <c r="AO291" s="279"/>
      <c r="AP291" s="279"/>
      <c r="AQ291" s="279"/>
      <c r="AR291" s="279"/>
      <c r="AS291" s="279"/>
      <c r="AT291" s="279"/>
      <c r="AU291" s="279"/>
      <c r="AV291" s="279"/>
      <c r="AW291" s="279"/>
      <c r="AX291" s="279"/>
      <c r="AY291" s="279"/>
      <c r="AZ291" s="279"/>
      <c r="BA291" s="279"/>
      <c r="BB291" s="279"/>
      <c r="BC291" s="279"/>
    </row>
    <row r="292" spans="1:55" s="44" customFormat="1" ht="17.25" customHeight="1">
      <c r="A292" s="277"/>
      <c r="B292" s="625" t="s">
        <v>627</v>
      </c>
      <c r="C292" s="625"/>
      <c r="D292" s="625"/>
      <c r="E292" s="625"/>
      <c r="F292" s="625"/>
      <c r="G292" s="625"/>
      <c r="H292" s="333">
        <v>885</v>
      </c>
      <c r="I292" s="657"/>
      <c r="J292" s="657"/>
      <c r="K292" s="657"/>
      <c r="L292" s="657"/>
      <c r="M292" s="657"/>
      <c r="N292" s="326"/>
      <c r="O292" s="279"/>
      <c r="P292" s="279"/>
      <c r="Q292" s="279"/>
      <c r="R292" s="279"/>
      <c r="S292" s="279"/>
      <c r="T292" s="279"/>
      <c r="U292" s="279"/>
      <c r="V292" s="279"/>
      <c r="W292" s="279"/>
      <c r="X292" s="279"/>
      <c r="Y292" s="279"/>
      <c r="Z292" s="279"/>
      <c r="AA292" s="279"/>
      <c r="AB292" s="279"/>
      <c r="AC292" s="279"/>
      <c r="AD292" s="279"/>
      <c r="AE292" s="279"/>
      <c r="AF292" s="279"/>
      <c r="AG292" s="279"/>
      <c r="AH292" s="279"/>
      <c r="AI292" s="279"/>
      <c r="AJ292" s="279"/>
      <c r="AK292" s="279"/>
      <c r="AL292" s="279"/>
      <c r="AM292" s="279"/>
      <c r="AN292" s="279"/>
      <c r="AO292" s="279"/>
      <c r="AP292" s="279"/>
      <c r="AQ292" s="279"/>
      <c r="AR292" s="279"/>
      <c r="AS292" s="279"/>
      <c r="AT292" s="279"/>
      <c r="AU292" s="279"/>
      <c r="AV292" s="279"/>
      <c r="AW292" s="279"/>
      <c r="AX292" s="279"/>
      <c r="AY292" s="279"/>
      <c r="AZ292" s="279"/>
      <c r="BA292" s="279"/>
      <c r="BB292" s="279"/>
      <c r="BC292" s="279"/>
    </row>
    <row r="293" spans="1:55" s="44" customFormat="1" ht="17.25" customHeight="1">
      <c r="A293" s="277"/>
      <c r="B293" s="625" t="s">
        <v>628</v>
      </c>
      <c r="C293" s="625"/>
      <c r="D293" s="625"/>
      <c r="E293" s="625"/>
      <c r="F293" s="625"/>
      <c r="G293" s="625"/>
      <c r="H293" s="333">
        <v>886</v>
      </c>
      <c r="I293" s="657"/>
      <c r="J293" s="657"/>
      <c r="K293" s="657"/>
      <c r="L293" s="657"/>
      <c r="M293" s="657"/>
      <c r="N293" s="326"/>
      <c r="O293" s="279"/>
      <c r="P293" s="279"/>
      <c r="Q293" s="279"/>
      <c r="R293" s="279"/>
      <c r="S293" s="279"/>
      <c r="T293" s="279"/>
      <c r="U293" s="279"/>
      <c r="V293" s="279"/>
      <c r="W293" s="279"/>
      <c r="X293" s="279"/>
      <c r="Y293" s="279"/>
      <c r="Z293" s="279"/>
      <c r="AA293" s="279"/>
      <c r="AB293" s="279"/>
      <c r="AC293" s="279"/>
      <c r="AD293" s="279"/>
      <c r="AE293" s="279"/>
      <c r="AF293" s="279"/>
      <c r="AG293" s="279"/>
      <c r="AH293" s="279"/>
      <c r="AI293" s="279"/>
      <c r="AJ293" s="279"/>
      <c r="AK293" s="279"/>
      <c r="AL293" s="279"/>
      <c r="AM293" s="279"/>
      <c r="AN293" s="279"/>
      <c r="AO293" s="279"/>
      <c r="AP293" s="279"/>
      <c r="AQ293" s="279"/>
      <c r="AR293" s="279"/>
      <c r="AS293" s="279"/>
      <c r="AT293" s="279"/>
      <c r="AU293" s="279"/>
      <c r="AV293" s="279"/>
      <c r="AW293" s="279"/>
      <c r="AX293" s="279"/>
      <c r="AY293" s="279"/>
      <c r="AZ293" s="279"/>
      <c r="BA293" s="279"/>
      <c r="BB293" s="279"/>
      <c r="BC293" s="279"/>
    </row>
    <row r="294" spans="1:55" s="44" customFormat="1" ht="17.25" customHeight="1">
      <c r="A294" s="277"/>
      <c r="B294" s="625" t="s">
        <v>629</v>
      </c>
      <c r="C294" s="625"/>
      <c r="D294" s="625"/>
      <c r="E294" s="625"/>
      <c r="F294" s="625"/>
      <c r="G294" s="625"/>
      <c r="H294" s="333">
        <v>985</v>
      </c>
      <c r="I294" s="657"/>
      <c r="J294" s="657"/>
      <c r="K294" s="657"/>
      <c r="L294" s="657"/>
      <c r="M294" s="657"/>
      <c r="N294" s="326"/>
      <c r="O294" s="279"/>
      <c r="P294" s="279"/>
      <c r="Q294" s="279"/>
      <c r="R294" s="279"/>
      <c r="S294" s="279"/>
      <c r="T294" s="279"/>
      <c r="U294" s="279"/>
      <c r="V294" s="279"/>
      <c r="W294" s="279"/>
      <c r="X294" s="279"/>
      <c r="Y294" s="279"/>
      <c r="Z294" s="279"/>
      <c r="AA294" s="279"/>
      <c r="AB294" s="279"/>
      <c r="AC294" s="279"/>
      <c r="AD294" s="279"/>
      <c r="AE294" s="279"/>
      <c r="AF294" s="279"/>
      <c r="AG294" s="279"/>
      <c r="AH294" s="279"/>
      <c r="AI294" s="279"/>
      <c r="AJ294" s="279"/>
      <c r="AK294" s="279"/>
      <c r="AL294" s="279"/>
      <c r="AM294" s="279"/>
      <c r="AN294" s="279"/>
      <c r="AO294" s="279"/>
      <c r="AP294" s="279"/>
      <c r="AQ294" s="279"/>
      <c r="AR294" s="279"/>
      <c r="AS294" s="279"/>
      <c r="AT294" s="279"/>
      <c r="AU294" s="279"/>
      <c r="AV294" s="279"/>
      <c r="AW294" s="279"/>
      <c r="AX294" s="279"/>
      <c r="AY294" s="279"/>
      <c r="AZ294" s="279"/>
      <c r="BA294" s="279"/>
      <c r="BB294" s="279"/>
      <c r="BC294" s="279"/>
    </row>
    <row r="295" spans="1:55" s="44" customFormat="1" ht="17.25" customHeight="1">
      <c r="A295" s="277"/>
      <c r="B295" s="625" t="s">
        <v>630</v>
      </c>
      <c r="C295" s="625"/>
      <c r="D295" s="625"/>
      <c r="E295" s="625"/>
      <c r="F295" s="625"/>
      <c r="G295" s="625"/>
      <c r="H295" s="333">
        <v>887</v>
      </c>
      <c r="I295" s="657"/>
      <c r="J295" s="657"/>
      <c r="K295" s="657"/>
      <c r="L295" s="657"/>
      <c r="M295" s="657"/>
      <c r="N295" s="326"/>
      <c r="O295" s="279"/>
      <c r="P295" s="279"/>
      <c r="Q295" s="279"/>
      <c r="R295" s="279"/>
      <c r="S295" s="279"/>
      <c r="T295" s="279"/>
      <c r="U295" s="279"/>
      <c r="V295" s="279"/>
      <c r="W295" s="279"/>
      <c r="X295" s="279"/>
      <c r="Y295" s="279"/>
      <c r="Z295" s="279"/>
      <c r="AA295" s="279"/>
      <c r="AB295" s="279"/>
      <c r="AC295" s="279"/>
      <c r="AD295" s="279"/>
      <c r="AE295" s="279"/>
      <c r="AF295" s="279"/>
      <c r="AG295" s="279"/>
      <c r="AH295" s="279"/>
      <c r="AI295" s="279"/>
      <c r="AJ295" s="279"/>
      <c r="AK295" s="279"/>
      <c r="AL295" s="279"/>
      <c r="AM295" s="279"/>
      <c r="AN295" s="279"/>
      <c r="AO295" s="279"/>
      <c r="AP295" s="279"/>
      <c r="AQ295" s="279"/>
      <c r="AR295" s="279"/>
      <c r="AS295" s="279"/>
      <c r="AT295" s="279"/>
      <c r="AU295" s="279"/>
      <c r="AV295" s="279"/>
      <c r="AW295" s="279"/>
      <c r="AX295" s="279"/>
      <c r="AY295" s="279"/>
      <c r="AZ295" s="279"/>
      <c r="BA295" s="279"/>
      <c r="BB295" s="279"/>
      <c r="BC295" s="279"/>
    </row>
    <row r="296" spans="1:55" s="44" customFormat="1">
      <c r="A296" s="277"/>
      <c r="B296" s="279"/>
      <c r="C296" s="279"/>
      <c r="D296" s="279"/>
      <c r="E296" s="279"/>
      <c r="F296" s="279"/>
      <c r="G296" s="279"/>
      <c r="H296" s="279"/>
      <c r="I296" s="279"/>
      <c r="J296" s="279"/>
      <c r="K296" s="279"/>
      <c r="L296" s="279"/>
      <c r="M296" s="279"/>
      <c r="N296" s="279"/>
      <c r="O296" s="279"/>
      <c r="P296" s="279"/>
      <c r="Q296" s="279"/>
      <c r="R296" s="279"/>
      <c r="S296" s="279"/>
      <c r="T296" s="279"/>
      <c r="U296" s="279"/>
      <c r="V296" s="279"/>
      <c r="W296" s="279"/>
      <c r="X296" s="279"/>
      <c r="Y296" s="279"/>
      <c r="Z296" s="279"/>
      <c r="AA296" s="279"/>
      <c r="AB296" s="279"/>
      <c r="AC296" s="279"/>
      <c r="AD296" s="279"/>
      <c r="AE296" s="279"/>
      <c r="AF296" s="279"/>
      <c r="AG296" s="279"/>
      <c r="AH296" s="279"/>
      <c r="AI296" s="279"/>
      <c r="AJ296" s="279"/>
      <c r="AK296" s="279"/>
      <c r="AL296" s="279"/>
      <c r="AM296" s="279"/>
      <c r="AN296" s="279"/>
      <c r="AO296" s="279"/>
      <c r="AP296" s="279"/>
      <c r="AQ296" s="279"/>
      <c r="AR296" s="279"/>
      <c r="AS296" s="279"/>
      <c r="AT296" s="279"/>
      <c r="AU296" s="279"/>
      <c r="AV296" s="279"/>
      <c r="AW296" s="279"/>
      <c r="AX296" s="279"/>
      <c r="AY296" s="279"/>
      <c r="AZ296" s="279"/>
      <c r="BA296" s="279"/>
      <c r="BB296" s="279"/>
      <c r="BC296" s="279"/>
    </row>
    <row r="297" spans="1:55" s="44" customFormat="1">
      <c r="A297" s="277"/>
      <c r="B297" s="604" t="s">
        <v>631</v>
      </c>
      <c r="C297" s="604"/>
      <c r="D297" s="604"/>
      <c r="E297" s="604"/>
      <c r="F297" s="604"/>
      <c r="G297" s="604"/>
      <c r="H297" s="604"/>
      <c r="I297" s="604"/>
      <c r="J297" s="604"/>
      <c r="K297" s="604"/>
      <c r="L297" s="604"/>
      <c r="M297" s="604"/>
      <c r="N297" s="604"/>
      <c r="O297" s="604"/>
      <c r="P297" s="604"/>
      <c r="Q297" s="604"/>
      <c r="R297" s="279"/>
      <c r="S297" s="279"/>
      <c r="T297" s="279"/>
      <c r="U297" s="279"/>
      <c r="V297" s="279"/>
      <c r="W297" s="279"/>
      <c r="X297" s="279"/>
      <c r="Y297" s="279"/>
      <c r="Z297" s="279"/>
      <c r="AA297" s="279"/>
      <c r="AB297" s="279"/>
      <c r="AC297" s="279"/>
      <c r="AD297" s="279"/>
      <c r="AE297" s="279"/>
      <c r="AF297" s="279"/>
      <c r="AG297" s="279"/>
      <c r="AH297" s="279"/>
      <c r="AI297" s="279"/>
      <c r="AJ297" s="279"/>
      <c r="AK297" s="279"/>
      <c r="AL297" s="279"/>
      <c r="AM297" s="279"/>
      <c r="AN297" s="279"/>
      <c r="AO297" s="279"/>
      <c r="AP297" s="279"/>
      <c r="AQ297" s="279"/>
      <c r="AR297" s="279"/>
      <c r="AS297" s="279"/>
      <c r="AT297" s="279"/>
      <c r="AU297" s="279"/>
      <c r="AV297" s="279"/>
      <c r="AW297" s="279"/>
      <c r="AX297" s="279"/>
      <c r="AY297" s="279"/>
      <c r="AZ297" s="279"/>
      <c r="BA297" s="279"/>
      <c r="BB297" s="279"/>
      <c r="BC297" s="279"/>
    </row>
    <row r="298" spans="1:55" s="44" customFormat="1">
      <c r="A298" s="277"/>
      <c r="B298" s="604"/>
      <c r="C298" s="604"/>
      <c r="D298" s="604"/>
      <c r="E298" s="604"/>
      <c r="F298" s="604"/>
      <c r="G298" s="604"/>
      <c r="H298" s="604"/>
      <c r="I298" s="604"/>
      <c r="J298" s="604"/>
      <c r="K298" s="604"/>
      <c r="L298" s="604"/>
      <c r="M298" s="604"/>
      <c r="N298" s="604"/>
      <c r="O298" s="604"/>
      <c r="P298" s="604"/>
      <c r="Q298" s="604"/>
      <c r="R298" s="279"/>
      <c r="S298" s="279"/>
      <c r="T298" s="279"/>
      <c r="U298" s="279"/>
      <c r="V298" s="279"/>
      <c r="W298" s="279"/>
      <c r="X298" s="279"/>
      <c r="Y298" s="279"/>
      <c r="Z298" s="279"/>
      <c r="AA298" s="279"/>
      <c r="AB298" s="279"/>
      <c r="AC298" s="279"/>
      <c r="AD298" s="279"/>
      <c r="AE298" s="279"/>
      <c r="AF298" s="279"/>
      <c r="AG298" s="279"/>
      <c r="AH298" s="279"/>
      <c r="AI298" s="279"/>
      <c r="AJ298" s="279"/>
      <c r="AK298" s="279"/>
      <c r="AL298" s="279"/>
      <c r="AM298" s="279"/>
      <c r="AN298" s="279"/>
      <c r="AO298" s="279"/>
      <c r="AP298" s="279"/>
      <c r="AQ298" s="279"/>
      <c r="AR298" s="279"/>
      <c r="AS298" s="279"/>
      <c r="AT298" s="279"/>
      <c r="AU298" s="279"/>
      <c r="AV298" s="279"/>
      <c r="AW298" s="279"/>
      <c r="AX298" s="279"/>
      <c r="AY298" s="279"/>
      <c r="AZ298" s="279"/>
      <c r="BA298" s="279"/>
      <c r="BB298" s="279"/>
      <c r="BC298" s="279"/>
    </row>
    <row r="299" spans="1:55" s="44" customFormat="1">
      <c r="A299" s="277"/>
      <c r="B299" s="663" t="s">
        <v>632</v>
      </c>
      <c r="C299" s="659" t="s">
        <v>633</v>
      </c>
      <c r="D299" s="660"/>
      <c r="E299" s="660"/>
      <c r="F299" s="660"/>
      <c r="G299" s="660"/>
      <c r="H299" s="660"/>
      <c r="I299" s="660"/>
      <c r="J299" s="661"/>
      <c r="K299" s="324">
        <v>1657</v>
      </c>
      <c r="L299" s="662"/>
      <c r="M299" s="662"/>
      <c r="N299" s="662"/>
      <c r="O299" s="662"/>
      <c r="P299" s="662"/>
      <c r="Q299" s="331" t="s">
        <v>9</v>
      </c>
      <c r="R299" s="279"/>
      <c r="S299" s="279"/>
      <c r="T299" s="279"/>
      <c r="U299" s="279"/>
      <c r="V299" s="279"/>
      <c r="W299" s="279"/>
      <c r="X299" s="279"/>
      <c r="Y299" s="279"/>
      <c r="Z299" s="279"/>
      <c r="AA299" s="279"/>
      <c r="AB299" s="279"/>
      <c r="AC299" s="279"/>
      <c r="AD299" s="279"/>
      <c r="AE299" s="279"/>
      <c r="AF299" s="279"/>
      <c r="AG299" s="279"/>
      <c r="AH299" s="279"/>
      <c r="AI299" s="279"/>
      <c r="AJ299" s="279"/>
      <c r="AK299" s="279"/>
      <c r="AL299" s="279"/>
      <c r="AM299" s="279"/>
      <c r="AN299" s="279"/>
      <c r="AO299" s="279"/>
      <c r="AP299" s="279"/>
      <c r="AQ299" s="279"/>
      <c r="AR299" s="279"/>
      <c r="AS299" s="279"/>
      <c r="AT299" s="279"/>
      <c r="AU299" s="279"/>
      <c r="AV299" s="279"/>
      <c r="AW299" s="279"/>
      <c r="AX299" s="279"/>
      <c r="AY299" s="279"/>
      <c r="AZ299" s="279"/>
      <c r="BA299" s="279"/>
      <c r="BB299" s="279"/>
      <c r="BC299" s="279"/>
    </row>
    <row r="300" spans="1:55" s="44" customFormat="1">
      <c r="A300" s="277"/>
      <c r="B300" s="663"/>
      <c r="C300" s="659" t="s">
        <v>634</v>
      </c>
      <c r="D300" s="660"/>
      <c r="E300" s="660"/>
      <c r="F300" s="660"/>
      <c r="G300" s="660"/>
      <c r="H300" s="660"/>
      <c r="I300" s="660"/>
      <c r="J300" s="661"/>
      <c r="K300" s="324">
        <v>1658</v>
      </c>
      <c r="L300" s="662"/>
      <c r="M300" s="662"/>
      <c r="N300" s="662"/>
      <c r="O300" s="662"/>
      <c r="P300" s="662"/>
      <c r="Q300" s="334" t="s">
        <v>9</v>
      </c>
      <c r="R300" s="279"/>
      <c r="S300" s="279"/>
      <c r="T300" s="279"/>
      <c r="U300" s="279"/>
      <c r="V300" s="279"/>
      <c r="W300" s="279"/>
      <c r="X300" s="279"/>
      <c r="Y300" s="279"/>
      <c r="Z300" s="279"/>
      <c r="AA300" s="279"/>
      <c r="AB300" s="279"/>
      <c r="AC300" s="279"/>
      <c r="AD300" s="279"/>
      <c r="AE300" s="279"/>
      <c r="AF300" s="279"/>
      <c r="AG300" s="279"/>
      <c r="AH300" s="279"/>
      <c r="AI300" s="279"/>
      <c r="AJ300" s="279"/>
      <c r="AK300" s="279"/>
      <c r="AL300" s="279"/>
      <c r="AM300" s="279"/>
      <c r="AN300" s="279"/>
      <c r="AO300" s="279"/>
      <c r="AP300" s="279"/>
      <c r="AQ300" s="279"/>
      <c r="AR300" s="279"/>
      <c r="AS300" s="279"/>
      <c r="AT300" s="279"/>
      <c r="AU300" s="279"/>
      <c r="AV300" s="279"/>
      <c r="AW300" s="279"/>
      <c r="AX300" s="279"/>
      <c r="AY300" s="279"/>
      <c r="AZ300" s="279"/>
      <c r="BA300" s="279"/>
      <c r="BB300" s="279"/>
      <c r="BC300" s="279"/>
    </row>
    <row r="301" spans="1:55" s="44" customFormat="1">
      <c r="A301" s="277"/>
      <c r="B301" s="663"/>
      <c r="C301" s="659" t="s">
        <v>635</v>
      </c>
      <c r="D301" s="660"/>
      <c r="E301" s="660"/>
      <c r="F301" s="660"/>
      <c r="G301" s="660"/>
      <c r="H301" s="660"/>
      <c r="I301" s="660"/>
      <c r="J301" s="661"/>
      <c r="K301" s="324">
        <v>1659</v>
      </c>
      <c r="L301" s="662"/>
      <c r="M301" s="662"/>
      <c r="N301" s="662"/>
      <c r="O301" s="662"/>
      <c r="P301" s="662"/>
      <c r="Q301" s="334" t="s">
        <v>9</v>
      </c>
      <c r="R301" s="279"/>
      <c r="S301" s="279"/>
      <c r="T301" s="279"/>
      <c r="U301" s="279"/>
      <c r="V301" s="279"/>
      <c r="W301" s="279"/>
      <c r="X301" s="279"/>
      <c r="Y301" s="279"/>
      <c r="Z301" s="279"/>
      <c r="AA301" s="279"/>
      <c r="AB301" s="279"/>
      <c r="AC301" s="279"/>
      <c r="AD301" s="279"/>
      <c r="AE301" s="279"/>
      <c r="AF301" s="279"/>
      <c r="AG301" s="279"/>
      <c r="AH301" s="279"/>
      <c r="AI301" s="279"/>
      <c r="AJ301" s="279"/>
      <c r="AK301" s="279"/>
      <c r="AL301" s="279"/>
      <c r="AM301" s="279"/>
      <c r="AN301" s="279"/>
      <c r="AO301" s="279"/>
      <c r="AP301" s="279"/>
      <c r="AQ301" s="279"/>
      <c r="AR301" s="279"/>
      <c r="AS301" s="279"/>
      <c r="AT301" s="279"/>
      <c r="AU301" s="279"/>
      <c r="AV301" s="279"/>
      <c r="AW301" s="279"/>
      <c r="AX301" s="279"/>
      <c r="AY301" s="279"/>
      <c r="AZ301" s="279"/>
      <c r="BA301" s="279"/>
      <c r="BB301" s="279"/>
      <c r="BC301" s="279"/>
    </row>
    <row r="302" spans="1:55" s="44" customFormat="1">
      <c r="A302" s="277"/>
      <c r="B302" s="663"/>
      <c r="C302" s="659" t="s">
        <v>277</v>
      </c>
      <c r="D302" s="660"/>
      <c r="E302" s="660"/>
      <c r="F302" s="660"/>
      <c r="G302" s="660"/>
      <c r="H302" s="660"/>
      <c r="I302" s="660"/>
      <c r="J302" s="661"/>
      <c r="K302" s="324">
        <v>1660</v>
      </c>
      <c r="L302" s="662"/>
      <c r="M302" s="662"/>
      <c r="N302" s="662"/>
      <c r="O302" s="662"/>
      <c r="P302" s="662"/>
      <c r="Q302" s="334" t="s">
        <v>9</v>
      </c>
      <c r="R302" s="279"/>
      <c r="S302" s="279"/>
      <c r="T302" s="279"/>
      <c r="U302" s="279"/>
      <c r="V302" s="279"/>
      <c r="W302" s="279"/>
      <c r="X302" s="279"/>
      <c r="Y302" s="279"/>
      <c r="Z302" s="279"/>
      <c r="AA302" s="279"/>
      <c r="AB302" s="279"/>
      <c r="AC302" s="279"/>
      <c r="AD302" s="279"/>
      <c r="AE302" s="279"/>
      <c r="AF302" s="279"/>
      <c r="AG302" s="279"/>
      <c r="AH302" s="279"/>
      <c r="AI302" s="279"/>
      <c r="AJ302" s="279"/>
      <c r="AK302" s="279"/>
      <c r="AL302" s="279"/>
      <c r="AM302" s="279"/>
      <c r="AN302" s="279"/>
      <c r="AO302" s="279"/>
      <c r="AP302" s="279"/>
      <c r="AQ302" s="279"/>
      <c r="AR302" s="279"/>
      <c r="AS302" s="279"/>
      <c r="AT302" s="279"/>
      <c r="AU302" s="279"/>
      <c r="AV302" s="279"/>
      <c r="AW302" s="279"/>
      <c r="AX302" s="279"/>
      <c r="AY302" s="279"/>
      <c r="AZ302" s="279"/>
      <c r="BA302" s="279"/>
      <c r="BB302" s="279"/>
      <c r="BC302" s="279"/>
    </row>
    <row r="303" spans="1:55" s="44" customFormat="1">
      <c r="A303" s="277"/>
      <c r="B303" s="663"/>
      <c r="C303" s="659" t="s">
        <v>636</v>
      </c>
      <c r="D303" s="660"/>
      <c r="E303" s="660"/>
      <c r="F303" s="660"/>
      <c r="G303" s="660"/>
      <c r="H303" s="660"/>
      <c r="I303" s="660"/>
      <c r="J303" s="661"/>
      <c r="K303" s="324">
        <v>1661</v>
      </c>
      <c r="L303" s="662"/>
      <c r="M303" s="662"/>
      <c r="N303" s="662"/>
      <c r="O303" s="662"/>
      <c r="P303" s="662"/>
      <c r="Q303" s="331" t="s">
        <v>26</v>
      </c>
      <c r="R303" s="279"/>
      <c r="S303" s="279"/>
      <c r="T303" s="279"/>
      <c r="U303" s="279"/>
      <c r="V303" s="279"/>
      <c r="W303" s="279"/>
      <c r="X303" s="279"/>
      <c r="Y303" s="279"/>
      <c r="Z303" s="279"/>
      <c r="AA303" s="279"/>
      <c r="AB303" s="279"/>
      <c r="AC303" s="279"/>
      <c r="AD303" s="279"/>
      <c r="AE303" s="279"/>
      <c r="AF303" s="279"/>
      <c r="AG303" s="279"/>
      <c r="AH303" s="279"/>
      <c r="AI303" s="279"/>
      <c r="AJ303" s="279"/>
      <c r="AK303" s="279"/>
      <c r="AL303" s="279"/>
      <c r="AM303" s="279"/>
      <c r="AN303" s="279"/>
      <c r="AO303" s="279"/>
      <c r="AP303" s="279"/>
      <c r="AQ303" s="279"/>
      <c r="AR303" s="279"/>
      <c r="AS303" s="279"/>
      <c r="AT303" s="279"/>
      <c r="AU303" s="279"/>
      <c r="AV303" s="279"/>
      <c r="AW303" s="279"/>
      <c r="AX303" s="279"/>
      <c r="AY303" s="279"/>
      <c r="AZ303" s="279"/>
      <c r="BA303" s="279"/>
      <c r="BB303" s="279"/>
      <c r="BC303" s="279"/>
    </row>
    <row r="304" spans="1:55" s="44" customFormat="1">
      <c r="A304" s="277"/>
      <c r="B304" s="663"/>
      <c r="C304" s="659" t="s">
        <v>557</v>
      </c>
      <c r="D304" s="660"/>
      <c r="E304" s="660"/>
      <c r="F304" s="660"/>
      <c r="G304" s="660"/>
      <c r="H304" s="660"/>
      <c r="I304" s="660"/>
      <c r="J304" s="661"/>
      <c r="K304" s="324">
        <v>1662</v>
      </c>
      <c r="L304" s="662"/>
      <c r="M304" s="662"/>
      <c r="N304" s="662"/>
      <c r="O304" s="662"/>
      <c r="P304" s="662"/>
      <c r="Q304" s="331" t="s">
        <v>26</v>
      </c>
      <c r="R304" s="279"/>
      <c r="S304" s="279"/>
      <c r="T304" s="279"/>
      <c r="U304" s="279"/>
      <c r="V304" s="279"/>
      <c r="W304" s="279"/>
      <c r="X304" s="279"/>
      <c r="Y304" s="279"/>
      <c r="Z304" s="279"/>
      <c r="AA304" s="279"/>
      <c r="AB304" s="279"/>
      <c r="AC304" s="279"/>
      <c r="AD304" s="279"/>
      <c r="AE304" s="279"/>
      <c r="AF304" s="279"/>
      <c r="AG304" s="279"/>
      <c r="AH304" s="279"/>
      <c r="AI304" s="279"/>
      <c r="AJ304" s="279"/>
      <c r="AK304" s="279"/>
      <c r="AL304" s="279"/>
      <c r="AM304" s="279"/>
      <c r="AN304" s="279"/>
      <c r="AO304" s="279"/>
      <c r="AP304" s="279"/>
      <c r="AQ304" s="279"/>
      <c r="AR304" s="279"/>
      <c r="AS304" s="279"/>
      <c r="AT304" s="279"/>
      <c r="AU304" s="279"/>
      <c r="AV304" s="279"/>
      <c r="AW304" s="279"/>
      <c r="AX304" s="279"/>
      <c r="AY304" s="279"/>
      <c r="AZ304" s="279"/>
      <c r="BA304" s="279"/>
      <c r="BB304" s="279"/>
      <c r="BC304" s="279"/>
    </row>
    <row r="305" spans="1:55" s="44" customFormat="1">
      <c r="A305" s="277"/>
      <c r="B305" s="663"/>
      <c r="C305" s="659" t="s">
        <v>558</v>
      </c>
      <c r="D305" s="660"/>
      <c r="E305" s="660"/>
      <c r="F305" s="660"/>
      <c r="G305" s="660"/>
      <c r="H305" s="660"/>
      <c r="I305" s="660"/>
      <c r="J305" s="661"/>
      <c r="K305" s="324">
        <v>1140</v>
      </c>
      <c r="L305" s="662"/>
      <c r="M305" s="662"/>
      <c r="N305" s="662"/>
      <c r="O305" s="662"/>
      <c r="P305" s="662"/>
      <c r="Q305" s="331" t="s">
        <v>26</v>
      </c>
      <c r="R305" s="279"/>
      <c r="S305" s="279"/>
      <c r="T305" s="279"/>
      <c r="U305" s="279"/>
      <c r="V305" s="279"/>
      <c r="W305" s="279"/>
      <c r="X305" s="279"/>
      <c r="Y305" s="279"/>
      <c r="Z305" s="279"/>
      <c r="AA305" s="279"/>
      <c r="AB305" s="279"/>
      <c r="AC305" s="279"/>
      <c r="AD305" s="279"/>
      <c r="AE305" s="279"/>
      <c r="AF305" s="279"/>
      <c r="AG305" s="279"/>
      <c r="AH305" s="279"/>
      <c r="AI305" s="279"/>
      <c r="AJ305" s="279"/>
      <c r="AK305" s="279"/>
      <c r="AL305" s="279"/>
      <c r="AM305" s="279"/>
      <c r="AN305" s="279"/>
      <c r="AO305" s="279"/>
      <c r="AP305" s="279"/>
      <c r="AQ305" s="279"/>
      <c r="AR305" s="279"/>
      <c r="AS305" s="279"/>
      <c r="AT305" s="279"/>
      <c r="AU305" s="279"/>
      <c r="AV305" s="279"/>
      <c r="AW305" s="279"/>
      <c r="AX305" s="279"/>
      <c r="AY305" s="279"/>
      <c r="AZ305" s="279"/>
      <c r="BA305" s="279"/>
      <c r="BB305" s="279"/>
      <c r="BC305" s="279"/>
    </row>
    <row r="306" spans="1:55" s="44" customFormat="1">
      <c r="A306" s="277"/>
      <c r="B306" s="663"/>
      <c r="C306" s="659" t="s">
        <v>637</v>
      </c>
      <c r="D306" s="660"/>
      <c r="E306" s="660"/>
      <c r="F306" s="660"/>
      <c r="G306" s="660"/>
      <c r="H306" s="660"/>
      <c r="I306" s="660"/>
      <c r="J306" s="661"/>
      <c r="K306" s="324">
        <v>1663</v>
      </c>
      <c r="L306" s="662"/>
      <c r="M306" s="662"/>
      <c r="N306" s="662"/>
      <c r="O306" s="662"/>
      <c r="P306" s="662"/>
      <c r="Q306" s="331" t="s">
        <v>26</v>
      </c>
      <c r="R306" s="279"/>
      <c r="S306" s="279"/>
      <c r="T306" s="279"/>
      <c r="U306" s="279"/>
      <c r="V306" s="279"/>
      <c r="W306" s="279"/>
      <c r="X306" s="279"/>
      <c r="Y306" s="279"/>
      <c r="Z306" s="279"/>
      <c r="AA306" s="279"/>
      <c r="AB306" s="279"/>
      <c r="AC306" s="279"/>
      <c r="AD306" s="279"/>
      <c r="AE306" s="279"/>
      <c r="AF306" s="279"/>
      <c r="AG306" s="279"/>
      <c r="AH306" s="279"/>
      <c r="AI306" s="279"/>
      <c r="AJ306" s="279"/>
      <c r="AK306" s="279"/>
      <c r="AL306" s="279"/>
      <c r="AM306" s="279"/>
      <c r="AN306" s="279"/>
      <c r="AO306" s="279"/>
      <c r="AP306" s="279"/>
      <c r="AQ306" s="279"/>
      <c r="AR306" s="279"/>
      <c r="AS306" s="279"/>
      <c r="AT306" s="279"/>
      <c r="AU306" s="279"/>
      <c r="AV306" s="279"/>
      <c r="AW306" s="279"/>
      <c r="AX306" s="279"/>
      <c r="AY306" s="279"/>
      <c r="AZ306" s="279"/>
      <c r="BA306" s="279"/>
      <c r="BB306" s="279"/>
      <c r="BC306" s="279"/>
    </row>
    <row r="307" spans="1:55" s="44" customFormat="1">
      <c r="A307" s="277"/>
      <c r="B307" s="663"/>
      <c r="C307" s="659" t="s">
        <v>638</v>
      </c>
      <c r="D307" s="660"/>
      <c r="E307" s="660"/>
      <c r="F307" s="660"/>
      <c r="G307" s="660"/>
      <c r="H307" s="660"/>
      <c r="I307" s="660"/>
      <c r="J307" s="661"/>
      <c r="K307" s="324">
        <v>1664</v>
      </c>
      <c r="L307" s="662"/>
      <c r="M307" s="662"/>
      <c r="N307" s="662"/>
      <c r="O307" s="662"/>
      <c r="P307" s="662"/>
      <c r="Q307" s="331" t="s">
        <v>26</v>
      </c>
      <c r="R307" s="279"/>
      <c r="S307" s="279"/>
      <c r="T307" s="279"/>
      <c r="U307" s="279"/>
      <c r="V307" s="279"/>
      <c r="W307" s="279"/>
      <c r="X307" s="279"/>
      <c r="Y307" s="279"/>
      <c r="Z307" s="279"/>
      <c r="AA307" s="279"/>
      <c r="AB307" s="279"/>
      <c r="AC307" s="279"/>
      <c r="AD307" s="279"/>
      <c r="AE307" s="279"/>
      <c r="AF307" s="279"/>
      <c r="AG307" s="279"/>
      <c r="AH307" s="279"/>
      <c r="AI307" s="279"/>
      <c r="AJ307" s="279"/>
      <c r="AK307" s="279"/>
      <c r="AL307" s="279"/>
      <c r="AM307" s="279"/>
      <c r="AN307" s="279"/>
      <c r="AO307" s="279"/>
      <c r="AP307" s="279"/>
      <c r="AQ307" s="279"/>
      <c r="AR307" s="279"/>
      <c r="AS307" s="279"/>
      <c r="AT307" s="279"/>
      <c r="AU307" s="279"/>
      <c r="AV307" s="279"/>
      <c r="AW307" s="279"/>
      <c r="AX307" s="279"/>
      <c r="AY307" s="279"/>
      <c r="AZ307" s="279"/>
      <c r="BA307" s="279"/>
      <c r="BB307" s="279"/>
      <c r="BC307" s="279"/>
    </row>
    <row r="308" spans="1:55" s="44" customFormat="1">
      <c r="A308" s="277"/>
      <c r="B308" s="663"/>
      <c r="C308" s="659" t="s">
        <v>639</v>
      </c>
      <c r="D308" s="660"/>
      <c r="E308" s="660"/>
      <c r="F308" s="660"/>
      <c r="G308" s="660"/>
      <c r="H308" s="660"/>
      <c r="I308" s="660"/>
      <c r="J308" s="661"/>
      <c r="K308" s="324">
        <v>1665</v>
      </c>
      <c r="L308" s="662"/>
      <c r="M308" s="662"/>
      <c r="N308" s="662"/>
      <c r="O308" s="662"/>
      <c r="P308" s="662"/>
      <c r="Q308" s="331" t="s">
        <v>26</v>
      </c>
      <c r="R308" s="279"/>
      <c r="S308" s="279"/>
      <c r="T308" s="279"/>
      <c r="U308" s="279"/>
      <c r="V308" s="279"/>
      <c r="W308" s="279"/>
      <c r="X308" s="279"/>
      <c r="Y308" s="279"/>
      <c r="Z308" s="279"/>
      <c r="AA308" s="279"/>
      <c r="AB308" s="279"/>
      <c r="AC308" s="279"/>
      <c r="AD308" s="279"/>
      <c r="AE308" s="279"/>
      <c r="AF308" s="279"/>
      <c r="AG308" s="279"/>
      <c r="AH308" s="279"/>
      <c r="AI308" s="279"/>
      <c r="AJ308" s="279"/>
      <c r="AK308" s="279"/>
      <c r="AL308" s="279"/>
      <c r="AM308" s="279"/>
      <c r="AN308" s="279"/>
      <c r="AO308" s="279"/>
      <c r="AP308" s="279"/>
      <c r="AQ308" s="279"/>
      <c r="AR308" s="279"/>
      <c r="AS308" s="279"/>
      <c r="AT308" s="279"/>
      <c r="AU308" s="279"/>
      <c r="AV308" s="279"/>
      <c r="AW308" s="279"/>
      <c r="AX308" s="279"/>
      <c r="AY308" s="279"/>
      <c r="AZ308" s="279"/>
      <c r="BA308" s="279"/>
      <c r="BB308" s="279"/>
      <c r="BC308" s="279"/>
    </row>
    <row r="309" spans="1:55" s="44" customFormat="1">
      <c r="A309" s="277"/>
      <c r="B309" s="663"/>
      <c r="C309" s="659" t="s">
        <v>640</v>
      </c>
      <c r="D309" s="660"/>
      <c r="E309" s="660"/>
      <c r="F309" s="660"/>
      <c r="G309" s="660"/>
      <c r="H309" s="660"/>
      <c r="I309" s="660"/>
      <c r="J309" s="661"/>
      <c r="K309" s="324">
        <v>1666</v>
      </c>
      <c r="L309" s="662"/>
      <c r="M309" s="662"/>
      <c r="N309" s="662"/>
      <c r="O309" s="662"/>
      <c r="P309" s="662"/>
      <c r="Q309" s="331" t="s">
        <v>26</v>
      </c>
      <c r="R309" s="279"/>
      <c r="S309" s="279"/>
      <c r="T309" s="279"/>
      <c r="U309" s="279"/>
      <c r="V309" s="279"/>
      <c r="W309" s="279"/>
      <c r="X309" s="279"/>
      <c r="Y309" s="279"/>
      <c r="Z309" s="279"/>
      <c r="AA309" s="279"/>
      <c r="AB309" s="279"/>
      <c r="AC309" s="279"/>
      <c r="AD309" s="279"/>
      <c r="AE309" s="279"/>
      <c r="AF309" s="279"/>
      <c r="AG309" s="279"/>
      <c r="AH309" s="279"/>
      <c r="AI309" s="279"/>
      <c r="AJ309" s="279"/>
      <c r="AK309" s="279"/>
      <c r="AL309" s="279"/>
      <c r="AM309" s="279"/>
      <c r="AN309" s="279"/>
      <c r="AO309" s="279"/>
      <c r="AP309" s="279"/>
      <c r="AQ309" s="279"/>
      <c r="AR309" s="279"/>
      <c r="AS309" s="279"/>
      <c r="AT309" s="279"/>
      <c r="AU309" s="279"/>
      <c r="AV309" s="279"/>
      <c r="AW309" s="279"/>
      <c r="AX309" s="279"/>
      <c r="AY309" s="279"/>
      <c r="AZ309" s="279"/>
      <c r="BA309" s="279"/>
      <c r="BB309" s="279"/>
      <c r="BC309" s="279"/>
    </row>
    <row r="310" spans="1:55" s="44" customFormat="1">
      <c r="A310" s="277"/>
      <c r="B310" s="663"/>
      <c r="C310" s="659" t="s">
        <v>641</v>
      </c>
      <c r="D310" s="660"/>
      <c r="E310" s="660"/>
      <c r="F310" s="660"/>
      <c r="G310" s="660"/>
      <c r="H310" s="660"/>
      <c r="I310" s="660"/>
      <c r="J310" s="661"/>
      <c r="K310" s="324">
        <v>1667</v>
      </c>
      <c r="L310" s="662"/>
      <c r="M310" s="662"/>
      <c r="N310" s="662"/>
      <c r="O310" s="662"/>
      <c r="P310" s="662"/>
      <c r="Q310" s="331" t="s">
        <v>26</v>
      </c>
      <c r="R310" s="279"/>
      <c r="S310" s="279"/>
      <c r="T310" s="279"/>
      <c r="U310" s="279"/>
      <c r="V310" s="279"/>
      <c r="W310" s="279"/>
      <c r="X310" s="279"/>
      <c r="Y310" s="279"/>
      <c r="Z310" s="279"/>
      <c r="AA310" s="279"/>
      <c r="AB310" s="279"/>
      <c r="AC310" s="279"/>
      <c r="AD310" s="279"/>
      <c r="AE310" s="279"/>
      <c r="AF310" s="279"/>
      <c r="AG310" s="279"/>
      <c r="AH310" s="279"/>
      <c r="AI310" s="279"/>
      <c r="AJ310" s="279"/>
      <c r="AK310" s="279"/>
      <c r="AL310" s="279"/>
      <c r="AM310" s="279"/>
      <c r="AN310" s="279"/>
      <c r="AO310" s="279"/>
      <c r="AP310" s="279"/>
      <c r="AQ310" s="279"/>
      <c r="AR310" s="279"/>
      <c r="AS310" s="279"/>
      <c r="AT310" s="279"/>
      <c r="AU310" s="279"/>
      <c r="AV310" s="279"/>
      <c r="AW310" s="279"/>
      <c r="AX310" s="279"/>
      <c r="AY310" s="279"/>
      <c r="AZ310" s="279"/>
      <c r="BA310" s="279"/>
      <c r="BB310" s="279"/>
      <c r="BC310" s="279"/>
    </row>
    <row r="311" spans="1:55" s="44" customFormat="1">
      <c r="A311" s="277"/>
      <c r="B311" s="663"/>
      <c r="C311" s="659" t="s">
        <v>642</v>
      </c>
      <c r="D311" s="660"/>
      <c r="E311" s="660"/>
      <c r="F311" s="660"/>
      <c r="G311" s="660"/>
      <c r="H311" s="660"/>
      <c r="I311" s="660"/>
      <c r="J311" s="661"/>
      <c r="K311" s="324">
        <v>1668</v>
      </c>
      <c r="L311" s="662"/>
      <c r="M311" s="662"/>
      <c r="N311" s="662"/>
      <c r="O311" s="662"/>
      <c r="P311" s="662"/>
      <c r="Q311" s="331" t="s">
        <v>26</v>
      </c>
      <c r="R311" s="279"/>
      <c r="S311" s="279"/>
      <c r="T311" s="279"/>
      <c r="U311" s="279"/>
      <c r="V311" s="279"/>
      <c r="W311" s="279"/>
      <c r="X311" s="279"/>
      <c r="Y311" s="279"/>
      <c r="Z311" s="279"/>
      <c r="AA311" s="279"/>
      <c r="AB311" s="279"/>
      <c r="AC311" s="279"/>
      <c r="AD311" s="279"/>
      <c r="AE311" s="279"/>
      <c r="AF311" s="279"/>
      <c r="AG311" s="279"/>
      <c r="AH311" s="279"/>
      <c r="AI311" s="279"/>
      <c r="AJ311" s="279"/>
      <c r="AK311" s="279"/>
      <c r="AL311" s="279"/>
      <c r="AM311" s="279"/>
      <c r="AN311" s="279"/>
      <c r="AO311" s="279"/>
      <c r="AP311" s="279"/>
      <c r="AQ311" s="279"/>
      <c r="AR311" s="279"/>
      <c r="AS311" s="279"/>
      <c r="AT311" s="279"/>
      <c r="AU311" s="279"/>
      <c r="AV311" s="279"/>
      <c r="AW311" s="279"/>
      <c r="AX311" s="279"/>
      <c r="AY311" s="279"/>
      <c r="AZ311" s="279"/>
      <c r="BA311" s="279"/>
      <c r="BB311" s="279"/>
      <c r="BC311" s="279"/>
    </row>
    <row r="312" spans="1:55" s="44" customFormat="1">
      <c r="A312" s="277"/>
      <c r="B312" s="663"/>
      <c r="C312" s="659" t="s">
        <v>643</v>
      </c>
      <c r="D312" s="660"/>
      <c r="E312" s="660"/>
      <c r="F312" s="660"/>
      <c r="G312" s="660"/>
      <c r="H312" s="660"/>
      <c r="I312" s="660"/>
      <c r="J312" s="661"/>
      <c r="K312" s="324">
        <v>1141</v>
      </c>
      <c r="L312" s="662"/>
      <c r="M312" s="662"/>
      <c r="N312" s="662"/>
      <c r="O312" s="662"/>
      <c r="P312" s="662"/>
      <c r="Q312" s="331" t="s">
        <v>26</v>
      </c>
      <c r="R312" s="279"/>
      <c r="S312" s="279"/>
      <c r="T312" s="279"/>
      <c r="U312" s="279"/>
      <c r="V312" s="279"/>
      <c r="W312" s="279"/>
      <c r="X312" s="279"/>
      <c r="Y312" s="279"/>
      <c r="Z312" s="279"/>
      <c r="AA312" s="279"/>
      <c r="AB312" s="279"/>
      <c r="AC312" s="279"/>
      <c r="AD312" s="279"/>
      <c r="AE312" s="279"/>
      <c r="AF312" s="279"/>
      <c r="AG312" s="279"/>
      <c r="AH312" s="279"/>
      <c r="AI312" s="279"/>
      <c r="AJ312" s="279"/>
      <c r="AK312" s="279"/>
      <c r="AL312" s="279"/>
      <c r="AM312" s="279"/>
      <c r="AN312" s="279"/>
      <c r="AO312" s="279"/>
      <c r="AP312" s="279"/>
      <c r="AQ312" s="279"/>
      <c r="AR312" s="279"/>
      <c r="AS312" s="279"/>
      <c r="AT312" s="279"/>
      <c r="AU312" s="279"/>
      <c r="AV312" s="279"/>
      <c r="AW312" s="279"/>
      <c r="AX312" s="279"/>
      <c r="AY312" s="279"/>
      <c r="AZ312" s="279"/>
      <c r="BA312" s="279"/>
      <c r="BB312" s="279"/>
      <c r="BC312" s="279"/>
    </row>
    <row r="313" spans="1:55" s="44" customFormat="1">
      <c r="A313" s="277"/>
      <c r="B313" s="663"/>
      <c r="C313" s="659" t="s">
        <v>644</v>
      </c>
      <c r="D313" s="660"/>
      <c r="E313" s="660"/>
      <c r="F313" s="660"/>
      <c r="G313" s="660"/>
      <c r="H313" s="660"/>
      <c r="I313" s="660"/>
      <c r="J313" s="661"/>
      <c r="K313" s="324">
        <v>1142</v>
      </c>
      <c r="L313" s="662"/>
      <c r="M313" s="662"/>
      <c r="N313" s="662"/>
      <c r="O313" s="662"/>
      <c r="P313" s="662"/>
      <c r="Q313" s="331" t="s">
        <v>26</v>
      </c>
      <c r="R313" s="279"/>
      <c r="S313" s="279"/>
      <c r="T313" s="279"/>
      <c r="U313" s="279"/>
      <c r="V313" s="279"/>
      <c r="W313" s="279"/>
      <c r="X313" s="279"/>
      <c r="Y313" s="279"/>
      <c r="Z313" s="279"/>
      <c r="AA313" s="279"/>
      <c r="AB313" s="279"/>
      <c r="AC313" s="279"/>
      <c r="AD313" s="279"/>
      <c r="AE313" s="279"/>
      <c r="AF313" s="279"/>
      <c r="AG313" s="279"/>
      <c r="AH313" s="279"/>
      <c r="AI313" s="279"/>
      <c r="AJ313" s="279"/>
      <c r="AK313" s="279"/>
      <c r="AL313" s="279"/>
      <c r="AM313" s="279"/>
      <c r="AN313" s="279"/>
      <c r="AO313" s="279"/>
      <c r="AP313" s="279"/>
      <c r="AQ313" s="279"/>
      <c r="AR313" s="279"/>
      <c r="AS313" s="279"/>
      <c r="AT313" s="279"/>
      <c r="AU313" s="279"/>
      <c r="AV313" s="279"/>
      <c r="AW313" s="279"/>
      <c r="AX313" s="279"/>
      <c r="AY313" s="279"/>
      <c r="AZ313" s="279"/>
      <c r="BA313" s="279"/>
      <c r="BB313" s="279"/>
      <c r="BC313" s="279"/>
    </row>
    <row r="314" spans="1:55" s="44" customFormat="1">
      <c r="A314" s="277"/>
      <c r="B314" s="663"/>
      <c r="C314" s="659" t="s">
        <v>645</v>
      </c>
      <c r="D314" s="660"/>
      <c r="E314" s="660"/>
      <c r="F314" s="660"/>
      <c r="G314" s="660"/>
      <c r="H314" s="660"/>
      <c r="I314" s="660"/>
      <c r="J314" s="661"/>
      <c r="K314" s="324">
        <v>1669</v>
      </c>
      <c r="L314" s="662"/>
      <c r="M314" s="662"/>
      <c r="N314" s="662"/>
      <c r="O314" s="662"/>
      <c r="P314" s="662"/>
      <c r="Q314" s="331" t="s">
        <v>26</v>
      </c>
      <c r="R314" s="279"/>
      <c r="S314" s="279"/>
      <c r="T314" s="279"/>
      <c r="U314" s="279"/>
      <c r="V314" s="279"/>
      <c r="W314" s="279"/>
      <c r="X314" s="279"/>
      <c r="Y314" s="279"/>
      <c r="Z314" s="279"/>
      <c r="AA314" s="279"/>
      <c r="AB314" s="279"/>
      <c r="AC314" s="279"/>
      <c r="AD314" s="279"/>
      <c r="AE314" s="279"/>
      <c r="AF314" s="279"/>
      <c r="AG314" s="279"/>
      <c r="AH314" s="279"/>
      <c r="AI314" s="279"/>
      <c r="AJ314" s="279"/>
      <c r="AK314" s="279"/>
      <c r="AL314" s="279"/>
      <c r="AM314" s="279"/>
      <c r="AN314" s="279"/>
      <c r="AO314" s="279"/>
      <c r="AP314" s="279"/>
      <c r="AQ314" s="279"/>
      <c r="AR314" s="279"/>
      <c r="AS314" s="279"/>
      <c r="AT314" s="279"/>
      <c r="AU314" s="279"/>
      <c r="AV314" s="279"/>
      <c r="AW314" s="279"/>
      <c r="AX314" s="279"/>
      <c r="AY314" s="279"/>
      <c r="AZ314" s="279"/>
      <c r="BA314" s="279"/>
      <c r="BB314" s="279"/>
      <c r="BC314" s="279"/>
    </row>
    <row r="315" spans="1:55" s="44" customFormat="1">
      <c r="A315" s="277"/>
      <c r="B315" s="663"/>
      <c r="C315" s="659" t="s">
        <v>646</v>
      </c>
      <c r="D315" s="660"/>
      <c r="E315" s="660"/>
      <c r="F315" s="660"/>
      <c r="G315" s="660"/>
      <c r="H315" s="660"/>
      <c r="I315" s="660"/>
      <c r="J315" s="661"/>
      <c r="K315" s="324">
        <v>1670</v>
      </c>
      <c r="L315" s="662"/>
      <c r="M315" s="662"/>
      <c r="N315" s="662"/>
      <c r="O315" s="662"/>
      <c r="P315" s="662"/>
      <c r="Q315" s="331" t="s">
        <v>26</v>
      </c>
      <c r="R315" s="279"/>
      <c r="S315" s="279"/>
      <c r="T315" s="279"/>
      <c r="U315" s="279"/>
      <c r="V315" s="279"/>
      <c r="W315" s="279"/>
      <c r="X315" s="279"/>
      <c r="Y315" s="279"/>
      <c r="Z315" s="279"/>
      <c r="AA315" s="279"/>
      <c r="AB315" s="279"/>
      <c r="AC315" s="279"/>
      <c r="AD315" s="279"/>
      <c r="AE315" s="279"/>
      <c r="AF315" s="279"/>
      <c r="AG315" s="279"/>
      <c r="AH315" s="279"/>
      <c r="AI315" s="279"/>
      <c r="AJ315" s="279"/>
      <c r="AK315" s="279"/>
      <c r="AL315" s="279"/>
      <c r="AM315" s="279"/>
      <c r="AN315" s="279"/>
      <c r="AO315" s="279"/>
      <c r="AP315" s="279"/>
      <c r="AQ315" s="279"/>
      <c r="AR315" s="279"/>
      <c r="AS315" s="279"/>
      <c r="AT315" s="279"/>
      <c r="AU315" s="279"/>
      <c r="AV315" s="279"/>
      <c r="AW315" s="279"/>
      <c r="AX315" s="279"/>
      <c r="AY315" s="279"/>
      <c r="AZ315" s="279"/>
      <c r="BA315" s="279"/>
      <c r="BB315" s="279"/>
      <c r="BC315" s="279"/>
    </row>
    <row r="316" spans="1:55" s="44" customFormat="1">
      <c r="A316" s="277"/>
      <c r="B316" s="663"/>
      <c r="C316" s="659" t="s">
        <v>647</v>
      </c>
      <c r="D316" s="660"/>
      <c r="E316" s="660"/>
      <c r="F316" s="660"/>
      <c r="G316" s="660"/>
      <c r="H316" s="660"/>
      <c r="I316" s="660"/>
      <c r="J316" s="661"/>
      <c r="K316" s="324">
        <v>1671</v>
      </c>
      <c r="L316" s="662"/>
      <c r="M316" s="662"/>
      <c r="N316" s="662"/>
      <c r="O316" s="662"/>
      <c r="P316" s="662"/>
      <c r="Q316" s="331" t="s">
        <v>26</v>
      </c>
      <c r="R316" s="279"/>
      <c r="S316" s="279"/>
      <c r="T316" s="279"/>
      <c r="U316" s="279"/>
      <c r="V316" s="279"/>
      <c r="W316" s="279"/>
      <c r="X316" s="279"/>
      <c r="Y316" s="279"/>
      <c r="Z316" s="279"/>
      <c r="AA316" s="279"/>
      <c r="AB316" s="279"/>
      <c r="AC316" s="279"/>
      <c r="AD316" s="279"/>
      <c r="AE316" s="279"/>
      <c r="AF316" s="279"/>
      <c r="AG316" s="279"/>
      <c r="AH316" s="279"/>
      <c r="AI316" s="279"/>
      <c r="AJ316" s="279"/>
      <c r="AK316" s="279"/>
      <c r="AL316" s="279"/>
      <c r="AM316" s="279"/>
      <c r="AN316" s="279"/>
      <c r="AO316" s="279"/>
      <c r="AP316" s="279"/>
      <c r="AQ316" s="279"/>
      <c r="AR316" s="279"/>
      <c r="AS316" s="279"/>
      <c r="AT316" s="279"/>
      <c r="AU316" s="279"/>
      <c r="AV316" s="279"/>
      <c r="AW316" s="279"/>
      <c r="AX316" s="279"/>
      <c r="AY316" s="279"/>
      <c r="AZ316" s="279"/>
      <c r="BA316" s="279"/>
      <c r="BB316" s="279"/>
      <c r="BC316" s="279"/>
    </row>
    <row r="317" spans="1:55" s="44" customFormat="1">
      <c r="A317" s="277"/>
      <c r="B317" s="663"/>
      <c r="C317" s="664" t="s">
        <v>648</v>
      </c>
      <c r="D317" s="665"/>
      <c r="E317" s="665"/>
      <c r="F317" s="665"/>
      <c r="G317" s="665"/>
      <c r="H317" s="665"/>
      <c r="I317" s="665"/>
      <c r="J317" s="666"/>
      <c r="K317" s="424">
        <v>1672</v>
      </c>
      <c r="L317" s="667"/>
      <c r="M317" s="667"/>
      <c r="N317" s="667"/>
      <c r="O317" s="667"/>
      <c r="P317" s="667"/>
      <c r="Q317" s="424" t="s">
        <v>27</v>
      </c>
      <c r="R317" s="279"/>
      <c r="S317" s="279"/>
      <c r="T317" s="279"/>
      <c r="U317" s="279"/>
      <c r="V317" s="279"/>
      <c r="W317" s="279"/>
      <c r="X317" s="279"/>
      <c r="Y317" s="279"/>
      <c r="Z317" s="279"/>
      <c r="AA317" s="279"/>
      <c r="AB317" s="279"/>
      <c r="AC317" s="279"/>
      <c r="AD317" s="279"/>
      <c r="AE317" s="279"/>
      <c r="AF317" s="279"/>
      <c r="AG317" s="279"/>
      <c r="AH317" s="279"/>
      <c r="AI317" s="279"/>
      <c r="AJ317" s="279"/>
      <c r="AK317" s="279"/>
      <c r="AL317" s="279"/>
      <c r="AM317" s="279"/>
      <c r="AN317" s="279"/>
      <c r="AO317" s="279"/>
      <c r="AP317" s="279"/>
      <c r="AQ317" s="279"/>
      <c r="AR317" s="279"/>
      <c r="AS317" s="279"/>
      <c r="AT317" s="279"/>
      <c r="AU317" s="279"/>
      <c r="AV317" s="279"/>
      <c r="AW317" s="279"/>
      <c r="AX317" s="279"/>
      <c r="AY317" s="279"/>
      <c r="AZ317" s="279"/>
      <c r="BA317" s="279"/>
      <c r="BB317" s="279"/>
      <c r="BC317" s="279"/>
    </row>
    <row r="318" spans="1:55" s="44" customFormat="1">
      <c r="A318" s="277"/>
      <c r="B318" s="663" t="s">
        <v>649</v>
      </c>
      <c r="C318" s="659" t="s">
        <v>650</v>
      </c>
      <c r="D318" s="660"/>
      <c r="E318" s="660"/>
      <c r="F318" s="660"/>
      <c r="G318" s="660"/>
      <c r="H318" s="660"/>
      <c r="I318" s="660"/>
      <c r="J318" s="661"/>
      <c r="K318" s="324">
        <v>1673</v>
      </c>
      <c r="L318" s="662"/>
      <c r="M318" s="662"/>
      <c r="N318" s="662"/>
      <c r="O318" s="662"/>
      <c r="P318" s="662"/>
      <c r="Q318" s="331" t="s">
        <v>26</v>
      </c>
      <c r="R318" s="279"/>
      <c r="S318" s="279"/>
      <c r="T318" s="279"/>
      <c r="U318" s="279"/>
      <c r="V318" s="279"/>
      <c r="W318" s="279"/>
      <c r="X318" s="279"/>
      <c r="Y318" s="279"/>
      <c r="Z318" s="279"/>
      <c r="AA318" s="279"/>
      <c r="AB318" s="279"/>
      <c r="AC318" s="279"/>
      <c r="AD318" s="279"/>
      <c r="AE318" s="279"/>
      <c r="AF318" s="279"/>
      <c r="AG318" s="279"/>
      <c r="AH318" s="279"/>
      <c r="AI318" s="279"/>
      <c r="AJ318" s="279"/>
      <c r="AK318" s="279"/>
      <c r="AL318" s="279"/>
      <c r="AM318" s="279"/>
      <c r="AN318" s="279"/>
      <c r="AO318" s="279"/>
      <c r="AP318" s="279"/>
      <c r="AQ318" s="279"/>
      <c r="AR318" s="279"/>
      <c r="AS318" s="279"/>
      <c r="AT318" s="279"/>
      <c r="AU318" s="279"/>
      <c r="AV318" s="279"/>
      <c r="AW318" s="279"/>
      <c r="AX318" s="279"/>
      <c r="AY318" s="279"/>
      <c r="AZ318" s="279"/>
      <c r="BA318" s="279"/>
      <c r="BB318" s="279"/>
      <c r="BC318" s="279"/>
    </row>
    <row r="319" spans="1:55" s="44" customFormat="1">
      <c r="A319" s="277"/>
      <c r="B319" s="663"/>
      <c r="C319" s="659" t="s">
        <v>651</v>
      </c>
      <c r="D319" s="660"/>
      <c r="E319" s="660"/>
      <c r="F319" s="660"/>
      <c r="G319" s="660"/>
      <c r="H319" s="660"/>
      <c r="I319" s="660"/>
      <c r="J319" s="661"/>
      <c r="K319" s="324">
        <v>1674</v>
      </c>
      <c r="L319" s="662"/>
      <c r="M319" s="662"/>
      <c r="N319" s="662"/>
      <c r="O319" s="662"/>
      <c r="P319" s="662"/>
      <c r="Q319" s="331" t="s">
        <v>9</v>
      </c>
      <c r="R319" s="279"/>
      <c r="S319" s="279"/>
      <c r="T319" s="279"/>
      <c r="U319" s="279"/>
      <c r="V319" s="279"/>
      <c r="W319" s="279"/>
      <c r="X319" s="279"/>
      <c r="Y319" s="279"/>
      <c r="Z319" s="279"/>
      <c r="AA319" s="279"/>
      <c r="AB319" s="279"/>
      <c r="AC319" s="279"/>
      <c r="AD319" s="279"/>
      <c r="AE319" s="279"/>
      <c r="AF319" s="279"/>
      <c r="AG319" s="279"/>
      <c r="AH319" s="279"/>
      <c r="AI319" s="279"/>
      <c r="AJ319" s="279"/>
      <c r="AK319" s="279"/>
      <c r="AL319" s="279"/>
      <c r="AM319" s="279"/>
      <c r="AN319" s="279"/>
      <c r="AO319" s="279"/>
      <c r="AP319" s="279"/>
      <c r="AQ319" s="279"/>
      <c r="AR319" s="279"/>
      <c r="AS319" s="279"/>
      <c r="AT319" s="279"/>
      <c r="AU319" s="279"/>
      <c r="AV319" s="279"/>
      <c r="AW319" s="279"/>
      <c r="AX319" s="279"/>
      <c r="AY319" s="279"/>
      <c r="AZ319" s="279"/>
      <c r="BA319" s="279"/>
      <c r="BB319" s="279"/>
      <c r="BC319" s="279"/>
    </row>
    <row r="320" spans="1:55" s="44" customFormat="1" ht="15" customHeight="1">
      <c r="A320" s="277"/>
      <c r="B320" s="663"/>
      <c r="C320" s="659" t="s">
        <v>652</v>
      </c>
      <c r="D320" s="660"/>
      <c r="E320" s="660"/>
      <c r="F320" s="660"/>
      <c r="G320" s="660"/>
      <c r="H320" s="660"/>
      <c r="I320" s="660"/>
      <c r="J320" s="661"/>
      <c r="K320" s="324">
        <v>1144</v>
      </c>
      <c r="L320" s="662"/>
      <c r="M320" s="662"/>
      <c r="N320" s="662"/>
      <c r="O320" s="662"/>
      <c r="P320" s="662"/>
      <c r="Q320" s="331" t="s">
        <v>9</v>
      </c>
      <c r="R320" s="279"/>
      <c r="S320" s="279"/>
      <c r="T320" s="279"/>
      <c r="U320" s="279"/>
      <c r="V320" s="279"/>
      <c r="W320" s="279"/>
      <c r="X320" s="279"/>
      <c r="Y320" s="279"/>
      <c r="Z320" s="279"/>
      <c r="AA320" s="279"/>
      <c r="AB320" s="279"/>
      <c r="AC320" s="279"/>
      <c r="AD320" s="279"/>
      <c r="AE320" s="279"/>
      <c r="AF320" s="279"/>
      <c r="AG320" s="279"/>
      <c r="AH320" s="279"/>
      <c r="AI320" s="279"/>
      <c r="AJ320" s="279"/>
      <c r="AK320" s="279"/>
      <c r="AL320" s="279"/>
      <c r="AM320" s="279"/>
      <c r="AN320" s="279"/>
      <c r="AO320" s="279"/>
      <c r="AP320" s="279"/>
      <c r="AQ320" s="279"/>
      <c r="AR320" s="279"/>
      <c r="AS320" s="279"/>
      <c r="AT320" s="279"/>
      <c r="AU320" s="279"/>
      <c r="AV320" s="279"/>
      <c r="AW320" s="279"/>
      <c r="AX320" s="279"/>
      <c r="AY320" s="279"/>
      <c r="AZ320" s="279"/>
      <c r="BA320" s="279"/>
      <c r="BB320" s="279"/>
      <c r="BC320" s="279"/>
    </row>
    <row r="321" spans="1:55" s="44" customFormat="1">
      <c r="A321" s="277"/>
      <c r="B321" s="663"/>
      <c r="C321" s="659" t="s">
        <v>637</v>
      </c>
      <c r="D321" s="660"/>
      <c r="E321" s="660"/>
      <c r="F321" s="660"/>
      <c r="G321" s="660"/>
      <c r="H321" s="660"/>
      <c r="I321" s="660"/>
      <c r="J321" s="661"/>
      <c r="K321" s="324">
        <v>1675</v>
      </c>
      <c r="L321" s="662"/>
      <c r="M321" s="662"/>
      <c r="N321" s="662"/>
      <c r="O321" s="662"/>
      <c r="P321" s="662"/>
      <c r="Q321" s="331" t="s">
        <v>9</v>
      </c>
      <c r="R321" s="279"/>
      <c r="S321" s="279"/>
      <c r="T321" s="279"/>
      <c r="U321" s="279"/>
      <c r="V321" s="279"/>
      <c r="W321" s="279"/>
      <c r="X321" s="279"/>
      <c r="Y321" s="279"/>
      <c r="Z321" s="279"/>
      <c r="AA321" s="279"/>
      <c r="AB321" s="279"/>
      <c r="AC321" s="279"/>
      <c r="AD321" s="279"/>
      <c r="AE321" s="279"/>
      <c r="AF321" s="279"/>
      <c r="AG321" s="279"/>
      <c r="AH321" s="279"/>
      <c r="AI321" s="279"/>
      <c r="AJ321" s="279"/>
      <c r="AK321" s="279"/>
      <c r="AL321" s="279"/>
      <c r="AM321" s="279"/>
      <c r="AN321" s="279"/>
      <c r="AO321" s="279"/>
      <c r="AP321" s="279"/>
      <c r="AQ321" s="279"/>
      <c r="AR321" s="279"/>
      <c r="AS321" s="279"/>
      <c r="AT321" s="279"/>
      <c r="AU321" s="279"/>
      <c r="AV321" s="279"/>
      <c r="AW321" s="279"/>
      <c r="AX321" s="279"/>
      <c r="AY321" s="279"/>
      <c r="AZ321" s="279"/>
      <c r="BA321" s="279"/>
      <c r="BB321" s="279"/>
      <c r="BC321" s="279"/>
    </row>
    <row r="322" spans="1:55" s="44" customFormat="1">
      <c r="A322" s="277"/>
      <c r="B322" s="663"/>
      <c r="C322" s="659" t="s">
        <v>653</v>
      </c>
      <c r="D322" s="660"/>
      <c r="E322" s="660"/>
      <c r="F322" s="660"/>
      <c r="G322" s="660"/>
      <c r="H322" s="660"/>
      <c r="I322" s="660"/>
      <c r="J322" s="661"/>
      <c r="K322" s="324">
        <v>1175</v>
      </c>
      <c r="L322" s="662"/>
      <c r="M322" s="662"/>
      <c r="N322" s="662"/>
      <c r="O322" s="662"/>
      <c r="P322" s="662"/>
      <c r="Q322" s="331" t="s">
        <v>9</v>
      </c>
      <c r="R322" s="279"/>
      <c r="S322" s="279"/>
      <c r="T322" s="279"/>
      <c r="U322" s="279"/>
      <c r="V322" s="279"/>
      <c r="W322" s="279"/>
      <c r="X322" s="279"/>
      <c r="Y322" s="279"/>
      <c r="Z322" s="279"/>
      <c r="AA322" s="279"/>
      <c r="AB322" s="279"/>
      <c r="AC322" s="279"/>
      <c r="AD322" s="279"/>
      <c r="AE322" s="279"/>
      <c r="AF322" s="279"/>
      <c r="AG322" s="279"/>
      <c r="AH322" s="279"/>
      <c r="AI322" s="279"/>
      <c r="AJ322" s="279"/>
      <c r="AK322" s="279"/>
      <c r="AL322" s="279"/>
      <c r="AM322" s="279"/>
      <c r="AN322" s="279"/>
      <c r="AO322" s="279"/>
      <c r="AP322" s="279"/>
      <c r="AQ322" s="279"/>
      <c r="AR322" s="279"/>
      <c r="AS322" s="279"/>
      <c r="AT322" s="279"/>
      <c r="AU322" s="279"/>
      <c r="AV322" s="279"/>
      <c r="AW322" s="279"/>
      <c r="AX322" s="279"/>
      <c r="AY322" s="279"/>
      <c r="AZ322" s="279"/>
      <c r="BA322" s="279"/>
      <c r="BB322" s="279"/>
      <c r="BC322" s="279"/>
    </row>
    <row r="323" spans="1:55" s="44" customFormat="1">
      <c r="A323" s="277"/>
      <c r="B323" s="663"/>
      <c r="C323" s="659" t="s">
        <v>654</v>
      </c>
      <c r="D323" s="660"/>
      <c r="E323" s="660"/>
      <c r="F323" s="660"/>
      <c r="G323" s="660"/>
      <c r="H323" s="660"/>
      <c r="I323" s="660"/>
      <c r="J323" s="661"/>
      <c r="K323" s="324">
        <v>1676</v>
      </c>
      <c r="L323" s="662"/>
      <c r="M323" s="662"/>
      <c r="N323" s="662"/>
      <c r="O323" s="662"/>
      <c r="P323" s="662"/>
      <c r="Q323" s="331" t="s">
        <v>9</v>
      </c>
      <c r="R323" s="279"/>
      <c r="S323" s="279"/>
      <c r="T323" s="279"/>
      <c r="U323" s="279"/>
      <c r="V323" s="279"/>
      <c r="W323" s="279"/>
      <c r="X323" s="279"/>
      <c r="Y323" s="279"/>
      <c r="Z323" s="279"/>
      <c r="AA323" s="279"/>
      <c r="AB323" s="279"/>
      <c r="AC323" s="279"/>
      <c r="AD323" s="279"/>
      <c r="AE323" s="279"/>
      <c r="AF323" s="279"/>
      <c r="AG323" s="279"/>
      <c r="AH323" s="279"/>
      <c r="AI323" s="279"/>
      <c r="AJ323" s="279"/>
      <c r="AK323" s="279"/>
      <c r="AL323" s="279"/>
      <c r="AM323" s="279"/>
      <c r="AN323" s="279"/>
      <c r="AO323" s="279"/>
      <c r="AP323" s="279"/>
      <c r="AQ323" s="279"/>
      <c r="AR323" s="279"/>
      <c r="AS323" s="279"/>
      <c r="AT323" s="279"/>
      <c r="AU323" s="279"/>
      <c r="AV323" s="279"/>
      <c r="AW323" s="279"/>
      <c r="AX323" s="279"/>
      <c r="AY323" s="279"/>
      <c r="AZ323" s="279"/>
      <c r="BA323" s="279"/>
      <c r="BB323" s="279"/>
      <c r="BC323" s="279"/>
    </row>
    <row r="324" spans="1:55" s="44" customFormat="1">
      <c r="A324" s="277"/>
      <c r="B324" s="663"/>
      <c r="C324" s="659" t="s">
        <v>655</v>
      </c>
      <c r="D324" s="660"/>
      <c r="E324" s="660"/>
      <c r="F324" s="660"/>
      <c r="G324" s="660"/>
      <c r="H324" s="660"/>
      <c r="I324" s="660"/>
      <c r="J324" s="661"/>
      <c r="K324" s="324">
        <v>1677</v>
      </c>
      <c r="L324" s="662"/>
      <c r="M324" s="662"/>
      <c r="N324" s="662"/>
      <c r="O324" s="662"/>
      <c r="P324" s="662"/>
      <c r="Q324" s="331" t="s">
        <v>9</v>
      </c>
      <c r="R324" s="279"/>
      <c r="S324" s="279"/>
      <c r="T324" s="279"/>
      <c r="U324" s="279"/>
      <c r="V324" s="279"/>
      <c r="W324" s="279"/>
      <c r="X324" s="279"/>
      <c r="Y324" s="279"/>
      <c r="Z324" s="279"/>
      <c r="AA324" s="279"/>
      <c r="AB324" s="279"/>
      <c r="AC324" s="279"/>
      <c r="AD324" s="279"/>
      <c r="AE324" s="279"/>
      <c r="AF324" s="279"/>
      <c r="AG324" s="279"/>
      <c r="AH324" s="279"/>
      <c r="AI324" s="279"/>
      <c r="AJ324" s="279"/>
      <c r="AK324" s="279"/>
      <c r="AL324" s="279"/>
      <c r="AM324" s="279"/>
      <c r="AN324" s="279"/>
      <c r="AO324" s="279"/>
      <c r="AP324" s="279"/>
      <c r="AQ324" s="279"/>
      <c r="AR324" s="279"/>
      <c r="AS324" s="279"/>
      <c r="AT324" s="279"/>
      <c r="AU324" s="279"/>
      <c r="AV324" s="279"/>
      <c r="AW324" s="279"/>
      <c r="AX324" s="279"/>
      <c r="AY324" s="279"/>
      <c r="AZ324" s="279"/>
      <c r="BA324" s="279"/>
      <c r="BB324" s="279"/>
      <c r="BC324" s="279"/>
    </row>
    <row r="325" spans="1:55" s="44" customFormat="1">
      <c r="A325" s="277"/>
      <c r="B325" s="663"/>
      <c r="C325" s="659" t="s">
        <v>656</v>
      </c>
      <c r="D325" s="660"/>
      <c r="E325" s="660"/>
      <c r="F325" s="660"/>
      <c r="G325" s="660"/>
      <c r="H325" s="660"/>
      <c r="I325" s="660"/>
      <c r="J325" s="661"/>
      <c r="K325" s="324">
        <v>1678</v>
      </c>
      <c r="L325" s="662"/>
      <c r="M325" s="662"/>
      <c r="N325" s="662"/>
      <c r="O325" s="662"/>
      <c r="P325" s="662"/>
      <c r="Q325" s="331" t="s">
        <v>9</v>
      </c>
      <c r="R325" s="279"/>
      <c r="S325" s="279"/>
      <c r="T325" s="279"/>
      <c r="U325" s="279"/>
      <c r="V325" s="279"/>
      <c r="W325" s="279"/>
      <c r="X325" s="279"/>
      <c r="Y325" s="279"/>
      <c r="Z325" s="279"/>
      <c r="AA325" s="279"/>
      <c r="AB325" s="279"/>
      <c r="AC325" s="279"/>
      <c r="AD325" s="279"/>
      <c r="AE325" s="279"/>
      <c r="AF325" s="279"/>
      <c r="AG325" s="279"/>
      <c r="AH325" s="279"/>
      <c r="AI325" s="279"/>
      <c r="AJ325" s="279"/>
      <c r="AK325" s="279"/>
      <c r="AL325" s="279"/>
      <c r="AM325" s="279"/>
      <c r="AN325" s="279"/>
      <c r="AO325" s="279"/>
      <c r="AP325" s="279"/>
      <c r="AQ325" s="279"/>
      <c r="AR325" s="279"/>
      <c r="AS325" s="279"/>
      <c r="AT325" s="279"/>
      <c r="AU325" s="279"/>
      <c r="AV325" s="279"/>
      <c r="AW325" s="279"/>
      <c r="AX325" s="279"/>
      <c r="AY325" s="279"/>
      <c r="AZ325" s="279"/>
      <c r="BA325" s="279"/>
      <c r="BB325" s="279"/>
      <c r="BC325" s="279"/>
    </row>
    <row r="326" spans="1:55" s="44" customFormat="1">
      <c r="A326" s="277"/>
      <c r="B326" s="663"/>
      <c r="C326" s="659" t="s">
        <v>657</v>
      </c>
      <c r="D326" s="660"/>
      <c r="E326" s="660"/>
      <c r="F326" s="660"/>
      <c r="G326" s="660"/>
      <c r="H326" s="660"/>
      <c r="I326" s="660"/>
      <c r="J326" s="661"/>
      <c r="K326" s="324">
        <v>1150</v>
      </c>
      <c r="L326" s="662"/>
      <c r="M326" s="662"/>
      <c r="N326" s="662"/>
      <c r="O326" s="662"/>
      <c r="P326" s="662"/>
      <c r="Q326" s="331" t="s">
        <v>9</v>
      </c>
      <c r="R326" s="279"/>
      <c r="S326" s="279"/>
      <c r="T326" s="279"/>
      <c r="U326" s="279"/>
      <c r="V326" s="279"/>
      <c r="W326" s="279"/>
      <c r="X326" s="279"/>
      <c r="Y326" s="279"/>
      <c r="Z326" s="279"/>
      <c r="AA326" s="279"/>
      <c r="AB326" s="279"/>
      <c r="AC326" s="279"/>
      <c r="AD326" s="279"/>
      <c r="AE326" s="279"/>
      <c r="AF326" s="279"/>
      <c r="AG326" s="279"/>
      <c r="AH326" s="279"/>
      <c r="AI326" s="279"/>
      <c r="AJ326" s="279"/>
      <c r="AK326" s="279"/>
      <c r="AL326" s="279"/>
      <c r="AM326" s="279"/>
      <c r="AN326" s="279"/>
      <c r="AO326" s="279"/>
      <c r="AP326" s="279"/>
      <c r="AQ326" s="279"/>
      <c r="AR326" s="279"/>
      <c r="AS326" s="279"/>
      <c r="AT326" s="279"/>
      <c r="AU326" s="279"/>
      <c r="AV326" s="279"/>
      <c r="AW326" s="279"/>
      <c r="AX326" s="279"/>
      <c r="AY326" s="279"/>
      <c r="AZ326" s="279"/>
      <c r="BA326" s="279"/>
      <c r="BB326" s="279"/>
      <c r="BC326" s="279"/>
    </row>
    <row r="327" spans="1:55" s="44" customFormat="1">
      <c r="A327" s="277"/>
      <c r="B327" s="663"/>
      <c r="C327" s="659" t="s">
        <v>658</v>
      </c>
      <c r="D327" s="660"/>
      <c r="E327" s="660"/>
      <c r="F327" s="660"/>
      <c r="G327" s="660"/>
      <c r="H327" s="660"/>
      <c r="I327" s="660"/>
      <c r="J327" s="661"/>
      <c r="K327" s="324">
        <v>1147</v>
      </c>
      <c r="L327" s="662"/>
      <c r="M327" s="662"/>
      <c r="N327" s="662"/>
      <c r="O327" s="662"/>
      <c r="P327" s="662"/>
      <c r="Q327" s="331" t="s">
        <v>9</v>
      </c>
      <c r="R327" s="279"/>
      <c r="S327" s="279"/>
      <c r="T327" s="279"/>
      <c r="U327" s="279"/>
      <c r="V327" s="279"/>
      <c r="W327" s="279"/>
      <c r="X327" s="279"/>
      <c r="Y327" s="279"/>
      <c r="Z327" s="279"/>
      <c r="AA327" s="279"/>
      <c r="AB327" s="279"/>
      <c r="AC327" s="279"/>
      <c r="AD327" s="279"/>
      <c r="AE327" s="279"/>
      <c r="AF327" s="279"/>
      <c r="AG327" s="279"/>
      <c r="AH327" s="279"/>
      <c r="AI327" s="279"/>
      <c r="AJ327" s="279"/>
      <c r="AK327" s="279"/>
      <c r="AL327" s="279"/>
      <c r="AM327" s="279"/>
      <c r="AN327" s="279"/>
      <c r="AO327" s="279"/>
      <c r="AP327" s="279"/>
      <c r="AQ327" s="279"/>
      <c r="AR327" s="279"/>
      <c r="AS327" s="279"/>
      <c r="AT327" s="279"/>
      <c r="AU327" s="279"/>
      <c r="AV327" s="279"/>
      <c r="AW327" s="279"/>
      <c r="AX327" s="279"/>
      <c r="AY327" s="279"/>
      <c r="AZ327" s="279"/>
      <c r="BA327" s="279"/>
      <c r="BB327" s="279"/>
      <c r="BC327" s="279"/>
    </row>
    <row r="328" spans="1:55" s="44" customFormat="1">
      <c r="A328" s="277"/>
      <c r="B328" s="663"/>
      <c r="C328" s="659" t="s">
        <v>659</v>
      </c>
      <c r="D328" s="660"/>
      <c r="E328" s="660"/>
      <c r="F328" s="660"/>
      <c r="G328" s="660"/>
      <c r="H328" s="660"/>
      <c r="I328" s="660"/>
      <c r="J328" s="661"/>
      <c r="K328" s="324">
        <v>1148</v>
      </c>
      <c r="L328" s="662"/>
      <c r="M328" s="662"/>
      <c r="N328" s="662"/>
      <c r="O328" s="662"/>
      <c r="P328" s="662"/>
      <c r="Q328" s="331" t="s">
        <v>9</v>
      </c>
      <c r="R328" s="279"/>
      <c r="S328" s="279"/>
      <c r="T328" s="279"/>
      <c r="U328" s="279"/>
      <c r="V328" s="279"/>
      <c r="W328" s="279"/>
      <c r="X328" s="279"/>
      <c r="Y328" s="279"/>
      <c r="Z328" s="279"/>
      <c r="AA328" s="279"/>
      <c r="AB328" s="279"/>
      <c r="AC328" s="279"/>
      <c r="AD328" s="279"/>
      <c r="AE328" s="279"/>
      <c r="AF328" s="279"/>
      <c r="AG328" s="279"/>
      <c r="AH328" s="279"/>
      <c r="AI328" s="279"/>
      <c r="AJ328" s="279"/>
      <c r="AK328" s="279"/>
      <c r="AL328" s="279"/>
      <c r="AM328" s="279"/>
      <c r="AN328" s="279"/>
      <c r="AO328" s="279"/>
      <c r="AP328" s="279"/>
      <c r="AQ328" s="279"/>
      <c r="AR328" s="279"/>
      <c r="AS328" s="279"/>
      <c r="AT328" s="279"/>
      <c r="AU328" s="279"/>
      <c r="AV328" s="279"/>
      <c r="AW328" s="279"/>
      <c r="AX328" s="279"/>
      <c r="AY328" s="279"/>
      <c r="AZ328" s="279"/>
      <c r="BA328" s="279"/>
      <c r="BB328" s="279"/>
      <c r="BC328" s="279"/>
    </row>
    <row r="329" spans="1:55" s="44" customFormat="1">
      <c r="A329" s="277"/>
      <c r="B329" s="663"/>
      <c r="C329" s="659" t="s">
        <v>660</v>
      </c>
      <c r="D329" s="660"/>
      <c r="E329" s="660"/>
      <c r="F329" s="660"/>
      <c r="G329" s="660"/>
      <c r="H329" s="660"/>
      <c r="I329" s="660"/>
      <c r="J329" s="661"/>
      <c r="K329" s="324">
        <v>1149</v>
      </c>
      <c r="L329" s="662"/>
      <c r="M329" s="662"/>
      <c r="N329" s="662"/>
      <c r="O329" s="662"/>
      <c r="P329" s="662"/>
      <c r="Q329" s="331" t="s">
        <v>9</v>
      </c>
      <c r="R329" s="279"/>
      <c r="S329" s="279"/>
      <c r="T329" s="279"/>
      <c r="U329" s="279"/>
      <c r="V329" s="279"/>
      <c r="W329" s="279"/>
      <c r="X329" s="279"/>
      <c r="Y329" s="279"/>
      <c r="Z329" s="279"/>
      <c r="AA329" s="279"/>
      <c r="AB329" s="279"/>
      <c r="AC329" s="279"/>
      <c r="AD329" s="279"/>
      <c r="AE329" s="279"/>
      <c r="AF329" s="279"/>
      <c r="AG329" s="279"/>
      <c r="AH329" s="279"/>
      <c r="AI329" s="279"/>
      <c r="AJ329" s="279"/>
      <c r="AK329" s="279"/>
      <c r="AL329" s="279"/>
      <c r="AM329" s="279"/>
      <c r="AN329" s="279"/>
      <c r="AO329" s="279"/>
      <c r="AP329" s="279"/>
      <c r="AQ329" s="279"/>
      <c r="AR329" s="279"/>
      <c r="AS329" s="279"/>
      <c r="AT329" s="279"/>
      <c r="AU329" s="279"/>
      <c r="AV329" s="279"/>
      <c r="AW329" s="279"/>
      <c r="AX329" s="279"/>
      <c r="AY329" s="279"/>
      <c r="AZ329" s="279"/>
      <c r="BA329" s="279"/>
      <c r="BB329" s="279"/>
      <c r="BC329" s="279"/>
    </row>
    <row r="330" spans="1:55" s="44" customFormat="1">
      <c r="A330" s="277"/>
      <c r="B330" s="663"/>
      <c r="C330" s="659" t="s">
        <v>661</v>
      </c>
      <c r="D330" s="660"/>
      <c r="E330" s="660"/>
      <c r="F330" s="660"/>
      <c r="G330" s="660"/>
      <c r="H330" s="660"/>
      <c r="I330" s="660"/>
      <c r="J330" s="661"/>
      <c r="K330" s="324">
        <v>1151</v>
      </c>
      <c r="L330" s="662"/>
      <c r="M330" s="662"/>
      <c r="N330" s="662"/>
      <c r="O330" s="662"/>
      <c r="P330" s="662"/>
      <c r="Q330" s="331" t="s">
        <v>9</v>
      </c>
      <c r="R330" s="279"/>
      <c r="S330" s="279"/>
      <c r="T330" s="279"/>
      <c r="U330" s="279"/>
      <c r="V330" s="279"/>
      <c r="W330" s="279"/>
      <c r="X330" s="279"/>
      <c r="Y330" s="279"/>
      <c r="Z330" s="279"/>
      <c r="AA330" s="279"/>
      <c r="AB330" s="279"/>
      <c r="AC330" s="279"/>
      <c r="AD330" s="279"/>
      <c r="AE330" s="279"/>
      <c r="AF330" s="279"/>
      <c r="AG330" s="279"/>
      <c r="AH330" s="279"/>
      <c r="AI330" s="279"/>
      <c r="AJ330" s="279"/>
      <c r="AK330" s="279"/>
      <c r="AL330" s="279"/>
      <c r="AM330" s="279"/>
      <c r="AN330" s="279"/>
      <c r="AO330" s="279"/>
      <c r="AP330" s="279"/>
      <c r="AQ330" s="279"/>
      <c r="AR330" s="279"/>
      <c r="AS330" s="279"/>
      <c r="AT330" s="279"/>
      <c r="AU330" s="279"/>
      <c r="AV330" s="279"/>
      <c r="AW330" s="279"/>
      <c r="AX330" s="279"/>
      <c r="AY330" s="279"/>
      <c r="AZ330" s="279"/>
      <c r="BA330" s="279"/>
      <c r="BB330" s="279"/>
      <c r="BC330" s="279"/>
    </row>
    <row r="331" spans="1:55" s="44" customFormat="1">
      <c r="A331" s="277"/>
      <c r="B331" s="663"/>
      <c r="C331" s="659" t="s">
        <v>662</v>
      </c>
      <c r="D331" s="660"/>
      <c r="E331" s="660"/>
      <c r="F331" s="660"/>
      <c r="G331" s="660"/>
      <c r="H331" s="660"/>
      <c r="I331" s="660"/>
      <c r="J331" s="661"/>
      <c r="K331" s="324">
        <v>1152</v>
      </c>
      <c r="L331" s="662"/>
      <c r="M331" s="662"/>
      <c r="N331" s="662"/>
      <c r="O331" s="662"/>
      <c r="P331" s="662"/>
      <c r="Q331" s="331" t="s">
        <v>26</v>
      </c>
      <c r="R331" s="279"/>
      <c r="S331" s="279"/>
      <c r="T331" s="279"/>
      <c r="U331" s="279"/>
      <c r="V331" s="279"/>
      <c r="W331" s="279"/>
      <c r="X331" s="279"/>
      <c r="Y331" s="279"/>
      <c r="Z331" s="279"/>
      <c r="AA331" s="279"/>
      <c r="AB331" s="279"/>
      <c r="AC331" s="279"/>
      <c r="AD331" s="279"/>
      <c r="AE331" s="279"/>
      <c r="AF331" s="279"/>
      <c r="AG331" s="279"/>
      <c r="AH331" s="279"/>
      <c r="AI331" s="279"/>
      <c r="AJ331" s="279"/>
      <c r="AK331" s="279"/>
      <c r="AL331" s="279"/>
      <c r="AM331" s="279"/>
      <c r="AN331" s="279"/>
      <c r="AO331" s="279"/>
      <c r="AP331" s="279"/>
      <c r="AQ331" s="279"/>
      <c r="AR331" s="279"/>
      <c r="AS331" s="279"/>
      <c r="AT331" s="279"/>
      <c r="AU331" s="279"/>
      <c r="AV331" s="279"/>
      <c r="AW331" s="279"/>
      <c r="AX331" s="279"/>
      <c r="AY331" s="279"/>
      <c r="AZ331" s="279"/>
      <c r="BA331" s="279"/>
      <c r="BB331" s="279"/>
      <c r="BC331" s="279"/>
    </row>
    <row r="332" spans="1:55" s="44" customFormat="1">
      <c r="A332" s="277"/>
      <c r="B332" s="663"/>
      <c r="C332" s="659" t="s">
        <v>663</v>
      </c>
      <c r="D332" s="660"/>
      <c r="E332" s="660"/>
      <c r="F332" s="660"/>
      <c r="G332" s="660"/>
      <c r="H332" s="660"/>
      <c r="I332" s="660"/>
      <c r="J332" s="661"/>
      <c r="K332" s="324">
        <v>1176</v>
      </c>
      <c r="L332" s="662"/>
      <c r="M332" s="662"/>
      <c r="N332" s="662"/>
      <c r="O332" s="662"/>
      <c r="P332" s="662"/>
      <c r="Q332" s="331" t="s">
        <v>26</v>
      </c>
      <c r="R332" s="279"/>
      <c r="S332" s="279"/>
      <c r="T332" s="279"/>
      <c r="U332" s="279"/>
      <c r="V332" s="279"/>
      <c r="W332" s="279"/>
      <c r="X332" s="279"/>
      <c r="Y332" s="279"/>
      <c r="Z332" s="279"/>
      <c r="AA332" s="279"/>
      <c r="AB332" s="279"/>
      <c r="AC332" s="279"/>
      <c r="AD332" s="279"/>
      <c r="AE332" s="279"/>
      <c r="AF332" s="279"/>
      <c r="AG332" s="279"/>
      <c r="AH332" s="279"/>
      <c r="AI332" s="279"/>
      <c r="AJ332" s="279"/>
      <c r="AK332" s="279"/>
      <c r="AL332" s="279"/>
      <c r="AM332" s="279"/>
      <c r="AN332" s="279"/>
      <c r="AO332" s="279"/>
      <c r="AP332" s="279"/>
      <c r="AQ332" s="279"/>
      <c r="AR332" s="279"/>
      <c r="AS332" s="279"/>
      <c r="AT332" s="279"/>
      <c r="AU332" s="279"/>
      <c r="AV332" s="279"/>
      <c r="AW332" s="279"/>
      <c r="AX332" s="279"/>
      <c r="AY332" s="279"/>
      <c r="AZ332" s="279"/>
      <c r="BA332" s="279"/>
      <c r="BB332" s="279"/>
      <c r="BC332" s="279"/>
    </row>
    <row r="333" spans="1:55" s="44" customFormat="1">
      <c r="A333" s="277"/>
      <c r="B333" s="663"/>
      <c r="C333" s="659" t="s">
        <v>664</v>
      </c>
      <c r="D333" s="660"/>
      <c r="E333" s="660"/>
      <c r="F333" s="660"/>
      <c r="G333" s="660"/>
      <c r="H333" s="660"/>
      <c r="I333" s="660"/>
      <c r="J333" s="661"/>
      <c r="K333" s="324">
        <v>1159</v>
      </c>
      <c r="L333" s="662"/>
      <c r="M333" s="662"/>
      <c r="N333" s="662"/>
      <c r="O333" s="662"/>
      <c r="P333" s="662"/>
      <c r="Q333" s="331" t="s">
        <v>26</v>
      </c>
      <c r="R333" s="279"/>
      <c r="S333" s="279"/>
      <c r="T333" s="279"/>
      <c r="U333" s="279"/>
      <c r="V333" s="279"/>
      <c r="W333" s="279"/>
      <c r="X333" s="279"/>
      <c r="Y333" s="279"/>
      <c r="Z333" s="279"/>
      <c r="AA333" s="279"/>
      <c r="AB333" s="279"/>
      <c r="AC333" s="279"/>
      <c r="AD333" s="279"/>
      <c r="AE333" s="279"/>
      <c r="AF333" s="279"/>
      <c r="AG333" s="279"/>
      <c r="AH333" s="279"/>
      <c r="AI333" s="279"/>
      <c r="AJ333" s="279"/>
      <c r="AK333" s="279"/>
      <c r="AL333" s="279"/>
      <c r="AM333" s="279"/>
      <c r="AN333" s="279"/>
      <c r="AO333" s="279"/>
      <c r="AP333" s="279"/>
      <c r="AQ333" s="279"/>
      <c r="AR333" s="279"/>
      <c r="AS333" s="279"/>
      <c r="AT333" s="279"/>
      <c r="AU333" s="279"/>
      <c r="AV333" s="279"/>
      <c r="AW333" s="279"/>
      <c r="AX333" s="279"/>
      <c r="AY333" s="279"/>
      <c r="AZ333" s="279"/>
      <c r="BA333" s="279"/>
      <c r="BB333" s="279"/>
      <c r="BC333" s="279"/>
    </row>
    <row r="334" spans="1:55" s="44" customFormat="1">
      <c r="A334" s="277"/>
      <c r="B334" s="663"/>
      <c r="C334" s="659" t="s">
        <v>665</v>
      </c>
      <c r="D334" s="660"/>
      <c r="E334" s="660"/>
      <c r="F334" s="660"/>
      <c r="G334" s="660"/>
      <c r="H334" s="660"/>
      <c r="I334" s="660"/>
      <c r="J334" s="661"/>
      <c r="K334" s="324">
        <v>1679</v>
      </c>
      <c r="L334" s="662"/>
      <c r="M334" s="662"/>
      <c r="N334" s="662"/>
      <c r="O334" s="662"/>
      <c r="P334" s="662"/>
      <c r="Q334" s="331" t="s">
        <v>26</v>
      </c>
      <c r="R334" s="279"/>
      <c r="S334" s="279"/>
      <c r="T334" s="279"/>
      <c r="U334" s="279"/>
      <c r="V334" s="279"/>
      <c r="W334" s="279"/>
      <c r="X334" s="279"/>
      <c r="Y334" s="279"/>
      <c r="Z334" s="279"/>
      <c r="AA334" s="279"/>
      <c r="AB334" s="279"/>
      <c r="AC334" s="279"/>
      <c r="AD334" s="279"/>
      <c r="AE334" s="279"/>
      <c r="AF334" s="279"/>
      <c r="AG334" s="279"/>
      <c r="AH334" s="279"/>
      <c r="AI334" s="279"/>
      <c r="AJ334" s="279"/>
      <c r="AK334" s="279"/>
      <c r="AL334" s="279"/>
      <c r="AM334" s="279"/>
      <c r="AN334" s="279"/>
      <c r="AO334" s="279"/>
      <c r="AP334" s="279"/>
      <c r="AQ334" s="279"/>
      <c r="AR334" s="279"/>
      <c r="AS334" s="279"/>
      <c r="AT334" s="279"/>
      <c r="AU334" s="279"/>
      <c r="AV334" s="279"/>
      <c r="AW334" s="279"/>
      <c r="AX334" s="279"/>
      <c r="AY334" s="279"/>
      <c r="AZ334" s="279"/>
      <c r="BA334" s="279"/>
      <c r="BB334" s="279"/>
      <c r="BC334" s="279"/>
    </row>
    <row r="335" spans="1:55" s="44" customFormat="1">
      <c r="A335" s="277"/>
      <c r="B335" s="663"/>
      <c r="C335" s="659" t="s">
        <v>666</v>
      </c>
      <c r="D335" s="660"/>
      <c r="E335" s="660"/>
      <c r="F335" s="660"/>
      <c r="G335" s="660"/>
      <c r="H335" s="660"/>
      <c r="I335" s="660"/>
      <c r="J335" s="661"/>
      <c r="K335" s="324">
        <v>1680</v>
      </c>
      <c r="L335" s="662"/>
      <c r="M335" s="662"/>
      <c r="N335" s="662"/>
      <c r="O335" s="662"/>
      <c r="P335" s="662"/>
      <c r="Q335" s="331" t="s">
        <v>26</v>
      </c>
      <c r="R335" s="279"/>
      <c r="S335" s="279"/>
      <c r="T335" s="279"/>
      <c r="U335" s="279"/>
      <c r="V335" s="279"/>
      <c r="W335" s="279"/>
      <c r="X335" s="279"/>
      <c r="Y335" s="279"/>
      <c r="Z335" s="279"/>
      <c r="AA335" s="279"/>
      <c r="AB335" s="279"/>
      <c r="AC335" s="279"/>
      <c r="AD335" s="279"/>
      <c r="AE335" s="279"/>
      <c r="AF335" s="279"/>
      <c r="AG335" s="279"/>
      <c r="AH335" s="279"/>
      <c r="AI335" s="279"/>
      <c r="AJ335" s="279"/>
      <c r="AK335" s="279"/>
      <c r="AL335" s="279"/>
      <c r="AM335" s="279"/>
      <c r="AN335" s="279"/>
      <c r="AO335" s="279"/>
      <c r="AP335" s="279"/>
      <c r="AQ335" s="279"/>
      <c r="AR335" s="279"/>
      <c r="AS335" s="279"/>
      <c r="AT335" s="279"/>
      <c r="AU335" s="279"/>
      <c r="AV335" s="279"/>
      <c r="AW335" s="279"/>
      <c r="AX335" s="279"/>
      <c r="AY335" s="279"/>
      <c r="AZ335" s="279"/>
      <c r="BA335" s="279"/>
      <c r="BB335" s="279"/>
      <c r="BC335" s="279"/>
    </row>
    <row r="336" spans="1:55" s="44" customFormat="1">
      <c r="A336" s="277"/>
      <c r="B336" s="663"/>
      <c r="C336" s="659" t="s">
        <v>667</v>
      </c>
      <c r="D336" s="660"/>
      <c r="E336" s="660"/>
      <c r="F336" s="660"/>
      <c r="G336" s="660"/>
      <c r="H336" s="660"/>
      <c r="I336" s="660"/>
      <c r="J336" s="661"/>
      <c r="K336" s="324">
        <v>1681</v>
      </c>
      <c r="L336" s="662"/>
      <c r="M336" s="662"/>
      <c r="N336" s="662"/>
      <c r="O336" s="662"/>
      <c r="P336" s="662"/>
      <c r="Q336" s="331" t="s">
        <v>26</v>
      </c>
      <c r="R336" s="279"/>
      <c r="S336" s="279"/>
      <c r="T336" s="279"/>
      <c r="U336" s="279"/>
      <c r="V336" s="279"/>
      <c r="W336" s="279"/>
      <c r="X336" s="279"/>
      <c r="Y336" s="279"/>
      <c r="Z336" s="279"/>
      <c r="AA336" s="279"/>
      <c r="AB336" s="279"/>
      <c r="AC336" s="279"/>
      <c r="AD336" s="279"/>
      <c r="AE336" s="279"/>
      <c r="AF336" s="279"/>
      <c r="AG336" s="279"/>
      <c r="AH336" s="279"/>
      <c r="AI336" s="279"/>
      <c r="AJ336" s="279"/>
      <c r="AK336" s="279"/>
      <c r="AL336" s="279"/>
      <c r="AM336" s="279"/>
      <c r="AN336" s="279"/>
      <c r="AO336" s="279"/>
      <c r="AP336" s="279"/>
      <c r="AQ336" s="279"/>
      <c r="AR336" s="279"/>
      <c r="AS336" s="279"/>
      <c r="AT336" s="279"/>
      <c r="AU336" s="279"/>
      <c r="AV336" s="279"/>
      <c r="AW336" s="279"/>
      <c r="AX336" s="279"/>
      <c r="AY336" s="279"/>
      <c r="AZ336" s="279"/>
      <c r="BA336" s="279"/>
      <c r="BB336" s="279"/>
      <c r="BC336" s="279"/>
    </row>
    <row r="337" spans="1:55" s="44" customFormat="1">
      <c r="A337" s="277"/>
      <c r="B337" s="663"/>
      <c r="C337" s="659" t="s">
        <v>668</v>
      </c>
      <c r="D337" s="660"/>
      <c r="E337" s="660"/>
      <c r="F337" s="660"/>
      <c r="G337" s="660"/>
      <c r="H337" s="660"/>
      <c r="I337" s="660"/>
      <c r="J337" s="661"/>
      <c r="K337" s="324">
        <v>1682</v>
      </c>
      <c r="L337" s="662"/>
      <c r="M337" s="662"/>
      <c r="N337" s="662"/>
      <c r="O337" s="662"/>
      <c r="P337" s="662"/>
      <c r="Q337" s="331" t="s">
        <v>26</v>
      </c>
      <c r="R337" s="279"/>
      <c r="S337" s="279"/>
      <c r="T337" s="279"/>
      <c r="U337" s="279"/>
      <c r="V337" s="279"/>
      <c r="W337" s="279"/>
      <c r="X337" s="279"/>
      <c r="Y337" s="279"/>
      <c r="Z337" s="279"/>
      <c r="AA337" s="279"/>
      <c r="AB337" s="279"/>
      <c r="AC337" s="279"/>
      <c r="AD337" s="279"/>
      <c r="AE337" s="279"/>
      <c r="AF337" s="279"/>
      <c r="AG337" s="279"/>
      <c r="AH337" s="279"/>
      <c r="AI337" s="279"/>
      <c r="AJ337" s="279"/>
      <c r="AK337" s="279"/>
      <c r="AL337" s="279"/>
      <c r="AM337" s="279"/>
      <c r="AN337" s="279"/>
      <c r="AO337" s="279"/>
      <c r="AP337" s="279"/>
      <c r="AQ337" s="279"/>
      <c r="AR337" s="279"/>
      <c r="AS337" s="279"/>
      <c r="AT337" s="279"/>
      <c r="AU337" s="279"/>
      <c r="AV337" s="279"/>
      <c r="AW337" s="279"/>
      <c r="AX337" s="279"/>
      <c r="AY337" s="279"/>
      <c r="AZ337" s="279"/>
      <c r="BA337" s="279"/>
      <c r="BB337" s="279"/>
      <c r="BC337" s="279"/>
    </row>
    <row r="338" spans="1:55" s="44" customFormat="1">
      <c r="A338" s="277"/>
      <c r="B338" s="663"/>
      <c r="C338" s="659" t="s">
        <v>669</v>
      </c>
      <c r="D338" s="660"/>
      <c r="E338" s="660"/>
      <c r="F338" s="660"/>
      <c r="G338" s="660"/>
      <c r="H338" s="660"/>
      <c r="I338" s="660"/>
      <c r="J338" s="661"/>
      <c r="K338" s="324">
        <v>1683</v>
      </c>
      <c r="L338" s="662"/>
      <c r="M338" s="662"/>
      <c r="N338" s="662"/>
      <c r="O338" s="662"/>
      <c r="P338" s="662"/>
      <c r="Q338" s="335" t="s">
        <v>26</v>
      </c>
      <c r="R338" s="279"/>
      <c r="S338" s="279"/>
      <c r="T338" s="279"/>
      <c r="U338" s="279"/>
      <c r="V338" s="279"/>
      <c r="W338" s="279"/>
      <c r="X338" s="279"/>
      <c r="Y338" s="279"/>
      <c r="Z338" s="279"/>
      <c r="AA338" s="279"/>
      <c r="AB338" s="279"/>
      <c r="AC338" s="279"/>
      <c r="AD338" s="279"/>
      <c r="AE338" s="279"/>
      <c r="AF338" s="279"/>
      <c r="AG338" s="279"/>
      <c r="AH338" s="279"/>
      <c r="AI338" s="279"/>
      <c r="AJ338" s="279"/>
      <c r="AK338" s="279"/>
      <c r="AL338" s="279"/>
      <c r="AM338" s="279"/>
      <c r="AN338" s="279"/>
      <c r="AO338" s="279"/>
      <c r="AP338" s="279"/>
      <c r="AQ338" s="279"/>
      <c r="AR338" s="279"/>
      <c r="AS338" s="279"/>
      <c r="AT338" s="279"/>
      <c r="AU338" s="279"/>
      <c r="AV338" s="279"/>
      <c r="AW338" s="279"/>
      <c r="AX338" s="279"/>
      <c r="AY338" s="279"/>
      <c r="AZ338" s="279"/>
      <c r="BA338" s="279"/>
      <c r="BB338" s="279"/>
      <c r="BC338" s="279"/>
    </row>
    <row r="339" spans="1:55" s="44" customFormat="1">
      <c r="A339" s="277"/>
      <c r="B339" s="663"/>
      <c r="C339" s="659" t="s">
        <v>670</v>
      </c>
      <c r="D339" s="660"/>
      <c r="E339" s="660"/>
      <c r="F339" s="660"/>
      <c r="G339" s="660"/>
      <c r="H339" s="660"/>
      <c r="I339" s="660"/>
      <c r="J339" s="661"/>
      <c r="K339" s="324">
        <v>1684</v>
      </c>
      <c r="L339" s="662"/>
      <c r="M339" s="662"/>
      <c r="N339" s="662"/>
      <c r="O339" s="662"/>
      <c r="P339" s="662"/>
      <c r="Q339" s="335" t="s">
        <v>26</v>
      </c>
      <c r="R339" s="279"/>
      <c r="S339" s="279"/>
      <c r="T339" s="279"/>
      <c r="U339" s="279"/>
      <c r="V339" s="279"/>
      <c r="W339" s="279"/>
      <c r="X339" s="279"/>
      <c r="Y339" s="279"/>
      <c r="Z339" s="279"/>
      <c r="AA339" s="279"/>
      <c r="AB339" s="279"/>
      <c r="AC339" s="279"/>
      <c r="AD339" s="279"/>
      <c r="AE339" s="279"/>
      <c r="AF339" s="279"/>
      <c r="AG339" s="279"/>
      <c r="AH339" s="279"/>
      <c r="AI339" s="279"/>
      <c r="AJ339" s="279"/>
      <c r="AK339" s="279"/>
      <c r="AL339" s="279"/>
      <c r="AM339" s="279"/>
      <c r="AN339" s="279"/>
      <c r="AO339" s="279"/>
      <c r="AP339" s="279"/>
      <c r="AQ339" s="279"/>
      <c r="AR339" s="279"/>
      <c r="AS339" s="279"/>
      <c r="AT339" s="279"/>
      <c r="AU339" s="279"/>
      <c r="AV339" s="279"/>
      <c r="AW339" s="279"/>
      <c r="AX339" s="279"/>
      <c r="AY339" s="279"/>
      <c r="AZ339" s="279"/>
      <c r="BA339" s="279"/>
      <c r="BB339" s="279"/>
      <c r="BC339" s="279"/>
    </row>
    <row r="340" spans="1:55" s="44" customFormat="1">
      <c r="A340" s="277"/>
      <c r="B340" s="663"/>
      <c r="C340" s="659" t="s">
        <v>671</v>
      </c>
      <c r="D340" s="660"/>
      <c r="E340" s="660"/>
      <c r="F340" s="660"/>
      <c r="G340" s="660"/>
      <c r="H340" s="660"/>
      <c r="I340" s="660"/>
      <c r="J340" s="661"/>
      <c r="K340" s="324">
        <v>1685</v>
      </c>
      <c r="L340" s="662"/>
      <c r="M340" s="662"/>
      <c r="N340" s="662"/>
      <c r="O340" s="662"/>
      <c r="P340" s="662"/>
      <c r="Q340" s="335" t="s">
        <v>26</v>
      </c>
      <c r="R340" s="279"/>
      <c r="S340" s="279"/>
      <c r="T340" s="279"/>
      <c r="U340" s="279"/>
      <c r="V340" s="279"/>
      <c r="W340" s="279"/>
      <c r="X340" s="279"/>
      <c r="Y340" s="279"/>
      <c r="Z340" s="279"/>
      <c r="AA340" s="279"/>
      <c r="AB340" s="279"/>
      <c r="AC340" s="279"/>
      <c r="AD340" s="279"/>
      <c r="AE340" s="279"/>
      <c r="AF340" s="279"/>
      <c r="AG340" s="279"/>
      <c r="AH340" s="279"/>
      <c r="AI340" s="279"/>
      <c r="AJ340" s="279"/>
      <c r="AK340" s="279"/>
      <c r="AL340" s="279"/>
      <c r="AM340" s="279"/>
      <c r="AN340" s="279"/>
      <c r="AO340" s="279"/>
      <c r="AP340" s="279"/>
      <c r="AQ340" s="279"/>
      <c r="AR340" s="279"/>
      <c r="AS340" s="279"/>
      <c r="AT340" s="279"/>
      <c r="AU340" s="279"/>
      <c r="AV340" s="279"/>
      <c r="AW340" s="279"/>
      <c r="AX340" s="279"/>
      <c r="AY340" s="279"/>
      <c r="AZ340" s="279"/>
      <c r="BA340" s="279"/>
      <c r="BB340" s="279"/>
      <c r="BC340" s="279"/>
    </row>
    <row r="341" spans="1:55" s="44" customFormat="1">
      <c r="A341" s="277"/>
      <c r="B341" s="663"/>
      <c r="C341" s="659" t="s">
        <v>672</v>
      </c>
      <c r="D341" s="660"/>
      <c r="E341" s="660"/>
      <c r="F341" s="660"/>
      <c r="G341" s="660"/>
      <c r="H341" s="660"/>
      <c r="I341" s="660"/>
      <c r="J341" s="661"/>
      <c r="K341" s="324">
        <v>1686</v>
      </c>
      <c r="L341" s="662"/>
      <c r="M341" s="662"/>
      <c r="N341" s="662"/>
      <c r="O341" s="662"/>
      <c r="P341" s="662"/>
      <c r="Q341" s="335" t="s">
        <v>26</v>
      </c>
      <c r="R341" s="279"/>
      <c r="S341" s="279"/>
      <c r="T341" s="279"/>
      <c r="U341" s="279"/>
      <c r="V341" s="279"/>
      <c r="W341" s="279"/>
      <c r="X341" s="279"/>
      <c r="Y341" s="279"/>
      <c r="Z341" s="279"/>
      <c r="AA341" s="279"/>
      <c r="AB341" s="279"/>
      <c r="AC341" s="279"/>
      <c r="AD341" s="279"/>
      <c r="AE341" s="279"/>
      <c r="AF341" s="279"/>
      <c r="AG341" s="279"/>
      <c r="AH341" s="279"/>
      <c r="AI341" s="279"/>
      <c r="AJ341" s="279"/>
      <c r="AK341" s="279"/>
      <c r="AL341" s="279"/>
      <c r="AM341" s="279"/>
      <c r="AN341" s="279"/>
      <c r="AO341" s="279"/>
      <c r="AP341" s="279"/>
      <c r="AQ341" s="279"/>
      <c r="AR341" s="279"/>
      <c r="AS341" s="279"/>
      <c r="AT341" s="279"/>
      <c r="AU341" s="279"/>
      <c r="AV341" s="279"/>
      <c r="AW341" s="279"/>
      <c r="AX341" s="279"/>
      <c r="AY341" s="279"/>
      <c r="AZ341" s="279"/>
      <c r="BA341" s="279"/>
      <c r="BB341" s="279"/>
      <c r="BC341" s="279"/>
    </row>
    <row r="342" spans="1:55" s="44" customFormat="1" ht="15" customHeight="1">
      <c r="A342" s="277"/>
      <c r="B342" s="663"/>
      <c r="C342" s="659" t="s">
        <v>673</v>
      </c>
      <c r="D342" s="660"/>
      <c r="E342" s="660"/>
      <c r="F342" s="660"/>
      <c r="G342" s="660"/>
      <c r="H342" s="660"/>
      <c r="I342" s="660"/>
      <c r="J342" s="661"/>
      <c r="K342" s="324">
        <v>1183</v>
      </c>
      <c r="L342" s="662"/>
      <c r="M342" s="662"/>
      <c r="N342" s="662"/>
      <c r="O342" s="662"/>
      <c r="P342" s="662"/>
      <c r="Q342" s="335" t="s">
        <v>26</v>
      </c>
      <c r="R342" s="279"/>
      <c r="S342" s="279"/>
      <c r="T342" s="279"/>
      <c r="U342" s="279"/>
      <c r="V342" s="279"/>
      <c r="W342" s="279"/>
      <c r="X342" s="279"/>
      <c r="Y342" s="279"/>
      <c r="Z342" s="279"/>
      <c r="AA342" s="279"/>
      <c r="AB342" s="279"/>
      <c r="AC342" s="279"/>
      <c r="AD342" s="279"/>
      <c r="AE342" s="279"/>
      <c r="AF342" s="279"/>
      <c r="AG342" s="279"/>
      <c r="AH342" s="279"/>
      <c r="AI342" s="279"/>
      <c r="AJ342" s="279"/>
      <c r="AK342" s="279"/>
      <c r="AL342" s="279"/>
      <c r="AM342" s="279"/>
      <c r="AN342" s="279"/>
      <c r="AO342" s="279"/>
      <c r="AP342" s="279"/>
      <c r="AQ342" s="279"/>
      <c r="AR342" s="279"/>
      <c r="AS342" s="279"/>
      <c r="AT342" s="279"/>
      <c r="AU342" s="279"/>
      <c r="AV342" s="279"/>
      <c r="AW342" s="279"/>
      <c r="AX342" s="279"/>
      <c r="AY342" s="279"/>
      <c r="AZ342" s="279"/>
      <c r="BA342" s="279"/>
      <c r="BB342" s="279"/>
      <c r="BC342" s="279"/>
    </row>
    <row r="343" spans="1:55" s="44" customFormat="1">
      <c r="A343" s="277"/>
      <c r="B343" s="663"/>
      <c r="C343" s="659" t="s">
        <v>278</v>
      </c>
      <c r="D343" s="660"/>
      <c r="E343" s="660"/>
      <c r="F343" s="660"/>
      <c r="G343" s="660"/>
      <c r="H343" s="660"/>
      <c r="I343" s="660"/>
      <c r="J343" s="661"/>
      <c r="K343" s="324">
        <v>1687</v>
      </c>
      <c r="L343" s="662"/>
      <c r="M343" s="662"/>
      <c r="N343" s="662"/>
      <c r="O343" s="662"/>
      <c r="P343" s="662"/>
      <c r="Q343" s="335" t="s">
        <v>26</v>
      </c>
      <c r="R343" s="279"/>
      <c r="S343" s="279"/>
      <c r="T343" s="279"/>
      <c r="U343" s="279"/>
      <c r="V343" s="279"/>
      <c r="W343" s="279"/>
      <c r="X343" s="279"/>
      <c r="Y343" s="279"/>
      <c r="Z343" s="279"/>
      <c r="AA343" s="279"/>
      <c r="AB343" s="279"/>
      <c r="AC343" s="279"/>
      <c r="AD343" s="279"/>
      <c r="AE343" s="279"/>
      <c r="AF343" s="279"/>
      <c r="AG343" s="279"/>
      <c r="AH343" s="279"/>
      <c r="AI343" s="279"/>
      <c r="AJ343" s="279"/>
      <c r="AK343" s="279"/>
      <c r="AL343" s="279"/>
      <c r="AM343" s="279"/>
      <c r="AN343" s="279"/>
      <c r="AO343" s="279"/>
      <c r="AP343" s="279"/>
      <c r="AQ343" s="279"/>
      <c r="AR343" s="279"/>
      <c r="AS343" s="279"/>
      <c r="AT343" s="279"/>
      <c r="AU343" s="279"/>
      <c r="AV343" s="279"/>
      <c r="AW343" s="279"/>
      <c r="AX343" s="279"/>
      <c r="AY343" s="279"/>
      <c r="AZ343" s="279"/>
      <c r="BA343" s="279"/>
      <c r="BB343" s="279"/>
      <c r="BC343" s="279"/>
    </row>
    <row r="344" spans="1:55" s="44" customFormat="1">
      <c r="A344" s="277"/>
      <c r="B344" s="663"/>
      <c r="C344" s="659" t="s">
        <v>674</v>
      </c>
      <c r="D344" s="660"/>
      <c r="E344" s="660"/>
      <c r="F344" s="660"/>
      <c r="G344" s="660"/>
      <c r="H344" s="660"/>
      <c r="I344" s="660"/>
      <c r="J344" s="661"/>
      <c r="K344" s="324">
        <v>1688</v>
      </c>
      <c r="L344" s="662"/>
      <c r="M344" s="662"/>
      <c r="N344" s="662"/>
      <c r="O344" s="662"/>
      <c r="P344" s="662"/>
      <c r="Q344" s="335" t="s">
        <v>26</v>
      </c>
      <c r="R344" s="279"/>
      <c r="S344" s="279"/>
      <c r="T344" s="279"/>
      <c r="U344" s="279"/>
      <c r="V344" s="279"/>
      <c r="W344" s="279"/>
      <c r="X344" s="279"/>
      <c r="Y344" s="279"/>
      <c r="Z344" s="279"/>
      <c r="AA344" s="279"/>
      <c r="AB344" s="279"/>
      <c r="AC344" s="279"/>
      <c r="AD344" s="279"/>
      <c r="AE344" s="279"/>
      <c r="AF344" s="279"/>
      <c r="AG344" s="279"/>
      <c r="AH344" s="279"/>
      <c r="AI344" s="279"/>
      <c r="AJ344" s="279"/>
      <c r="AK344" s="279"/>
      <c r="AL344" s="279"/>
      <c r="AM344" s="279"/>
      <c r="AN344" s="279"/>
      <c r="AO344" s="279"/>
      <c r="AP344" s="279"/>
      <c r="AQ344" s="279"/>
      <c r="AR344" s="279"/>
      <c r="AS344" s="279"/>
      <c r="AT344" s="279"/>
      <c r="AU344" s="279"/>
      <c r="AV344" s="279"/>
      <c r="AW344" s="279"/>
      <c r="AX344" s="279"/>
      <c r="AY344" s="279"/>
      <c r="AZ344" s="279"/>
      <c r="BA344" s="279"/>
      <c r="BB344" s="279"/>
      <c r="BC344" s="279"/>
    </row>
    <row r="345" spans="1:55" s="44" customFormat="1">
      <c r="A345" s="277"/>
      <c r="B345" s="663"/>
      <c r="C345" s="659" t="s">
        <v>675</v>
      </c>
      <c r="D345" s="660"/>
      <c r="E345" s="660"/>
      <c r="F345" s="660"/>
      <c r="G345" s="660"/>
      <c r="H345" s="660"/>
      <c r="I345" s="660"/>
      <c r="J345" s="661"/>
      <c r="K345" s="324">
        <v>1689</v>
      </c>
      <c r="L345" s="662"/>
      <c r="M345" s="662"/>
      <c r="N345" s="662"/>
      <c r="O345" s="662"/>
      <c r="P345" s="662"/>
      <c r="Q345" s="335" t="s">
        <v>26</v>
      </c>
      <c r="R345" s="279"/>
      <c r="S345" s="279"/>
      <c r="T345" s="279"/>
      <c r="U345" s="279"/>
      <c r="V345" s="279"/>
      <c r="W345" s="279"/>
      <c r="X345" s="279"/>
      <c r="Y345" s="279"/>
      <c r="Z345" s="279"/>
      <c r="AA345" s="279"/>
      <c r="AB345" s="279"/>
      <c r="AC345" s="279"/>
      <c r="AD345" s="279"/>
      <c r="AE345" s="279"/>
      <c r="AF345" s="279"/>
      <c r="AG345" s="279"/>
      <c r="AH345" s="279"/>
      <c r="AI345" s="279"/>
      <c r="AJ345" s="279"/>
      <c r="AK345" s="279"/>
      <c r="AL345" s="279"/>
      <c r="AM345" s="279"/>
      <c r="AN345" s="279"/>
      <c r="AO345" s="279"/>
      <c r="AP345" s="279"/>
      <c r="AQ345" s="279"/>
      <c r="AR345" s="279"/>
      <c r="AS345" s="279"/>
      <c r="AT345" s="279"/>
      <c r="AU345" s="279"/>
      <c r="AV345" s="279"/>
      <c r="AW345" s="279"/>
      <c r="AX345" s="279"/>
      <c r="AY345" s="279"/>
      <c r="AZ345" s="279"/>
      <c r="BA345" s="279"/>
      <c r="BB345" s="279"/>
      <c r="BC345" s="279"/>
    </row>
    <row r="346" spans="1:55" s="44" customFormat="1" ht="49.7" customHeight="1">
      <c r="A346" s="277"/>
      <c r="B346" s="663"/>
      <c r="C346" s="668" t="s">
        <v>676</v>
      </c>
      <c r="D346" s="668"/>
      <c r="E346" s="668"/>
      <c r="F346" s="668"/>
      <c r="G346" s="668"/>
      <c r="H346" s="668"/>
      <c r="I346" s="668"/>
      <c r="J346" s="668"/>
      <c r="K346" s="424">
        <v>1728</v>
      </c>
      <c r="L346" s="669"/>
      <c r="M346" s="670"/>
      <c r="N346" s="670"/>
      <c r="O346" s="670"/>
      <c r="P346" s="671"/>
      <c r="Q346" s="336" t="s">
        <v>27</v>
      </c>
      <c r="R346" s="279"/>
      <c r="S346" s="279"/>
      <c r="T346" s="279"/>
      <c r="U346" s="279"/>
      <c r="V346" s="279"/>
      <c r="W346" s="279"/>
      <c r="X346" s="279"/>
      <c r="Y346" s="279"/>
      <c r="Z346" s="279"/>
      <c r="AA346" s="279"/>
      <c r="AB346" s="279"/>
      <c r="AC346" s="279"/>
      <c r="AD346" s="279"/>
      <c r="AE346" s="279"/>
      <c r="AF346" s="279"/>
      <c r="AG346" s="279"/>
      <c r="AH346" s="279"/>
      <c r="AI346" s="279"/>
      <c r="AJ346" s="279"/>
      <c r="AK346" s="279"/>
      <c r="AL346" s="279"/>
      <c r="AM346" s="279"/>
      <c r="AN346" s="279"/>
      <c r="AO346" s="279"/>
      <c r="AP346" s="279"/>
      <c r="AQ346" s="279"/>
      <c r="AR346" s="279"/>
      <c r="AS346" s="279"/>
      <c r="AT346" s="279"/>
      <c r="AU346" s="279"/>
      <c r="AV346" s="279"/>
      <c r="AW346" s="279"/>
      <c r="AX346" s="279"/>
      <c r="AY346" s="279"/>
      <c r="AZ346" s="279"/>
      <c r="BA346" s="279"/>
      <c r="BB346" s="279"/>
      <c r="BC346" s="279"/>
    </row>
    <row r="347" spans="1:55" s="44" customFormat="1">
      <c r="A347" s="277"/>
      <c r="B347" s="663"/>
      <c r="C347" s="659" t="s">
        <v>677</v>
      </c>
      <c r="D347" s="660"/>
      <c r="E347" s="660"/>
      <c r="F347" s="660"/>
      <c r="G347" s="660"/>
      <c r="H347" s="660"/>
      <c r="I347" s="660"/>
      <c r="J347" s="661"/>
      <c r="K347" s="324">
        <v>1154</v>
      </c>
      <c r="L347" s="662"/>
      <c r="M347" s="662"/>
      <c r="N347" s="662"/>
      <c r="O347" s="662"/>
      <c r="P347" s="662"/>
      <c r="Q347" s="335" t="s">
        <v>26</v>
      </c>
      <c r="R347" s="279"/>
      <c r="S347" s="279"/>
      <c r="T347" s="279"/>
      <c r="U347" s="279"/>
      <c r="V347" s="279"/>
      <c r="W347" s="279"/>
      <c r="X347" s="279"/>
      <c r="Y347" s="279"/>
      <c r="Z347" s="279"/>
      <c r="AA347" s="279"/>
      <c r="AB347" s="279"/>
      <c r="AC347" s="279"/>
      <c r="AD347" s="279"/>
      <c r="AE347" s="279"/>
      <c r="AF347" s="279"/>
      <c r="AG347" s="279"/>
      <c r="AH347" s="279"/>
      <c r="AI347" s="279"/>
      <c r="AJ347" s="279"/>
      <c r="AK347" s="279"/>
      <c r="AL347" s="279"/>
      <c r="AM347" s="279"/>
      <c r="AN347" s="279"/>
      <c r="AO347" s="279"/>
      <c r="AP347" s="279"/>
      <c r="AQ347" s="279"/>
      <c r="AR347" s="279"/>
      <c r="AS347" s="279"/>
      <c r="AT347" s="279"/>
      <c r="AU347" s="279"/>
      <c r="AV347" s="279"/>
      <c r="AW347" s="279"/>
      <c r="AX347" s="279"/>
      <c r="AY347" s="279"/>
      <c r="AZ347" s="279"/>
      <c r="BA347" s="279"/>
      <c r="BB347" s="279"/>
      <c r="BC347" s="279"/>
    </row>
    <row r="348" spans="1:55" s="44" customFormat="1">
      <c r="A348" s="277"/>
      <c r="B348" s="663"/>
      <c r="C348" s="337" t="s">
        <v>279</v>
      </c>
      <c r="D348" s="337"/>
      <c r="E348" s="337"/>
      <c r="F348" s="337"/>
      <c r="G348" s="337"/>
      <c r="H348" s="337"/>
      <c r="I348" s="337"/>
      <c r="J348" s="337"/>
      <c r="K348" s="324">
        <v>1157</v>
      </c>
      <c r="L348" s="662"/>
      <c r="M348" s="662"/>
      <c r="N348" s="662"/>
      <c r="O348" s="662"/>
      <c r="P348" s="662"/>
      <c r="Q348" s="335" t="s">
        <v>26</v>
      </c>
      <c r="R348" s="279"/>
      <c r="S348" s="279"/>
      <c r="T348" s="279"/>
      <c r="U348" s="279"/>
      <c r="V348" s="279"/>
      <c r="W348" s="279"/>
      <c r="X348" s="279"/>
      <c r="Y348" s="279"/>
      <c r="Z348" s="279"/>
      <c r="AA348" s="279"/>
      <c r="AB348" s="279"/>
      <c r="AC348" s="279"/>
      <c r="AD348" s="279"/>
      <c r="AE348" s="279"/>
      <c r="AF348" s="279"/>
      <c r="AG348" s="279"/>
      <c r="AH348" s="279"/>
      <c r="AI348" s="279"/>
      <c r="AJ348" s="279"/>
      <c r="AK348" s="279"/>
      <c r="AL348" s="279"/>
      <c r="AM348" s="279"/>
      <c r="AN348" s="279"/>
      <c r="AO348" s="279"/>
      <c r="AP348" s="279"/>
      <c r="AQ348" s="279"/>
      <c r="AR348" s="279"/>
      <c r="AS348" s="279"/>
      <c r="AT348" s="279"/>
      <c r="AU348" s="279"/>
      <c r="AV348" s="279"/>
      <c r="AW348" s="279"/>
      <c r="AX348" s="279"/>
      <c r="AY348" s="279"/>
      <c r="AZ348" s="279"/>
      <c r="BA348" s="279"/>
      <c r="BB348" s="279"/>
      <c r="BC348" s="279"/>
    </row>
    <row r="349" spans="1:55" s="44" customFormat="1" ht="31.35" customHeight="1">
      <c r="A349" s="277"/>
      <c r="B349" s="663"/>
      <c r="C349" s="668" t="s">
        <v>678</v>
      </c>
      <c r="D349" s="668"/>
      <c r="E349" s="668"/>
      <c r="F349" s="668"/>
      <c r="G349" s="668"/>
      <c r="H349" s="668"/>
      <c r="I349" s="668"/>
      <c r="J349" s="668"/>
      <c r="K349" s="424">
        <v>1690</v>
      </c>
      <c r="L349" s="669"/>
      <c r="M349" s="670"/>
      <c r="N349" s="670"/>
      <c r="O349" s="670"/>
      <c r="P349" s="671"/>
      <c r="Q349" s="338" t="s">
        <v>27</v>
      </c>
      <c r="R349" s="279"/>
      <c r="S349" s="279"/>
      <c r="T349" s="279"/>
      <c r="U349" s="279"/>
      <c r="V349" s="279"/>
      <c r="W349" s="279"/>
      <c r="X349" s="279"/>
      <c r="Y349" s="279"/>
      <c r="Z349" s="279"/>
      <c r="AA349" s="279"/>
      <c r="AB349" s="279"/>
      <c r="AC349" s="279"/>
      <c r="AD349" s="279"/>
      <c r="AE349" s="279"/>
      <c r="AF349" s="279"/>
      <c r="AG349" s="279"/>
      <c r="AH349" s="279"/>
      <c r="AI349" s="279"/>
      <c r="AJ349" s="279"/>
      <c r="AK349" s="279"/>
      <c r="AL349" s="279"/>
      <c r="AM349" s="279"/>
      <c r="AN349" s="279"/>
      <c r="AO349" s="279"/>
      <c r="AP349" s="279"/>
      <c r="AQ349" s="279"/>
      <c r="AR349" s="279"/>
      <c r="AS349" s="279"/>
      <c r="AT349" s="279"/>
      <c r="AU349" s="279"/>
      <c r="AV349" s="279"/>
      <c r="AW349" s="279"/>
      <c r="AX349" s="279"/>
      <c r="AY349" s="279"/>
      <c r="AZ349" s="279"/>
      <c r="BA349" s="279"/>
      <c r="BB349" s="279"/>
      <c r="BC349" s="279"/>
    </row>
    <row r="350" spans="1:55" s="44" customFormat="1">
      <c r="A350" s="277"/>
      <c r="B350" s="663"/>
      <c r="C350" s="639" t="s">
        <v>280</v>
      </c>
      <c r="D350" s="639"/>
      <c r="E350" s="639"/>
      <c r="F350" s="639"/>
      <c r="G350" s="639"/>
      <c r="H350" s="639"/>
      <c r="I350" s="639"/>
      <c r="J350" s="639"/>
      <c r="K350" s="639"/>
      <c r="L350" s="639"/>
      <c r="M350" s="639"/>
      <c r="N350" s="639"/>
      <c r="O350" s="639"/>
      <c r="P350" s="639"/>
      <c r="Q350" s="639"/>
      <c r="R350" s="279"/>
      <c r="S350" s="279"/>
      <c r="T350" s="279"/>
      <c r="U350" s="279"/>
      <c r="V350" s="279"/>
      <c r="W350" s="279"/>
      <c r="X350" s="279"/>
      <c r="Y350" s="279"/>
      <c r="Z350" s="279"/>
      <c r="AA350" s="279"/>
      <c r="AB350" s="279"/>
      <c r="AC350" s="279"/>
      <c r="AD350" s="279"/>
      <c r="AE350" s="279"/>
      <c r="AF350" s="279"/>
      <c r="AG350" s="279"/>
      <c r="AH350" s="279"/>
      <c r="AI350" s="279"/>
      <c r="AJ350" s="279"/>
      <c r="AK350" s="279"/>
      <c r="AL350" s="279"/>
      <c r="AM350" s="279"/>
      <c r="AN350" s="279"/>
      <c r="AO350" s="279"/>
      <c r="AP350" s="279"/>
      <c r="AQ350" s="279"/>
      <c r="AR350" s="279"/>
      <c r="AS350" s="279"/>
      <c r="AT350" s="279"/>
      <c r="AU350" s="279"/>
      <c r="AV350" s="279"/>
      <c r="AW350" s="279"/>
      <c r="AX350" s="279"/>
      <c r="AY350" s="279"/>
      <c r="AZ350" s="279"/>
      <c r="BA350" s="279"/>
      <c r="BB350" s="279"/>
      <c r="BC350" s="279"/>
    </row>
    <row r="351" spans="1:55" s="44" customFormat="1">
      <c r="A351" s="277"/>
      <c r="B351" s="663"/>
      <c r="C351" s="580" t="s">
        <v>281</v>
      </c>
      <c r="D351" s="580"/>
      <c r="E351" s="580"/>
      <c r="F351" s="580"/>
      <c r="G351" s="580"/>
      <c r="H351" s="580"/>
      <c r="I351" s="580"/>
      <c r="J351" s="580"/>
      <c r="K351" s="324">
        <v>1155</v>
      </c>
      <c r="L351" s="552"/>
      <c r="M351" s="552"/>
      <c r="N351" s="552"/>
      <c r="O351" s="552"/>
      <c r="P351" s="552"/>
      <c r="Q351" s="335" t="s">
        <v>9</v>
      </c>
      <c r="R351" s="279"/>
      <c r="S351" s="279"/>
      <c r="T351" s="279"/>
      <c r="U351" s="279"/>
      <c r="V351" s="279"/>
      <c r="W351" s="279"/>
      <c r="X351" s="279"/>
      <c r="Y351" s="279"/>
      <c r="Z351" s="279"/>
      <c r="AA351" s="279"/>
      <c r="AB351" s="279"/>
      <c r="AC351" s="279"/>
      <c r="AD351" s="279"/>
      <c r="AE351" s="279"/>
      <c r="AF351" s="279"/>
      <c r="AG351" s="279"/>
      <c r="AH351" s="279"/>
      <c r="AI351" s="279"/>
      <c r="AJ351" s="279"/>
      <c r="AK351" s="279"/>
      <c r="AL351" s="279"/>
      <c r="AM351" s="279"/>
      <c r="AN351" s="279"/>
      <c r="AO351" s="279"/>
      <c r="AP351" s="279"/>
      <c r="AQ351" s="279"/>
      <c r="AR351" s="279"/>
      <c r="AS351" s="279"/>
      <c r="AT351" s="279"/>
      <c r="AU351" s="279"/>
      <c r="AV351" s="279"/>
      <c r="AW351" s="279"/>
      <c r="AX351" s="279"/>
      <c r="AY351" s="279"/>
      <c r="AZ351" s="279"/>
      <c r="BA351" s="279"/>
      <c r="BB351" s="279"/>
      <c r="BC351" s="279"/>
    </row>
    <row r="352" spans="1:55" s="44" customFormat="1">
      <c r="A352" s="277"/>
      <c r="B352" s="663"/>
      <c r="C352" s="580" t="s">
        <v>282</v>
      </c>
      <c r="D352" s="580"/>
      <c r="E352" s="580"/>
      <c r="F352" s="580"/>
      <c r="G352" s="580"/>
      <c r="H352" s="580"/>
      <c r="I352" s="580"/>
      <c r="J352" s="580"/>
      <c r="K352" s="324">
        <v>1156</v>
      </c>
      <c r="L352" s="552"/>
      <c r="M352" s="552"/>
      <c r="N352" s="552"/>
      <c r="O352" s="552"/>
      <c r="P352" s="552"/>
      <c r="Q352" s="335" t="s">
        <v>9</v>
      </c>
      <c r="R352" s="279"/>
      <c r="S352" s="279"/>
      <c r="T352" s="279"/>
      <c r="U352" s="279"/>
      <c r="V352" s="279"/>
      <c r="W352" s="279"/>
      <c r="X352" s="279"/>
      <c r="Y352" s="279"/>
      <c r="Z352" s="279"/>
      <c r="AA352" s="279"/>
      <c r="AB352" s="279"/>
      <c r="AC352" s="279"/>
      <c r="AD352" s="279"/>
      <c r="AE352" s="279"/>
      <c r="AF352" s="279"/>
      <c r="AG352" s="279"/>
      <c r="AH352" s="279"/>
      <c r="AI352" s="279"/>
      <c r="AJ352" s="279"/>
      <c r="AK352" s="279"/>
      <c r="AL352" s="279"/>
      <c r="AM352" s="279"/>
      <c r="AN352" s="279"/>
      <c r="AO352" s="279"/>
      <c r="AP352" s="279"/>
      <c r="AQ352" s="279"/>
      <c r="AR352" s="279"/>
      <c r="AS352" s="279"/>
      <c r="AT352" s="279"/>
      <c r="AU352" s="279"/>
      <c r="AV352" s="279"/>
      <c r="AW352" s="279"/>
      <c r="AX352" s="279"/>
      <c r="AY352" s="279"/>
      <c r="AZ352" s="279"/>
      <c r="BA352" s="279"/>
      <c r="BB352" s="279"/>
      <c r="BC352" s="279"/>
    </row>
    <row r="353" spans="1:55" s="44" customFormat="1">
      <c r="A353" s="277"/>
      <c r="B353" s="663"/>
      <c r="C353" s="674" t="s">
        <v>283</v>
      </c>
      <c r="D353" s="675"/>
      <c r="E353" s="675"/>
      <c r="F353" s="675"/>
      <c r="G353" s="675"/>
      <c r="H353" s="675"/>
      <c r="I353" s="675"/>
      <c r="J353" s="676"/>
      <c r="K353" s="424">
        <v>1143</v>
      </c>
      <c r="L353" s="677"/>
      <c r="M353" s="678"/>
      <c r="N353" s="678"/>
      <c r="O353" s="678"/>
      <c r="P353" s="679"/>
      <c r="Q353" s="338" t="s">
        <v>27</v>
      </c>
      <c r="R353" s="279"/>
      <c r="S353" s="279"/>
      <c r="T353" s="279"/>
      <c r="U353" s="279"/>
      <c r="V353" s="279"/>
      <c r="W353" s="279"/>
      <c r="X353" s="279"/>
      <c r="Y353" s="279"/>
      <c r="Z353" s="279"/>
      <c r="AA353" s="279"/>
      <c r="AB353" s="279"/>
      <c r="AC353" s="279"/>
      <c r="AD353" s="279"/>
      <c r="AE353" s="279"/>
      <c r="AF353" s="279"/>
      <c r="AG353" s="279"/>
      <c r="AH353" s="279"/>
      <c r="AI353" s="279"/>
      <c r="AJ353" s="279"/>
      <c r="AK353" s="279"/>
      <c r="AL353" s="279"/>
      <c r="AM353" s="279"/>
      <c r="AN353" s="279"/>
      <c r="AO353" s="279"/>
      <c r="AP353" s="279"/>
      <c r="AQ353" s="279"/>
      <c r="AR353" s="279"/>
      <c r="AS353" s="279"/>
      <c r="AT353" s="279"/>
      <c r="AU353" s="279"/>
      <c r="AV353" s="279"/>
      <c r="AW353" s="279"/>
      <c r="AX353" s="279"/>
      <c r="AY353" s="279"/>
      <c r="AZ353" s="279"/>
      <c r="BA353" s="279"/>
      <c r="BB353" s="279"/>
      <c r="BC353" s="279"/>
    </row>
    <row r="354" spans="1:55" s="44" customFormat="1">
      <c r="A354" s="277"/>
      <c r="B354" s="279"/>
      <c r="C354" s="279"/>
      <c r="D354" s="279"/>
      <c r="E354" s="279"/>
      <c r="F354" s="279"/>
      <c r="G354" s="279"/>
      <c r="H354" s="279"/>
      <c r="I354" s="279"/>
      <c r="J354" s="279"/>
      <c r="K354" s="279"/>
      <c r="L354" s="279"/>
      <c r="M354" s="279"/>
      <c r="N354" s="279"/>
      <c r="O354" s="279"/>
      <c r="P354" s="279"/>
      <c r="Q354" s="279"/>
      <c r="R354" s="279"/>
      <c r="S354" s="279"/>
      <c r="T354" s="279"/>
      <c r="U354" s="279"/>
      <c r="V354" s="279"/>
      <c r="W354" s="279"/>
      <c r="X354" s="279"/>
      <c r="Y354" s="279"/>
      <c r="Z354" s="279"/>
      <c r="AA354" s="279"/>
      <c r="AB354" s="279"/>
      <c r="AC354" s="279"/>
      <c r="AD354" s="279"/>
      <c r="AE354" s="279"/>
      <c r="AF354" s="279"/>
      <c r="AG354" s="279"/>
      <c r="AH354" s="279"/>
      <c r="AI354" s="279"/>
      <c r="AJ354" s="279"/>
      <c r="AK354" s="279"/>
      <c r="AL354" s="279"/>
      <c r="AM354" s="279"/>
      <c r="AN354" s="279"/>
      <c r="AO354" s="279"/>
      <c r="AP354" s="279"/>
      <c r="AQ354" s="279"/>
      <c r="AR354" s="279"/>
      <c r="AS354" s="279"/>
      <c r="AT354" s="279"/>
      <c r="AU354" s="279"/>
      <c r="AV354" s="279"/>
      <c r="AW354" s="279"/>
      <c r="AX354" s="279"/>
      <c r="AY354" s="279"/>
      <c r="AZ354" s="279"/>
      <c r="BA354" s="279"/>
      <c r="BB354" s="279"/>
      <c r="BC354" s="279"/>
    </row>
    <row r="355" spans="1:55" s="44" customFormat="1">
      <c r="A355" s="277"/>
      <c r="B355" s="604" t="s">
        <v>679</v>
      </c>
      <c r="C355" s="604"/>
      <c r="D355" s="604"/>
      <c r="E355" s="604"/>
      <c r="F355" s="604"/>
      <c r="G355" s="604"/>
      <c r="H355" s="604"/>
      <c r="I355" s="604"/>
      <c r="J355" s="604"/>
      <c r="K355" s="604"/>
      <c r="L355" s="604"/>
      <c r="M355" s="604"/>
      <c r="N355" s="604"/>
      <c r="O355" s="604"/>
      <c r="P355" s="279"/>
      <c r="Q355" s="279"/>
      <c r="R355" s="279"/>
      <c r="S355" s="279"/>
      <c r="T355" s="279"/>
      <c r="U355" s="279"/>
      <c r="V355" s="279"/>
      <c r="W355" s="279"/>
      <c r="X355" s="279"/>
      <c r="Y355" s="279"/>
      <c r="Z355" s="279"/>
      <c r="AA355" s="279"/>
      <c r="AB355" s="279"/>
      <c r="AC355" s="279"/>
      <c r="AD355" s="279"/>
      <c r="AE355" s="279"/>
      <c r="AF355" s="279"/>
      <c r="AG355" s="279"/>
      <c r="AH355" s="279"/>
      <c r="AI355" s="279"/>
      <c r="AJ355" s="279"/>
      <c r="AK355" s="279"/>
      <c r="AL355" s="279"/>
      <c r="AM355" s="279"/>
      <c r="AN355" s="279"/>
      <c r="AO355" s="279"/>
      <c r="AP355" s="279"/>
      <c r="AQ355" s="279"/>
      <c r="AR355" s="279"/>
      <c r="AS355" s="279"/>
      <c r="AT355" s="279"/>
      <c r="AU355" s="279"/>
      <c r="AV355" s="279"/>
      <c r="AW355" s="279"/>
      <c r="AX355" s="279"/>
      <c r="AY355" s="279"/>
      <c r="AZ355" s="279"/>
      <c r="BA355" s="279"/>
      <c r="BB355" s="279"/>
      <c r="BC355" s="279"/>
    </row>
    <row r="356" spans="1:55" s="44" customFormat="1">
      <c r="A356" s="277"/>
      <c r="B356" s="604"/>
      <c r="C356" s="604"/>
      <c r="D356" s="604"/>
      <c r="E356" s="604"/>
      <c r="F356" s="604"/>
      <c r="G356" s="604"/>
      <c r="H356" s="604"/>
      <c r="I356" s="604"/>
      <c r="J356" s="604"/>
      <c r="K356" s="604"/>
      <c r="L356" s="604"/>
      <c r="M356" s="604"/>
      <c r="N356" s="604"/>
      <c r="O356" s="604"/>
      <c r="P356" s="279"/>
      <c r="Q356" s="279"/>
      <c r="R356" s="279"/>
      <c r="S356" s="279"/>
      <c r="T356" s="279"/>
      <c r="U356" s="279"/>
      <c r="V356" s="279"/>
      <c r="W356" s="279"/>
      <c r="X356" s="279"/>
      <c r="Y356" s="279"/>
      <c r="Z356" s="279"/>
      <c r="AA356" s="279"/>
      <c r="AB356" s="279"/>
      <c r="AC356" s="279"/>
      <c r="AD356" s="279"/>
      <c r="AE356" s="279"/>
      <c r="AF356" s="279"/>
      <c r="AG356" s="279"/>
      <c r="AH356" s="279"/>
      <c r="AI356" s="279"/>
      <c r="AJ356" s="279"/>
      <c r="AK356" s="279"/>
      <c r="AL356" s="279"/>
      <c r="AM356" s="279"/>
      <c r="AN356" s="279"/>
      <c r="AO356" s="279"/>
      <c r="AP356" s="279"/>
      <c r="AQ356" s="279"/>
      <c r="AR356" s="279"/>
      <c r="AS356" s="279"/>
      <c r="AT356" s="279"/>
      <c r="AU356" s="279"/>
      <c r="AV356" s="279"/>
      <c r="AW356" s="279"/>
      <c r="AX356" s="279"/>
      <c r="AY356" s="279"/>
      <c r="AZ356" s="279"/>
      <c r="BA356" s="279"/>
      <c r="BB356" s="279"/>
      <c r="BC356" s="279"/>
    </row>
    <row r="357" spans="1:55" s="44" customFormat="1" ht="15.75" customHeight="1">
      <c r="A357" s="277"/>
      <c r="B357" s="625" t="s">
        <v>680</v>
      </c>
      <c r="C357" s="625"/>
      <c r="D357" s="625"/>
      <c r="E357" s="625"/>
      <c r="F357" s="625"/>
      <c r="G357" s="625"/>
      <c r="H357" s="625"/>
      <c r="I357" s="324">
        <v>1698</v>
      </c>
      <c r="J357" s="552"/>
      <c r="K357" s="552"/>
      <c r="L357" s="552"/>
      <c r="M357" s="552"/>
      <c r="N357" s="552"/>
      <c r="O357" s="339" t="s">
        <v>9</v>
      </c>
      <c r="P357" s="279"/>
      <c r="Q357" s="279"/>
      <c r="R357" s="279"/>
      <c r="S357" s="279"/>
      <c r="T357" s="279"/>
      <c r="U357" s="279"/>
      <c r="V357" s="279"/>
      <c r="W357" s="279"/>
      <c r="X357" s="279"/>
      <c r="Y357" s="279"/>
      <c r="Z357" s="279"/>
      <c r="AA357" s="279"/>
      <c r="AB357" s="279"/>
      <c r="AC357" s="279"/>
      <c r="AD357" s="279"/>
      <c r="AE357" s="279"/>
      <c r="AF357" s="279"/>
      <c r="AG357" s="279"/>
      <c r="AH357" s="279"/>
      <c r="AI357" s="279"/>
      <c r="AJ357" s="279"/>
      <c r="AK357" s="279"/>
      <c r="AL357" s="279"/>
      <c r="AM357" s="279"/>
      <c r="AN357" s="279"/>
      <c r="AO357" s="279"/>
      <c r="AP357" s="279"/>
      <c r="AQ357" s="279"/>
      <c r="AR357" s="279"/>
      <c r="AS357" s="279"/>
      <c r="AT357" s="279"/>
      <c r="AU357" s="279"/>
      <c r="AV357" s="279"/>
      <c r="AW357" s="279"/>
      <c r="AX357" s="279"/>
      <c r="AY357" s="279"/>
      <c r="AZ357" s="279"/>
      <c r="BA357" s="279"/>
      <c r="BB357" s="279"/>
      <c r="BC357" s="279"/>
    </row>
    <row r="358" spans="1:55" s="44" customFormat="1" ht="15.75" customHeight="1">
      <c r="A358" s="277"/>
      <c r="B358" s="625" t="s">
        <v>681</v>
      </c>
      <c r="C358" s="625"/>
      <c r="D358" s="625"/>
      <c r="E358" s="625"/>
      <c r="F358" s="625"/>
      <c r="G358" s="625"/>
      <c r="H358" s="625"/>
      <c r="I358" s="324">
        <v>1717</v>
      </c>
      <c r="J358" s="552"/>
      <c r="K358" s="552"/>
      <c r="L358" s="552"/>
      <c r="M358" s="552"/>
      <c r="N358" s="552"/>
      <c r="O358" s="339" t="s">
        <v>26</v>
      </c>
      <c r="P358" s="279"/>
      <c r="Q358" s="279"/>
      <c r="R358" s="279"/>
      <c r="S358" s="279"/>
      <c r="T358" s="279"/>
      <c r="U358" s="279"/>
      <c r="V358" s="279"/>
      <c r="W358" s="279"/>
      <c r="X358" s="279"/>
      <c r="Y358" s="279"/>
      <c r="Z358" s="279"/>
      <c r="AA358" s="279"/>
      <c r="AB358" s="279"/>
      <c r="AC358" s="279"/>
      <c r="AD358" s="279"/>
      <c r="AE358" s="279"/>
      <c r="AF358" s="279"/>
      <c r="AG358" s="279"/>
      <c r="AH358" s="279"/>
      <c r="AI358" s="279"/>
      <c r="AJ358" s="279"/>
      <c r="AK358" s="279"/>
      <c r="AL358" s="279"/>
      <c r="AM358" s="279"/>
      <c r="AN358" s="279"/>
      <c r="AO358" s="279"/>
      <c r="AP358" s="279"/>
      <c r="AQ358" s="279"/>
      <c r="AR358" s="279"/>
      <c r="AS358" s="279"/>
      <c r="AT358" s="279"/>
      <c r="AU358" s="279"/>
      <c r="AV358" s="279"/>
      <c r="AW358" s="279"/>
      <c r="AX358" s="279"/>
      <c r="AY358" s="279"/>
      <c r="AZ358" s="279"/>
      <c r="BA358" s="279"/>
      <c r="BB358" s="279"/>
      <c r="BC358" s="279"/>
    </row>
    <row r="359" spans="1:55" s="44" customFormat="1" ht="15.75" customHeight="1">
      <c r="A359" s="277"/>
      <c r="B359" s="625" t="s">
        <v>682</v>
      </c>
      <c r="C359" s="625"/>
      <c r="D359" s="625"/>
      <c r="E359" s="625"/>
      <c r="F359" s="625"/>
      <c r="G359" s="625"/>
      <c r="H359" s="625"/>
      <c r="I359" s="324">
        <v>1692</v>
      </c>
      <c r="J359" s="552"/>
      <c r="K359" s="552"/>
      <c r="L359" s="552"/>
      <c r="M359" s="552"/>
      <c r="N359" s="552"/>
      <c r="O359" s="339" t="s">
        <v>9</v>
      </c>
      <c r="P359" s="279"/>
      <c r="Q359" s="279"/>
      <c r="R359" s="279"/>
      <c r="S359" s="279"/>
      <c r="T359" s="279"/>
      <c r="U359" s="279"/>
      <c r="V359" s="279"/>
      <c r="W359" s="279"/>
      <c r="X359" s="279"/>
      <c r="Y359" s="279"/>
      <c r="Z359" s="279"/>
      <c r="AA359" s="279"/>
      <c r="AB359" s="279"/>
      <c r="AC359" s="279"/>
      <c r="AD359" s="279"/>
      <c r="AE359" s="279"/>
      <c r="AF359" s="279"/>
      <c r="AG359" s="279"/>
      <c r="AH359" s="279"/>
      <c r="AI359" s="279"/>
      <c r="AJ359" s="279"/>
      <c r="AK359" s="279"/>
      <c r="AL359" s="279"/>
      <c r="AM359" s="279"/>
      <c r="AN359" s="279"/>
      <c r="AO359" s="279"/>
      <c r="AP359" s="279"/>
      <c r="AQ359" s="279"/>
      <c r="AR359" s="279"/>
      <c r="AS359" s="279"/>
      <c r="AT359" s="279"/>
      <c r="AU359" s="279"/>
      <c r="AV359" s="279"/>
      <c r="AW359" s="279"/>
      <c r="AX359" s="279"/>
      <c r="AY359" s="279"/>
      <c r="AZ359" s="279"/>
      <c r="BA359" s="279"/>
      <c r="BB359" s="279"/>
      <c r="BC359" s="279"/>
    </row>
    <row r="360" spans="1:55" s="44" customFormat="1" ht="15.75" customHeight="1">
      <c r="A360" s="277"/>
      <c r="B360" s="625" t="s">
        <v>683</v>
      </c>
      <c r="C360" s="625"/>
      <c r="D360" s="625"/>
      <c r="E360" s="625"/>
      <c r="F360" s="625"/>
      <c r="G360" s="625"/>
      <c r="H360" s="625"/>
      <c r="I360" s="324">
        <v>1699</v>
      </c>
      <c r="J360" s="552"/>
      <c r="K360" s="552"/>
      <c r="L360" s="552"/>
      <c r="M360" s="552"/>
      <c r="N360" s="552"/>
      <c r="O360" s="339" t="s">
        <v>9</v>
      </c>
      <c r="P360" s="279"/>
      <c r="Q360" s="279"/>
      <c r="R360" s="279"/>
      <c r="S360" s="279"/>
      <c r="T360" s="279"/>
      <c r="U360" s="279"/>
      <c r="V360" s="279"/>
      <c r="W360" s="279"/>
      <c r="X360" s="279"/>
      <c r="Y360" s="279"/>
      <c r="Z360" s="279"/>
      <c r="AA360" s="279"/>
      <c r="AB360" s="279"/>
      <c r="AC360" s="279"/>
      <c r="AD360" s="279"/>
      <c r="AE360" s="279"/>
      <c r="AF360" s="279"/>
      <c r="AG360" s="279"/>
      <c r="AH360" s="279"/>
      <c r="AI360" s="279"/>
      <c r="AJ360" s="279"/>
      <c r="AK360" s="279"/>
      <c r="AL360" s="279"/>
      <c r="AM360" s="279"/>
      <c r="AN360" s="279"/>
      <c r="AO360" s="279"/>
      <c r="AP360" s="279"/>
      <c r="AQ360" s="279"/>
      <c r="AR360" s="279"/>
      <c r="AS360" s="279"/>
      <c r="AT360" s="279"/>
      <c r="AU360" s="279"/>
      <c r="AV360" s="279"/>
      <c r="AW360" s="279"/>
      <c r="AX360" s="279"/>
      <c r="AY360" s="279"/>
      <c r="AZ360" s="279"/>
      <c r="BA360" s="279"/>
      <c r="BB360" s="279"/>
      <c r="BC360" s="279"/>
    </row>
    <row r="361" spans="1:55" s="44" customFormat="1" ht="15.75" customHeight="1">
      <c r="A361" s="277"/>
      <c r="B361" s="672" t="s">
        <v>284</v>
      </c>
      <c r="C361" s="672"/>
      <c r="D361" s="672"/>
      <c r="E361" s="672"/>
      <c r="F361" s="672"/>
      <c r="G361" s="672"/>
      <c r="H361" s="672"/>
      <c r="I361" s="424">
        <v>1718</v>
      </c>
      <c r="J361" s="673"/>
      <c r="K361" s="673"/>
      <c r="L361" s="673"/>
      <c r="M361" s="673"/>
      <c r="N361" s="673"/>
      <c r="O361" s="424" t="s">
        <v>27</v>
      </c>
      <c r="P361" s="279"/>
      <c r="Q361" s="279"/>
      <c r="R361" s="279"/>
      <c r="S361" s="279"/>
      <c r="T361" s="279"/>
      <c r="U361" s="279"/>
      <c r="V361" s="279"/>
      <c r="W361" s="279"/>
      <c r="X361" s="279"/>
      <c r="Y361" s="279"/>
      <c r="Z361" s="279"/>
      <c r="AA361" s="279"/>
      <c r="AB361" s="279"/>
      <c r="AC361" s="279"/>
      <c r="AD361" s="279"/>
      <c r="AE361" s="279"/>
      <c r="AF361" s="279"/>
      <c r="AG361" s="279"/>
      <c r="AH361" s="279"/>
      <c r="AI361" s="279"/>
      <c r="AJ361" s="279"/>
      <c r="AK361" s="279"/>
      <c r="AL361" s="279"/>
      <c r="AM361" s="279"/>
      <c r="AN361" s="279"/>
      <c r="AO361" s="279"/>
      <c r="AP361" s="279"/>
      <c r="AQ361" s="279"/>
      <c r="AR361" s="279"/>
      <c r="AS361" s="279"/>
      <c r="AT361" s="279"/>
      <c r="AU361" s="279"/>
      <c r="AV361" s="279"/>
      <c r="AW361" s="279"/>
      <c r="AX361" s="279"/>
      <c r="AY361" s="279"/>
      <c r="AZ361" s="279"/>
      <c r="BA361" s="279"/>
      <c r="BB361" s="279"/>
      <c r="BC361" s="279"/>
    </row>
    <row r="362" spans="1:55" s="44" customFormat="1" ht="15.75" customHeight="1">
      <c r="A362" s="277"/>
      <c r="B362" s="625" t="s">
        <v>684</v>
      </c>
      <c r="C362" s="625"/>
      <c r="D362" s="625"/>
      <c r="E362" s="625"/>
      <c r="F362" s="625"/>
      <c r="G362" s="625"/>
      <c r="H362" s="625"/>
      <c r="I362" s="324">
        <v>1693</v>
      </c>
      <c r="J362" s="552"/>
      <c r="K362" s="552"/>
      <c r="L362" s="552"/>
      <c r="M362" s="552"/>
      <c r="N362" s="552"/>
      <c r="O362" s="339" t="s">
        <v>26</v>
      </c>
      <c r="P362" s="279"/>
      <c r="Q362" s="279"/>
      <c r="R362" s="279"/>
      <c r="S362" s="279"/>
      <c r="T362" s="279"/>
      <c r="U362" s="279"/>
      <c r="V362" s="279"/>
      <c r="W362" s="279"/>
      <c r="X362" s="279"/>
      <c r="Y362" s="279"/>
      <c r="Z362" s="279"/>
      <c r="AA362" s="279"/>
      <c r="AB362" s="279"/>
      <c r="AC362" s="279"/>
      <c r="AD362" s="279"/>
      <c r="AE362" s="279"/>
      <c r="AF362" s="279"/>
      <c r="AG362" s="279"/>
      <c r="AH362" s="279"/>
      <c r="AI362" s="279"/>
      <c r="AJ362" s="279"/>
      <c r="AK362" s="279"/>
      <c r="AL362" s="279"/>
      <c r="AM362" s="279"/>
      <c r="AN362" s="279"/>
      <c r="AO362" s="279"/>
      <c r="AP362" s="279"/>
      <c r="AQ362" s="279"/>
      <c r="AR362" s="279"/>
      <c r="AS362" s="279"/>
      <c r="AT362" s="279"/>
      <c r="AU362" s="279"/>
      <c r="AV362" s="279"/>
      <c r="AW362" s="279"/>
      <c r="AX362" s="279"/>
      <c r="AY362" s="279"/>
      <c r="AZ362" s="279"/>
      <c r="BA362" s="279"/>
      <c r="BB362" s="279"/>
      <c r="BC362" s="279"/>
    </row>
    <row r="363" spans="1:55" s="44" customFormat="1" ht="15.75" customHeight="1">
      <c r="A363" s="277"/>
      <c r="B363" s="625" t="s">
        <v>685</v>
      </c>
      <c r="C363" s="625"/>
      <c r="D363" s="625"/>
      <c r="E363" s="625"/>
      <c r="F363" s="625"/>
      <c r="G363" s="625"/>
      <c r="H363" s="625"/>
      <c r="I363" s="324">
        <v>844</v>
      </c>
      <c r="J363" s="552"/>
      <c r="K363" s="552"/>
      <c r="L363" s="552"/>
      <c r="M363" s="552"/>
      <c r="N363" s="552"/>
      <c r="O363" s="339" t="s">
        <v>26</v>
      </c>
      <c r="P363" s="279"/>
      <c r="Q363" s="279"/>
      <c r="R363" s="279"/>
      <c r="S363" s="279"/>
      <c r="T363" s="279"/>
      <c r="U363" s="279"/>
      <c r="V363" s="279"/>
      <c r="W363" s="279"/>
      <c r="X363" s="279"/>
      <c r="Y363" s="279"/>
      <c r="Z363" s="279"/>
      <c r="AA363" s="279"/>
      <c r="AB363" s="279"/>
      <c r="AC363" s="279"/>
      <c r="AD363" s="279"/>
      <c r="AE363" s="279"/>
      <c r="AF363" s="279"/>
      <c r="AG363" s="279"/>
      <c r="AH363" s="279"/>
      <c r="AI363" s="279"/>
      <c r="AJ363" s="279"/>
      <c r="AK363" s="279"/>
      <c r="AL363" s="279"/>
      <c r="AM363" s="279"/>
      <c r="AN363" s="279"/>
      <c r="AO363" s="279"/>
      <c r="AP363" s="279"/>
      <c r="AQ363" s="279"/>
      <c r="AR363" s="279"/>
      <c r="AS363" s="279"/>
      <c r="AT363" s="279"/>
      <c r="AU363" s="279"/>
      <c r="AV363" s="279"/>
      <c r="AW363" s="279"/>
      <c r="AX363" s="279"/>
      <c r="AY363" s="279"/>
      <c r="AZ363" s="279"/>
      <c r="BA363" s="279"/>
      <c r="BB363" s="279"/>
      <c r="BC363" s="279"/>
    </row>
    <row r="364" spans="1:55" s="44" customFormat="1" ht="15.75" customHeight="1">
      <c r="A364" s="277"/>
      <c r="B364" s="625" t="s">
        <v>285</v>
      </c>
      <c r="C364" s="625"/>
      <c r="D364" s="625"/>
      <c r="E364" s="625"/>
      <c r="F364" s="625"/>
      <c r="G364" s="625"/>
      <c r="H364" s="625"/>
      <c r="I364" s="324">
        <v>982</v>
      </c>
      <c r="J364" s="552"/>
      <c r="K364" s="552"/>
      <c r="L364" s="552"/>
      <c r="M364" s="552"/>
      <c r="N364" s="552"/>
      <c r="O364" s="339" t="s">
        <v>26</v>
      </c>
      <c r="P364" s="279"/>
      <c r="Q364" s="279"/>
      <c r="R364" s="279"/>
      <c r="S364" s="279"/>
      <c r="T364" s="279"/>
      <c r="U364" s="279"/>
      <c r="V364" s="279"/>
      <c r="W364" s="279"/>
      <c r="X364" s="279"/>
      <c r="Y364" s="279"/>
      <c r="Z364" s="279"/>
      <c r="AA364" s="279"/>
      <c r="AB364" s="279"/>
      <c r="AC364" s="279"/>
      <c r="AD364" s="279"/>
      <c r="AE364" s="279"/>
      <c r="AF364" s="279"/>
      <c r="AG364" s="279"/>
      <c r="AH364" s="279"/>
      <c r="AI364" s="279"/>
      <c r="AJ364" s="279"/>
      <c r="AK364" s="279"/>
      <c r="AL364" s="279"/>
      <c r="AM364" s="279"/>
      <c r="AN364" s="279"/>
      <c r="AO364" s="279"/>
      <c r="AP364" s="279"/>
      <c r="AQ364" s="279"/>
      <c r="AR364" s="279"/>
      <c r="AS364" s="279"/>
      <c r="AT364" s="279"/>
      <c r="AU364" s="279"/>
      <c r="AV364" s="279"/>
      <c r="AW364" s="279"/>
      <c r="AX364" s="279"/>
      <c r="AY364" s="279"/>
      <c r="AZ364" s="279"/>
      <c r="BA364" s="279"/>
      <c r="BB364" s="279"/>
      <c r="BC364" s="279"/>
    </row>
    <row r="365" spans="1:55" s="44" customFormat="1" ht="15.75" customHeight="1">
      <c r="A365" s="277"/>
      <c r="B365" s="625" t="s">
        <v>686</v>
      </c>
      <c r="C365" s="625"/>
      <c r="D365" s="625"/>
      <c r="E365" s="625"/>
      <c r="F365" s="625"/>
      <c r="G365" s="625"/>
      <c r="H365" s="625"/>
      <c r="I365" s="324">
        <v>1198</v>
      </c>
      <c r="J365" s="552"/>
      <c r="K365" s="552"/>
      <c r="L365" s="552"/>
      <c r="M365" s="552"/>
      <c r="N365" s="552"/>
      <c r="O365" s="339" t="s">
        <v>26</v>
      </c>
      <c r="P365" s="279"/>
      <c r="Q365" s="279"/>
      <c r="R365" s="279"/>
      <c r="S365" s="279"/>
      <c r="T365" s="279"/>
      <c r="U365" s="279"/>
      <c r="V365" s="279"/>
      <c r="W365" s="279"/>
      <c r="X365" s="279"/>
      <c r="Y365" s="279"/>
      <c r="Z365" s="279"/>
      <c r="AA365" s="279"/>
      <c r="AB365" s="279"/>
      <c r="AC365" s="279"/>
      <c r="AD365" s="279"/>
      <c r="AE365" s="279"/>
      <c r="AF365" s="279"/>
      <c r="AG365" s="279"/>
      <c r="AH365" s="279"/>
      <c r="AI365" s="279"/>
      <c r="AJ365" s="279"/>
      <c r="AK365" s="279"/>
      <c r="AL365" s="279"/>
      <c r="AM365" s="279"/>
      <c r="AN365" s="279"/>
      <c r="AO365" s="279"/>
      <c r="AP365" s="279"/>
      <c r="AQ365" s="279"/>
      <c r="AR365" s="279"/>
      <c r="AS365" s="279"/>
      <c r="AT365" s="279"/>
      <c r="AU365" s="279"/>
      <c r="AV365" s="279"/>
      <c r="AW365" s="279"/>
      <c r="AX365" s="279"/>
      <c r="AY365" s="279"/>
      <c r="AZ365" s="279"/>
      <c r="BA365" s="279"/>
      <c r="BB365" s="279"/>
      <c r="BC365" s="279"/>
    </row>
    <row r="366" spans="1:55" s="44" customFormat="1" ht="15.75" customHeight="1">
      <c r="A366" s="277"/>
      <c r="B366" s="672" t="s">
        <v>286</v>
      </c>
      <c r="C366" s="672"/>
      <c r="D366" s="672"/>
      <c r="E366" s="672"/>
      <c r="F366" s="672"/>
      <c r="G366" s="672"/>
      <c r="H366" s="672"/>
      <c r="I366" s="424">
        <v>1199</v>
      </c>
      <c r="J366" s="673"/>
      <c r="K366" s="673"/>
      <c r="L366" s="673"/>
      <c r="M366" s="673"/>
      <c r="N366" s="673"/>
      <c r="O366" s="340" t="s">
        <v>27</v>
      </c>
      <c r="P366" s="279"/>
      <c r="Q366" s="279"/>
      <c r="R366" s="279"/>
      <c r="S366" s="279"/>
      <c r="T366" s="279"/>
      <c r="U366" s="279"/>
      <c r="V366" s="279"/>
      <c r="W366" s="279"/>
      <c r="X366" s="279"/>
      <c r="Y366" s="279"/>
      <c r="Z366" s="279"/>
      <c r="AA366" s="279"/>
      <c r="AB366" s="279"/>
      <c r="AC366" s="279"/>
      <c r="AD366" s="279"/>
      <c r="AE366" s="279"/>
      <c r="AF366" s="279"/>
      <c r="AG366" s="279"/>
      <c r="AH366" s="279"/>
      <c r="AI366" s="279"/>
      <c r="AJ366" s="279"/>
      <c r="AK366" s="279"/>
      <c r="AL366" s="279"/>
      <c r="AM366" s="279"/>
      <c r="AN366" s="279"/>
      <c r="AO366" s="279"/>
      <c r="AP366" s="279"/>
      <c r="AQ366" s="279"/>
      <c r="AR366" s="279"/>
      <c r="AS366" s="279"/>
      <c r="AT366" s="279"/>
      <c r="AU366" s="279"/>
      <c r="AV366" s="279"/>
      <c r="AW366" s="279"/>
      <c r="AX366" s="279"/>
      <c r="AY366" s="279"/>
      <c r="AZ366" s="279"/>
      <c r="BA366" s="279"/>
      <c r="BB366" s="279"/>
      <c r="BC366" s="279"/>
    </row>
    <row r="367" spans="1:55" s="44" customFormat="1">
      <c r="A367" s="277"/>
      <c r="B367" s="279"/>
      <c r="C367" s="279"/>
      <c r="D367" s="279"/>
      <c r="E367" s="279"/>
      <c r="F367" s="279"/>
      <c r="G367" s="279"/>
      <c r="H367" s="279"/>
      <c r="I367" s="279"/>
      <c r="J367" s="279"/>
      <c r="K367" s="279"/>
      <c r="L367" s="279"/>
      <c r="M367" s="279"/>
      <c r="N367" s="279"/>
      <c r="O367" s="279"/>
      <c r="P367" s="279"/>
      <c r="Q367" s="279"/>
      <c r="R367" s="279"/>
      <c r="S367" s="279"/>
      <c r="T367" s="279"/>
      <c r="U367" s="279"/>
      <c r="V367" s="279"/>
      <c r="W367" s="279"/>
      <c r="X367" s="279"/>
      <c r="Y367" s="279"/>
      <c r="Z367" s="279"/>
      <c r="AA367" s="279"/>
      <c r="AB367" s="279"/>
      <c r="AC367" s="279"/>
      <c r="AD367" s="279"/>
      <c r="AE367" s="279"/>
      <c r="AF367" s="279"/>
      <c r="AG367" s="279"/>
      <c r="AH367" s="279"/>
      <c r="AI367" s="279"/>
      <c r="AJ367" s="279"/>
      <c r="AK367" s="279"/>
      <c r="AL367" s="279"/>
      <c r="AM367" s="279"/>
      <c r="AN367" s="279"/>
      <c r="AO367" s="279"/>
      <c r="AP367" s="279"/>
      <c r="AQ367" s="279"/>
      <c r="AR367" s="279"/>
      <c r="AS367" s="279"/>
      <c r="AT367" s="279"/>
      <c r="AU367" s="279"/>
      <c r="AV367" s="279"/>
      <c r="AW367" s="279"/>
      <c r="AX367" s="279"/>
      <c r="AY367" s="279"/>
      <c r="AZ367" s="279"/>
      <c r="BA367" s="279"/>
      <c r="BB367" s="279"/>
      <c r="BC367" s="279"/>
    </row>
    <row r="368" spans="1:55" s="44" customFormat="1">
      <c r="A368" s="277"/>
      <c r="B368" s="606" t="s">
        <v>687</v>
      </c>
      <c r="C368" s="606"/>
      <c r="D368" s="606"/>
      <c r="E368" s="606"/>
      <c r="F368" s="606"/>
      <c r="G368" s="606"/>
      <c r="H368" s="606"/>
      <c r="I368" s="606"/>
      <c r="J368" s="606"/>
      <c r="K368" s="606"/>
      <c r="L368" s="606"/>
      <c r="M368" s="606"/>
      <c r="N368" s="606"/>
      <c r="O368" s="606"/>
      <c r="P368" s="279"/>
      <c r="Q368" s="279"/>
      <c r="R368" s="279"/>
      <c r="S368" s="279"/>
      <c r="T368" s="279"/>
      <c r="U368" s="279"/>
      <c r="V368" s="279"/>
      <c r="W368" s="279"/>
      <c r="X368" s="279"/>
      <c r="Y368" s="279"/>
      <c r="Z368" s="279"/>
      <c r="AA368" s="279"/>
      <c r="AB368" s="279"/>
      <c r="AC368" s="279"/>
      <c r="AD368" s="279"/>
      <c r="AE368" s="279"/>
      <c r="AF368" s="279"/>
      <c r="AG368" s="279"/>
      <c r="AH368" s="279"/>
      <c r="AI368" s="279"/>
      <c r="AJ368" s="279"/>
      <c r="AK368" s="279"/>
      <c r="AL368" s="279"/>
      <c r="AM368" s="279"/>
      <c r="AN368" s="279"/>
      <c r="AO368" s="279"/>
      <c r="AP368" s="279"/>
      <c r="AQ368" s="279"/>
      <c r="AR368" s="279"/>
      <c r="AS368" s="279"/>
      <c r="AT368" s="279"/>
      <c r="AU368" s="279"/>
      <c r="AV368" s="279"/>
      <c r="AW368" s="279"/>
      <c r="AX368" s="279"/>
      <c r="AY368" s="279"/>
      <c r="AZ368" s="279"/>
      <c r="BA368" s="279"/>
      <c r="BB368" s="279"/>
      <c r="BC368" s="279"/>
    </row>
    <row r="369" spans="1:55" s="44" customFormat="1">
      <c r="A369" s="277"/>
      <c r="B369" s="606"/>
      <c r="C369" s="606"/>
      <c r="D369" s="606"/>
      <c r="E369" s="606"/>
      <c r="F369" s="606"/>
      <c r="G369" s="606"/>
      <c r="H369" s="606"/>
      <c r="I369" s="606"/>
      <c r="J369" s="606"/>
      <c r="K369" s="606"/>
      <c r="L369" s="606"/>
      <c r="M369" s="606"/>
      <c r="N369" s="606"/>
      <c r="O369" s="606"/>
      <c r="P369" s="279"/>
      <c r="Q369" s="279"/>
      <c r="R369" s="279"/>
      <c r="S369" s="279"/>
      <c r="T369" s="279"/>
      <c r="U369" s="279"/>
      <c r="V369" s="279"/>
      <c r="W369" s="279"/>
      <c r="X369" s="279"/>
      <c r="Y369" s="279"/>
      <c r="Z369" s="279"/>
      <c r="AA369" s="279"/>
      <c r="AB369" s="279"/>
      <c r="AC369" s="279"/>
      <c r="AD369" s="279"/>
      <c r="AE369" s="279"/>
      <c r="AF369" s="279"/>
      <c r="AG369" s="279"/>
      <c r="AH369" s="279"/>
      <c r="AI369" s="279"/>
      <c r="AJ369" s="279"/>
      <c r="AK369" s="279"/>
      <c r="AL369" s="279"/>
      <c r="AM369" s="279"/>
      <c r="AN369" s="279"/>
      <c r="AO369" s="279"/>
      <c r="AP369" s="279"/>
      <c r="AQ369" s="279"/>
      <c r="AR369" s="279"/>
      <c r="AS369" s="279"/>
      <c r="AT369" s="279"/>
      <c r="AU369" s="279"/>
      <c r="AV369" s="279"/>
      <c r="AW369" s="279"/>
      <c r="AX369" s="279"/>
      <c r="AY369" s="279"/>
      <c r="AZ369" s="279"/>
      <c r="BA369" s="279"/>
      <c r="BB369" s="279"/>
      <c r="BC369" s="279"/>
    </row>
    <row r="370" spans="1:55" s="44" customFormat="1">
      <c r="A370" s="277"/>
      <c r="B370" s="625" t="s">
        <v>688</v>
      </c>
      <c r="C370" s="625"/>
      <c r="D370" s="625"/>
      <c r="E370" s="625"/>
      <c r="F370" s="625"/>
      <c r="G370" s="625"/>
      <c r="H370" s="625"/>
      <c r="I370" s="324">
        <v>1145</v>
      </c>
      <c r="J370" s="662"/>
      <c r="K370" s="662"/>
      <c r="L370" s="662"/>
      <c r="M370" s="662"/>
      <c r="N370" s="662"/>
      <c r="O370" s="331" t="s">
        <v>9</v>
      </c>
      <c r="P370" s="279"/>
      <c r="Q370" s="279"/>
      <c r="R370" s="279"/>
      <c r="S370" s="279"/>
      <c r="T370" s="279"/>
      <c r="U370" s="279"/>
      <c r="V370" s="279"/>
      <c r="W370" s="279"/>
      <c r="X370" s="279"/>
      <c r="Y370" s="279"/>
      <c r="Z370" s="279"/>
      <c r="AA370" s="279"/>
      <c r="AB370" s="279"/>
      <c r="AC370" s="279"/>
      <c r="AD370" s="279"/>
      <c r="AE370" s="279"/>
      <c r="AF370" s="279"/>
      <c r="AG370" s="279"/>
      <c r="AH370" s="279"/>
      <c r="AI370" s="279"/>
      <c r="AJ370" s="279"/>
      <c r="AK370" s="279"/>
      <c r="AL370" s="279"/>
      <c r="AM370" s="279"/>
      <c r="AN370" s="279"/>
      <c r="AO370" s="279"/>
      <c r="AP370" s="279"/>
      <c r="AQ370" s="279"/>
      <c r="AR370" s="279"/>
      <c r="AS370" s="279"/>
      <c r="AT370" s="279"/>
      <c r="AU370" s="279"/>
      <c r="AV370" s="279"/>
      <c r="AW370" s="279"/>
      <c r="AX370" s="279"/>
      <c r="AY370" s="279"/>
      <c r="AZ370" s="279"/>
      <c r="BA370" s="279"/>
      <c r="BB370" s="279"/>
      <c r="BC370" s="279"/>
    </row>
    <row r="371" spans="1:55" s="44" customFormat="1">
      <c r="A371" s="277"/>
      <c r="B371" s="625" t="s">
        <v>689</v>
      </c>
      <c r="C371" s="625"/>
      <c r="D371" s="625"/>
      <c r="E371" s="625"/>
      <c r="F371" s="625"/>
      <c r="G371" s="625"/>
      <c r="H371" s="625"/>
      <c r="I371" s="324">
        <v>1146</v>
      </c>
      <c r="J371" s="662"/>
      <c r="K371" s="662"/>
      <c r="L371" s="662"/>
      <c r="M371" s="662"/>
      <c r="N371" s="662"/>
      <c r="O371" s="331" t="s">
        <v>26</v>
      </c>
      <c r="P371" s="279"/>
      <c r="Q371" s="279"/>
      <c r="R371" s="279"/>
      <c r="S371" s="279"/>
      <c r="T371" s="279"/>
      <c r="U371" s="279"/>
      <c r="V371" s="279"/>
      <c r="W371" s="279"/>
      <c r="X371" s="279"/>
      <c r="Y371" s="279"/>
      <c r="Z371" s="279"/>
      <c r="AA371" s="279"/>
      <c r="AB371" s="279"/>
      <c r="AC371" s="279"/>
      <c r="AD371" s="279"/>
      <c r="AE371" s="279"/>
      <c r="AF371" s="279"/>
      <c r="AG371" s="279"/>
      <c r="AH371" s="279"/>
      <c r="AI371" s="279"/>
      <c r="AJ371" s="279"/>
      <c r="AK371" s="279"/>
      <c r="AL371" s="279"/>
      <c r="AM371" s="279"/>
      <c r="AN371" s="279"/>
      <c r="AO371" s="279"/>
      <c r="AP371" s="279"/>
      <c r="AQ371" s="279"/>
      <c r="AR371" s="279"/>
      <c r="AS371" s="279"/>
      <c r="AT371" s="279"/>
      <c r="AU371" s="279"/>
      <c r="AV371" s="279"/>
      <c r="AW371" s="279"/>
      <c r="AX371" s="279"/>
      <c r="AY371" s="279"/>
      <c r="AZ371" s="279"/>
      <c r="BA371" s="279"/>
      <c r="BB371" s="279"/>
      <c r="BC371" s="279"/>
    </row>
    <row r="372" spans="1:55" s="44" customFormat="1">
      <c r="A372" s="277"/>
      <c r="B372" s="625" t="s">
        <v>690</v>
      </c>
      <c r="C372" s="625"/>
      <c r="D372" s="625"/>
      <c r="E372" s="625"/>
      <c r="F372" s="625"/>
      <c r="G372" s="625"/>
      <c r="H372" s="625"/>
      <c r="I372" s="324">
        <v>1177</v>
      </c>
      <c r="J372" s="662"/>
      <c r="K372" s="662"/>
      <c r="L372" s="662"/>
      <c r="M372" s="662"/>
      <c r="N372" s="662"/>
      <c r="O372" s="331" t="s">
        <v>9</v>
      </c>
      <c r="P372" s="279"/>
      <c r="Q372" s="279"/>
      <c r="R372" s="279"/>
      <c r="S372" s="279"/>
      <c r="T372" s="279"/>
      <c r="U372" s="279"/>
      <c r="V372" s="279"/>
      <c r="W372" s="279"/>
      <c r="X372" s="279"/>
      <c r="Y372" s="279"/>
      <c r="Z372" s="279"/>
      <c r="AA372" s="279"/>
      <c r="AB372" s="279"/>
      <c r="AC372" s="279"/>
      <c r="AD372" s="279"/>
      <c r="AE372" s="279"/>
      <c r="AF372" s="279"/>
      <c r="AG372" s="279"/>
      <c r="AH372" s="279"/>
      <c r="AI372" s="279"/>
      <c r="AJ372" s="279"/>
      <c r="AK372" s="279"/>
      <c r="AL372" s="279"/>
      <c r="AM372" s="279"/>
      <c r="AN372" s="279"/>
      <c r="AO372" s="279"/>
      <c r="AP372" s="279"/>
      <c r="AQ372" s="279"/>
      <c r="AR372" s="279"/>
      <c r="AS372" s="279"/>
      <c r="AT372" s="279"/>
      <c r="AU372" s="279"/>
      <c r="AV372" s="279"/>
      <c r="AW372" s="279"/>
      <c r="AX372" s="279"/>
      <c r="AY372" s="279"/>
      <c r="AZ372" s="279"/>
      <c r="BA372" s="279"/>
      <c r="BB372" s="279"/>
      <c r="BC372" s="279"/>
    </row>
    <row r="373" spans="1:55" s="44" customFormat="1">
      <c r="A373" s="277"/>
      <c r="B373" s="625" t="s">
        <v>691</v>
      </c>
      <c r="C373" s="625"/>
      <c r="D373" s="625"/>
      <c r="E373" s="625"/>
      <c r="F373" s="625"/>
      <c r="G373" s="625"/>
      <c r="H373" s="625"/>
      <c r="I373" s="324">
        <v>893</v>
      </c>
      <c r="J373" s="662"/>
      <c r="K373" s="662"/>
      <c r="L373" s="662"/>
      <c r="M373" s="662"/>
      <c r="N373" s="662"/>
      <c r="O373" s="331" t="s">
        <v>9</v>
      </c>
      <c r="P373" s="279"/>
      <c r="Q373" s="279"/>
      <c r="R373" s="279"/>
      <c r="S373" s="279"/>
      <c r="T373" s="279"/>
      <c r="U373" s="279"/>
      <c r="V373" s="279"/>
      <c r="W373" s="279"/>
      <c r="X373" s="279"/>
      <c r="Y373" s="279"/>
      <c r="Z373" s="279"/>
      <c r="AA373" s="279"/>
      <c r="AB373" s="279"/>
      <c r="AC373" s="279"/>
      <c r="AD373" s="279"/>
      <c r="AE373" s="279"/>
      <c r="AF373" s="279"/>
      <c r="AG373" s="279"/>
      <c r="AH373" s="279"/>
      <c r="AI373" s="279"/>
      <c r="AJ373" s="279"/>
      <c r="AK373" s="279"/>
      <c r="AL373" s="279"/>
      <c r="AM373" s="279"/>
      <c r="AN373" s="279"/>
      <c r="AO373" s="279"/>
      <c r="AP373" s="279"/>
      <c r="AQ373" s="279"/>
      <c r="AR373" s="279"/>
      <c r="AS373" s="279"/>
      <c r="AT373" s="279"/>
      <c r="AU373" s="279"/>
      <c r="AV373" s="279"/>
      <c r="AW373" s="279"/>
      <c r="AX373" s="279"/>
      <c r="AY373" s="279"/>
      <c r="AZ373" s="279"/>
      <c r="BA373" s="279"/>
      <c r="BB373" s="279"/>
      <c r="BC373" s="279"/>
    </row>
    <row r="374" spans="1:55" s="44" customFormat="1">
      <c r="A374" s="277"/>
      <c r="B374" s="625" t="s">
        <v>692</v>
      </c>
      <c r="C374" s="625"/>
      <c r="D374" s="625"/>
      <c r="E374" s="625"/>
      <c r="F374" s="625"/>
      <c r="G374" s="625"/>
      <c r="H374" s="625"/>
      <c r="I374" s="324">
        <v>894</v>
      </c>
      <c r="J374" s="662"/>
      <c r="K374" s="662"/>
      <c r="L374" s="662"/>
      <c r="M374" s="662"/>
      <c r="N374" s="662"/>
      <c r="O374" s="331" t="s">
        <v>26</v>
      </c>
      <c r="P374" s="279"/>
      <c r="Q374" s="279"/>
      <c r="R374" s="279"/>
      <c r="S374" s="279"/>
      <c r="T374" s="279"/>
      <c r="U374" s="279"/>
      <c r="V374" s="279"/>
      <c r="W374" s="279"/>
      <c r="X374" s="279"/>
      <c r="Y374" s="279"/>
      <c r="Z374" s="279"/>
      <c r="AA374" s="279"/>
      <c r="AB374" s="279"/>
      <c r="AC374" s="279"/>
      <c r="AD374" s="279"/>
      <c r="AE374" s="279"/>
      <c r="AF374" s="279"/>
      <c r="AG374" s="279"/>
      <c r="AH374" s="279"/>
      <c r="AI374" s="279"/>
      <c r="AJ374" s="279"/>
      <c r="AK374" s="279"/>
      <c r="AL374" s="279"/>
      <c r="AM374" s="279"/>
      <c r="AN374" s="279"/>
      <c r="AO374" s="279"/>
      <c r="AP374" s="279"/>
      <c r="AQ374" s="279"/>
      <c r="AR374" s="279"/>
      <c r="AS374" s="279"/>
      <c r="AT374" s="279"/>
      <c r="AU374" s="279"/>
      <c r="AV374" s="279"/>
      <c r="AW374" s="279"/>
      <c r="AX374" s="279"/>
      <c r="AY374" s="279"/>
      <c r="AZ374" s="279"/>
      <c r="BA374" s="279"/>
      <c r="BB374" s="279"/>
      <c r="BC374" s="279"/>
    </row>
    <row r="375" spans="1:55" s="44" customFormat="1">
      <c r="A375" s="277"/>
      <c r="B375" s="625" t="s">
        <v>693</v>
      </c>
      <c r="C375" s="625"/>
      <c r="D375" s="625"/>
      <c r="E375" s="625"/>
      <c r="F375" s="625"/>
      <c r="G375" s="625"/>
      <c r="H375" s="625"/>
      <c r="I375" s="324">
        <v>1694</v>
      </c>
      <c r="J375" s="662"/>
      <c r="K375" s="662"/>
      <c r="L375" s="662"/>
      <c r="M375" s="662"/>
      <c r="N375" s="662"/>
      <c r="O375" s="331" t="s">
        <v>9</v>
      </c>
      <c r="P375" s="279"/>
      <c r="Q375" s="279"/>
      <c r="R375" s="279"/>
      <c r="S375" s="279"/>
      <c r="T375" s="279"/>
      <c r="U375" s="279"/>
      <c r="V375" s="279"/>
      <c r="W375" s="279"/>
      <c r="X375" s="279"/>
      <c r="Y375" s="279"/>
      <c r="Z375" s="279"/>
      <c r="AA375" s="279"/>
      <c r="AB375" s="279"/>
      <c r="AC375" s="279"/>
      <c r="AD375" s="279"/>
      <c r="AE375" s="279"/>
      <c r="AF375" s="279"/>
      <c r="AG375" s="279"/>
      <c r="AH375" s="279"/>
      <c r="AI375" s="279"/>
      <c r="AJ375" s="279"/>
      <c r="AK375" s="279"/>
      <c r="AL375" s="279"/>
      <c r="AM375" s="279"/>
      <c r="AN375" s="279"/>
      <c r="AO375" s="279"/>
      <c r="AP375" s="279"/>
      <c r="AQ375" s="279"/>
      <c r="AR375" s="279"/>
      <c r="AS375" s="279"/>
      <c r="AT375" s="279"/>
      <c r="AU375" s="279"/>
      <c r="AV375" s="279"/>
      <c r="AW375" s="279"/>
      <c r="AX375" s="279"/>
      <c r="AY375" s="279"/>
      <c r="AZ375" s="279"/>
      <c r="BA375" s="279"/>
      <c r="BB375" s="279"/>
      <c r="BC375" s="279"/>
    </row>
    <row r="376" spans="1:55" s="44" customFormat="1">
      <c r="A376" s="277"/>
      <c r="B376" s="625" t="s">
        <v>283</v>
      </c>
      <c r="C376" s="625"/>
      <c r="D376" s="625"/>
      <c r="E376" s="625"/>
      <c r="F376" s="625"/>
      <c r="G376" s="625"/>
      <c r="H376" s="625"/>
      <c r="I376" s="324">
        <v>1695</v>
      </c>
      <c r="J376" s="662"/>
      <c r="K376" s="662"/>
      <c r="L376" s="662"/>
      <c r="M376" s="662"/>
      <c r="N376" s="662"/>
      <c r="O376" s="331" t="s">
        <v>26</v>
      </c>
      <c r="P376" s="279"/>
      <c r="Q376" s="279"/>
      <c r="R376" s="279"/>
      <c r="S376" s="279"/>
      <c r="T376" s="279"/>
      <c r="U376" s="279"/>
      <c r="V376" s="279"/>
      <c r="W376" s="279"/>
      <c r="X376" s="279"/>
      <c r="Y376" s="279"/>
      <c r="Z376" s="279"/>
      <c r="AA376" s="279"/>
      <c r="AB376" s="279"/>
      <c r="AC376" s="279"/>
      <c r="AD376" s="279"/>
      <c r="AE376" s="279"/>
      <c r="AF376" s="279"/>
      <c r="AG376" s="279"/>
      <c r="AH376" s="279"/>
      <c r="AI376" s="279"/>
      <c r="AJ376" s="279"/>
      <c r="AK376" s="279"/>
      <c r="AL376" s="279"/>
      <c r="AM376" s="279"/>
      <c r="AN376" s="279"/>
      <c r="AO376" s="279"/>
      <c r="AP376" s="279"/>
      <c r="AQ376" s="279"/>
      <c r="AR376" s="279"/>
      <c r="AS376" s="279"/>
      <c r="AT376" s="279"/>
      <c r="AU376" s="279"/>
      <c r="AV376" s="279"/>
      <c r="AW376" s="279"/>
      <c r="AX376" s="279"/>
      <c r="AY376" s="279"/>
      <c r="AZ376" s="279"/>
      <c r="BA376" s="279"/>
      <c r="BB376" s="279"/>
      <c r="BC376" s="279"/>
    </row>
    <row r="377" spans="1:55" s="44" customFormat="1">
      <c r="A377" s="277"/>
      <c r="B377" s="625" t="s">
        <v>675</v>
      </c>
      <c r="C377" s="625"/>
      <c r="D377" s="625"/>
      <c r="E377" s="625"/>
      <c r="F377" s="625"/>
      <c r="G377" s="625"/>
      <c r="H377" s="625"/>
      <c r="I377" s="324">
        <v>1696</v>
      </c>
      <c r="J377" s="662"/>
      <c r="K377" s="662"/>
      <c r="L377" s="662"/>
      <c r="M377" s="662"/>
      <c r="N377" s="662"/>
      <c r="O377" s="331" t="s">
        <v>9</v>
      </c>
      <c r="P377" s="279"/>
      <c r="Q377" s="279"/>
      <c r="R377" s="279"/>
      <c r="S377" s="279"/>
      <c r="T377" s="279"/>
      <c r="U377" s="279"/>
      <c r="V377" s="279"/>
      <c r="W377" s="279"/>
      <c r="X377" s="279"/>
      <c r="Y377" s="279"/>
      <c r="Z377" s="279"/>
      <c r="AA377" s="279"/>
      <c r="AB377" s="279"/>
      <c r="AC377" s="279"/>
      <c r="AD377" s="279"/>
      <c r="AE377" s="279"/>
      <c r="AF377" s="279"/>
      <c r="AG377" s="279"/>
      <c r="AH377" s="279"/>
      <c r="AI377" s="279"/>
      <c r="AJ377" s="279"/>
      <c r="AK377" s="279"/>
      <c r="AL377" s="279"/>
      <c r="AM377" s="279"/>
      <c r="AN377" s="279"/>
      <c r="AO377" s="279"/>
      <c r="AP377" s="279"/>
      <c r="AQ377" s="279"/>
      <c r="AR377" s="279"/>
      <c r="AS377" s="279"/>
      <c r="AT377" s="279"/>
      <c r="AU377" s="279"/>
      <c r="AV377" s="279"/>
      <c r="AW377" s="279"/>
      <c r="AX377" s="279"/>
      <c r="AY377" s="279"/>
      <c r="AZ377" s="279"/>
      <c r="BA377" s="279"/>
      <c r="BB377" s="279"/>
      <c r="BC377" s="279"/>
    </row>
    <row r="378" spans="1:55" s="44" customFormat="1">
      <c r="A378" s="277"/>
      <c r="B378" s="625" t="s">
        <v>287</v>
      </c>
      <c r="C378" s="625"/>
      <c r="D378" s="625"/>
      <c r="E378" s="625"/>
      <c r="F378" s="625"/>
      <c r="G378" s="625"/>
      <c r="H378" s="625"/>
      <c r="I378" s="324">
        <v>1178</v>
      </c>
      <c r="J378" s="662"/>
      <c r="K378" s="662"/>
      <c r="L378" s="662"/>
      <c r="M378" s="662"/>
      <c r="N378" s="662"/>
      <c r="O378" s="331" t="s">
        <v>9</v>
      </c>
      <c r="P378" s="279"/>
      <c r="Q378" s="279"/>
      <c r="R378" s="279"/>
      <c r="S378" s="279"/>
      <c r="T378" s="279"/>
      <c r="U378" s="279"/>
      <c r="V378" s="279"/>
      <c r="W378" s="279"/>
      <c r="X378" s="279"/>
      <c r="Y378" s="279"/>
      <c r="Z378" s="279"/>
      <c r="AA378" s="279"/>
      <c r="AB378" s="279"/>
      <c r="AC378" s="279"/>
      <c r="AD378" s="279"/>
      <c r="AE378" s="279"/>
      <c r="AF378" s="279"/>
      <c r="AG378" s="279"/>
      <c r="AH378" s="279"/>
      <c r="AI378" s="279"/>
      <c r="AJ378" s="279"/>
      <c r="AK378" s="279"/>
      <c r="AL378" s="279"/>
      <c r="AM378" s="279"/>
      <c r="AN378" s="279"/>
      <c r="AO378" s="279"/>
      <c r="AP378" s="279"/>
      <c r="AQ378" s="279"/>
      <c r="AR378" s="279"/>
      <c r="AS378" s="279"/>
      <c r="AT378" s="279"/>
      <c r="AU378" s="279"/>
      <c r="AV378" s="279"/>
      <c r="AW378" s="279"/>
      <c r="AX378" s="279"/>
      <c r="AY378" s="279"/>
      <c r="AZ378" s="279"/>
      <c r="BA378" s="279"/>
      <c r="BB378" s="279"/>
      <c r="BC378" s="279"/>
    </row>
    <row r="379" spans="1:55" s="44" customFormat="1">
      <c r="A379" s="277"/>
      <c r="B379" s="625" t="s">
        <v>288</v>
      </c>
      <c r="C379" s="625"/>
      <c r="D379" s="625"/>
      <c r="E379" s="625"/>
      <c r="F379" s="625"/>
      <c r="G379" s="625"/>
      <c r="H379" s="625"/>
      <c r="I379" s="324">
        <v>1179</v>
      </c>
      <c r="J379" s="662"/>
      <c r="K379" s="662"/>
      <c r="L379" s="662"/>
      <c r="M379" s="662"/>
      <c r="N379" s="662"/>
      <c r="O379" s="331" t="s">
        <v>26</v>
      </c>
      <c r="P379" s="279"/>
      <c r="Q379" s="279"/>
      <c r="R379" s="279"/>
      <c r="S379" s="279"/>
      <c r="T379" s="279"/>
      <c r="U379" s="279"/>
      <c r="V379" s="279"/>
      <c r="W379" s="279"/>
      <c r="X379" s="279"/>
      <c r="Y379" s="279"/>
      <c r="Z379" s="279"/>
      <c r="AA379" s="279"/>
      <c r="AB379" s="279"/>
      <c r="AC379" s="279"/>
      <c r="AD379" s="279"/>
      <c r="AE379" s="279"/>
      <c r="AF379" s="279"/>
      <c r="AG379" s="279"/>
      <c r="AH379" s="279"/>
      <c r="AI379" s="279"/>
      <c r="AJ379" s="279"/>
      <c r="AK379" s="279"/>
      <c r="AL379" s="279"/>
      <c r="AM379" s="279"/>
      <c r="AN379" s="279"/>
      <c r="AO379" s="279"/>
      <c r="AP379" s="279"/>
      <c r="AQ379" s="279"/>
      <c r="AR379" s="279"/>
      <c r="AS379" s="279"/>
      <c r="AT379" s="279"/>
      <c r="AU379" s="279"/>
      <c r="AV379" s="279"/>
      <c r="AW379" s="279"/>
      <c r="AX379" s="279"/>
      <c r="AY379" s="279"/>
      <c r="AZ379" s="279"/>
      <c r="BA379" s="279"/>
      <c r="BB379" s="279"/>
      <c r="BC379" s="279"/>
    </row>
    <row r="380" spans="1:55" s="44" customFormat="1">
      <c r="A380" s="277"/>
      <c r="B380" s="625" t="s">
        <v>289</v>
      </c>
      <c r="C380" s="625"/>
      <c r="D380" s="625"/>
      <c r="E380" s="625"/>
      <c r="F380" s="625"/>
      <c r="G380" s="625"/>
      <c r="H380" s="625"/>
      <c r="I380" s="324">
        <v>1180</v>
      </c>
      <c r="J380" s="662"/>
      <c r="K380" s="662"/>
      <c r="L380" s="662"/>
      <c r="M380" s="662"/>
      <c r="N380" s="662"/>
      <c r="O380" s="331" t="s">
        <v>9</v>
      </c>
      <c r="P380" s="279"/>
      <c r="Q380" s="279"/>
      <c r="R380" s="279"/>
      <c r="S380" s="279"/>
      <c r="T380" s="279"/>
      <c r="U380" s="279"/>
      <c r="V380" s="279"/>
      <c r="W380" s="279"/>
      <c r="X380" s="279"/>
      <c r="Y380" s="279"/>
      <c r="Z380" s="279"/>
      <c r="AA380" s="279"/>
      <c r="AB380" s="279"/>
      <c r="AC380" s="279"/>
      <c r="AD380" s="279"/>
      <c r="AE380" s="279"/>
      <c r="AF380" s="279"/>
      <c r="AG380" s="279"/>
      <c r="AH380" s="279"/>
      <c r="AI380" s="279"/>
      <c r="AJ380" s="279"/>
      <c r="AK380" s="279"/>
      <c r="AL380" s="279"/>
      <c r="AM380" s="279"/>
      <c r="AN380" s="279"/>
      <c r="AO380" s="279"/>
      <c r="AP380" s="279"/>
      <c r="AQ380" s="279"/>
      <c r="AR380" s="279"/>
      <c r="AS380" s="279"/>
      <c r="AT380" s="279"/>
      <c r="AU380" s="279"/>
      <c r="AV380" s="279"/>
      <c r="AW380" s="279"/>
      <c r="AX380" s="279"/>
      <c r="AY380" s="279"/>
      <c r="AZ380" s="279"/>
      <c r="BA380" s="279"/>
      <c r="BB380" s="279"/>
      <c r="BC380" s="279"/>
    </row>
    <row r="381" spans="1:55" s="44" customFormat="1">
      <c r="A381" s="277"/>
      <c r="B381" s="625" t="s">
        <v>290</v>
      </c>
      <c r="C381" s="625"/>
      <c r="D381" s="625"/>
      <c r="E381" s="625"/>
      <c r="F381" s="625"/>
      <c r="G381" s="625"/>
      <c r="H381" s="625"/>
      <c r="I381" s="324">
        <v>1181</v>
      </c>
      <c r="J381" s="662"/>
      <c r="K381" s="662"/>
      <c r="L381" s="662"/>
      <c r="M381" s="662"/>
      <c r="N381" s="662"/>
      <c r="O381" s="331" t="s">
        <v>26</v>
      </c>
      <c r="P381" s="279"/>
      <c r="Q381" s="279"/>
      <c r="R381" s="279"/>
      <c r="S381" s="279"/>
      <c r="T381" s="279"/>
      <c r="U381" s="279"/>
      <c r="V381" s="279"/>
      <c r="W381" s="279"/>
      <c r="X381" s="279"/>
      <c r="Y381" s="279"/>
      <c r="Z381" s="279"/>
      <c r="AA381" s="279"/>
      <c r="AB381" s="279"/>
      <c r="AC381" s="279"/>
      <c r="AD381" s="279"/>
      <c r="AE381" s="279"/>
      <c r="AF381" s="279"/>
      <c r="AG381" s="279"/>
      <c r="AH381" s="279"/>
      <c r="AI381" s="279"/>
      <c r="AJ381" s="279"/>
      <c r="AK381" s="279"/>
      <c r="AL381" s="279"/>
      <c r="AM381" s="279"/>
      <c r="AN381" s="279"/>
      <c r="AO381" s="279"/>
      <c r="AP381" s="279"/>
      <c r="AQ381" s="279"/>
      <c r="AR381" s="279"/>
      <c r="AS381" s="279"/>
      <c r="AT381" s="279"/>
      <c r="AU381" s="279"/>
      <c r="AV381" s="279"/>
      <c r="AW381" s="279"/>
      <c r="AX381" s="279"/>
      <c r="AY381" s="279"/>
      <c r="AZ381" s="279"/>
      <c r="BA381" s="279"/>
      <c r="BB381" s="279"/>
      <c r="BC381" s="279"/>
    </row>
    <row r="382" spans="1:55" s="44" customFormat="1">
      <c r="A382" s="277"/>
      <c r="B382" s="625" t="s">
        <v>683</v>
      </c>
      <c r="C382" s="625"/>
      <c r="D382" s="625"/>
      <c r="E382" s="625"/>
      <c r="F382" s="625"/>
      <c r="G382" s="625"/>
      <c r="H382" s="625"/>
      <c r="I382" s="324">
        <v>1182</v>
      </c>
      <c r="J382" s="662"/>
      <c r="K382" s="662"/>
      <c r="L382" s="662"/>
      <c r="M382" s="662"/>
      <c r="N382" s="662"/>
      <c r="O382" s="331" t="s">
        <v>26</v>
      </c>
      <c r="P382" s="279"/>
      <c r="Q382" s="279"/>
      <c r="R382" s="279"/>
      <c r="S382" s="279"/>
      <c r="T382" s="279"/>
      <c r="U382" s="279"/>
      <c r="V382" s="279"/>
      <c r="W382" s="279"/>
      <c r="X382" s="279"/>
      <c r="Y382" s="279"/>
      <c r="Z382" s="279"/>
      <c r="AA382" s="279"/>
      <c r="AB382" s="279"/>
      <c r="AC382" s="279"/>
      <c r="AD382" s="279"/>
      <c r="AE382" s="279"/>
      <c r="AF382" s="279"/>
      <c r="AG382" s="279"/>
      <c r="AH382" s="279"/>
      <c r="AI382" s="279"/>
      <c r="AJ382" s="279"/>
      <c r="AK382" s="279"/>
      <c r="AL382" s="279"/>
      <c r="AM382" s="279"/>
      <c r="AN382" s="279"/>
      <c r="AO382" s="279"/>
      <c r="AP382" s="279"/>
      <c r="AQ382" s="279"/>
      <c r="AR382" s="279"/>
      <c r="AS382" s="279"/>
      <c r="AT382" s="279"/>
      <c r="AU382" s="279"/>
      <c r="AV382" s="279"/>
      <c r="AW382" s="279"/>
      <c r="AX382" s="279"/>
      <c r="AY382" s="279"/>
      <c r="AZ382" s="279"/>
      <c r="BA382" s="279"/>
      <c r="BB382" s="279"/>
      <c r="BC382" s="279"/>
    </row>
    <row r="383" spans="1:55" s="44" customFormat="1">
      <c r="A383" s="277"/>
      <c r="B383" s="625" t="s">
        <v>652</v>
      </c>
      <c r="C383" s="625"/>
      <c r="D383" s="625"/>
      <c r="E383" s="625"/>
      <c r="F383" s="625"/>
      <c r="G383" s="625"/>
      <c r="H383" s="625"/>
      <c r="I383" s="324">
        <v>1697</v>
      </c>
      <c r="J383" s="662"/>
      <c r="K383" s="662"/>
      <c r="L383" s="662"/>
      <c r="M383" s="662"/>
      <c r="N383" s="662"/>
      <c r="O383" s="331" t="s">
        <v>26</v>
      </c>
      <c r="P383" s="279"/>
      <c r="Q383" s="279"/>
      <c r="R383" s="279"/>
      <c r="S383" s="279"/>
      <c r="T383" s="279"/>
      <c r="U383" s="279"/>
      <c r="V383" s="279"/>
      <c r="W383" s="279"/>
      <c r="X383" s="279"/>
      <c r="Y383" s="279"/>
      <c r="Z383" s="279"/>
      <c r="AA383" s="279"/>
      <c r="AB383" s="279"/>
      <c r="AC383" s="279"/>
      <c r="AD383" s="279"/>
      <c r="AE383" s="279"/>
      <c r="AF383" s="279"/>
      <c r="AG383" s="279"/>
      <c r="AH383" s="279"/>
      <c r="AI383" s="279"/>
      <c r="AJ383" s="279"/>
      <c r="AK383" s="279"/>
      <c r="AL383" s="279"/>
      <c r="AM383" s="279"/>
      <c r="AN383" s="279"/>
      <c r="AO383" s="279"/>
      <c r="AP383" s="279"/>
      <c r="AQ383" s="279"/>
      <c r="AR383" s="279"/>
      <c r="AS383" s="279"/>
      <c r="AT383" s="279"/>
      <c r="AU383" s="279"/>
      <c r="AV383" s="279"/>
      <c r="AW383" s="279"/>
      <c r="AX383" s="279"/>
      <c r="AY383" s="279"/>
      <c r="AZ383" s="279"/>
      <c r="BA383" s="279"/>
      <c r="BB383" s="279"/>
      <c r="BC383" s="279"/>
    </row>
    <row r="384" spans="1:55" s="44" customFormat="1">
      <c r="A384" s="277"/>
      <c r="B384" s="625" t="s">
        <v>291</v>
      </c>
      <c r="C384" s="625"/>
      <c r="D384" s="625"/>
      <c r="E384" s="625"/>
      <c r="F384" s="625"/>
      <c r="G384" s="625"/>
      <c r="H384" s="625"/>
      <c r="I384" s="324">
        <v>1186</v>
      </c>
      <c r="J384" s="662"/>
      <c r="K384" s="662"/>
      <c r="L384" s="662"/>
      <c r="M384" s="662"/>
      <c r="N384" s="662"/>
      <c r="O384" s="331" t="s">
        <v>9</v>
      </c>
      <c r="P384" s="279"/>
      <c r="Q384" s="279"/>
      <c r="R384" s="279"/>
      <c r="S384" s="279"/>
      <c r="T384" s="279"/>
      <c r="U384" s="279"/>
      <c r="V384" s="279"/>
      <c r="W384" s="279"/>
      <c r="X384" s="279"/>
      <c r="Y384" s="279"/>
      <c r="Z384" s="279"/>
      <c r="AA384" s="279"/>
      <c r="AB384" s="279"/>
      <c r="AC384" s="279"/>
      <c r="AD384" s="279"/>
      <c r="AE384" s="279"/>
      <c r="AF384" s="279"/>
      <c r="AG384" s="279"/>
      <c r="AH384" s="279"/>
      <c r="AI384" s="279"/>
      <c r="AJ384" s="279"/>
      <c r="AK384" s="279"/>
      <c r="AL384" s="279"/>
      <c r="AM384" s="279"/>
      <c r="AN384" s="279"/>
      <c r="AO384" s="279"/>
      <c r="AP384" s="279"/>
      <c r="AQ384" s="279"/>
      <c r="AR384" s="279"/>
      <c r="AS384" s="279"/>
      <c r="AT384" s="279"/>
      <c r="AU384" s="279"/>
      <c r="AV384" s="279"/>
      <c r="AW384" s="279"/>
      <c r="AX384" s="279"/>
      <c r="AY384" s="279"/>
      <c r="AZ384" s="279"/>
      <c r="BA384" s="279"/>
      <c r="BB384" s="279"/>
      <c r="BC384" s="279"/>
    </row>
    <row r="385" spans="1:55" s="44" customFormat="1">
      <c r="A385" s="277"/>
      <c r="B385" s="625" t="s">
        <v>292</v>
      </c>
      <c r="C385" s="625"/>
      <c r="D385" s="625"/>
      <c r="E385" s="625"/>
      <c r="F385" s="625"/>
      <c r="G385" s="625"/>
      <c r="H385" s="625"/>
      <c r="I385" s="324">
        <v>1187</v>
      </c>
      <c r="J385" s="662"/>
      <c r="K385" s="662"/>
      <c r="L385" s="662"/>
      <c r="M385" s="662"/>
      <c r="N385" s="662"/>
      <c r="O385" s="331" t="s">
        <v>26</v>
      </c>
      <c r="P385" s="279"/>
      <c r="Q385" s="279"/>
      <c r="R385" s="279"/>
      <c r="S385" s="279"/>
      <c r="T385" s="279"/>
      <c r="U385" s="279"/>
      <c r="V385" s="279"/>
      <c r="W385" s="279"/>
      <c r="X385" s="279"/>
      <c r="Y385" s="279"/>
      <c r="Z385" s="279"/>
      <c r="AA385" s="279"/>
      <c r="AB385" s="279"/>
      <c r="AC385" s="279"/>
      <c r="AD385" s="279"/>
      <c r="AE385" s="279"/>
      <c r="AF385" s="279"/>
      <c r="AG385" s="279"/>
      <c r="AH385" s="279"/>
      <c r="AI385" s="279"/>
      <c r="AJ385" s="279"/>
      <c r="AK385" s="279"/>
      <c r="AL385" s="279"/>
      <c r="AM385" s="279"/>
      <c r="AN385" s="279"/>
      <c r="AO385" s="279"/>
      <c r="AP385" s="279"/>
      <c r="AQ385" s="279"/>
      <c r="AR385" s="279"/>
      <c r="AS385" s="279"/>
      <c r="AT385" s="279"/>
      <c r="AU385" s="279"/>
      <c r="AV385" s="279"/>
      <c r="AW385" s="279"/>
      <c r="AX385" s="279"/>
      <c r="AY385" s="279"/>
      <c r="AZ385" s="279"/>
      <c r="BA385" s="279"/>
      <c r="BB385" s="279"/>
      <c r="BC385" s="279"/>
    </row>
    <row r="386" spans="1:55" s="44" customFormat="1">
      <c r="A386" s="277"/>
      <c r="B386" s="625" t="s">
        <v>657</v>
      </c>
      <c r="C386" s="625"/>
      <c r="D386" s="625"/>
      <c r="E386" s="625"/>
      <c r="F386" s="625"/>
      <c r="G386" s="625"/>
      <c r="H386" s="625"/>
      <c r="I386" s="324">
        <v>1700</v>
      </c>
      <c r="J386" s="662"/>
      <c r="K386" s="662"/>
      <c r="L386" s="662"/>
      <c r="M386" s="662"/>
      <c r="N386" s="662"/>
      <c r="O386" s="331" t="s">
        <v>26</v>
      </c>
      <c r="P386" s="279"/>
      <c r="Q386" s="279"/>
      <c r="R386" s="279"/>
      <c r="S386" s="279"/>
      <c r="T386" s="279"/>
      <c r="U386" s="279"/>
      <c r="V386" s="279"/>
      <c r="W386" s="279"/>
      <c r="X386" s="279"/>
      <c r="Y386" s="279"/>
      <c r="Z386" s="279"/>
      <c r="AA386" s="279"/>
      <c r="AB386" s="279"/>
      <c r="AC386" s="279"/>
      <c r="AD386" s="279"/>
      <c r="AE386" s="279"/>
      <c r="AF386" s="279"/>
      <c r="AG386" s="279"/>
      <c r="AH386" s="279"/>
      <c r="AI386" s="279"/>
      <c r="AJ386" s="279"/>
      <c r="AK386" s="279"/>
      <c r="AL386" s="279"/>
      <c r="AM386" s="279"/>
      <c r="AN386" s="279"/>
      <c r="AO386" s="279"/>
      <c r="AP386" s="279"/>
      <c r="AQ386" s="279"/>
      <c r="AR386" s="279"/>
      <c r="AS386" s="279"/>
      <c r="AT386" s="279"/>
      <c r="AU386" s="279"/>
      <c r="AV386" s="279"/>
      <c r="AW386" s="279"/>
      <c r="AX386" s="279"/>
      <c r="AY386" s="279"/>
      <c r="AZ386" s="279"/>
      <c r="BA386" s="279"/>
      <c r="BB386" s="279"/>
      <c r="BC386" s="279"/>
    </row>
    <row r="387" spans="1:55" s="44" customFormat="1">
      <c r="A387" s="277"/>
      <c r="B387" s="625" t="s">
        <v>293</v>
      </c>
      <c r="C387" s="625"/>
      <c r="D387" s="625"/>
      <c r="E387" s="625"/>
      <c r="F387" s="625"/>
      <c r="G387" s="625"/>
      <c r="H387" s="625"/>
      <c r="I387" s="324">
        <v>1188</v>
      </c>
      <c r="J387" s="662"/>
      <c r="K387" s="662"/>
      <c r="L387" s="662"/>
      <c r="M387" s="662"/>
      <c r="N387" s="662"/>
      <c r="O387" s="331" t="s">
        <v>26</v>
      </c>
      <c r="P387" s="279"/>
      <c r="Q387" s="279"/>
      <c r="R387" s="279"/>
      <c r="S387" s="279"/>
      <c r="T387" s="279"/>
      <c r="U387" s="279"/>
      <c r="V387" s="279"/>
      <c r="W387" s="279"/>
      <c r="X387" s="279"/>
      <c r="Y387" s="279"/>
      <c r="Z387" s="279"/>
      <c r="AA387" s="279"/>
      <c r="AB387" s="279"/>
      <c r="AC387" s="279"/>
      <c r="AD387" s="279"/>
      <c r="AE387" s="279"/>
      <c r="AF387" s="279"/>
      <c r="AG387" s="279"/>
      <c r="AH387" s="279"/>
      <c r="AI387" s="279"/>
      <c r="AJ387" s="279"/>
      <c r="AK387" s="279"/>
      <c r="AL387" s="279"/>
      <c r="AM387" s="279"/>
      <c r="AN387" s="279"/>
      <c r="AO387" s="279"/>
      <c r="AP387" s="279"/>
      <c r="AQ387" s="279"/>
      <c r="AR387" s="279"/>
      <c r="AS387" s="279"/>
      <c r="AT387" s="279"/>
      <c r="AU387" s="279"/>
      <c r="AV387" s="279"/>
      <c r="AW387" s="279"/>
      <c r="AX387" s="279"/>
      <c r="AY387" s="279"/>
      <c r="AZ387" s="279"/>
      <c r="BA387" s="279"/>
      <c r="BB387" s="279"/>
      <c r="BC387" s="279"/>
    </row>
    <row r="388" spans="1:55" s="44" customFormat="1">
      <c r="A388" s="277"/>
      <c r="B388" s="625" t="s">
        <v>294</v>
      </c>
      <c r="C388" s="625"/>
      <c r="D388" s="625"/>
      <c r="E388" s="625"/>
      <c r="F388" s="625"/>
      <c r="G388" s="625"/>
      <c r="H388" s="625"/>
      <c r="I388" s="324">
        <v>1701</v>
      </c>
      <c r="J388" s="662"/>
      <c r="K388" s="662"/>
      <c r="L388" s="662"/>
      <c r="M388" s="662"/>
      <c r="N388" s="662"/>
      <c r="O388" s="331" t="s">
        <v>9</v>
      </c>
      <c r="P388" s="279"/>
      <c r="Q388" s="279"/>
      <c r="R388" s="279"/>
      <c r="S388" s="279"/>
      <c r="T388" s="279"/>
      <c r="U388" s="279"/>
      <c r="V388" s="279"/>
      <c r="W388" s="279"/>
      <c r="X388" s="279"/>
      <c r="Y388" s="279"/>
      <c r="Z388" s="279"/>
      <c r="AA388" s="279"/>
      <c r="AB388" s="279"/>
      <c r="AC388" s="279"/>
      <c r="AD388" s="279"/>
      <c r="AE388" s="279"/>
      <c r="AF388" s="279"/>
      <c r="AG388" s="279"/>
      <c r="AH388" s="279"/>
      <c r="AI388" s="279"/>
      <c r="AJ388" s="279"/>
      <c r="AK388" s="279"/>
      <c r="AL388" s="279"/>
      <c r="AM388" s="279"/>
      <c r="AN388" s="279"/>
      <c r="AO388" s="279"/>
      <c r="AP388" s="279"/>
      <c r="AQ388" s="279"/>
      <c r="AR388" s="279"/>
      <c r="AS388" s="279"/>
      <c r="AT388" s="279"/>
      <c r="AU388" s="279"/>
      <c r="AV388" s="279"/>
      <c r="AW388" s="279"/>
      <c r="AX388" s="279"/>
      <c r="AY388" s="279"/>
      <c r="AZ388" s="279"/>
      <c r="BA388" s="279"/>
      <c r="BB388" s="279"/>
      <c r="BC388" s="279"/>
    </row>
    <row r="389" spans="1:55" s="44" customFormat="1">
      <c r="A389" s="277"/>
      <c r="B389" s="625" t="s">
        <v>694</v>
      </c>
      <c r="C389" s="625"/>
      <c r="D389" s="625"/>
      <c r="E389" s="625"/>
      <c r="F389" s="625"/>
      <c r="G389" s="625"/>
      <c r="H389" s="625"/>
      <c r="I389" s="324">
        <v>1702</v>
      </c>
      <c r="J389" s="662"/>
      <c r="K389" s="662"/>
      <c r="L389" s="662"/>
      <c r="M389" s="662"/>
      <c r="N389" s="662"/>
      <c r="O389" s="331" t="s">
        <v>9</v>
      </c>
      <c r="P389" s="279"/>
      <c r="Q389" s="279"/>
      <c r="R389" s="279"/>
      <c r="S389" s="279"/>
      <c r="T389" s="279"/>
      <c r="U389" s="279"/>
      <c r="V389" s="279"/>
      <c r="W389" s="279"/>
      <c r="X389" s="279"/>
      <c r="Y389" s="279"/>
      <c r="Z389" s="279"/>
      <c r="AA389" s="279"/>
      <c r="AB389" s="279"/>
      <c r="AC389" s="279"/>
      <c r="AD389" s="279"/>
      <c r="AE389" s="279"/>
      <c r="AF389" s="279"/>
      <c r="AG389" s="279"/>
      <c r="AH389" s="279"/>
      <c r="AI389" s="279"/>
      <c r="AJ389" s="279"/>
      <c r="AK389" s="279"/>
      <c r="AL389" s="279"/>
      <c r="AM389" s="279"/>
      <c r="AN389" s="279"/>
      <c r="AO389" s="279"/>
      <c r="AP389" s="279"/>
      <c r="AQ389" s="279"/>
      <c r="AR389" s="279"/>
      <c r="AS389" s="279"/>
      <c r="AT389" s="279"/>
      <c r="AU389" s="279"/>
      <c r="AV389" s="279"/>
      <c r="AW389" s="279"/>
      <c r="AX389" s="279"/>
      <c r="AY389" s="279"/>
      <c r="AZ389" s="279"/>
      <c r="BA389" s="279"/>
      <c r="BB389" s="279"/>
      <c r="BC389" s="279"/>
    </row>
    <row r="390" spans="1:55" s="44" customFormat="1">
      <c r="A390" s="277"/>
      <c r="B390" s="625" t="s">
        <v>295</v>
      </c>
      <c r="C390" s="625"/>
      <c r="D390" s="625"/>
      <c r="E390" s="625"/>
      <c r="F390" s="625"/>
      <c r="G390" s="625"/>
      <c r="H390" s="625"/>
      <c r="I390" s="324">
        <v>1189</v>
      </c>
      <c r="J390" s="662"/>
      <c r="K390" s="662"/>
      <c r="L390" s="662"/>
      <c r="M390" s="662"/>
      <c r="N390" s="662"/>
      <c r="O390" s="331" t="s">
        <v>9</v>
      </c>
      <c r="P390" s="279"/>
      <c r="Q390" s="279"/>
      <c r="R390" s="279"/>
      <c r="S390" s="279"/>
      <c r="T390" s="279"/>
      <c r="U390" s="279"/>
      <c r="V390" s="279"/>
      <c r="W390" s="279"/>
      <c r="X390" s="279"/>
      <c r="Y390" s="279"/>
      <c r="Z390" s="279"/>
      <c r="AA390" s="279"/>
      <c r="AB390" s="279"/>
      <c r="AC390" s="279"/>
      <c r="AD390" s="279"/>
      <c r="AE390" s="279"/>
      <c r="AF390" s="279"/>
      <c r="AG390" s="279"/>
      <c r="AH390" s="279"/>
      <c r="AI390" s="279"/>
      <c r="AJ390" s="279"/>
      <c r="AK390" s="279"/>
      <c r="AL390" s="279"/>
      <c r="AM390" s="279"/>
      <c r="AN390" s="279"/>
      <c r="AO390" s="279"/>
      <c r="AP390" s="279"/>
      <c r="AQ390" s="279"/>
      <c r="AR390" s="279"/>
      <c r="AS390" s="279"/>
      <c r="AT390" s="279"/>
      <c r="AU390" s="279"/>
      <c r="AV390" s="279"/>
      <c r="AW390" s="279"/>
      <c r="AX390" s="279"/>
      <c r="AY390" s="279"/>
      <c r="AZ390" s="279"/>
      <c r="BA390" s="279"/>
      <c r="BB390" s="279"/>
      <c r="BC390" s="279"/>
    </row>
    <row r="391" spans="1:55" s="44" customFormat="1">
      <c r="A391" s="277"/>
      <c r="B391" s="625" t="s">
        <v>296</v>
      </c>
      <c r="C391" s="625"/>
      <c r="D391" s="625"/>
      <c r="E391" s="625"/>
      <c r="F391" s="625"/>
      <c r="G391" s="625"/>
      <c r="H391" s="625"/>
      <c r="I391" s="324">
        <v>1190</v>
      </c>
      <c r="J391" s="662"/>
      <c r="K391" s="662"/>
      <c r="L391" s="662"/>
      <c r="M391" s="662"/>
      <c r="N391" s="662"/>
      <c r="O391" s="331" t="s">
        <v>26</v>
      </c>
      <c r="P391" s="279"/>
      <c r="Q391" s="279"/>
      <c r="R391" s="279"/>
      <c r="S391" s="279"/>
      <c r="T391" s="279"/>
      <c r="U391" s="279"/>
      <c r="V391" s="279"/>
      <c r="W391" s="279"/>
      <c r="X391" s="279"/>
      <c r="Y391" s="279"/>
      <c r="Z391" s="279"/>
      <c r="AA391" s="279"/>
      <c r="AB391" s="279"/>
      <c r="AC391" s="279"/>
      <c r="AD391" s="279"/>
      <c r="AE391" s="279"/>
      <c r="AF391" s="279"/>
      <c r="AG391" s="279"/>
      <c r="AH391" s="279"/>
      <c r="AI391" s="279"/>
      <c r="AJ391" s="279"/>
      <c r="AK391" s="279"/>
      <c r="AL391" s="279"/>
      <c r="AM391" s="279"/>
      <c r="AN391" s="279"/>
      <c r="AO391" s="279"/>
      <c r="AP391" s="279"/>
      <c r="AQ391" s="279"/>
      <c r="AR391" s="279"/>
      <c r="AS391" s="279"/>
      <c r="AT391" s="279"/>
      <c r="AU391" s="279"/>
      <c r="AV391" s="279"/>
      <c r="AW391" s="279"/>
      <c r="AX391" s="279"/>
      <c r="AY391" s="279"/>
      <c r="AZ391" s="279"/>
      <c r="BA391" s="279"/>
      <c r="BB391" s="279"/>
      <c r="BC391" s="279"/>
    </row>
    <row r="392" spans="1:55" s="44" customFormat="1">
      <c r="A392" s="277"/>
      <c r="B392" s="672" t="s">
        <v>695</v>
      </c>
      <c r="C392" s="672"/>
      <c r="D392" s="672"/>
      <c r="E392" s="672"/>
      <c r="F392" s="672"/>
      <c r="G392" s="672"/>
      <c r="H392" s="672"/>
      <c r="I392" s="424">
        <v>645</v>
      </c>
      <c r="J392" s="680"/>
      <c r="K392" s="680"/>
      <c r="L392" s="680"/>
      <c r="M392" s="680"/>
      <c r="N392" s="680"/>
      <c r="O392" s="424" t="s">
        <v>27</v>
      </c>
      <c r="P392" s="279"/>
      <c r="Q392" s="279"/>
      <c r="R392" s="279"/>
      <c r="S392" s="279"/>
      <c r="T392" s="279"/>
      <c r="U392" s="279"/>
      <c r="V392" s="279"/>
      <c r="W392" s="279"/>
      <c r="X392" s="279"/>
      <c r="Y392" s="279"/>
      <c r="Z392" s="279"/>
      <c r="AA392" s="279"/>
      <c r="AB392" s="279"/>
      <c r="AC392" s="279"/>
      <c r="AD392" s="279"/>
      <c r="AE392" s="279"/>
      <c r="AF392" s="279"/>
      <c r="AG392" s="279"/>
      <c r="AH392" s="279"/>
      <c r="AI392" s="279"/>
      <c r="AJ392" s="279"/>
      <c r="AK392" s="279"/>
      <c r="AL392" s="279"/>
      <c r="AM392" s="279"/>
      <c r="AN392" s="279"/>
      <c r="AO392" s="279"/>
      <c r="AP392" s="279"/>
      <c r="AQ392" s="279"/>
      <c r="AR392" s="279"/>
      <c r="AS392" s="279"/>
      <c r="AT392" s="279"/>
      <c r="AU392" s="279"/>
      <c r="AV392" s="279"/>
      <c r="AW392" s="279"/>
      <c r="AX392" s="279"/>
      <c r="AY392" s="279"/>
      <c r="AZ392" s="279"/>
      <c r="BA392" s="279"/>
      <c r="BB392" s="279"/>
      <c r="BC392" s="279"/>
    </row>
    <row r="393" spans="1:55" s="44" customFormat="1">
      <c r="A393" s="277"/>
      <c r="B393" s="672" t="s">
        <v>696</v>
      </c>
      <c r="C393" s="672"/>
      <c r="D393" s="672"/>
      <c r="E393" s="672"/>
      <c r="F393" s="672"/>
      <c r="G393" s="672"/>
      <c r="H393" s="672"/>
      <c r="I393" s="424">
        <v>646</v>
      </c>
      <c r="J393" s="680"/>
      <c r="K393" s="680"/>
      <c r="L393" s="680"/>
      <c r="M393" s="680"/>
      <c r="N393" s="680"/>
      <c r="O393" s="424" t="s">
        <v>27</v>
      </c>
      <c r="P393" s="279"/>
      <c r="Q393" s="279"/>
      <c r="R393" s="279"/>
      <c r="S393" s="279"/>
      <c r="T393" s="279"/>
      <c r="U393" s="279"/>
      <c r="V393" s="279"/>
      <c r="W393" s="279"/>
      <c r="X393" s="279"/>
      <c r="Y393" s="279"/>
      <c r="Z393" s="279"/>
      <c r="AA393" s="279"/>
      <c r="AB393" s="279"/>
      <c r="AC393" s="279"/>
      <c r="AD393" s="279"/>
      <c r="AE393" s="279"/>
      <c r="AF393" s="279"/>
      <c r="AG393" s="279"/>
      <c r="AH393" s="279"/>
      <c r="AI393" s="279"/>
      <c r="AJ393" s="279"/>
      <c r="AK393" s="279"/>
      <c r="AL393" s="279"/>
      <c r="AM393" s="279"/>
      <c r="AN393" s="279"/>
      <c r="AO393" s="279"/>
      <c r="AP393" s="279"/>
      <c r="AQ393" s="279"/>
      <c r="AR393" s="279"/>
      <c r="AS393" s="279"/>
      <c r="AT393" s="279"/>
      <c r="AU393" s="279"/>
      <c r="AV393" s="279"/>
      <c r="AW393" s="279"/>
      <c r="AX393" s="279"/>
      <c r="AY393" s="279"/>
      <c r="AZ393" s="279"/>
      <c r="BA393" s="279"/>
      <c r="BB393" s="279"/>
      <c r="BC393" s="279"/>
    </row>
    <row r="394" spans="1:55" s="44" customFormat="1">
      <c r="A394" s="277"/>
      <c r="B394" s="279"/>
      <c r="C394" s="279"/>
      <c r="D394" s="279"/>
      <c r="E394" s="279"/>
      <c r="F394" s="279"/>
      <c r="G394" s="279"/>
      <c r="H394" s="279"/>
      <c r="I394" s="279"/>
      <c r="J394" s="279"/>
      <c r="K394" s="279"/>
      <c r="L394" s="279"/>
      <c r="M394" s="279"/>
      <c r="N394" s="279"/>
      <c r="O394" s="279"/>
      <c r="P394" s="279"/>
      <c r="Q394" s="279"/>
      <c r="R394" s="279"/>
      <c r="S394" s="279"/>
      <c r="T394" s="279"/>
      <c r="U394" s="279"/>
      <c r="V394" s="279"/>
      <c r="W394" s="279"/>
      <c r="X394" s="279"/>
      <c r="Y394" s="279"/>
      <c r="Z394" s="279"/>
      <c r="AA394" s="279"/>
      <c r="AB394" s="279"/>
      <c r="AC394" s="279"/>
      <c r="AD394" s="279"/>
      <c r="AE394" s="279"/>
      <c r="AF394" s="279"/>
      <c r="AG394" s="279"/>
      <c r="AH394" s="279"/>
      <c r="AI394" s="279"/>
      <c r="AJ394" s="279"/>
      <c r="AK394" s="279"/>
      <c r="AL394" s="279"/>
      <c r="AM394" s="279"/>
      <c r="AN394" s="279"/>
      <c r="AO394" s="279"/>
      <c r="AP394" s="279"/>
      <c r="AQ394" s="279"/>
      <c r="AR394" s="279"/>
      <c r="AS394" s="279"/>
      <c r="AT394" s="279"/>
      <c r="AU394" s="279"/>
      <c r="AV394" s="279"/>
      <c r="AW394" s="279"/>
      <c r="AX394" s="279"/>
      <c r="AY394" s="279"/>
      <c r="AZ394" s="279"/>
      <c r="BA394" s="279"/>
      <c r="BB394" s="279"/>
      <c r="BC394" s="279"/>
    </row>
    <row r="395" spans="1:55" s="44" customFormat="1">
      <c r="A395" s="277"/>
      <c r="B395" s="638" t="s">
        <v>697</v>
      </c>
      <c r="C395" s="638"/>
      <c r="D395" s="638"/>
      <c r="E395" s="638"/>
      <c r="F395" s="638"/>
      <c r="G395" s="682" t="s">
        <v>297</v>
      </c>
      <c r="H395" s="682"/>
      <c r="I395" s="682"/>
      <c r="J395" s="682"/>
      <c r="K395" s="682"/>
      <c r="L395" s="682"/>
      <c r="M395" s="682" t="s">
        <v>298</v>
      </c>
      <c r="N395" s="682"/>
      <c r="O395" s="682"/>
      <c r="P395" s="682"/>
      <c r="Q395" s="682"/>
      <c r="R395" s="682"/>
      <c r="S395" s="682" t="s">
        <v>299</v>
      </c>
      <c r="T395" s="682"/>
      <c r="U395" s="682"/>
      <c r="V395" s="682"/>
      <c r="W395" s="682"/>
      <c r="X395" s="682"/>
      <c r="Y395" s="682"/>
      <c r="Z395" s="682"/>
      <c r="AA395" s="682"/>
      <c r="AB395" s="682"/>
      <c r="AC395" s="682"/>
      <c r="AD395" s="682"/>
      <c r="AE395" s="682"/>
      <c r="AF395" s="682"/>
      <c r="AG395" s="682"/>
      <c r="AH395" s="682"/>
      <c r="AI395" s="682"/>
      <c r="AJ395" s="682"/>
      <c r="AK395" s="682"/>
      <c r="AL395" s="682"/>
      <c r="AM395" s="682"/>
      <c r="AN395" s="682"/>
      <c r="AO395" s="682"/>
      <c r="AP395" s="682"/>
      <c r="AQ395" s="682"/>
      <c r="AR395" s="682"/>
      <c r="AS395" s="682"/>
      <c r="AT395" s="682"/>
      <c r="AU395" s="682"/>
      <c r="AV395" s="682"/>
      <c r="AW395" s="683" t="s">
        <v>300</v>
      </c>
      <c r="AX395" s="683"/>
      <c r="AY395" s="683"/>
      <c r="AZ395" s="683"/>
      <c r="BA395" s="683"/>
      <c r="BB395" s="683"/>
      <c r="BC395" s="341"/>
    </row>
    <row r="396" spans="1:55" s="44" customFormat="1">
      <c r="A396" s="277"/>
      <c r="B396" s="638"/>
      <c r="C396" s="638"/>
      <c r="D396" s="638"/>
      <c r="E396" s="638"/>
      <c r="F396" s="638"/>
      <c r="G396" s="682"/>
      <c r="H396" s="682"/>
      <c r="I396" s="682"/>
      <c r="J396" s="682"/>
      <c r="K396" s="682"/>
      <c r="L396" s="682"/>
      <c r="M396" s="682"/>
      <c r="N396" s="682"/>
      <c r="O396" s="682"/>
      <c r="P396" s="682"/>
      <c r="Q396" s="682"/>
      <c r="R396" s="682"/>
      <c r="S396" s="683" t="s">
        <v>301</v>
      </c>
      <c r="T396" s="683"/>
      <c r="U396" s="683"/>
      <c r="V396" s="683"/>
      <c r="W396" s="683"/>
      <c r="X396" s="683"/>
      <c r="Y396" s="683"/>
      <c r="Z396" s="683"/>
      <c r="AA396" s="683"/>
      <c r="AB396" s="683"/>
      <c r="AC396" s="683"/>
      <c r="AD396" s="683"/>
      <c r="AE396" s="683"/>
      <c r="AF396" s="683"/>
      <c r="AG396" s="683"/>
      <c r="AH396" s="683"/>
      <c r="AI396" s="683"/>
      <c r="AJ396" s="683"/>
      <c r="AK396" s="683" t="s">
        <v>302</v>
      </c>
      <c r="AL396" s="683"/>
      <c r="AM396" s="683"/>
      <c r="AN396" s="683"/>
      <c r="AO396" s="683"/>
      <c r="AP396" s="683"/>
      <c r="AQ396" s="683" t="s">
        <v>303</v>
      </c>
      <c r="AR396" s="683"/>
      <c r="AS396" s="683"/>
      <c r="AT396" s="683"/>
      <c r="AU396" s="683"/>
      <c r="AV396" s="683"/>
      <c r="AW396" s="683"/>
      <c r="AX396" s="683"/>
      <c r="AY396" s="683"/>
      <c r="AZ396" s="683"/>
      <c r="BA396" s="683"/>
      <c r="BB396" s="683"/>
      <c r="BC396" s="341"/>
    </row>
    <row r="397" spans="1:55" s="44" customFormat="1">
      <c r="A397" s="277"/>
      <c r="B397" s="638"/>
      <c r="C397" s="638"/>
      <c r="D397" s="638"/>
      <c r="E397" s="638"/>
      <c r="F397" s="638"/>
      <c r="G397" s="682"/>
      <c r="H397" s="682"/>
      <c r="I397" s="682"/>
      <c r="J397" s="682"/>
      <c r="K397" s="682"/>
      <c r="L397" s="682"/>
      <c r="M397" s="682"/>
      <c r="N397" s="682"/>
      <c r="O397" s="682"/>
      <c r="P397" s="682"/>
      <c r="Q397" s="682"/>
      <c r="R397" s="682"/>
      <c r="S397" s="684" t="s">
        <v>698</v>
      </c>
      <c r="T397" s="684"/>
      <c r="U397" s="684"/>
      <c r="V397" s="684"/>
      <c r="W397" s="684"/>
      <c r="X397" s="684"/>
      <c r="Y397" s="681" t="s">
        <v>305</v>
      </c>
      <c r="Z397" s="681"/>
      <c r="AA397" s="681"/>
      <c r="AB397" s="681"/>
      <c r="AC397" s="681"/>
      <c r="AD397" s="681"/>
      <c r="AE397" s="681" t="s">
        <v>306</v>
      </c>
      <c r="AF397" s="681"/>
      <c r="AG397" s="681"/>
      <c r="AH397" s="681"/>
      <c r="AI397" s="681"/>
      <c r="AJ397" s="681"/>
      <c r="AK397" s="683"/>
      <c r="AL397" s="683"/>
      <c r="AM397" s="683"/>
      <c r="AN397" s="683"/>
      <c r="AO397" s="683"/>
      <c r="AP397" s="683"/>
      <c r="AQ397" s="683"/>
      <c r="AR397" s="683"/>
      <c r="AS397" s="683"/>
      <c r="AT397" s="683"/>
      <c r="AU397" s="683"/>
      <c r="AV397" s="683"/>
      <c r="AW397" s="683"/>
      <c r="AX397" s="683"/>
      <c r="AY397" s="683"/>
      <c r="AZ397" s="683"/>
      <c r="BA397" s="683"/>
      <c r="BB397" s="683"/>
      <c r="BC397" s="341"/>
    </row>
    <row r="398" spans="1:55" s="44" customFormat="1" ht="18.75" customHeight="1">
      <c r="A398" s="277"/>
      <c r="B398" s="580" t="s">
        <v>699</v>
      </c>
      <c r="C398" s="580"/>
      <c r="D398" s="580"/>
      <c r="E398" s="580"/>
      <c r="F398" s="580"/>
      <c r="G398" s="324">
        <v>1200</v>
      </c>
      <c r="H398" s="552"/>
      <c r="I398" s="552"/>
      <c r="J398" s="552"/>
      <c r="K398" s="552"/>
      <c r="L398" s="552"/>
      <c r="M398" s="324">
        <v>1211</v>
      </c>
      <c r="N398" s="552"/>
      <c r="O398" s="552"/>
      <c r="P398" s="552"/>
      <c r="Q398" s="552"/>
      <c r="R398" s="552"/>
      <c r="S398" s="324">
        <v>1221</v>
      </c>
      <c r="T398" s="552"/>
      <c r="U398" s="552"/>
      <c r="V398" s="552"/>
      <c r="W398" s="552"/>
      <c r="X398" s="552"/>
      <c r="Y398" s="324">
        <v>1730</v>
      </c>
      <c r="Z398" s="552"/>
      <c r="AA398" s="552"/>
      <c r="AB398" s="552"/>
      <c r="AC398" s="552"/>
      <c r="AD398" s="552"/>
      <c r="AE398" s="324">
        <v>1731</v>
      </c>
      <c r="AF398" s="552"/>
      <c r="AG398" s="552"/>
      <c r="AH398" s="552"/>
      <c r="AI398" s="552"/>
      <c r="AJ398" s="552"/>
      <c r="AK398" s="324">
        <v>1234</v>
      </c>
      <c r="AL398" s="552"/>
      <c r="AM398" s="552"/>
      <c r="AN398" s="552"/>
      <c r="AO398" s="552"/>
      <c r="AP398" s="552"/>
      <c r="AQ398" s="324">
        <v>1246</v>
      </c>
      <c r="AR398" s="552"/>
      <c r="AS398" s="552"/>
      <c r="AT398" s="552"/>
      <c r="AU398" s="552"/>
      <c r="AV398" s="552"/>
      <c r="AW398" s="324">
        <v>1260</v>
      </c>
      <c r="AX398" s="552"/>
      <c r="AY398" s="552"/>
      <c r="AZ398" s="552"/>
      <c r="BA398" s="552"/>
      <c r="BB398" s="552"/>
      <c r="BC398" s="331" t="s">
        <v>9</v>
      </c>
    </row>
    <row r="399" spans="1:55" s="44" customFormat="1" ht="18.75" customHeight="1">
      <c r="A399" s="277"/>
      <c r="B399" s="580" t="s">
        <v>700</v>
      </c>
      <c r="C399" s="580"/>
      <c r="D399" s="580"/>
      <c r="E399" s="580"/>
      <c r="F399" s="580"/>
      <c r="G399" s="342"/>
      <c r="H399" s="685"/>
      <c r="I399" s="685"/>
      <c r="J399" s="685"/>
      <c r="K399" s="685"/>
      <c r="L399" s="685"/>
      <c r="M399" s="343"/>
      <c r="N399" s="686"/>
      <c r="O399" s="687"/>
      <c r="P399" s="687"/>
      <c r="Q399" s="687"/>
      <c r="R399" s="688"/>
      <c r="S399" s="324">
        <v>1222</v>
      </c>
      <c r="T399" s="657"/>
      <c r="U399" s="657"/>
      <c r="V399" s="657"/>
      <c r="W399" s="657"/>
      <c r="X399" s="657"/>
      <c r="Y399" s="343"/>
      <c r="Z399" s="689"/>
      <c r="AA399" s="689"/>
      <c r="AB399" s="689"/>
      <c r="AC399" s="689"/>
      <c r="AD399" s="689"/>
      <c r="AE399" s="343"/>
      <c r="AF399" s="689"/>
      <c r="AG399" s="689"/>
      <c r="AH399" s="689"/>
      <c r="AI399" s="689"/>
      <c r="AJ399" s="689"/>
      <c r="AK399" s="324">
        <v>1235</v>
      </c>
      <c r="AL399" s="657"/>
      <c r="AM399" s="657"/>
      <c r="AN399" s="657"/>
      <c r="AO399" s="657"/>
      <c r="AP399" s="657"/>
      <c r="AQ399" s="324">
        <v>1247</v>
      </c>
      <c r="AR399" s="657"/>
      <c r="AS399" s="657"/>
      <c r="AT399" s="657"/>
      <c r="AU399" s="657"/>
      <c r="AV399" s="657"/>
      <c r="AW399" s="342"/>
      <c r="AX399" s="685"/>
      <c r="AY399" s="685"/>
      <c r="AZ399" s="685"/>
      <c r="BA399" s="685"/>
      <c r="BB399" s="685"/>
      <c r="BC399" s="339" t="s">
        <v>26</v>
      </c>
    </row>
    <row r="400" spans="1:55" s="44" customFormat="1" ht="18.75" customHeight="1">
      <c r="A400" s="277"/>
      <c r="B400" s="580" t="s">
        <v>701</v>
      </c>
      <c r="C400" s="580"/>
      <c r="D400" s="580"/>
      <c r="E400" s="580"/>
      <c r="F400" s="580"/>
      <c r="G400" s="324">
        <v>1201</v>
      </c>
      <c r="H400" s="657"/>
      <c r="I400" s="657"/>
      <c r="J400" s="657"/>
      <c r="K400" s="657"/>
      <c r="L400" s="657"/>
      <c r="M400" s="343"/>
      <c r="N400" s="686"/>
      <c r="O400" s="687"/>
      <c r="P400" s="687"/>
      <c r="Q400" s="687"/>
      <c r="R400" s="688"/>
      <c r="S400" s="343"/>
      <c r="T400" s="689"/>
      <c r="U400" s="689"/>
      <c r="V400" s="689"/>
      <c r="W400" s="689"/>
      <c r="X400" s="689"/>
      <c r="Y400" s="324">
        <v>1223</v>
      </c>
      <c r="Z400" s="657"/>
      <c r="AA400" s="657"/>
      <c r="AB400" s="657"/>
      <c r="AC400" s="657"/>
      <c r="AD400" s="657"/>
      <c r="AE400" s="343"/>
      <c r="AF400" s="689"/>
      <c r="AG400" s="689"/>
      <c r="AH400" s="689"/>
      <c r="AI400" s="689"/>
      <c r="AJ400" s="689"/>
      <c r="AK400" s="343"/>
      <c r="AL400" s="689"/>
      <c r="AM400" s="689"/>
      <c r="AN400" s="689"/>
      <c r="AO400" s="689"/>
      <c r="AP400" s="689"/>
      <c r="AQ400" s="342"/>
      <c r="AR400" s="690"/>
      <c r="AS400" s="691"/>
      <c r="AT400" s="691"/>
      <c r="AU400" s="691"/>
      <c r="AV400" s="692"/>
      <c r="AW400" s="324">
        <v>1261</v>
      </c>
      <c r="AX400" s="657"/>
      <c r="AY400" s="657"/>
      <c r="AZ400" s="657"/>
      <c r="BA400" s="657"/>
      <c r="BB400" s="657"/>
      <c r="BC400" s="339" t="s">
        <v>26</v>
      </c>
    </row>
    <row r="401" spans="1:56" s="44" customFormat="1" ht="18.75" customHeight="1">
      <c r="A401" s="277"/>
      <c r="B401" s="580" t="s">
        <v>291</v>
      </c>
      <c r="C401" s="580"/>
      <c r="D401" s="580"/>
      <c r="E401" s="580"/>
      <c r="F401" s="580"/>
      <c r="G401" s="324">
        <v>1202</v>
      </c>
      <c r="H401" s="657"/>
      <c r="I401" s="657"/>
      <c r="J401" s="657"/>
      <c r="K401" s="657"/>
      <c r="L401" s="657"/>
      <c r="M401" s="324">
        <v>1212</v>
      </c>
      <c r="N401" s="657"/>
      <c r="O401" s="657"/>
      <c r="P401" s="657"/>
      <c r="Q401" s="657"/>
      <c r="R401" s="657"/>
      <c r="S401" s="324">
        <v>1224</v>
      </c>
      <c r="T401" s="657"/>
      <c r="U401" s="657"/>
      <c r="V401" s="657"/>
      <c r="W401" s="657"/>
      <c r="X401" s="657"/>
      <c r="Y401" s="324">
        <v>1733</v>
      </c>
      <c r="Z401" s="657"/>
      <c r="AA401" s="657"/>
      <c r="AB401" s="657"/>
      <c r="AC401" s="657"/>
      <c r="AD401" s="657"/>
      <c r="AE401" s="324">
        <v>1734</v>
      </c>
      <c r="AF401" s="657"/>
      <c r="AG401" s="657"/>
      <c r="AH401" s="657"/>
      <c r="AI401" s="657"/>
      <c r="AJ401" s="657"/>
      <c r="AK401" s="324">
        <v>1236</v>
      </c>
      <c r="AL401" s="657"/>
      <c r="AM401" s="657"/>
      <c r="AN401" s="657"/>
      <c r="AO401" s="657"/>
      <c r="AP401" s="657"/>
      <c r="AQ401" s="324">
        <v>1248</v>
      </c>
      <c r="AR401" s="657"/>
      <c r="AS401" s="657"/>
      <c r="AT401" s="657"/>
      <c r="AU401" s="657"/>
      <c r="AV401" s="657"/>
      <c r="AW401" s="324">
        <v>1262</v>
      </c>
      <c r="AX401" s="657"/>
      <c r="AY401" s="657"/>
      <c r="AZ401" s="657"/>
      <c r="BA401" s="657"/>
      <c r="BB401" s="657"/>
      <c r="BC401" s="339" t="s">
        <v>9</v>
      </c>
    </row>
    <row r="402" spans="1:56" s="44" customFormat="1" ht="18.75" customHeight="1">
      <c r="A402" s="277"/>
      <c r="B402" s="580" t="s">
        <v>292</v>
      </c>
      <c r="C402" s="580"/>
      <c r="D402" s="580"/>
      <c r="E402" s="580"/>
      <c r="F402" s="580"/>
      <c r="G402" s="324">
        <v>1203</v>
      </c>
      <c r="H402" s="657"/>
      <c r="I402" s="657"/>
      <c r="J402" s="657"/>
      <c r="K402" s="657"/>
      <c r="L402" s="657"/>
      <c r="M402" s="324">
        <v>1213</v>
      </c>
      <c r="N402" s="657"/>
      <c r="O402" s="657"/>
      <c r="P402" s="657"/>
      <c r="Q402" s="657"/>
      <c r="R402" s="657"/>
      <c r="S402" s="324">
        <v>1225</v>
      </c>
      <c r="T402" s="657"/>
      <c r="U402" s="657"/>
      <c r="V402" s="657"/>
      <c r="W402" s="657"/>
      <c r="X402" s="657"/>
      <c r="Y402" s="324">
        <v>1735</v>
      </c>
      <c r="Z402" s="657"/>
      <c r="AA402" s="657"/>
      <c r="AB402" s="657"/>
      <c r="AC402" s="657"/>
      <c r="AD402" s="657"/>
      <c r="AE402" s="324">
        <v>1736</v>
      </c>
      <c r="AF402" s="657"/>
      <c r="AG402" s="657"/>
      <c r="AH402" s="657"/>
      <c r="AI402" s="657"/>
      <c r="AJ402" s="657"/>
      <c r="AK402" s="324">
        <v>1237</v>
      </c>
      <c r="AL402" s="657"/>
      <c r="AM402" s="657"/>
      <c r="AN402" s="657"/>
      <c r="AO402" s="657"/>
      <c r="AP402" s="657"/>
      <c r="AQ402" s="324">
        <v>1249</v>
      </c>
      <c r="AR402" s="657"/>
      <c r="AS402" s="657"/>
      <c r="AT402" s="657"/>
      <c r="AU402" s="657"/>
      <c r="AV402" s="657"/>
      <c r="AW402" s="324">
        <v>1263</v>
      </c>
      <c r="AX402" s="657"/>
      <c r="AY402" s="657"/>
      <c r="AZ402" s="657"/>
      <c r="BA402" s="657"/>
      <c r="BB402" s="657"/>
      <c r="BC402" s="339" t="s">
        <v>26</v>
      </c>
    </row>
    <row r="403" spans="1:56" s="44" customFormat="1" ht="18.75" customHeight="1">
      <c r="A403" s="277"/>
      <c r="B403" s="580" t="s">
        <v>702</v>
      </c>
      <c r="C403" s="580"/>
      <c r="D403" s="580"/>
      <c r="E403" s="580"/>
      <c r="F403" s="580"/>
      <c r="G403" s="324">
        <v>1204</v>
      </c>
      <c r="H403" s="657"/>
      <c r="I403" s="657"/>
      <c r="J403" s="657"/>
      <c r="K403" s="657"/>
      <c r="L403" s="657"/>
      <c r="M403" s="324">
        <v>1214</v>
      </c>
      <c r="N403" s="657"/>
      <c r="O403" s="657"/>
      <c r="P403" s="657"/>
      <c r="Q403" s="657"/>
      <c r="R403" s="657"/>
      <c r="S403" s="324">
        <v>1226</v>
      </c>
      <c r="T403" s="657"/>
      <c r="U403" s="657"/>
      <c r="V403" s="657"/>
      <c r="W403" s="657"/>
      <c r="X403" s="657"/>
      <c r="Y403" s="324">
        <v>1737</v>
      </c>
      <c r="Z403" s="657"/>
      <c r="AA403" s="657"/>
      <c r="AB403" s="657"/>
      <c r="AC403" s="657"/>
      <c r="AD403" s="657"/>
      <c r="AE403" s="324">
        <v>1738</v>
      </c>
      <c r="AF403" s="657"/>
      <c r="AG403" s="657"/>
      <c r="AH403" s="657"/>
      <c r="AI403" s="657"/>
      <c r="AJ403" s="657"/>
      <c r="AK403" s="324">
        <v>1238</v>
      </c>
      <c r="AL403" s="657"/>
      <c r="AM403" s="657"/>
      <c r="AN403" s="657"/>
      <c r="AO403" s="657"/>
      <c r="AP403" s="657"/>
      <c r="AQ403" s="324">
        <v>1250</v>
      </c>
      <c r="AR403" s="657"/>
      <c r="AS403" s="657"/>
      <c r="AT403" s="657"/>
      <c r="AU403" s="657"/>
      <c r="AV403" s="657"/>
      <c r="AW403" s="324">
        <v>1264</v>
      </c>
      <c r="AX403" s="657"/>
      <c r="AY403" s="657"/>
      <c r="AZ403" s="657"/>
      <c r="BA403" s="657"/>
      <c r="BB403" s="657"/>
      <c r="BC403" s="339" t="s">
        <v>26</v>
      </c>
    </row>
    <row r="404" spans="1:56" s="44" customFormat="1" ht="18.75" customHeight="1">
      <c r="A404" s="277"/>
      <c r="B404" s="580" t="s">
        <v>307</v>
      </c>
      <c r="C404" s="580"/>
      <c r="D404" s="580"/>
      <c r="E404" s="580"/>
      <c r="F404" s="580"/>
      <c r="G404" s="324">
        <v>1205</v>
      </c>
      <c r="H404" s="657"/>
      <c r="I404" s="657"/>
      <c r="J404" s="657"/>
      <c r="K404" s="657"/>
      <c r="L404" s="657"/>
      <c r="M404" s="324">
        <v>1215</v>
      </c>
      <c r="N404" s="657"/>
      <c r="O404" s="657"/>
      <c r="P404" s="657"/>
      <c r="Q404" s="657"/>
      <c r="R404" s="657"/>
      <c r="S404" s="324">
        <v>1227</v>
      </c>
      <c r="T404" s="657"/>
      <c r="U404" s="657"/>
      <c r="V404" s="657"/>
      <c r="W404" s="657"/>
      <c r="X404" s="657"/>
      <c r="Y404" s="324">
        <v>1739</v>
      </c>
      <c r="Z404" s="657"/>
      <c r="AA404" s="657"/>
      <c r="AB404" s="657"/>
      <c r="AC404" s="657"/>
      <c r="AD404" s="657"/>
      <c r="AE404" s="324">
        <v>1740</v>
      </c>
      <c r="AF404" s="657"/>
      <c r="AG404" s="657"/>
      <c r="AH404" s="657"/>
      <c r="AI404" s="657"/>
      <c r="AJ404" s="657"/>
      <c r="AK404" s="324">
        <v>1239</v>
      </c>
      <c r="AL404" s="657"/>
      <c r="AM404" s="657"/>
      <c r="AN404" s="657"/>
      <c r="AO404" s="657"/>
      <c r="AP404" s="657"/>
      <c r="AQ404" s="324">
        <v>1251</v>
      </c>
      <c r="AR404" s="657"/>
      <c r="AS404" s="657"/>
      <c r="AT404" s="657"/>
      <c r="AU404" s="657"/>
      <c r="AV404" s="657"/>
      <c r="AW404" s="342"/>
      <c r="AX404" s="685"/>
      <c r="AY404" s="685"/>
      <c r="AZ404" s="685"/>
      <c r="BA404" s="685"/>
      <c r="BB404" s="685"/>
      <c r="BC404" s="339" t="s">
        <v>9</v>
      </c>
    </row>
    <row r="405" spans="1:56" s="44" customFormat="1" ht="18.75" customHeight="1">
      <c r="A405" s="277"/>
      <c r="B405" s="580" t="s">
        <v>308</v>
      </c>
      <c r="C405" s="580"/>
      <c r="D405" s="580"/>
      <c r="E405" s="580"/>
      <c r="F405" s="580"/>
      <c r="G405" s="324">
        <v>1206</v>
      </c>
      <c r="H405" s="657"/>
      <c r="I405" s="657"/>
      <c r="J405" s="657"/>
      <c r="K405" s="657"/>
      <c r="L405" s="657"/>
      <c r="M405" s="324">
        <v>1216</v>
      </c>
      <c r="N405" s="657"/>
      <c r="O405" s="657"/>
      <c r="P405" s="657"/>
      <c r="Q405" s="657"/>
      <c r="R405" s="657"/>
      <c r="S405" s="324">
        <v>1228</v>
      </c>
      <c r="T405" s="657"/>
      <c r="U405" s="657"/>
      <c r="V405" s="657"/>
      <c r="W405" s="657"/>
      <c r="X405" s="657"/>
      <c r="Y405" s="324">
        <v>1741</v>
      </c>
      <c r="Z405" s="657"/>
      <c r="AA405" s="657"/>
      <c r="AB405" s="657"/>
      <c r="AC405" s="657"/>
      <c r="AD405" s="657"/>
      <c r="AE405" s="324">
        <v>1742</v>
      </c>
      <c r="AF405" s="657"/>
      <c r="AG405" s="657"/>
      <c r="AH405" s="657"/>
      <c r="AI405" s="657"/>
      <c r="AJ405" s="657"/>
      <c r="AK405" s="324">
        <v>1240</v>
      </c>
      <c r="AL405" s="657"/>
      <c r="AM405" s="657"/>
      <c r="AN405" s="657"/>
      <c r="AO405" s="657"/>
      <c r="AP405" s="657"/>
      <c r="AQ405" s="324">
        <v>1252</v>
      </c>
      <c r="AR405" s="657"/>
      <c r="AS405" s="657"/>
      <c r="AT405" s="657"/>
      <c r="AU405" s="657"/>
      <c r="AV405" s="657"/>
      <c r="AW405" s="324">
        <v>1265</v>
      </c>
      <c r="AX405" s="657"/>
      <c r="AY405" s="657"/>
      <c r="AZ405" s="657"/>
      <c r="BA405" s="657"/>
      <c r="BB405" s="657"/>
      <c r="BC405" s="339" t="s">
        <v>9</v>
      </c>
    </row>
    <row r="406" spans="1:56" s="44" customFormat="1" ht="18.75" customHeight="1">
      <c r="A406" s="277"/>
      <c r="B406" s="580" t="s">
        <v>309</v>
      </c>
      <c r="C406" s="580"/>
      <c r="D406" s="580"/>
      <c r="E406" s="580"/>
      <c r="F406" s="580"/>
      <c r="G406" s="324">
        <v>1207</v>
      </c>
      <c r="H406" s="657"/>
      <c r="I406" s="657"/>
      <c r="J406" s="657"/>
      <c r="K406" s="657"/>
      <c r="L406" s="657"/>
      <c r="M406" s="324">
        <v>1217</v>
      </c>
      <c r="N406" s="657"/>
      <c r="O406" s="657"/>
      <c r="P406" s="657"/>
      <c r="Q406" s="657"/>
      <c r="R406" s="657"/>
      <c r="S406" s="324">
        <v>1229</v>
      </c>
      <c r="T406" s="657"/>
      <c r="U406" s="657"/>
      <c r="V406" s="657"/>
      <c r="W406" s="657"/>
      <c r="X406" s="657"/>
      <c r="Y406" s="324">
        <v>1743</v>
      </c>
      <c r="Z406" s="657"/>
      <c r="AA406" s="657"/>
      <c r="AB406" s="657"/>
      <c r="AC406" s="657"/>
      <c r="AD406" s="657"/>
      <c r="AE406" s="324">
        <v>1744</v>
      </c>
      <c r="AF406" s="657"/>
      <c r="AG406" s="657"/>
      <c r="AH406" s="657"/>
      <c r="AI406" s="657"/>
      <c r="AJ406" s="657"/>
      <c r="AK406" s="324">
        <v>1241</v>
      </c>
      <c r="AL406" s="657"/>
      <c r="AM406" s="657"/>
      <c r="AN406" s="657"/>
      <c r="AO406" s="657"/>
      <c r="AP406" s="657"/>
      <c r="AQ406" s="324">
        <v>1253</v>
      </c>
      <c r="AR406" s="657"/>
      <c r="AS406" s="657"/>
      <c r="AT406" s="657"/>
      <c r="AU406" s="657"/>
      <c r="AV406" s="657"/>
      <c r="AW406" s="324">
        <v>1266</v>
      </c>
      <c r="AX406" s="657"/>
      <c r="AY406" s="657"/>
      <c r="AZ406" s="657"/>
      <c r="BA406" s="657"/>
      <c r="BB406" s="657"/>
      <c r="BC406" s="339" t="s">
        <v>26</v>
      </c>
    </row>
    <row r="407" spans="1:56" s="44" customFormat="1" ht="18.75" customHeight="1">
      <c r="A407" s="277"/>
      <c r="B407" s="580" t="s">
        <v>703</v>
      </c>
      <c r="C407" s="580"/>
      <c r="D407" s="580"/>
      <c r="E407" s="580"/>
      <c r="F407" s="580"/>
      <c r="G407" s="324">
        <v>1208</v>
      </c>
      <c r="H407" s="657"/>
      <c r="I407" s="657"/>
      <c r="J407" s="657"/>
      <c r="K407" s="657"/>
      <c r="L407" s="657"/>
      <c r="M407" s="324">
        <v>1218</v>
      </c>
      <c r="N407" s="657"/>
      <c r="O407" s="657"/>
      <c r="P407" s="657"/>
      <c r="Q407" s="657"/>
      <c r="R407" s="657"/>
      <c r="S407" s="324">
        <v>1230</v>
      </c>
      <c r="T407" s="657"/>
      <c r="U407" s="657"/>
      <c r="V407" s="657"/>
      <c r="W407" s="657"/>
      <c r="X407" s="657"/>
      <c r="Y407" s="324">
        <v>1745</v>
      </c>
      <c r="Z407" s="657"/>
      <c r="AA407" s="657"/>
      <c r="AB407" s="657"/>
      <c r="AC407" s="657"/>
      <c r="AD407" s="657"/>
      <c r="AE407" s="324">
        <v>1746</v>
      </c>
      <c r="AF407" s="657"/>
      <c r="AG407" s="657"/>
      <c r="AH407" s="657"/>
      <c r="AI407" s="657"/>
      <c r="AJ407" s="657"/>
      <c r="AK407" s="324">
        <v>1242</v>
      </c>
      <c r="AL407" s="657"/>
      <c r="AM407" s="657"/>
      <c r="AN407" s="657"/>
      <c r="AO407" s="657"/>
      <c r="AP407" s="657"/>
      <c r="AQ407" s="324">
        <v>1254</v>
      </c>
      <c r="AR407" s="657"/>
      <c r="AS407" s="657"/>
      <c r="AT407" s="657"/>
      <c r="AU407" s="657"/>
      <c r="AV407" s="657"/>
      <c r="AW407" s="324">
        <v>1267</v>
      </c>
      <c r="AX407" s="657"/>
      <c r="AY407" s="657"/>
      <c r="AZ407" s="657"/>
      <c r="BA407" s="657"/>
      <c r="BB407" s="657"/>
      <c r="BC407" s="339" t="s">
        <v>26</v>
      </c>
    </row>
    <row r="408" spans="1:56" s="44" customFormat="1" ht="18.75" customHeight="1">
      <c r="A408" s="277"/>
      <c r="B408" s="580" t="s">
        <v>704</v>
      </c>
      <c r="C408" s="580"/>
      <c r="D408" s="580"/>
      <c r="E408" s="580"/>
      <c r="F408" s="580"/>
      <c r="G408" s="324">
        <v>1209</v>
      </c>
      <c r="H408" s="657"/>
      <c r="I408" s="657"/>
      <c r="J408" s="657"/>
      <c r="K408" s="657"/>
      <c r="L408" s="657"/>
      <c r="M408" s="324">
        <v>1219</v>
      </c>
      <c r="N408" s="657"/>
      <c r="O408" s="657"/>
      <c r="P408" s="657"/>
      <c r="Q408" s="657"/>
      <c r="R408" s="657"/>
      <c r="S408" s="324">
        <v>1231</v>
      </c>
      <c r="T408" s="657"/>
      <c r="U408" s="657"/>
      <c r="V408" s="657"/>
      <c r="W408" s="657"/>
      <c r="X408" s="657"/>
      <c r="Y408" s="324">
        <v>1747</v>
      </c>
      <c r="Z408" s="657"/>
      <c r="AA408" s="657"/>
      <c r="AB408" s="657"/>
      <c r="AC408" s="657"/>
      <c r="AD408" s="657"/>
      <c r="AE408" s="324">
        <v>1748</v>
      </c>
      <c r="AF408" s="657"/>
      <c r="AG408" s="657"/>
      <c r="AH408" s="657"/>
      <c r="AI408" s="657"/>
      <c r="AJ408" s="657"/>
      <c r="AK408" s="324">
        <v>1243</v>
      </c>
      <c r="AL408" s="657"/>
      <c r="AM408" s="657"/>
      <c r="AN408" s="657"/>
      <c r="AO408" s="657"/>
      <c r="AP408" s="657"/>
      <c r="AQ408" s="324">
        <v>1255</v>
      </c>
      <c r="AR408" s="657"/>
      <c r="AS408" s="657"/>
      <c r="AT408" s="657"/>
      <c r="AU408" s="657"/>
      <c r="AV408" s="657"/>
      <c r="AW408" s="324">
        <v>1268</v>
      </c>
      <c r="AX408" s="657"/>
      <c r="AY408" s="657"/>
      <c r="AZ408" s="657"/>
      <c r="BA408" s="657"/>
      <c r="BB408" s="657"/>
      <c r="BC408" s="339" t="s">
        <v>26</v>
      </c>
    </row>
    <row r="409" spans="1:56" s="44" customFormat="1" ht="18.75" customHeight="1">
      <c r="A409" s="277"/>
      <c r="B409" s="580" t="s">
        <v>310</v>
      </c>
      <c r="C409" s="580"/>
      <c r="D409" s="580"/>
      <c r="E409" s="580"/>
      <c r="F409" s="580"/>
      <c r="G409" s="324">
        <v>1210</v>
      </c>
      <c r="H409" s="657"/>
      <c r="I409" s="657"/>
      <c r="J409" s="657"/>
      <c r="K409" s="657"/>
      <c r="L409" s="657"/>
      <c r="M409" s="324">
        <v>1220</v>
      </c>
      <c r="N409" s="657"/>
      <c r="O409" s="657"/>
      <c r="P409" s="657"/>
      <c r="Q409" s="657"/>
      <c r="R409" s="657"/>
      <c r="S409" s="324">
        <v>1232</v>
      </c>
      <c r="T409" s="657"/>
      <c r="U409" s="657"/>
      <c r="V409" s="657"/>
      <c r="W409" s="657"/>
      <c r="X409" s="657"/>
      <c r="Y409" s="324">
        <v>1749</v>
      </c>
      <c r="Z409" s="694"/>
      <c r="AA409" s="695"/>
      <c r="AB409" s="695"/>
      <c r="AC409" s="695"/>
      <c r="AD409" s="696"/>
      <c r="AE409" s="324">
        <v>1750</v>
      </c>
      <c r="AF409" s="694"/>
      <c r="AG409" s="695"/>
      <c r="AH409" s="695"/>
      <c r="AI409" s="695"/>
      <c r="AJ409" s="696"/>
      <c r="AK409" s="324">
        <v>1244</v>
      </c>
      <c r="AL409" s="657"/>
      <c r="AM409" s="657"/>
      <c r="AN409" s="657"/>
      <c r="AO409" s="657"/>
      <c r="AP409" s="657"/>
      <c r="AQ409" s="324">
        <v>1256</v>
      </c>
      <c r="AR409" s="657"/>
      <c r="AS409" s="657"/>
      <c r="AT409" s="657"/>
      <c r="AU409" s="657"/>
      <c r="AV409" s="657"/>
      <c r="AW409" s="324">
        <v>1269</v>
      </c>
      <c r="AX409" s="657"/>
      <c r="AY409" s="657"/>
      <c r="AZ409" s="657"/>
      <c r="BA409" s="657"/>
      <c r="BB409" s="657"/>
      <c r="BC409" s="339" t="s">
        <v>27</v>
      </c>
    </row>
    <row r="410" spans="1:56" s="44" customFormat="1" ht="18.75" customHeight="1">
      <c r="A410" s="277"/>
      <c r="B410" s="580" t="s">
        <v>311</v>
      </c>
      <c r="C410" s="580"/>
      <c r="D410" s="580"/>
      <c r="E410" s="580"/>
      <c r="F410" s="580"/>
      <c r="G410" s="425"/>
      <c r="H410" s="693"/>
      <c r="I410" s="693"/>
      <c r="J410" s="693"/>
      <c r="K410" s="693"/>
      <c r="L410" s="693"/>
      <c r="M410" s="425"/>
      <c r="N410" s="686"/>
      <c r="O410" s="687"/>
      <c r="P410" s="687"/>
      <c r="Q410" s="687"/>
      <c r="R410" s="688"/>
      <c r="S410" s="324">
        <v>1233</v>
      </c>
      <c r="T410" s="694"/>
      <c r="U410" s="695"/>
      <c r="V410" s="695"/>
      <c r="W410" s="695"/>
      <c r="X410" s="696"/>
      <c r="Y410" s="343"/>
      <c r="Z410" s="686"/>
      <c r="AA410" s="687"/>
      <c r="AB410" s="687"/>
      <c r="AC410" s="687"/>
      <c r="AD410" s="688"/>
      <c r="AE410" s="343"/>
      <c r="AF410" s="689"/>
      <c r="AG410" s="689"/>
      <c r="AH410" s="689"/>
      <c r="AI410" s="689"/>
      <c r="AJ410" s="689"/>
      <c r="AK410" s="324">
        <v>1245</v>
      </c>
      <c r="AL410" s="657"/>
      <c r="AM410" s="657"/>
      <c r="AN410" s="657"/>
      <c r="AO410" s="657"/>
      <c r="AP410" s="657"/>
      <c r="AQ410" s="324">
        <v>1257</v>
      </c>
      <c r="AR410" s="657"/>
      <c r="AS410" s="657"/>
      <c r="AT410" s="657"/>
      <c r="AU410" s="657"/>
      <c r="AV410" s="657"/>
      <c r="AW410" s="344"/>
      <c r="AX410" s="689"/>
      <c r="AY410" s="689"/>
      <c r="AZ410" s="689"/>
      <c r="BA410" s="689"/>
      <c r="BB410" s="689"/>
      <c r="BC410" s="339" t="s">
        <v>27</v>
      </c>
    </row>
    <row r="411" spans="1:56" s="44" customFormat="1">
      <c r="A411" s="277"/>
      <c r="B411" s="279"/>
      <c r="C411" s="279"/>
      <c r="D411" s="279"/>
      <c r="E411" s="279"/>
      <c r="F411" s="279"/>
      <c r="G411" s="279"/>
      <c r="H411" s="279"/>
      <c r="I411" s="279"/>
      <c r="J411" s="279"/>
      <c r="K411" s="279"/>
      <c r="L411" s="279"/>
      <c r="M411" s="279"/>
      <c r="N411" s="279"/>
      <c r="O411" s="279"/>
      <c r="P411" s="279"/>
      <c r="Q411" s="279"/>
      <c r="R411" s="279"/>
      <c r="S411" s="279"/>
      <c r="T411" s="279"/>
      <c r="U411" s="279"/>
      <c r="V411" s="279"/>
      <c r="W411" s="279"/>
      <c r="X411" s="279"/>
      <c r="Y411" s="279"/>
      <c r="Z411" s="279"/>
      <c r="AA411" s="279"/>
      <c r="AB411" s="279"/>
      <c r="AC411" s="279"/>
      <c r="AD411" s="279"/>
      <c r="AE411" s="279"/>
      <c r="AF411" s="279"/>
      <c r="AG411" s="279"/>
      <c r="AH411" s="279"/>
      <c r="AI411" s="279"/>
      <c r="AJ411" s="279"/>
      <c r="AK411" s="279"/>
      <c r="AL411" s="279"/>
      <c r="AM411" s="279"/>
      <c r="AN411" s="279"/>
      <c r="AO411" s="279"/>
      <c r="AP411" s="279"/>
      <c r="AQ411" s="279"/>
      <c r="AR411" s="279"/>
      <c r="AS411" s="279"/>
      <c r="AT411" s="279"/>
      <c r="AU411" s="279"/>
      <c r="AV411" s="279"/>
      <c r="AW411" s="279"/>
      <c r="AX411" s="279"/>
      <c r="AY411" s="279"/>
      <c r="AZ411" s="279"/>
      <c r="BA411" s="279"/>
      <c r="BB411" s="279"/>
      <c r="BC411" s="279"/>
    </row>
    <row r="412" spans="1:56" s="44" customFormat="1">
      <c r="A412" s="277"/>
      <c r="B412" s="638" t="s">
        <v>705</v>
      </c>
      <c r="C412" s="638"/>
      <c r="D412" s="638"/>
      <c r="E412" s="638"/>
      <c r="F412" s="638"/>
      <c r="G412" s="638"/>
      <c r="H412" s="638" t="s">
        <v>312</v>
      </c>
      <c r="I412" s="638"/>
      <c r="J412" s="638"/>
      <c r="K412" s="638"/>
      <c r="L412" s="638"/>
      <c r="M412" s="638"/>
      <c r="N412" s="638"/>
      <c r="O412" s="638"/>
      <c r="P412" s="638"/>
      <c r="Q412" s="638"/>
      <c r="R412" s="638"/>
      <c r="S412" s="638"/>
      <c r="T412" s="638"/>
      <c r="U412" s="638"/>
      <c r="V412" s="638"/>
      <c r="W412" s="638"/>
      <c r="X412" s="638"/>
      <c r="Y412" s="638"/>
      <c r="Z412" s="638"/>
      <c r="AA412" s="638"/>
      <c r="AB412" s="638"/>
      <c r="AC412" s="638"/>
      <c r="AD412" s="638"/>
      <c r="AE412" s="638"/>
      <c r="AF412" s="638"/>
      <c r="AG412" s="638"/>
      <c r="AH412" s="638"/>
      <c r="AI412" s="638"/>
      <c r="AJ412" s="638"/>
      <c r="AK412" s="638"/>
      <c r="AL412" s="638" t="s">
        <v>313</v>
      </c>
      <c r="AM412" s="638"/>
      <c r="AN412" s="638"/>
      <c r="AO412" s="638"/>
      <c r="AP412" s="638"/>
      <c r="AQ412" s="638"/>
      <c r="AR412" s="638"/>
      <c r="AS412" s="638"/>
      <c r="AT412" s="638"/>
      <c r="AU412" s="638"/>
      <c r="AV412" s="638"/>
      <c r="AW412" s="638"/>
      <c r="AX412" s="638"/>
      <c r="AY412" s="638"/>
      <c r="AZ412" s="638"/>
      <c r="BA412" s="638"/>
      <c r="BB412" s="638"/>
      <c r="BC412" s="638"/>
      <c r="BD412" s="345"/>
    </row>
    <row r="413" spans="1:56" s="44" customFormat="1">
      <c r="A413" s="277"/>
      <c r="B413" s="638"/>
      <c r="C413" s="638"/>
      <c r="D413" s="638"/>
      <c r="E413" s="638"/>
      <c r="F413" s="638"/>
      <c r="G413" s="638"/>
      <c r="H413" s="638" t="s">
        <v>221</v>
      </c>
      <c r="I413" s="638"/>
      <c r="J413" s="638"/>
      <c r="K413" s="638"/>
      <c r="L413" s="638"/>
      <c r="M413" s="638"/>
      <c r="N413" s="638"/>
      <c r="O413" s="638"/>
      <c r="P413" s="638"/>
      <c r="Q413" s="638"/>
      <c r="R413" s="638"/>
      <c r="S413" s="638"/>
      <c r="T413" s="638" t="s">
        <v>314</v>
      </c>
      <c r="U413" s="638"/>
      <c r="V413" s="638"/>
      <c r="W413" s="638"/>
      <c r="X413" s="638"/>
      <c r="Y413" s="638"/>
      <c r="Z413" s="638"/>
      <c r="AA413" s="638"/>
      <c r="AB413" s="638"/>
      <c r="AC413" s="638"/>
      <c r="AD413" s="638"/>
      <c r="AE413" s="638"/>
      <c r="AF413" s="638" t="s">
        <v>315</v>
      </c>
      <c r="AG413" s="638"/>
      <c r="AH413" s="638"/>
      <c r="AI413" s="638"/>
      <c r="AJ413" s="638"/>
      <c r="AK413" s="638"/>
      <c r="AL413" s="638" t="s">
        <v>316</v>
      </c>
      <c r="AM413" s="638"/>
      <c r="AN413" s="638"/>
      <c r="AO413" s="638"/>
      <c r="AP413" s="638"/>
      <c r="AQ413" s="638"/>
      <c r="AR413" s="638" t="s">
        <v>317</v>
      </c>
      <c r="AS413" s="638"/>
      <c r="AT413" s="638"/>
      <c r="AU413" s="638"/>
      <c r="AV413" s="638"/>
      <c r="AW413" s="638"/>
      <c r="AX413" s="638" t="s">
        <v>315</v>
      </c>
      <c r="AY413" s="638"/>
      <c r="AZ413" s="638"/>
      <c r="BA413" s="638"/>
      <c r="BB413" s="638"/>
      <c r="BC413" s="638"/>
      <c r="BD413" s="345"/>
    </row>
    <row r="414" spans="1:56" s="44" customFormat="1">
      <c r="A414" s="277"/>
      <c r="B414" s="638"/>
      <c r="C414" s="638"/>
      <c r="D414" s="638"/>
      <c r="E414" s="638"/>
      <c r="F414" s="638"/>
      <c r="G414" s="638"/>
      <c r="H414" s="638" t="s">
        <v>316</v>
      </c>
      <c r="I414" s="638"/>
      <c r="J414" s="638"/>
      <c r="K414" s="638"/>
      <c r="L414" s="638"/>
      <c r="M414" s="638"/>
      <c r="N414" s="638" t="s">
        <v>317</v>
      </c>
      <c r="O414" s="638"/>
      <c r="P414" s="638"/>
      <c r="Q414" s="638"/>
      <c r="R414" s="638"/>
      <c r="S414" s="638"/>
      <c r="T414" s="638" t="s">
        <v>316</v>
      </c>
      <c r="U414" s="638"/>
      <c r="V414" s="638"/>
      <c r="W414" s="638"/>
      <c r="X414" s="638"/>
      <c r="Y414" s="638"/>
      <c r="Z414" s="638" t="s">
        <v>317</v>
      </c>
      <c r="AA414" s="638"/>
      <c r="AB414" s="638"/>
      <c r="AC414" s="638"/>
      <c r="AD414" s="638"/>
      <c r="AE414" s="638"/>
      <c r="AF414" s="638"/>
      <c r="AG414" s="638"/>
      <c r="AH414" s="638"/>
      <c r="AI414" s="638"/>
      <c r="AJ414" s="638"/>
      <c r="AK414" s="638"/>
      <c r="AL414" s="638"/>
      <c r="AM414" s="638"/>
      <c r="AN414" s="638"/>
      <c r="AO414" s="638"/>
      <c r="AP414" s="638"/>
      <c r="AQ414" s="638"/>
      <c r="AR414" s="638"/>
      <c r="AS414" s="638"/>
      <c r="AT414" s="638"/>
      <c r="AU414" s="638"/>
      <c r="AV414" s="638"/>
      <c r="AW414" s="638"/>
      <c r="AX414" s="638"/>
      <c r="AY414" s="638"/>
      <c r="AZ414" s="638"/>
      <c r="BA414" s="638"/>
      <c r="BB414" s="638"/>
      <c r="BC414" s="638"/>
      <c r="BD414" s="345"/>
    </row>
    <row r="415" spans="1:56" s="44" customFormat="1" ht="18.75" customHeight="1">
      <c r="A415" s="277"/>
      <c r="B415" s="580" t="s">
        <v>318</v>
      </c>
      <c r="C415" s="580"/>
      <c r="D415" s="580"/>
      <c r="E415" s="580"/>
      <c r="F415" s="580"/>
      <c r="G415" s="580"/>
      <c r="H415" s="324">
        <v>1270</v>
      </c>
      <c r="I415" s="662"/>
      <c r="J415" s="662"/>
      <c r="K415" s="662"/>
      <c r="L415" s="662"/>
      <c r="M415" s="662"/>
      <c r="N415" s="324">
        <v>1279</v>
      </c>
      <c r="O415" s="662"/>
      <c r="P415" s="662"/>
      <c r="Q415" s="662"/>
      <c r="R415" s="662"/>
      <c r="S415" s="662"/>
      <c r="T415" s="324">
        <v>1288</v>
      </c>
      <c r="U415" s="662"/>
      <c r="V415" s="662"/>
      <c r="W415" s="662"/>
      <c r="X415" s="662"/>
      <c r="Y415" s="662"/>
      <c r="Z415" s="324">
        <v>1301</v>
      </c>
      <c r="AA415" s="662"/>
      <c r="AB415" s="662"/>
      <c r="AC415" s="662"/>
      <c r="AD415" s="662"/>
      <c r="AE415" s="662"/>
      <c r="AF415" s="324">
        <v>1313</v>
      </c>
      <c r="AG415" s="697"/>
      <c r="AH415" s="697"/>
      <c r="AI415" s="697"/>
      <c r="AJ415" s="697"/>
      <c r="AK415" s="697"/>
      <c r="AL415" s="324">
        <v>1324</v>
      </c>
      <c r="AM415" s="697"/>
      <c r="AN415" s="697"/>
      <c r="AO415" s="697"/>
      <c r="AP415" s="697"/>
      <c r="AQ415" s="697"/>
      <c r="AR415" s="324">
        <v>1335</v>
      </c>
      <c r="AS415" s="697"/>
      <c r="AT415" s="697"/>
      <c r="AU415" s="697"/>
      <c r="AV415" s="697"/>
      <c r="AW415" s="697"/>
      <c r="AX415" s="324">
        <v>1346</v>
      </c>
      <c r="AY415" s="697"/>
      <c r="AZ415" s="697"/>
      <c r="BA415" s="697"/>
      <c r="BB415" s="697"/>
      <c r="BC415" s="697"/>
      <c r="BD415" s="346" t="s">
        <v>9</v>
      </c>
    </row>
    <row r="416" spans="1:56" s="44" customFormat="1" ht="18.75" customHeight="1">
      <c r="A416" s="277"/>
      <c r="B416" s="580" t="s">
        <v>706</v>
      </c>
      <c r="C416" s="580"/>
      <c r="D416" s="580"/>
      <c r="E416" s="580"/>
      <c r="F416" s="580"/>
      <c r="G416" s="580"/>
      <c r="H416" s="324">
        <v>1821</v>
      </c>
      <c r="I416" s="662"/>
      <c r="J416" s="662"/>
      <c r="K416" s="662"/>
      <c r="L416" s="662"/>
      <c r="M416" s="662"/>
      <c r="N416" s="324">
        <v>1822</v>
      </c>
      <c r="O416" s="662"/>
      <c r="P416" s="662"/>
      <c r="Q416" s="662"/>
      <c r="R416" s="662"/>
      <c r="S416" s="662"/>
      <c r="T416" s="324">
        <v>1289</v>
      </c>
      <c r="U416" s="662"/>
      <c r="V416" s="662"/>
      <c r="W416" s="662"/>
      <c r="X416" s="662"/>
      <c r="Y416" s="662"/>
      <c r="Z416" s="324">
        <v>1302</v>
      </c>
      <c r="AA416" s="662"/>
      <c r="AB416" s="662"/>
      <c r="AC416" s="662"/>
      <c r="AD416" s="662"/>
      <c r="AE416" s="662"/>
      <c r="AF416" s="343"/>
      <c r="AG416" s="698"/>
      <c r="AH416" s="699"/>
      <c r="AI416" s="699"/>
      <c r="AJ416" s="699"/>
      <c r="AK416" s="700"/>
      <c r="AL416" s="343"/>
      <c r="AM416" s="698"/>
      <c r="AN416" s="699"/>
      <c r="AO416" s="699"/>
      <c r="AP416" s="699"/>
      <c r="AQ416" s="700"/>
      <c r="AR416" s="343"/>
      <c r="AS416" s="698"/>
      <c r="AT416" s="699"/>
      <c r="AU416" s="699"/>
      <c r="AV416" s="699"/>
      <c r="AW416" s="700"/>
      <c r="AX416" s="343"/>
      <c r="AY416" s="698"/>
      <c r="AZ416" s="699"/>
      <c r="BA416" s="699"/>
      <c r="BB416" s="699"/>
      <c r="BC416" s="700"/>
      <c r="BD416" s="346" t="s">
        <v>26</v>
      </c>
    </row>
    <row r="417" spans="1:56" s="44" customFormat="1" ht="18.75" customHeight="1">
      <c r="A417" s="277"/>
      <c r="B417" s="580" t="s">
        <v>701</v>
      </c>
      <c r="C417" s="580"/>
      <c r="D417" s="580"/>
      <c r="E417" s="580"/>
      <c r="F417" s="580"/>
      <c r="G417" s="580"/>
      <c r="H417" s="343"/>
      <c r="I417" s="698"/>
      <c r="J417" s="699"/>
      <c r="K417" s="699"/>
      <c r="L417" s="699"/>
      <c r="M417" s="700"/>
      <c r="N417" s="343"/>
      <c r="O417" s="698"/>
      <c r="P417" s="699"/>
      <c r="Q417" s="699"/>
      <c r="R417" s="699"/>
      <c r="S417" s="700"/>
      <c r="T417" s="343"/>
      <c r="U417" s="698"/>
      <c r="V417" s="699"/>
      <c r="W417" s="699"/>
      <c r="X417" s="699"/>
      <c r="Y417" s="700"/>
      <c r="Z417" s="343"/>
      <c r="AA417" s="698"/>
      <c r="AB417" s="699"/>
      <c r="AC417" s="699"/>
      <c r="AD417" s="699"/>
      <c r="AE417" s="700"/>
      <c r="AF417" s="343"/>
      <c r="AG417" s="698"/>
      <c r="AH417" s="699"/>
      <c r="AI417" s="699"/>
      <c r="AJ417" s="699"/>
      <c r="AK417" s="700"/>
      <c r="AL417" s="324">
        <v>1325</v>
      </c>
      <c r="AM417" s="697"/>
      <c r="AN417" s="697"/>
      <c r="AO417" s="697"/>
      <c r="AP417" s="697"/>
      <c r="AQ417" s="697"/>
      <c r="AR417" s="324">
        <v>1336</v>
      </c>
      <c r="AS417" s="697"/>
      <c r="AT417" s="697"/>
      <c r="AU417" s="697"/>
      <c r="AV417" s="697"/>
      <c r="AW417" s="697"/>
      <c r="AX417" s="343"/>
      <c r="AY417" s="698"/>
      <c r="AZ417" s="699"/>
      <c r="BA417" s="699"/>
      <c r="BB417" s="699"/>
      <c r="BC417" s="700"/>
      <c r="BD417" s="346" t="s">
        <v>26</v>
      </c>
    </row>
    <row r="418" spans="1:56" s="44" customFormat="1" ht="18.75" customHeight="1">
      <c r="A418" s="277"/>
      <c r="B418" s="580" t="s">
        <v>319</v>
      </c>
      <c r="C418" s="580"/>
      <c r="D418" s="580"/>
      <c r="E418" s="580"/>
      <c r="F418" s="580"/>
      <c r="G418" s="580"/>
      <c r="H418" s="324">
        <v>1271</v>
      </c>
      <c r="I418" s="697"/>
      <c r="J418" s="697"/>
      <c r="K418" s="697"/>
      <c r="L418" s="697"/>
      <c r="M418" s="697"/>
      <c r="N418" s="324">
        <v>1280</v>
      </c>
      <c r="O418" s="697"/>
      <c r="P418" s="697"/>
      <c r="Q418" s="697"/>
      <c r="R418" s="697"/>
      <c r="S418" s="697"/>
      <c r="T418" s="324">
        <v>1290</v>
      </c>
      <c r="U418" s="697"/>
      <c r="V418" s="697"/>
      <c r="W418" s="697"/>
      <c r="X418" s="697"/>
      <c r="Y418" s="697"/>
      <c r="Z418" s="324">
        <v>1303</v>
      </c>
      <c r="AA418" s="697"/>
      <c r="AB418" s="697"/>
      <c r="AC418" s="697"/>
      <c r="AD418" s="697"/>
      <c r="AE418" s="697"/>
      <c r="AF418" s="324">
        <v>1314</v>
      </c>
      <c r="AG418" s="697"/>
      <c r="AH418" s="697"/>
      <c r="AI418" s="697"/>
      <c r="AJ418" s="697"/>
      <c r="AK418" s="697"/>
      <c r="AL418" s="324">
        <v>1326</v>
      </c>
      <c r="AM418" s="697"/>
      <c r="AN418" s="697"/>
      <c r="AO418" s="697"/>
      <c r="AP418" s="697"/>
      <c r="AQ418" s="697"/>
      <c r="AR418" s="324">
        <v>1337</v>
      </c>
      <c r="AS418" s="697"/>
      <c r="AT418" s="697"/>
      <c r="AU418" s="697"/>
      <c r="AV418" s="697"/>
      <c r="AW418" s="697"/>
      <c r="AX418" s="324">
        <v>1347</v>
      </c>
      <c r="AY418" s="697"/>
      <c r="AZ418" s="697"/>
      <c r="BA418" s="697"/>
      <c r="BB418" s="697"/>
      <c r="BC418" s="697"/>
      <c r="BD418" s="346" t="s">
        <v>9</v>
      </c>
    </row>
    <row r="419" spans="1:56" s="44" customFormat="1" ht="18.75" customHeight="1">
      <c r="A419" s="277"/>
      <c r="B419" s="580" t="s">
        <v>320</v>
      </c>
      <c r="C419" s="580"/>
      <c r="D419" s="580"/>
      <c r="E419" s="580"/>
      <c r="F419" s="580"/>
      <c r="G419" s="580"/>
      <c r="H419" s="324">
        <v>1272</v>
      </c>
      <c r="I419" s="697"/>
      <c r="J419" s="697"/>
      <c r="K419" s="697"/>
      <c r="L419" s="697"/>
      <c r="M419" s="697"/>
      <c r="N419" s="324">
        <v>1281</v>
      </c>
      <c r="O419" s="697"/>
      <c r="P419" s="697"/>
      <c r="Q419" s="697"/>
      <c r="R419" s="697"/>
      <c r="S419" s="697"/>
      <c r="T419" s="324">
        <v>1291</v>
      </c>
      <c r="U419" s="697"/>
      <c r="V419" s="697"/>
      <c r="W419" s="697"/>
      <c r="X419" s="697"/>
      <c r="Y419" s="697"/>
      <c r="Z419" s="324">
        <v>1304</v>
      </c>
      <c r="AA419" s="697"/>
      <c r="AB419" s="697"/>
      <c r="AC419" s="697"/>
      <c r="AD419" s="697"/>
      <c r="AE419" s="697"/>
      <c r="AF419" s="324">
        <v>1315</v>
      </c>
      <c r="AG419" s="697"/>
      <c r="AH419" s="697"/>
      <c r="AI419" s="697"/>
      <c r="AJ419" s="697"/>
      <c r="AK419" s="697"/>
      <c r="AL419" s="324">
        <v>1327</v>
      </c>
      <c r="AM419" s="697"/>
      <c r="AN419" s="697"/>
      <c r="AO419" s="697"/>
      <c r="AP419" s="697"/>
      <c r="AQ419" s="697"/>
      <c r="AR419" s="324">
        <v>1338</v>
      </c>
      <c r="AS419" s="697"/>
      <c r="AT419" s="697"/>
      <c r="AU419" s="697"/>
      <c r="AV419" s="697"/>
      <c r="AW419" s="697"/>
      <c r="AX419" s="324">
        <v>1348</v>
      </c>
      <c r="AY419" s="697"/>
      <c r="AZ419" s="697"/>
      <c r="BA419" s="697"/>
      <c r="BB419" s="697"/>
      <c r="BC419" s="697"/>
      <c r="BD419" s="346" t="s">
        <v>26</v>
      </c>
    </row>
    <row r="420" spans="1:56" s="44" customFormat="1" ht="18.75" customHeight="1">
      <c r="A420" s="277"/>
      <c r="B420" s="580" t="s">
        <v>707</v>
      </c>
      <c r="C420" s="580"/>
      <c r="D420" s="580"/>
      <c r="E420" s="580"/>
      <c r="F420" s="580"/>
      <c r="G420" s="580"/>
      <c r="H420" s="343"/>
      <c r="I420" s="698"/>
      <c r="J420" s="699"/>
      <c r="K420" s="699"/>
      <c r="L420" s="699"/>
      <c r="M420" s="700"/>
      <c r="N420" s="343"/>
      <c r="O420" s="698"/>
      <c r="P420" s="699"/>
      <c r="Q420" s="699"/>
      <c r="R420" s="699"/>
      <c r="S420" s="700"/>
      <c r="T420" s="324">
        <v>1292</v>
      </c>
      <c r="U420" s="697"/>
      <c r="V420" s="697"/>
      <c r="W420" s="697"/>
      <c r="X420" s="697"/>
      <c r="Y420" s="697"/>
      <c r="Z420" s="324">
        <v>1305</v>
      </c>
      <c r="AA420" s="697"/>
      <c r="AB420" s="697"/>
      <c r="AC420" s="697"/>
      <c r="AD420" s="697"/>
      <c r="AE420" s="697"/>
      <c r="AF420" s="324">
        <v>1316</v>
      </c>
      <c r="AG420" s="697"/>
      <c r="AH420" s="697"/>
      <c r="AI420" s="697"/>
      <c r="AJ420" s="697"/>
      <c r="AK420" s="697"/>
      <c r="AL420" s="343"/>
      <c r="AM420" s="698"/>
      <c r="AN420" s="699"/>
      <c r="AO420" s="699"/>
      <c r="AP420" s="699"/>
      <c r="AQ420" s="700"/>
      <c r="AR420" s="343"/>
      <c r="AS420" s="698"/>
      <c r="AT420" s="699"/>
      <c r="AU420" s="699"/>
      <c r="AV420" s="699"/>
      <c r="AW420" s="700"/>
      <c r="AX420" s="343"/>
      <c r="AY420" s="698"/>
      <c r="AZ420" s="699"/>
      <c r="BA420" s="699"/>
      <c r="BB420" s="699"/>
      <c r="BC420" s="700"/>
      <c r="BD420" s="346" t="s">
        <v>9</v>
      </c>
    </row>
    <row r="421" spans="1:56" s="44" customFormat="1" ht="18.75" customHeight="1">
      <c r="A421" s="277"/>
      <c r="B421" s="580" t="s">
        <v>708</v>
      </c>
      <c r="C421" s="580"/>
      <c r="D421" s="580"/>
      <c r="E421" s="580"/>
      <c r="F421" s="580"/>
      <c r="G421" s="580"/>
      <c r="H421" s="324">
        <v>1273</v>
      </c>
      <c r="I421" s="697"/>
      <c r="J421" s="697"/>
      <c r="K421" s="697"/>
      <c r="L421" s="697"/>
      <c r="M421" s="697"/>
      <c r="N421" s="324">
        <v>1282</v>
      </c>
      <c r="O421" s="697"/>
      <c r="P421" s="697"/>
      <c r="Q421" s="697"/>
      <c r="R421" s="697"/>
      <c r="S421" s="697"/>
      <c r="T421" s="324">
        <v>1293</v>
      </c>
      <c r="U421" s="697"/>
      <c r="V421" s="697"/>
      <c r="W421" s="697"/>
      <c r="X421" s="697"/>
      <c r="Y421" s="697"/>
      <c r="Z421" s="324">
        <v>1306</v>
      </c>
      <c r="AA421" s="697"/>
      <c r="AB421" s="697"/>
      <c r="AC421" s="697"/>
      <c r="AD421" s="697"/>
      <c r="AE421" s="697"/>
      <c r="AF421" s="324">
        <v>1317</v>
      </c>
      <c r="AG421" s="697"/>
      <c r="AH421" s="697"/>
      <c r="AI421" s="697"/>
      <c r="AJ421" s="697"/>
      <c r="AK421" s="697"/>
      <c r="AL421" s="324">
        <v>1328</v>
      </c>
      <c r="AM421" s="697"/>
      <c r="AN421" s="697"/>
      <c r="AO421" s="697"/>
      <c r="AP421" s="697"/>
      <c r="AQ421" s="697"/>
      <c r="AR421" s="324">
        <v>1339</v>
      </c>
      <c r="AS421" s="697"/>
      <c r="AT421" s="697"/>
      <c r="AU421" s="697"/>
      <c r="AV421" s="697"/>
      <c r="AW421" s="697"/>
      <c r="AX421" s="324">
        <v>1349</v>
      </c>
      <c r="AY421" s="697"/>
      <c r="AZ421" s="697"/>
      <c r="BA421" s="697"/>
      <c r="BB421" s="697"/>
      <c r="BC421" s="697"/>
      <c r="BD421" s="346" t="s">
        <v>9</v>
      </c>
    </row>
    <row r="422" spans="1:56" s="44" customFormat="1" ht="18.75" customHeight="1">
      <c r="A422" s="277"/>
      <c r="B422" s="580" t="s">
        <v>308</v>
      </c>
      <c r="C422" s="580"/>
      <c r="D422" s="580"/>
      <c r="E422" s="580"/>
      <c r="F422" s="580"/>
      <c r="G422" s="580"/>
      <c r="H422" s="324">
        <v>1274</v>
      </c>
      <c r="I422" s="697"/>
      <c r="J422" s="697"/>
      <c r="K422" s="697"/>
      <c r="L422" s="697"/>
      <c r="M422" s="697"/>
      <c r="N422" s="324">
        <v>1283</v>
      </c>
      <c r="O422" s="697"/>
      <c r="P422" s="697"/>
      <c r="Q422" s="697"/>
      <c r="R422" s="697"/>
      <c r="S422" s="697"/>
      <c r="T422" s="324">
        <v>1294</v>
      </c>
      <c r="U422" s="697"/>
      <c r="V422" s="697"/>
      <c r="W422" s="697"/>
      <c r="X422" s="697"/>
      <c r="Y422" s="697"/>
      <c r="Z422" s="324">
        <v>1307</v>
      </c>
      <c r="AA422" s="697"/>
      <c r="AB422" s="697"/>
      <c r="AC422" s="697"/>
      <c r="AD422" s="697"/>
      <c r="AE422" s="697"/>
      <c r="AF422" s="324">
        <v>1318</v>
      </c>
      <c r="AG422" s="697"/>
      <c r="AH422" s="697"/>
      <c r="AI422" s="697"/>
      <c r="AJ422" s="697"/>
      <c r="AK422" s="697"/>
      <c r="AL422" s="324">
        <v>1329</v>
      </c>
      <c r="AM422" s="697"/>
      <c r="AN422" s="697"/>
      <c r="AO422" s="697"/>
      <c r="AP422" s="697"/>
      <c r="AQ422" s="697"/>
      <c r="AR422" s="324">
        <v>1340</v>
      </c>
      <c r="AS422" s="697"/>
      <c r="AT422" s="697"/>
      <c r="AU422" s="697"/>
      <c r="AV422" s="697"/>
      <c r="AW422" s="697"/>
      <c r="AX422" s="324">
        <v>1350</v>
      </c>
      <c r="AY422" s="697"/>
      <c r="AZ422" s="697"/>
      <c r="BA422" s="697"/>
      <c r="BB422" s="697"/>
      <c r="BC422" s="697"/>
      <c r="BD422" s="346" t="s">
        <v>9</v>
      </c>
    </row>
    <row r="423" spans="1:56" s="44" customFormat="1" ht="18.75" customHeight="1">
      <c r="A423" s="277"/>
      <c r="B423" s="580" t="s">
        <v>309</v>
      </c>
      <c r="C423" s="580"/>
      <c r="D423" s="580"/>
      <c r="E423" s="580"/>
      <c r="F423" s="580"/>
      <c r="G423" s="580"/>
      <c r="H423" s="324">
        <v>1275</v>
      </c>
      <c r="I423" s="697"/>
      <c r="J423" s="697"/>
      <c r="K423" s="697"/>
      <c r="L423" s="697"/>
      <c r="M423" s="697"/>
      <c r="N423" s="324">
        <v>1284</v>
      </c>
      <c r="O423" s="697"/>
      <c r="P423" s="697"/>
      <c r="Q423" s="697"/>
      <c r="R423" s="697"/>
      <c r="S423" s="697"/>
      <c r="T423" s="324">
        <v>1295</v>
      </c>
      <c r="U423" s="697"/>
      <c r="V423" s="697"/>
      <c r="W423" s="697"/>
      <c r="X423" s="697"/>
      <c r="Y423" s="697"/>
      <c r="Z423" s="324">
        <v>1308</v>
      </c>
      <c r="AA423" s="697"/>
      <c r="AB423" s="697"/>
      <c r="AC423" s="697"/>
      <c r="AD423" s="697"/>
      <c r="AE423" s="697"/>
      <c r="AF423" s="324">
        <v>1319</v>
      </c>
      <c r="AG423" s="697"/>
      <c r="AH423" s="697"/>
      <c r="AI423" s="697"/>
      <c r="AJ423" s="697"/>
      <c r="AK423" s="697"/>
      <c r="AL423" s="324">
        <v>1330</v>
      </c>
      <c r="AM423" s="697"/>
      <c r="AN423" s="697"/>
      <c r="AO423" s="697"/>
      <c r="AP423" s="697"/>
      <c r="AQ423" s="697"/>
      <c r="AR423" s="324">
        <v>1341</v>
      </c>
      <c r="AS423" s="697"/>
      <c r="AT423" s="697"/>
      <c r="AU423" s="697"/>
      <c r="AV423" s="697"/>
      <c r="AW423" s="697"/>
      <c r="AX423" s="324">
        <v>1351</v>
      </c>
      <c r="AY423" s="697"/>
      <c r="AZ423" s="697"/>
      <c r="BA423" s="697"/>
      <c r="BB423" s="697"/>
      <c r="BC423" s="697"/>
      <c r="BD423" s="346" t="s">
        <v>26</v>
      </c>
    </row>
    <row r="424" spans="1:56" s="44" customFormat="1" ht="18.75" customHeight="1">
      <c r="A424" s="277"/>
      <c r="B424" s="580" t="s">
        <v>709</v>
      </c>
      <c r="C424" s="580"/>
      <c r="D424" s="580"/>
      <c r="E424" s="580"/>
      <c r="F424" s="580"/>
      <c r="G424" s="580"/>
      <c r="H424" s="324">
        <v>1276</v>
      </c>
      <c r="I424" s="697"/>
      <c r="J424" s="697"/>
      <c r="K424" s="697"/>
      <c r="L424" s="697"/>
      <c r="M424" s="697"/>
      <c r="N424" s="324">
        <v>1285</v>
      </c>
      <c r="O424" s="697"/>
      <c r="P424" s="697"/>
      <c r="Q424" s="697"/>
      <c r="R424" s="697"/>
      <c r="S424" s="697"/>
      <c r="T424" s="324">
        <v>1296</v>
      </c>
      <c r="U424" s="697"/>
      <c r="V424" s="697"/>
      <c r="W424" s="697"/>
      <c r="X424" s="697"/>
      <c r="Y424" s="697"/>
      <c r="Z424" s="324">
        <v>1309</v>
      </c>
      <c r="AA424" s="697"/>
      <c r="AB424" s="697"/>
      <c r="AC424" s="697"/>
      <c r="AD424" s="697"/>
      <c r="AE424" s="697"/>
      <c r="AF424" s="324">
        <v>1320</v>
      </c>
      <c r="AG424" s="697"/>
      <c r="AH424" s="697"/>
      <c r="AI424" s="697"/>
      <c r="AJ424" s="697"/>
      <c r="AK424" s="697"/>
      <c r="AL424" s="324">
        <v>1331</v>
      </c>
      <c r="AM424" s="697"/>
      <c r="AN424" s="697"/>
      <c r="AO424" s="697"/>
      <c r="AP424" s="697"/>
      <c r="AQ424" s="697"/>
      <c r="AR424" s="324">
        <v>1342</v>
      </c>
      <c r="AS424" s="697"/>
      <c r="AT424" s="697"/>
      <c r="AU424" s="697"/>
      <c r="AV424" s="697"/>
      <c r="AW424" s="697"/>
      <c r="AX424" s="324">
        <v>1352</v>
      </c>
      <c r="AY424" s="697"/>
      <c r="AZ424" s="697"/>
      <c r="BA424" s="697"/>
      <c r="BB424" s="697"/>
      <c r="BC424" s="697"/>
      <c r="BD424" s="346" t="s">
        <v>26</v>
      </c>
    </row>
    <row r="425" spans="1:56" s="44" customFormat="1" ht="18.75" customHeight="1">
      <c r="A425" s="277"/>
      <c r="B425" s="580" t="s">
        <v>710</v>
      </c>
      <c r="C425" s="580"/>
      <c r="D425" s="580"/>
      <c r="E425" s="580"/>
      <c r="F425" s="580"/>
      <c r="G425" s="580"/>
      <c r="H425" s="324">
        <v>1277</v>
      </c>
      <c r="I425" s="697"/>
      <c r="J425" s="697"/>
      <c r="K425" s="697"/>
      <c r="L425" s="697"/>
      <c r="M425" s="697"/>
      <c r="N425" s="324">
        <v>1286</v>
      </c>
      <c r="O425" s="697"/>
      <c r="P425" s="697"/>
      <c r="Q425" s="697"/>
      <c r="R425" s="697"/>
      <c r="S425" s="697"/>
      <c r="T425" s="324">
        <v>1297</v>
      </c>
      <c r="U425" s="697"/>
      <c r="V425" s="697"/>
      <c r="W425" s="697"/>
      <c r="X425" s="697"/>
      <c r="Y425" s="697"/>
      <c r="Z425" s="324">
        <v>1310</v>
      </c>
      <c r="AA425" s="697"/>
      <c r="AB425" s="697"/>
      <c r="AC425" s="697"/>
      <c r="AD425" s="697"/>
      <c r="AE425" s="697"/>
      <c r="AF425" s="324">
        <v>1321</v>
      </c>
      <c r="AG425" s="697"/>
      <c r="AH425" s="697"/>
      <c r="AI425" s="697"/>
      <c r="AJ425" s="697"/>
      <c r="AK425" s="697"/>
      <c r="AL425" s="324">
        <v>1332</v>
      </c>
      <c r="AM425" s="697"/>
      <c r="AN425" s="697"/>
      <c r="AO425" s="697"/>
      <c r="AP425" s="697"/>
      <c r="AQ425" s="697"/>
      <c r="AR425" s="324">
        <v>1343</v>
      </c>
      <c r="AS425" s="697"/>
      <c r="AT425" s="697"/>
      <c r="AU425" s="697"/>
      <c r="AV425" s="697"/>
      <c r="AW425" s="697"/>
      <c r="AX425" s="324">
        <v>1353</v>
      </c>
      <c r="AY425" s="697"/>
      <c r="AZ425" s="697"/>
      <c r="BA425" s="697"/>
      <c r="BB425" s="697"/>
      <c r="BC425" s="697"/>
      <c r="BD425" s="346" t="s">
        <v>26</v>
      </c>
    </row>
    <row r="426" spans="1:56" s="44" customFormat="1" ht="18.75" customHeight="1">
      <c r="A426" s="277"/>
      <c r="B426" s="580" t="s">
        <v>321</v>
      </c>
      <c r="C426" s="580"/>
      <c r="D426" s="580"/>
      <c r="E426" s="580"/>
      <c r="F426" s="580"/>
      <c r="G426" s="580"/>
      <c r="H426" s="343"/>
      <c r="I426" s="698"/>
      <c r="J426" s="699"/>
      <c r="K426" s="699"/>
      <c r="L426" s="699"/>
      <c r="M426" s="700"/>
      <c r="N426" s="343"/>
      <c r="O426" s="698"/>
      <c r="P426" s="699"/>
      <c r="Q426" s="699"/>
      <c r="R426" s="699"/>
      <c r="S426" s="700"/>
      <c r="T426" s="324">
        <v>1298</v>
      </c>
      <c r="U426" s="697"/>
      <c r="V426" s="697"/>
      <c r="W426" s="697"/>
      <c r="X426" s="697"/>
      <c r="Y426" s="697"/>
      <c r="Z426" s="324">
        <v>1311</v>
      </c>
      <c r="AA426" s="697"/>
      <c r="AB426" s="697"/>
      <c r="AC426" s="697"/>
      <c r="AD426" s="697"/>
      <c r="AE426" s="697"/>
      <c r="AF426" s="324">
        <v>1322</v>
      </c>
      <c r="AG426" s="697"/>
      <c r="AH426" s="697"/>
      <c r="AI426" s="697"/>
      <c r="AJ426" s="697"/>
      <c r="AK426" s="697"/>
      <c r="AL426" s="324">
        <v>1333</v>
      </c>
      <c r="AM426" s="697"/>
      <c r="AN426" s="697"/>
      <c r="AO426" s="697"/>
      <c r="AP426" s="697"/>
      <c r="AQ426" s="697"/>
      <c r="AR426" s="324">
        <v>1344</v>
      </c>
      <c r="AS426" s="697"/>
      <c r="AT426" s="697"/>
      <c r="AU426" s="697"/>
      <c r="AV426" s="697"/>
      <c r="AW426" s="697"/>
      <c r="AX426" s="324">
        <v>1354</v>
      </c>
      <c r="AY426" s="697"/>
      <c r="AZ426" s="697"/>
      <c r="BA426" s="697"/>
      <c r="BB426" s="697"/>
      <c r="BC426" s="697"/>
      <c r="BD426" s="346" t="s">
        <v>26</v>
      </c>
    </row>
    <row r="427" spans="1:56" s="44" customFormat="1" ht="18.75" customHeight="1">
      <c r="A427" s="277"/>
      <c r="B427" s="580" t="s">
        <v>310</v>
      </c>
      <c r="C427" s="580"/>
      <c r="D427" s="580"/>
      <c r="E427" s="580"/>
      <c r="F427" s="580"/>
      <c r="G427" s="580"/>
      <c r="H427" s="324">
        <v>1278</v>
      </c>
      <c r="I427" s="697"/>
      <c r="J427" s="697"/>
      <c r="K427" s="697"/>
      <c r="L427" s="697"/>
      <c r="M427" s="697"/>
      <c r="N427" s="324">
        <v>1287</v>
      </c>
      <c r="O427" s="697"/>
      <c r="P427" s="697"/>
      <c r="Q427" s="697"/>
      <c r="R427" s="697"/>
      <c r="S427" s="697"/>
      <c r="T427" s="324">
        <v>1312</v>
      </c>
      <c r="U427" s="697"/>
      <c r="V427" s="697"/>
      <c r="W427" s="697"/>
      <c r="X427" s="697"/>
      <c r="Y427" s="697"/>
      <c r="Z427" s="324">
        <v>1300</v>
      </c>
      <c r="AA427" s="697"/>
      <c r="AB427" s="697"/>
      <c r="AC427" s="697"/>
      <c r="AD427" s="697"/>
      <c r="AE427" s="697"/>
      <c r="AF427" s="324">
        <v>1323</v>
      </c>
      <c r="AG427" s="697"/>
      <c r="AH427" s="697"/>
      <c r="AI427" s="697"/>
      <c r="AJ427" s="697"/>
      <c r="AK427" s="697"/>
      <c r="AL427" s="324">
        <v>1334</v>
      </c>
      <c r="AM427" s="697"/>
      <c r="AN427" s="697"/>
      <c r="AO427" s="697"/>
      <c r="AP427" s="697"/>
      <c r="AQ427" s="697"/>
      <c r="AR427" s="324">
        <v>1345</v>
      </c>
      <c r="AS427" s="697"/>
      <c r="AT427" s="697"/>
      <c r="AU427" s="697"/>
      <c r="AV427" s="697"/>
      <c r="AW427" s="697"/>
      <c r="AX427" s="324">
        <v>1355</v>
      </c>
      <c r="AY427" s="697"/>
      <c r="AZ427" s="697"/>
      <c r="BA427" s="697"/>
      <c r="BB427" s="697"/>
      <c r="BC427" s="697"/>
      <c r="BD427" s="346" t="s">
        <v>27</v>
      </c>
    </row>
    <row r="428" spans="1:56" s="44" customFormat="1" ht="18.75" customHeight="1">
      <c r="A428" s="277"/>
      <c r="B428" s="580" t="s">
        <v>311</v>
      </c>
      <c r="C428" s="580"/>
      <c r="D428" s="580"/>
      <c r="E428" s="580"/>
      <c r="F428" s="580"/>
      <c r="G428" s="580"/>
      <c r="H428" s="324">
        <v>1723</v>
      </c>
      <c r="I428" s="697"/>
      <c r="J428" s="697"/>
      <c r="K428" s="697"/>
      <c r="L428" s="697"/>
      <c r="M428" s="697"/>
      <c r="N428" s="324">
        <v>1724</v>
      </c>
      <c r="O428" s="697"/>
      <c r="P428" s="697"/>
      <c r="Q428" s="697"/>
      <c r="R428" s="697"/>
      <c r="S428" s="697"/>
      <c r="T428" s="324">
        <v>1299</v>
      </c>
      <c r="U428" s="697"/>
      <c r="V428" s="697"/>
      <c r="W428" s="697"/>
      <c r="X428" s="697"/>
      <c r="Y428" s="697"/>
      <c r="Z428" s="324">
        <v>1373</v>
      </c>
      <c r="AA428" s="697"/>
      <c r="AB428" s="697"/>
      <c r="AC428" s="697"/>
      <c r="AD428" s="697"/>
      <c r="AE428" s="697"/>
      <c r="AF428" s="343"/>
      <c r="AG428" s="698"/>
      <c r="AH428" s="699"/>
      <c r="AI428" s="699"/>
      <c r="AJ428" s="699"/>
      <c r="AK428" s="700"/>
      <c r="AL428" s="343"/>
      <c r="AM428" s="698"/>
      <c r="AN428" s="699"/>
      <c r="AO428" s="699"/>
      <c r="AP428" s="699"/>
      <c r="AQ428" s="700"/>
      <c r="AR428" s="343"/>
      <c r="AS428" s="698"/>
      <c r="AT428" s="699"/>
      <c r="AU428" s="699"/>
      <c r="AV428" s="699"/>
      <c r="AW428" s="700"/>
      <c r="AX428" s="343"/>
      <c r="AY428" s="698"/>
      <c r="AZ428" s="699"/>
      <c r="BA428" s="699"/>
      <c r="BB428" s="699"/>
      <c r="BC428" s="700"/>
      <c r="BD428" s="346" t="s">
        <v>27</v>
      </c>
    </row>
    <row r="429" spans="1:56" s="44" customFormat="1">
      <c r="A429" s="277"/>
      <c r="B429" s="279"/>
      <c r="C429" s="279"/>
      <c r="D429" s="279"/>
      <c r="E429" s="279"/>
      <c r="F429" s="279"/>
      <c r="G429" s="279"/>
      <c r="H429" s="279"/>
      <c r="I429" s="279"/>
      <c r="J429" s="279"/>
      <c r="K429" s="279"/>
      <c r="L429" s="279"/>
      <c r="M429" s="279"/>
      <c r="N429" s="279"/>
      <c r="O429" s="279"/>
      <c r="P429" s="279"/>
      <c r="Q429" s="279"/>
      <c r="R429" s="279"/>
      <c r="S429" s="279"/>
      <c r="T429" s="279"/>
      <c r="U429" s="279"/>
      <c r="V429" s="279"/>
      <c r="W429" s="279"/>
      <c r="X429" s="279"/>
      <c r="Y429" s="279"/>
      <c r="Z429" s="279"/>
      <c r="AA429" s="279"/>
      <c r="AB429" s="279"/>
      <c r="AC429" s="279"/>
      <c r="AD429" s="279"/>
      <c r="AE429" s="279"/>
      <c r="AF429" s="279"/>
      <c r="AG429" s="279"/>
      <c r="AH429" s="279"/>
      <c r="AI429" s="279"/>
      <c r="AJ429" s="279"/>
      <c r="AK429" s="279"/>
      <c r="AL429" s="279"/>
      <c r="AM429" s="279"/>
      <c r="AN429" s="279"/>
      <c r="AO429" s="279"/>
      <c r="AP429" s="279"/>
      <c r="AQ429" s="279"/>
      <c r="AR429" s="279"/>
      <c r="AS429" s="279"/>
      <c r="AT429" s="279"/>
      <c r="AU429" s="279"/>
      <c r="AV429" s="279"/>
      <c r="AW429" s="279"/>
      <c r="AX429" s="279"/>
      <c r="AY429" s="279"/>
      <c r="AZ429" s="279"/>
      <c r="BA429" s="279"/>
      <c r="BB429" s="279"/>
      <c r="BC429" s="279"/>
    </row>
    <row r="430" spans="1:56" s="44" customFormat="1">
      <c r="A430" s="277"/>
      <c r="B430" s="606" t="s">
        <v>479</v>
      </c>
      <c r="C430" s="606"/>
      <c r="D430" s="606"/>
      <c r="E430" s="606"/>
      <c r="F430" s="606"/>
      <c r="G430" s="606"/>
      <c r="H430" s="606"/>
      <c r="I430" s="606"/>
      <c r="J430" s="606"/>
      <c r="K430" s="606"/>
      <c r="L430" s="606"/>
      <c r="M430" s="606"/>
      <c r="N430" s="606"/>
      <c r="O430" s="606"/>
      <c r="P430" s="606"/>
      <c r="Q430" s="279"/>
      <c r="R430" s="279"/>
      <c r="S430" s="279"/>
      <c r="T430" s="279"/>
      <c r="U430" s="279"/>
      <c r="V430" s="279"/>
      <c r="W430" s="279"/>
      <c r="X430" s="279"/>
      <c r="Y430" s="279"/>
      <c r="Z430" s="279"/>
      <c r="AA430" s="279"/>
      <c r="AB430" s="279"/>
      <c r="AC430" s="279"/>
      <c r="AD430" s="279"/>
      <c r="AE430" s="279"/>
      <c r="AF430" s="279"/>
      <c r="AG430" s="279"/>
      <c r="AH430" s="279"/>
      <c r="AI430" s="279"/>
      <c r="AJ430" s="279"/>
      <c r="AK430" s="279"/>
      <c r="AL430" s="279"/>
      <c r="AM430" s="279"/>
      <c r="AN430" s="279"/>
      <c r="AO430" s="279"/>
      <c r="AP430" s="279"/>
      <c r="AQ430" s="279"/>
      <c r="AR430" s="279"/>
      <c r="AS430" s="279"/>
      <c r="AT430" s="279"/>
      <c r="AU430" s="279"/>
      <c r="AV430" s="279"/>
      <c r="AW430" s="279"/>
      <c r="AX430" s="279"/>
      <c r="AY430" s="279"/>
      <c r="AZ430" s="279"/>
      <c r="BA430" s="279"/>
      <c r="BB430" s="279"/>
      <c r="BC430" s="279"/>
    </row>
    <row r="431" spans="1:56" s="44" customFormat="1">
      <c r="A431" s="277"/>
      <c r="B431" s="606"/>
      <c r="C431" s="606"/>
      <c r="D431" s="606"/>
      <c r="E431" s="606"/>
      <c r="F431" s="606"/>
      <c r="G431" s="606"/>
      <c r="H431" s="606"/>
      <c r="I431" s="606"/>
      <c r="J431" s="606"/>
      <c r="K431" s="606"/>
      <c r="L431" s="606"/>
      <c r="M431" s="606"/>
      <c r="N431" s="606"/>
      <c r="O431" s="606"/>
      <c r="P431" s="606"/>
      <c r="Q431" s="279"/>
      <c r="R431" s="279"/>
      <c r="S431" s="279"/>
      <c r="T431" s="279"/>
      <c r="U431" s="279"/>
      <c r="V431" s="279"/>
      <c r="W431" s="279"/>
      <c r="X431" s="279"/>
      <c r="Y431" s="279"/>
      <c r="Z431" s="279"/>
      <c r="AA431" s="279"/>
      <c r="AB431" s="279"/>
      <c r="AC431" s="279"/>
      <c r="AD431" s="279"/>
      <c r="AE431" s="279"/>
      <c r="AF431" s="279"/>
      <c r="AG431" s="279"/>
      <c r="AH431" s="279"/>
      <c r="AI431" s="279"/>
      <c r="AJ431" s="279"/>
      <c r="AK431" s="279"/>
      <c r="AL431" s="279"/>
      <c r="AM431" s="279"/>
      <c r="AN431" s="279"/>
      <c r="AO431" s="279"/>
      <c r="AP431" s="279"/>
      <c r="AQ431" s="279"/>
      <c r="AR431" s="279"/>
      <c r="AS431" s="279"/>
      <c r="AT431" s="279"/>
      <c r="AU431" s="279"/>
      <c r="AV431" s="279"/>
      <c r="AW431" s="279"/>
      <c r="AX431" s="279"/>
      <c r="AY431" s="279"/>
      <c r="AZ431" s="279"/>
      <c r="BA431" s="279"/>
      <c r="BB431" s="279"/>
      <c r="BC431" s="279"/>
    </row>
    <row r="432" spans="1:56" s="44" customFormat="1">
      <c r="A432" s="277"/>
      <c r="B432" s="701"/>
      <c r="C432" s="702"/>
      <c r="D432" s="702"/>
      <c r="E432" s="702"/>
      <c r="F432" s="702"/>
      <c r="G432" s="702"/>
      <c r="H432" s="702"/>
      <c r="I432" s="702"/>
      <c r="J432" s="703"/>
      <c r="K432" s="653" t="s">
        <v>480</v>
      </c>
      <c r="L432" s="653"/>
      <c r="M432" s="653"/>
      <c r="N432" s="653"/>
      <c r="O432" s="653"/>
      <c r="P432" s="347"/>
      <c r="Q432" s="279"/>
      <c r="R432" s="279"/>
      <c r="S432" s="279"/>
      <c r="T432" s="279"/>
      <c r="U432" s="279"/>
      <c r="V432" s="279"/>
      <c r="W432" s="279"/>
      <c r="X432" s="279"/>
      <c r="Y432" s="279"/>
      <c r="Z432" s="279"/>
      <c r="AA432" s="279"/>
      <c r="AB432" s="279"/>
      <c r="AC432" s="279"/>
      <c r="AD432" s="279"/>
      <c r="AE432" s="279"/>
      <c r="AF432" s="279"/>
      <c r="AG432" s="279"/>
      <c r="AH432" s="279"/>
      <c r="AI432" s="279"/>
      <c r="AJ432" s="279"/>
      <c r="AK432" s="279"/>
      <c r="AL432" s="279"/>
      <c r="AM432" s="279"/>
      <c r="AN432" s="279"/>
      <c r="AO432" s="279"/>
      <c r="AP432" s="279"/>
      <c r="AQ432" s="279"/>
      <c r="AR432" s="279"/>
      <c r="AS432" s="279"/>
      <c r="AT432" s="279"/>
      <c r="AU432" s="279"/>
      <c r="AV432" s="279"/>
      <c r="AW432" s="279"/>
      <c r="AX432" s="279"/>
      <c r="AY432" s="279"/>
      <c r="AZ432" s="279"/>
      <c r="BA432" s="279"/>
      <c r="BB432" s="279"/>
      <c r="BC432" s="279"/>
    </row>
    <row r="433" spans="1:55" s="44" customFormat="1" ht="16.5" customHeight="1">
      <c r="A433" s="277"/>
      <c r="B433" s="625" t="s">
        <v>481</v>
      </c>
      <c r="C433" s="625"/>
      <c r="D433" s="625"/>
      <c r="E433" s="625"/>
      <c r="F433" s="625"/>
      <c r="G433" s="625"/>
      <c r="H433" s="625"/>
      <c r="I433" s="625"/>
      <c r="J433" s="324">
        <v>1400</v>
      </c>
      <c r="K433" s="657"/>
      <c r="L433" s="657"/>
      <c r="M433" s="657"/>
      <c r="N433" s="657"/>
      <c r="O433" s="657"/>
      <c r="P433" s="348" t="s">
        <v>9</v>
      </c>
      <c r="Q433" s="279"/>
      <c r="R433" s="279"/>
      <c r="S433" s="279"/>
      <c r="T433" s="279"/>
      <c r="U433" s="279"/>
      <c r="V433" s="279"/>
      <c r="W433" s="279"/>
      <c r="X433" s="279"/>
      <c r="Y433" s="279"/>
      <c r="Z433" s="279"/>
      <c r="AA433" s="279"/>
      <c r="AB433" s="279"/>
      <c r="AC433" s="279"/>
      <c r="AD433" s="279"/>
      <c r="AE433" s="279"/>
      <c r="AF433" s="279"/>
      <c r="AG433" s="279"/>
      <c r="AH433" s="279"/>
      <c r="AI433" s="279"/>
      <c r="AJ433" s="279"/>
      <c r="AK433" s="279"/>
      <c r="AL433" s="279"/>
      <c r="AM433" s="279"/>
      <c r="AN433" s="279"/>
      <c r="AO433" s="279"/>
      <c r="AP433" s="279"/>
      <c r="AQ433" s="279"/>
      <c r="AR433" s="279"/>
      <c r="AS433" s="279"/>
      <c r="AT433" s="279"/>
      <c r="AU433" s="279"/>
      <c r="AV433" s="279"/>
      <c r="AW433" s="279"/>
      <c r="AX433" s="279"/>
      <c r="AY433" s="279"/>
      <c r="AZ433" s="279"/>
      <c r="BA433" s="279"/>
      <c r="BB433" s="279"/>
      <c r="BC433" s="279"/>
    </row>
    <row r="434" spans="1:55" s="44" customFormat="1" ht="16.5" customHeight="1">
      <c r="A434" s="277"/>
      <c r="B434" s="625" t="s">
        <v>711</v>
      </c>
      <c r="C434" s="625"/>
      <c r="D434" s="625"/>
      <c r="E434" s="625"/>
      <c r="F434" s="625"/>
      <c r="G434" s="625"/>
      <c r="H434" s="625"/>
      <c r="I434" s="625"/>
      <c r="J434" s="324">
        <v>1817</v>
      </c>
      <c r="K434" s="657"/>
      <c r="L434" s="657"/>
      <c r="M434" s="657"/>
      <c r="N434" s="657"/>
      <c r="O434" s="657"/>
      <c r="P434" s="348" t="s">
        <v>9</v>
      </c>
      <c r="Q434" s="279"/>
      <c r="R434" s="279"/>
      <c r="S434" s="279"/>
      <c r="T434" s="279"/>
      <c r="U434" s="279"/>
      <c r="V434" s="279"/>
      <c r="W434" s="279"/>
      <c r="X434" s="279"/>
      <c r="Y434" s="279"/>
      <c r="Z434" s="279"/>
      <c r="AA434" s="279"/>
      <c r="AB434" s="279"/>
      <c r="AC434" s="279"/>
      <c r="AD434" s="279"/>
      <c r="AE434" s="279"/>
      <c r="AF434" s="279"/>
      <c r="AG434" s="279"/>
      <c r="AH434" s="279"/>
      <c r="AI434" s="279"/>
      <c r="AJ434" s="279"/>
      <c r="AK434" s="279"/>
      <c r="AL434" s="279"/>
      <c r="AM434" s="279"/>
      <c r="AN434" s="279"/>
      <c r="AO434" s="279"/>
      <c r="AP434" s="279"/>
      <c r="AQ434" s="279"/>
      <c r="AR434" s="279"/>
      <c r="AS434" s="279"/>
      <c r="AT434" s="279"/>
      <c r="AU434" s="279"/>
      <c r="AV434" s="279"/>
      <c r="AW434" s="279"/>
      <c r="AX434" s="279"/>
      <c r="AY434" s="279"/>
      <c r="AZ434" s="279"/>
      <c r="BA434" s="279"/>
      <c r="BB434" s="279"/>
      <c r="BC434" s="279"/>
    </row>
    <row r="435" spans="1:55" s="44" customFormat="1" ht="16.5" customHeight="1">
      <c r="A435" s="277"/>
      <c r="B435" s="625" t="s">
        <v>482</v>
      </c>
      <c r="C435" s="625"/>
      <c r="D435" s="625"/>
      <c r="E435" s="625"/>
      <c r="F435" s="625"/>
      <c r="G435" s="625"/>
      <c r="H435" s="625"/>
      <c r="I435" s="625"/>
      <c r="J435" s="324">
        <v>1401</v>
      </c>
      <c r="K435" s="657"/>
      <c r="L435" s="657"/>
      <c r="M435" s="657"/>
      <c r="N435" s="657"/>
      <c r="O435" s="657"/>
      <c r="P435" s="348" t="s">
        <v>9</v>
      </c>
      <c r="Q435" s="279"/>
      <c r="R435" s="279"/>
      <c r="S435" s="279"/>
      <c r="T435" s="279"/>
      <c r="U435" s="279"/>
      <c r="V435" s="279"/>
      <c r="W435" s="279"/>
      <c r="X435" s="279"/>
      <c r="Y435" s="279"/>
      <c r="Z435" s="279"/>
      <c r="AA435" s="279"/>
      <c r="AB435" s="279"/>
      <c r="AC435" s="279"/>
      <c r="AD435" s="279"/>
      <c r="AE435" s="279"/>
      <c r="AF435" s="279"/>
      <c r="AG435" s="279"/>
      <c r="AH435" s="279"/>
      <c r="AI435" s="279"/>
      <c r="AJ435" s="279"/>
      <c r="AK435" s="279"/>
      <c r="AL435" s="279"/>
      <c r="AM435" s="279"/>
      <c r="AN435" s="279"/>
      <c r="AO435" s="279"/>
      <c r="AP435" s="279"/>
      <c r="AQ435" s="279"/>
      <c r="AR435" s="279"/>
      <c r="AS435" s="279"/>
      <c r="AT435" s="279"/>
      <c r="AU435" s="279"/>
      <c r="AV435" s="279"/>
      <c r="AW435" s="279"/>
      <c r="AX435" s="279"/>
      <c r="AY435" s="279"/>
      <c r="AZ435" s="279"/>
      <c r="BA435" s="279"/>
      <c r="BB435" s="279"/>
      <c r="BC435" s="279"/>
    </row>
    <row r="436" spans="1:55" s="44" customFormat="1" ht="16.5" customHeight="1">
      <c r="A436" s="277"/>
      <c r="B436" s="625" t="s">
        <v>712</v>
      </c>
      <c r="C436" s="625"/>
      <c r="D436" s="625"/>
      <c r="E436" s="625"/>
      <c r="F436" s="625"/>
      <c r="G436" s="625"/>
      <c r="H436" s="625"/>
      <c r="I436" s="625"/>
      <c r="J436" s="324">
        <v>1402</v>
      </c>
      <c r="K436" s="657"/>
      <c r="L436" s="657"/>
      <c r="M436" s="657"/>
      <c r="N436" s="657"/>
      <c r="O436" s="657"/>
      <c r="P436" s="348" t="s">
        <v>9</v>
      </c>
      <c r="Q436" s="279"/>
      <c r="R436" s="279"/>
      <c r="S436" s="279"/>
      <c r="T436" s="279"/>
      <c r="U436" s="279"/>
      <c r="V436" s="279"/>
      <c r="W436" s="279"/>
      <c r="X436" s="279"/>
      <c r="Y436" s="279"/>
      <c r="Z436" s="279"/>
      <c r="AA436" s="279"/>
      <c r="AB436" s="279"/>
      <c r="AC436" s="279"/>
      <c r="AD436" s="279"/>
      <c r="AE436" s="279"/>
      <c r="AF436" s="279"/>
      <c r="AG436" s="279"/>
      <c r="AH436" s="279"/>
      <c r="AI436" s="279"/>
      <c r="AJ436" s="279"/>
      <c r="AK436" s="279"/>
      <c r="AL436" s="279"/>
      <c r="AM436" s="279"/>
      <c r="AN436" s="279"/>
      <c r="AO436" s="279"/>
      <c r="AP436" s="279"/>
      <c r="AQ436" s="279"/>
      <c r="AR436" s="279"/>
      <c r="AS436" s="279"/>
      <c r="AT436" s="279"/>
      <c r="AU436" s="279"/>
      <c r="AV436" s="279"/>
      <c r="AW436" s="279"/>
      <c r="AX436" s="279"/>
      <c r="AY436" s="279"/>
      <c r="AZ436" s="279"/>
      <c r="BA436" s="279"/>
      <c r="BB436" s="279"/>
      <c r="BC436" s="279"/>
    </row>
    <row r="437" spans="1:55" s="44" customFormat="1" ht="16.5" customHeight="1">
      <c r="A437" s="277"/>
      <c r="B437" s="625" t="s">
        <v>484</v>
      </c>
      <c r="C437" s="625"/>
      <c r="D437" s="625"/>
      <c r="E437" s="625"/>
      <c r="F437" s="625"/>
      <c r="G437" s="625"/>
      <c r="H437" s="625"/>
      <c r="I437" s="625"/>
      <c r="J437" s="324">
        <v>1403</v>
      </c>
      <c r="K437" s="657"/>
      <c r="L437" s="657"/>
      <c r="M437" s="657"/>
      <c r="N437" s="657"/>
      <c r="O437" s="657"/>
      <c r="P437" s="348" t="s">
        <v>9</v>
      </c>
      <c r="Q437" s="279"/>
      <c r="R437" s="279"/>
      <c r="S437" s="279"/>
      <c r="T437" s="279"/>
      <c r="U437" s="279"/>
      <c r="V437" s="279"/>
      <c r="W437" s="279"/>
      <c r="X437" s="279"/>
      <c r="Y437" s="279"/>
      <c r="Z437" s="279"/>
      <c r="AA437" s="279"/>
      <c r="AB437" s="279"/>
      <c r="AC437" s="279"/>
      <c r="AD437" s="279"/>
      <c r="AE437" s="279"/>
      <c r="AF437" s="279"/>
      <c r="AG437" s="279"/>
      <c r="AH437" s="279"/>
      <c r="AI437" s="279"/>
      <c r="AJ437" s="279"/>
      <c r="AK437" s="279"/>
      <c r="AL437" s="279"/>
      <c r="AM437" s="279"/>
      <c r="AN437" s="279"/>
      <c r="AO437" s="279"/>
      <c r="AP437" s="279"/>
      <c r="AQ437" s="279"/>
      <c r="AR437" s="279"/>
      <c r="AS437" s="279"/>
      <c r="AT437" s="279"/>
      <c r="AU437" s="279"/>
      <c r="AV437" s="279"/>
      <c r="AW437" s="279"/>
      <c r="AX437" s="279"/>
      <c r="AY437" s="279"/>
      <c r="AZ437" s="279"/>
      <c r="BA437" s="279"/>
      <c r="BB437" s="279"/>
      <c r="BC437" s="279"/>
    </row>
    <row r="438" spans="1:55" s="44" customFormat="1" ht="16.5" customHeight="1">
      <c r="A438" s="277"/>
      <c r="B438" s="625" t="s">
        <v>485</v>
      </c>
      <c r="C438" s="625"/>
      <c r="D438" s="625"/>
      <c r="E438" s="625"/>
      <c r="F438" s="625"/>
      <c r="G438" s="625"/>
      <c r="H438" s="625"/>
      <c r="I438" s="625"/>
      <c r="J438" s="324">
        <v>1587</v>
      </c>
      <c r="K438" s="657"/>
      <c r="L438" s="657"/>
      <c r="M438" s="657"/>
      <c r="N438" s="657"/>
      <c r="O438" s="657"/>
      <c r="P438" s="348" t="s">
        <v>9</v>
      </c>
      <c r="Q438" s="279"/>
      <c r="R438" s="279"/>
      <c r="S438" s="279"/>
      <c r="T438" s="279"/>
      <c r="U438" s="279"/>
      <c r="V438" s="279"/>
      <c r="W438" s="279"/>
      <c r="X438" s="279"/>
      <c r="Y438" s="279"/>
      <c r="Z438" s="279"/>
      <c r="AA438" s="279"/>
      <c r="AB438" s="279"/>
      <c r="AC438" s="279"/>
      <c r="AD438" s="279"/>
      <c r="AE438" s="279"/>
      <c r="AF438" s="279"/>
      <c r="AG438" s="279"/>
      <c r="AH438" s="279"/>
      <c r="AI438" s="279"/>
      <c r="AJ438" s="279"/>
      <c r="AK438" s="279"/>
      <c r="AL438" s="279"/>
      <c r="AM438" s="279"/>
      <c r="AN438" s="279"/>
      <c r="AO438" s="279"/>
      <c r="AP438" s="279"/>
      <c r="AQ438" s="279"/>
      <c r="AR438" s="279"/>
      <c r="AS438" s="279"/>
      <c r="AT438" s="279"/>
      <c r="AU438" s="279"/>
      <c r="AV438" s="279"/>
      <c r="AW438" s="279"/>
      <c r="AX438" s="279"/>
      <c r="AY438" s="279"/>
      <c r="AZ438" s="279"/>
      <c r="BA438" s="279"/>
      <c r="BB438" s="279"/>
      <c r="BC438" s="279"/>
    </row>
    <row r="439" spans="1:55" s="44" customFormat="1" ht="16.5" customHeight="1">
      <c r="A439" s="277"/>
      <c r="B439" s="625" t="s">
        <v>277</v>
      </c>
      <c r="C439" s="625"/>
      <c r="D439" s="625"/>
      <c r="E439" s="625"/>
      <c r="F439" s="625"/>
      <c r="G439" s="625"/>
      <c r="H439" s="625"/>
      <c r="I439" s="625"/>
      <c r="J439" s="324">
        <v>1588</v>
      </c>
      <c r="K439" s="657"/>
      <c r="L439" s="657"/>
      <c r="M439" s="657"/>
      <c r="N439" s="657"/>
      <c r="O439" s="657"/>
      <c r="P439" s="348" t="s">
        <v>9</v>
      </c>
      <c r="Q439" s="279"/>
      <c r="R439" s="279"/>
      <c r="S439" s="279"/>
      <c r="T439" s="279"/>
      <c r="U439" s="279"/>
      <c r="V439" s="279"/>
      <c r="W439" s="279"/>
      <c r="X439" s="279"/>
      <c r="Y439" s="279"/>
      <c r="Z439" s="279"/>
      <c r="AA439" s="279"/>
      <c r="AB439" s="279"/>
      <c r="AC439" s="279"/>
      <c r="AD439" s="279"/>
      <c r="AE439" s="279"/>
      <c r="AF439" s="279"/>
      <c r="AG439" s="279"/>
      <c r="AH439" s="279"/>
      <c r="AI439" s="279"/>
      <c r="AJ439" s="279"/>
      <c r="AK439" s="279"/>
      <c r="AL439" s="279"/>
      <c r="AM439" s="279"/>
      <c r="AN439" s="279"/>
      <c r="AO439" s="279"/>
      <c r="AP439" s="279"/>
      <c r="AQ439" s="279"/>
      <c r="AR439" s="279"/>
      <c r="AS439" s="279"/>
      <c r="AT439" s="279"/>
      <c r="AU439" s="279"/>
      <c r="AV439" s="279"/>
      <c r="AW439" s="279"/>
      <c r="AX439" s="279"/>
      <c r="AY439" s="279"/>
      <c r="AZ439" s="279"/>
      <c r="BA439" s="279"/>
      <c r="BB439" s="279"/>
      <c r="BC439" s="279"/>
    </row>
    <row r="440" spans="1:55" s="44" customFormat="1" ht="16.5" customHeight="1">
      <c r="A440" s="277"/>
      <c r="B440" s="625" t="s">
        <v>486</v>
      </c>
      <c r="C440" s="625"/>
      <c r="D440" s="625"/>
      <c r="E440" s="625"/>
      <c r="F440" s="625"/>
      <c r="G440" s="625"/>
      <c r="H440" s="625"/>
      <c r="I440" s="625"/>
      <c r="J440" s="324">
        <v>1404</v>
      </c>
      <c r="K440" s="657"/>
      <c r="L440" s="657"/>
      <c r="M440" s="657"/>
      <c r="N440" s="657"/>
      <c r="O440" s="657"/>
      <c r="P440" s="348" t="s">
        <v>9</v>
      </c>
      <c r="Q440" s="279"/>
      <c r="R440" s="279"/>
      <c r="S440" s="279"/>
      <c r="T440" s="279"/>
      <c r="U440" s="279"/>
      <c r="V440" s="279"/>
      <c r="W440" s="279"/>
      <c r="X440" s="279"/>
      <c r="Y440" s="279"/>
      <c r="Z440" s="279"/>
      <c r="AA440" s="279"/>
      <c r="AB440" s="279"/>
      <c r="AC440" s="279"/>
      <c r="AD440" s="279"/>
      <c r="AE440" s="279"/>
      <c r="AF440" s="279"/>
      <c r="AG440" s="279"/>
      <c r="AH440" s="279"/>
      <c r="AI440" s="279"/>
      <c r="AJ440" s="279"/>
      <c r="AK440" s="279"/>
      <c r="AL440" s="279"/>
      <c r="AM440" s="279"/>
      <c r="AN440" s="279"/>
      <c r="AO440" s="279"/>
      <c r="AP440" s="279"/>
      <c r="AQ440" s="279"/>
      <c r="AR440" s="279"/>
      <c r="AS440" s="279"/>
      <c r="AT440" s="279"/>
      <c r="AU440" s="279"/>
      <c r="AV440" s="279"/>
      <c r="AW440" s="279"/>
      <c r="AX440" s="279"/>
      <c r="AY440" s="279"/>
      <c r="AZ440" s="279"/>
      <c r="BA440" s="279"/>
      <c r="BB440" s="279"/>
      <c r="BC440" s="279"/>
    </row>
    <row r="441" spans="1:55" s="44" customFormat="1" ht="16.5" customHeight="1">
      <c r="A441" s="277"/>
      <c r="B441" s="625" t="s">
        <v>487</v>
      </c>
      <c r="C441" s="625"/>
      <c r="D441" s="625"/>
      <c r="E441" s="625"/>
      <c r="F441" s="625"/>
      <c r="G441" s="625"/>
      <c r="H441" s="625"/>
      <c r="I441" s="625"/>
      <c r="J441" s="324">
        <v>1405</v>
      </c>
      <c r="K441" s="657"/>
      <c r="L441" s="657"/>
      <c r="M441" s="657"/>
      <c r="N441" s="657"/>
      <c r="O441" s="657"/>
      <c r="P441" s="348" t="s">
        <v>9</v>
      </c>
      <c r="Q441" s="279"/>
      <c r="R441" s="279"/>
      <c r="S441" s="279"/>
      <c r="T441" s="279"/>
      <c r="U441" s="279"/>
      <c r="V441" s="279"/>
      <c r="W441" s="279"/>
      <c r="X441" s="279"/>
      <c r="Y441" s="279"/>
      <c r="Z441" s="279"/>
      <c r="AA441" s="279"/>
      <c r="AB441" s="279"/>
      <c r="AC441" s="279"/>
      <c r="AD441" s="279"/>
      <c r="AE441" s="279"/>
      <c r="AF441" s="279"/>
      <c r="AG441" s="279"/>
      <c r="AH441" s="279"/>
      <c r="AI441" s="279"/>
      <c r="AJ441" s="279"/>
      <c r="AK441" s="279"/>
      <c r="AL441" s="279"/>
      <c r="AM441" s="279"/>
      <c r="AN441" s="279"/>
      <c r="AO441" s="279"/>
      <c r="AP441" s="279"/>
      <c r="AQ441" s="279"/>
      <c r="AR441" s="279"/>
      <c r="AS441" s="279"/>
      <c r="AT441" s="279"/>
      <c r="AU441" s="279"/>
      <c r="AV441" s="279"/>
      <c r="AW441" s="279"/>
      <c r="AX441" s="279"/>
      <c r="AY441" s="279"/>
      <c r="AZ441" s="279"/>
      <c r="BA441" s="279"/>
      <c r="BB441" s="279"/>
      <c r="BC441" s="279"/>
    </row>
    <row r="442" spans="1:55" s="44" customFormat="1" ht="16.5" customHeight="1">
      <c r="A442" s="277"/>
      <c r="B442" s="672" t="s">
        <v>488</v>
      </c>
      <c r="C442" s="672"/>
      <c r="D442" s="672"/>
      <c r="E442" s="672"/>
      <c r="F442" s="672"/>
      <c r="G442" s="672"/>
      <c r="H442" s="672"/>
      <c r="I442" s="672"/>
      <c r="J442" s="424">
        <v>1410</v>
      </c>
      <c r="K442" s="597"/>
      <c r="L442" s="597"/>
      <c r="M442" s="597"/>
      <c r="N442" s="597"/>
      <c r="O442" s="597"/>
      <c r="P442" s="426" t="s">
        <v>27</v>
      </c>
      <c r="Q442" s="279"/>
      <c r="R442" s="279"/>
      <c r="S442" s="279"/>
      <c r="T442" s="279"/>
      <c r="U442" s="279"/>
      <c r="V442" s="279"/>
      <c r="W442" s="279"/>
      <c r="X442" s="279"/>
      <c r="Y442" s="279"/>
      <c r="Z442" s="279"/>
      <c r="AA442" s="279"/>
      <c r="AB442" s="279"/>
      <c r="AC442" s="279"/>
      <c r="AD442" s="279"/>
      <c r="AE442" s="279"/>
      <c r="AF442" s="279"/>
      <c r="AG442" s="279"/>
      <c r="AH442" s="279"/>
      <c r="AI442" s="279"/>
      <c r="AJ442" s="279"/>
      <c r="AK442" s="279"/>
      <c r="AL442" s="279"/>
      <c r="AM442" s="279"/>
      <c r="AN442" s="279"/>
      <c r="AO442" s="279"/>
      <c r="AP442" s="279"/>
      <c r="AQ442" s="279"/>
      <c r="AR442" s="279"/>
      <c r="AS442" s="279"/>
      <c r="AT442" s="279"/>
      <c r="AU442" s="279"/>
      <c r="AV442" s="279"/>
      <c r="AW442" s="279"/>
      <c r="AX442" s="279"/>
      <c r="AY442" s="279"/>
      <c r="AZ442" s="279"/>
      <c r="BA442" s="279"/>
      <c r="BB442" s="279"/>
      <c r="BC442" s="279"/>
    </row>
    <row r="443" spans="1:55" s="44" customFormat="1" ht="16.5" customHeight="1">
      <c r="A443" s="277"/>
      <c r="B443" s="625" t="s">
        <v>489</v>
      </c>
      <c r="C443" s="625"/>
      <c r="D443" s="625"/>
      <c r="E443" s="625"/>
      <c r="F443" s="625"/>
      <c r="G443" s="625"/>
      <c r="H443" s="625"/>
      <c r="I443" s="625"/>
      <c r="J443" s="324">
        <v>1406</v>
      </c>
      <c r="K443" s="657"/>
      <c r="L443" s="657"/>
      <c r="M443" s="657"/>
      <c r="N443" s="657"/>
      <c r="O443" s="657"/>
      <c r="P443" s="348" t="s">
        <v>26</v>
      </c>
      <c r="Q443" s="279"/>
      <c r="R443" s="279"/>
      <c r="S443" s="279"/>
      <c r="T443" s="279"/>
      <c r="U443" s="279"/>
      <c r="V443" s="279"/>
      <c r="W443" s="279"/>
      <c r="X443" s="279"/>
      <c r="Y443" s="279"/>
      <c r="Z443" s="279"/>
      <c r="AA443" s="279"/>
      <c r="AB443" s="279"/>
      <c r="AC443" s="279"/>
      <c r="AD443" s="279"/>
      <c r="AE443" s="279"/>
      <c r="AF443" s="279"/>
      <c r="AG443" s="279"/>
      <c r="AH443" s="279"/>
      <c r="AI443" s="279"/>
      <c r="AJ443" s="279"/>
      <c r="AK443" s="279"/>
      <c r="AL443" s="279"/>
      <c r="AM443" s="279"/>
      <c r="AN443" s="279"/>
      <c r="AO443" s="279"/>
      <c r="AP443" s="279"/>
      <c r="AQ443" s="279"/>
      <c r="AR443" s="279"/>
      <c r="AS443" s="279"/>
      <c r="AT443" s="279"/>
      <c r="AU443" s="279"/>
      <c r="AV443" s="279"/>
      <c r="AW443" s="279"/>
      <c r="AX443" s="279"/>
      <c r="AY443" s="279"/>
      <c r="AZ443" s="279"/>
      <c r="BA443" s="279"/>
      <c r="BB443" s="279"/>
      <c r="BC443" s="279"/>
    </row>
    <row r="444" spans="1:55" s="44" customFormat="1" ht="16.5" customHeight="1">
      <c r="A444" s="277"/>
      <c r="B444" s="625" t="s">
        <v>491</v>
      </c>
      <c r="C444" s="625"/>
      <c r="D444" s="625"/>
      <c r="E444" s="625"/>
      <c r="F444" s="625"/>
      <c r="G444" s="625"/>
      <c r="H444" s="625"/>
      <c r="I444" s="625"/>
      <c r="J444" s="324">
        <v>1407</v>
      </c>
      <c r="K444" s="657"/>
      <c r="L444" s="657"/>
      <c r="M444" s="657"/>
      <c r="N444" s="657"/>
      <c r="O444" s="657"/>
      <c r="P444" s="348" t="s">
        <v>26</v>
      </c>
      <c r="Q444" s="279"/>
      <c r="R444" s="279"/>
      <c r="S444" s="279"/>
      <c r="T444" s="279"/>
      <c r="U444" s="279"/>
      <c r="V444" s="279"/>
      <c r="W444" s="279"/>
      <c r="X444" s="279"/>
      <c r="Y444" s="279"/>
      <c r="Z444" s="279"/>
      <c r="AA444" s="279"/>
      <c r="AB444" s="279"/>
      <c r="AC444" s="279"/>
      <c r="AD444" s="279"/>
      <c r="AE444" s="279"/>
      <c r="AF444" s="279"/>
      <c r="AG444" s="279"/>
      <c r="AH444" s="279"/>
      <c r="AI444" s="279"/>
      <c r="AJ444" s="279"/>
      <c r="AK444" s="279"/>
      <c r="AL444" s="279"/>
      <c r="AM444" s="279"/>
      <c r="AN444" s="279"/>
      <c r="AO444" s="279"/>
      <c r="AP444" s="279"/>
      <c r="AQ444" s="279"/>
      <c r="AR444" s="279"/>
      <c r="AS444" s="279"/>
      <c r="AT444" s="279"/>
      <c r="AU444" s="279"/>
      <c r="AV444" s="279"/>
      <c r="AW444" s="279"/>
      <c r="AX444" s="279"/>
      <c r="AY444" s="279"/>
      <c r="AZ444" s="279"/>
      <c r="BA444" s="279"/>
      <c r="BB444" s="279"/>
      <c r="BC444" s="279"/>
    </row>
    <row r="445" spans="1:55" s="44" customFormat="1" ht="16.5" customHeight="1">
      <c r="A445" s="277"/>
      <c r="B445" s="625" t="s">
        <v>492</v>
      </c>
      <c r="C445" s="625"/>
      <c r="D445" s="625"/>
      <c r="E445" s="625"/>
      <c r="F445" s="625"/>
      <c r="G445" s="625"/>
      <c r="H445" s="625"/>
      <c r="I445" s="625"/>
      <c r="J445" s="324">
        <v>1408</v>
      </c>
      <c r="K445" s="657"/>
      <c r="L445" s="657"/>
      <c r="M445" s="657"/>
      <c r="N445" s="657"/>
      <c r="O445" s="657"/>
      <c r="P445" s="348" t="s">
        <v>26</v>
      </c>
      <c r="Q445" s="279"/>
      <c r="R445" s="279"/>
      <c r="S445" s="279"/>
      <c r="T445" s="279"/>
      <c r="U445" s="279"/>
      <c r="V445" s="279"/>
      <c r="W445" s="279"/>
      <c r="X445" s="279"/>
      <c r="Y445" s="279"/>
      <c r="Z445" s="279"/>
      <c r="AA445" s="279"/>
      <c r="AB445" s="279"/>
      <c r="AC445" s="279"/>
      <c r="AD445" s="279"/>
      <c r="AE445" s="279"/>
      <c r="AF445" s="279"/>
      <c r="AG445" s="279"/>
      <c r="AH445" s="279"/>
      <c r="AI445" s="279"/>
      <c r="AJ445" s="279"/>
      <c r="AK445" s="279"/>
      <c r="AL445" s="279"/>
      <c r="AM445" s="279"/>
      <c r="AN445" s="279"/>
      <c r="AO445" s="279"/>
      <c r="AP445" s="279"/>
      <c r="AQ445" s="279"/>
      <c r="AR445" s="279"/>
      <c r="AS445" s="279"/>
      <c r="AT445" s="279"/>
      <c r="AU445" s="279"/>
      <c r="AV445" s="279"/>
      <c r="AW445" s="279"/>
      <c r="AX445" s="279"/>
      <c r="AY445" s="279"/>
      <c r="AZ445" s="279"/>
      <c r="BA445" s="279"/>
      <c r="BB445" s="279"/>
      <c r="BC445" s="279"/>
    </row>
    <row r="446" spans="1:55" s="44" customFormat="1" ht="16.5" customHeight="1">
      <c r="A446" s="277"/>
      <c r="B446" s="625" t="s">
        <v>493</v>
      </c>
      <c r="C446" s="625"/>
      <c r="D446" s="625"/>
      <c r="E446" s="625"/>
      <c r="F446" s="625"/>
      <c r="G446" s="625"/>
      <c r="H446" s="625"/>
      <c r="I446" s="625"/>
      <c r="J446" s="324">
        <v>1409</v>
      </c>
      <c r="K446" s="657"/>
      <c r="L446" s="657"/>
      <c r="M446" s="657"/>
      <c r="N446" s="657"/>
      <c r="O446" s="657"/>
      <c r="P446" s="348" t="s">
        <v>26</v>
      </c>
      <c r="Q446" s="279"/>
      <c r="R446" s="279"/>
      <c r="S446" s="279"/>
      <c r="T446" s="279"/>
      <c r="U446" s="279"/>
      <c r="V446" s="279"/>
      <c r="W446" s="279"/>
      <c r="X446" s="279"/>
      <c r="Y446" s="279"/>
      <c r="Z446" s="279"/>
      <c r="AA446" s="279"/>
      <c r="AB446" s="279"/>
      <c r="AC446" s="279"/>
      <c r="AD446" s="279"/>
      <c r="AE446" s="279"/>
      <c r="AF446" s="279"/>
      <c r="AG446" s="279"/>
      <c r="AH446" s="279"/>
      <c r="AI446" s="279"/>
      <c r="AJ446" s="279"/>
      <c r="AK446" s="279"/>
      <c r="AL446" s="279"/>
      <c r="AM446" s="279"/>
      <c r="AN446" s="279"/>
      <c r="AO446" s="279"/>
      <c r="AP446" s="279"/>
      <c r="AQ446" s="279"/>
      <c r="AR446" s="279"/>
      <c r="AS446" s="279"/>
      <c r="AT446" s="279"/>
      <c r="AU446" s="279"/>
      <c r="AV446" s="279"/>
      <c r="AW446" s="279"/>
      <c r="AX446" s="279"/>
      <c r="AY446" s="279"/>
      <c r="AZ446" s="279"/>
      <c r="BA446" s="279"/>
      <c r="BB446" s="279"/>
      <c r="BC446" s="279"/>
    </row>
    <row r="447" spans="1:55" s="44" customFormat="1" ht="16.5" customHeight="1">
      <c r="A447" s="277"/>
      <c r="B447" s="625" t="s">
        <v>713</v>
      </c>
      <c r="C447" s="625"/>
      <c r="D447" s="625"/>
      <c r="E447" s="625"/>
      <c r="F447" s="625"/>
      <c r="G447" s="625"/>
      <c r="H447" s="625"/>
      <c r="I447" s="625"/>
      <c r="J447" s="324">
        <v>1818</v>
      </c>
      <c r="K447" s="657"/>
      <c r="L447" s="657"/>
      <c r="M447" s="657"/>
      <c r="N447" s="657"/>
      <c r="O447" s="657"/>
      <c r="P447" s="348" t="s">
        <v>26</v>
      </c>
      <c r="Q447" s="279"/>
      <c r="R447" s="279"/>
      <c r="S447" s="279"/>
      <c r="T447" s="279"/>
      <c r="U447" s="279"/>
      <c r="V447" s="279"/>
      <c r="W447" s="279"/>
      <c r="X447" s="279"/>
      <c r="Y447" s="279"/>
      <c r="Z447" s="279"/>
      <c r="AA447" s="279"/>
      <c r="AB447" s="279"/>
      <c r="AC447" s="279"/>
      <c r="AD447" s="279"/>
      <c r="AE447" s="279"/>
      <c r="AF447" s="279"/>
      <c r="AG447" s="279"/>
      <c r="AH447" s="279"/>
      <c r="AI447" s="279"/>
      <c r="AJ447" s="279"/>
      <c r="AK447" s="279"/>
      <c r="AL447" s="279"/>
      <c r="AM447" s="279"/>
      <c r="AN447" s="279"/>
      <c r="AO447" s="279"/>
      <c r="AP447" s="279"/>
      <c r="AQ447" s="279"/>
      <c r="AR447" s="279"/>
      <c r="AS447" s="279"/>
      <c r="AT447" s="279"/>
      <c r="AU447" s="279"/>
      <c r="AV447" s="279"/>
      <c r="AW447" s="279"/>
      <c r="AX447" s="279"/>
      <c r="AY447" s="279"/>
      <c r="AZ447" s="279"/>
      <c r="BA447" s="279"/>
      <c r="BB447" s="279"/>
      <c r="BC447" s="279"/>
    </row>
    <row r="448" spans="1:55" s="44" customFormat="1" ht="16.5" customHeight="1">
      <c r="A448" s="277"/>
      <c r="B448" s="625" t="s">
        <v>494</v>
      </c>
      <c r="C448" s="625"/>
      <c r="D448" s="625"/>
      <c r="E448" s="625"/>
      <c r="F448" s="625"/>
      <c r="G448" s="625"/>
      <c r="H448" s="625"/>
      <c r="I448" s="625"/>
      <c r="J448" s="324">
        <v>1429</v>
      </c>
      <c r="K448" s="657"/>
      <c r="L448" s="657"/>
      <c r="M448" s="657"/>
      <c r="N448" s="657"/>
      <c r="O448" s="657"/>
      <c r="P448" s="348" t="s">
        <v>26</v>
      </c>
      <c r="Q448" s="279"/>
      <c r="R448" s="279"/>
      <c r="S448" s="279"/>
      <c r="T448" s="279"/>
      <c r="U448" s="279"/>
      <c r="V448" s="279"/>
      <c r="W448" s="279"/>
      <c r="X448" s="279"/>
      <c r="Y448" s="279"/>
      <c r="Z448" s="279"/>
      <c r="AA448" s="279"/>
      <c r="AB448" s="279"/>
      <c r="AC448" s="279"/>
      <c r="AD448" s="279"/>
      <c r="AE448" s="279"/>
      <c r="AF448" s="279"/>
      <c r="AG448" s="279"/>
      <c r="AH448" s="279"/>
      <c r="AI448" s="279"/>
      <c r="AJ448" s="279"/>
      <c r="AK448" s="279"/>
      <c r="AL448" s="279"/>
      <c r="AM448" s="279"/>
      <c r="AN448" s="279"/>
      <c r="AO448" s="279"/>
      <c r="AP448" s="279"/>
      <c r="AQ448" s="279"/>
      <c r="AR448" s="279"/>
      <c r="AS448" s="279"/>
      <c r="AT448" s="279"/>
      <c r="AU448" s="279"/>
      <c r="AV448" s="279"/>
      <c r="AW448" s="279"/>
      <c r="AX448" s="279"/>
      <c r="AY448" s="279"/>
      <c r="AZ448" s="279"/>
      <c r="BA448" s="279"/>
      <c r="BB448" s="279"/>
      <c r="BC448" s="279"/>
    </row>
    <row r="449" spans="1:55" s="44" customFormat="1" ht="16.5" customHeight="1">
      <c r="A449" s="277"/>
      <c r="B449" s="625" t="s">
        <v>495</v>
      </c>
      <c r="C449" s="625"/>
      <c r="D449" s="625"/>
      <c r="E449" s="625"/>
      <c r="F449" s="625"/>
      <c r="G449" s="625"/>
      <c r="H449" s="625"/>
      <c r="I449" s="625"/>
      <c r="J449" s="324">
        <v>1411</v>
      </c>
      <c r="K449" s="657"/>
      <c r="L449" s="657"/>
      <c r="M449" s="657"/>
      <c r="N449" s="657"/>
      <c r="O449" s="657"/>
      <c r="P449" s="348" t="s">
        <v>26</v>
      </c>
      <c r="Q449" s="279"/>
      <c r="R449" s="279"/>
      <c r="S449" s="279"/>
      <c r="T449" s="279"/>
      <c r="U449" s="279"/>
      <c r="V449" s="279"/>
      <c r="W449" s="279"/>
      <c r="X449" s="279"/>
      <c r="Y449" s="279"/>
      <c r="Z449" s="279"/>
      <c r="AA449" s="279"/>
      <c r="AB449" s="279"/>
      <c r="AC449" s="279"/>
      <c r="AD449" s="279"/>
      <c r="AE449" s="279"/>
      <c r="AF449" s="279"/>
      <c r="AG449" s="279"/>
      <c r="AH449" s="279"/>
      <c r="AI449" s="279"/>
      <c r="AJ449" s="279"/>
      <c r="AK449" s="279"/>
      <c r="AL449" s="279"/>
      <c r="AM449" s="279"/>
      <c r="AN449" s="279"/>
      <c r="AO449" s="279"/>
      <c r="AP449" s="279"/>
      <c r="AQ449" s="279"/>
      <c r="AR449" s="279"/>
      <c r="AS449" s="279"/>
      <c r="AT449" s="279"/>
      <c r="AU449" s="279"/>
      <c r="AV449" s="279"/>
      <c r="AW449" s="279"/>
      <c r="AX449" s="279"/>
      <c r="AY449" s="279"/>
      <c r="AZ449" s="279"/>
      <c r="BA449" s="279"/>
      <c r="BB449" s="279"/>
      <c r="BC449" s="279"/>
    </row>
    <row r="450" spans="1:55" s="44" customFormat="1" ht="16.5" customHeight="1">
      <c r="A450" s="277"/>
      <c r="B450" s="625" t="s">
        <v>496</v>
      </c>
      <c r="C450" s="625"/>
      <c r="D450" s="625"/>
      <c r="E450" s="625"/>
      <c r="F450" s="625"/>
      <c r="G450" s="625"/>
      <c r="H450" s="625"/>
      <c r="I450" s="625"/>
      <c r="J450" s="324">
        <v>1412</v>
      </c>
      <c r="K450" s="657"/>
      <c r="L450" s="657"/>
      <c r="M450" s="657"/>
      <c r="N450" s="657"/>
      <c r="O450" s="657"/>
      <c r="P450" s="348" t="s">
        <v>26</v>
      </c>
      <c r="Q450" s="279"/>
      <c r="R450" s="279"/>
      <c r="S450" s="279"/>
      <c r="T450" s="279"/>
      <c r="U450" s="279"/>
      <c r="V450" s="279"/>
      <c r="W450" s="279"/>
      <c r="X450" s="279"/>
      <c r="Y450" s="279"/>
      <c r="Z450" s="279"/>
      <c r="AA450" s="279"/>
      <c r="AB450" s="279"/>
      <c r="AC450" s="279"/>
      <c r="AD450" s="279"/>
      <c r="AE450" s="279"/>
      <c r="AF450" s="279"/>
      <c r="AG450" s="279"/>
      <c r="AH450" s="279"/>
      <c r="AI450" s="279"/>
      <c r="AJ450" s="279"/>
      <c r="AK450" s="279"/>
      <c r="AL450" s="279"/>
      <c r="AM450" s="279"/>
      <c r="AN450" s="279"/>
      <c r="AO450" s="279"/>
      <c r="AP450" s="279"/>
      <c r="AQ450" s="279"/>
      <c r="AR450" s="279"/>
      <c r="AS450" s="279"/>
      <c r="AT450" s="279"/>
      <c r="AU450" s="279"/>
      <c r="AV450" s="279"/>
      <c r="AW450" s="279"/>
      <c r="AX450" s="279"/>
      <c r="AY450" s="279"/>
      <c r="AZ450" s="279"/>
      <c r="BA450" s="279"/>
      <c r="BB450" s="279"/>
      <c r="BC450" s="279"/>
    </row>
    <row r="451" spans="1:55" s="44" customFormat="1" ht="16.5" customHeight="1">
      <c r="A451" s="277"/>
      <c r="B451" s="625" t="s">
        <v>497</v>
      </c>
      <c r="C451" s="625"/>
      <c r="D451" s="625"/>
      <c r="E451" s="625"/>
      <c r="F451" s="625"/>
      <c r="G451" s="625"/>
      <c r="H451" s="625"/>
      <c r="I451" s="625"/>
      <c r="J451" s="324">
        <v>1413</v>
      </c>
      <c r="K451" s="657"/>
      <c r="L451" s="657"/>
      <c r="M451" s="657"/>
      <c r="N451" s="657"/>
      <c r="O451" s="657"/>
      <c r="P451" s="348" t="s">
        <v>26</v>
      </c>
      <c r="Q451" s="279"/>
      <c r="R451" s="279"/>
      <c r="S451" s="279"/>
      <c r="T451" s="279"/>
      <c r="U451" s="279"/>
      <c r="V451" s="279"/>
      <c r="W451" s="279"/>
      <c r="X451" s="279"/>
      <c r="Y451" s="279"/>
      <c r="Z451" s="279"/>
      <c r="AA451" s="279"/>
      <c r="AB451" s="279"/>
      <c r="AC451" s="279"/>
      <c r="AD451" s="279"/>
      <c r="AE451" s="279"/>
      <c r="AF451" s="279"/>
      <c r="AG451" s="279"/>
      <c r="AH451" s="279"/>
      <c r="AI451" s="279"/>
      <c r="AJ451" s="279"/>
      <c r="AK451" s="279"/>
      <c r="AL451" s="279"/>
      <c r="AM451" s="279"/>
      <c r="AN451" s="279"/>
      <c r="AO451" s="279"/>
      <c r="AP451" s="279"/>
      <c r="AQ451" s="279"/>
      <c r="AR451" s="279"/>
      <c r="AS451" s="279"/>
      <c r="AT451" s="279"/>
      <c r="AU451" s="279"/>
      <c r="AV451" s="279"/>
      <c r="AW451" s="279"/>
      <c r="AX451" s="279"/>
      <c r="AY451" s="279"/>
      <c r="AZ451" s="279"/>
      <c r="BA451" s="279"/>
      <c r="BB451" s="279"/>
      <c r="BC451" s="279"/>
    </row>
    <row r="452" spans="1:55" s="44" customFormat="1" ht="16.5" customHeight="1">
      <c r="A452" s="277"/>
      <c r="B452" s="625" t="s">
        <v>499</v>
      </c>
      <c r="C452" s="625"/>
      <c r="D452" s="625"/>
      <c r="E452" s="625"/>
      <c r="F452" s="625"/>
      <c r="G452" s="625"/>
      <c r="H452" s="625"/>
      <c r="I452" s="625"/>
      <c r="J452" s="324">
        <v>1415</v>
      </c>
      <c r="K452" s="657"/>
      <c r="L452" s="657"/>
      <c r="M452" s="657"/>
      <c r="N452" s="657"/>
      <c r="O452" s="657"/>
      <c r="P452" s="348" t="s">
        <v>26</v>
      </c>
      <c r="Q452" s="279"/>
      <c r="R452" s="279"/>
      <c r="S452" s="279"/>
      <c r="T452" s="279"/>
      <c r="U452" s="279"/>
      <c r="V452" s="279"/>
      <c r="W452" s="279"/>
      <c r="X452" s="279"/>
      <c r="Y452" s="279"/>
      <c r="Z452" s="279"/>
      <c r="AA452" s="279"/>
      <c r="AB452" s="279"/>
      <c r="AC452" s="279"/>
      <c r="AD452" s="279"/>
      <c r="AE452" s="279"/>
      <c r="AF452" s="279"/>
      <c r="AG452" s="279"/>
      <c r="AH452" s="279"/>
      <c r="AI452" s="279"/>
      <c r="AJ452" s="279"/>
      <c r="AK452" s="279"/>
      <c r="AL452" s="279"/>
      <c r="AM452" s="279"/>
      <c r="AN452" s="279"/>
      <c r="AO452" s="279"/>
      <c r="AP452" s="279"/>
      <c r="AQ452" s="279"/>
      <c r="AR452" s="279"/>
      <c r="AS452" s="279"/>
      <c r="AT452" s="279"/>
      <c r="AU452" s="279"/>
      <c r="AV452" s="279"/>
      <c r="AW452" s="279"/>
      <c r="AX452" s="279"/>
      <c r="AY452" s="279"/>
      <c r="AZ452" s="279"/>
      <c r="BA452" s="279"/>
      <c r="BB452" s="279"/>
      <c r="BC452" s="279"/>
    </row>
    <row r="453" spans="1:55" s="44" customFormat="1" ht="16.5" customHeight="1">
      <c r="A453" s="277"/>
      <c r="B453" s="625" t="s">
        <v>714</v>
      </c>
      <c r="C453" s="625"/>
      <c r="D453" s="625"/>
      <c r="E453" s="625"/>
      <c r="F453" s="625"/>
      <c r="G453" s="625"/>
      <c r="H453" s="625"/>
      <c r="I453" s="625"/>
      <c r="J453" s="324">
        <v>1416</v>
      </c>
      <c r="K453" s="657"/>
      <c r="L453" s="657"/>
      <c r="M453" s="657"/>
      <c r="N453" s="657"/>
      <c r="O453" s="657"/>
      <c r="P453" s="348" t="s">
        <v>26</v>
      </c>
      <c r="Q453" s="279"/>
      <c r="R453" s="279"/>
      <c r="S453" s="279"/>
      <c r="T453" s="279"/>
      <c r="U453" s="279"/>
      <c r="V453" s="279"/>
      <c r="W453" s="279"/>
      <c r="X453" s="279"/>
      <c r="Y453" s="279"/>
      <c r="Z453" s="279"/>
      <c r="AA453" s="279"/>
      <c r="AB453" s="279"/>
      <c r="AC453" s="279"/>
      <c r="AD453" s="279"/>
      <c r="AE453" s="279"/>
      <c r="AF453" s="279"/>
      <c r="AG453" s="279"/>
      <c r="AH453" s="279"/>
      <c r="AI453" s="279"/>
      <c r="AJ453" s="279"/>
      <c r="AK453" s="279"/>
      <c r="AL453" s="279"/>
      <c r="AM453" s="279"/>
      <c r="AN453" s="279"/>
      <c r="AO453" s="279"/>
      <c r="AP453" s="279"/>
      <c r="AQ453" s="279"/>
      <c r="AR453" s="279"/>
      <c r="AS453" s="279"/>
      <c r="AT453" s="279"/>
      <c r="AU453" s="279"/>
      <c r="AV453" s="279"/>
      <c r="AW453" s="279"/>
      <c r="AX453" s="279"/>
      <c r="AY453" s="279"/>
      <c r="AZ453" s="279"/>
      <c r="BA453" s="279"/>
      <c r="BB453" s="279"/>
      <c r="BC453" s="279"/>
    </row>
    <row r="454" spans="1:55" s="44" customFormat="1" ht="16.5" customHeight="1">
      <c r="A454" s="277"/>
      <c r="B454" s="625" t="s">
        <v>501</v>
      </c>
      <c r="C454" s="625"/>
      <c r="D454" s="625"/>
      <c r="E454" s="625"/>
      <c r="F454" s="625"/>
      <c r="G454" s="625"/>
      <c r="H454" s="625"/>
      <c r="I454" s="625"/>
      <c r="J454" s="324">
        <v>1417</v>
      </c>
      <c r="K454" s="657"/>
      <c r="L454" s="657"/>
      <c r="M454" s="657"/>
      <c r="N454" s="657"/>
      <c r="O454" s="657"/>
      <c r="P454" s="348" t="s">
        <v>26</v>
      </c>
      <c r="Q454" s="279"/>
      <c r="R454" s="279"/>
      <c r="S454" s="279"/>
      <c r="T454" s="279"/>
      <c r="U454" s="279"/>
      <c r="V454" s="279"/>
      <c r="W454" s="279"/>
      <c r="X454" s="279"/>
      <c r="Y454" s="279"/>
      <c r="Z454" s="279"/>
      <c r="AA454" s="279"/>
      <c r="AB454" s="279"/>
      <c r="AC454" s="279"/>
      <c r="AD454" s="279"/>
      <c r="AE454" s="279"/>
      <c r="AF454" s="279"/>
      <c r="AG454" s="279"/>
      <c r="AH454" s="279"/>
      <c r="AI454" s="279"/>
      <c r="AJ454" s="279"/>
      <c r="AK454" s="279"/>
      <c r="AL454" s="279"/>
      <c r="AM454" s="279"/>
      <c r="AN454" s="279"/>
      <c r="AO454" s="279"/>
      <c r="AP454" s="279"/>
      <c r="AQ454" s="279"/>
      <c r="AR454" s="279"/>
      <c r="AS454" s="279"/>
      <c r="AT454" s="279"/>
      <c r="AU454" s="279"/>
      <c r="AV454" s="279"/>
      <c r="AW454" s="279"/>
      <c r="AX454" s="279"/>
      <c r="AY454" s="279"/>
      <c r="AZ454" s="279"/>
      <c r="BA454" s="279"/>
      <c r="BB454" s="279"/>
      <c r="BC454" s="279"/>
    </row>
    <row r="455" spans="1:55" s="44" customFormat="1" ht="16.5" customHeight="1">
      <c r="A455" s="277"/>
      <c r="B455" s="625" t="s">
        <v>502</v>
      </c>
      <c r="C455" s="625"/>
      <c r="D455" s="625"/>
      <c r="E455" s="625"/>
      <c r="F455" s="625"/>
      <c r="G455" s="625"/>
      <c r="H455" s="625"/>
      <c r="I455" s="625"/>
      <c r="J455" s="324">
        <v>1418</v>
      </c>
      <c r="K455" s="657"/>
      <c r="L455" s="657"/>
      <c r="M455" s="657"/>
      <c r="N455" s="657"/>
      <c r="O455" s="657"/>
      <c r="P455" s="348" t="s">
        <v>26</v>
      </c>
      <c r="Q455" s="279"/>
      <c r="R455" s="279"/>
      <c r="S455" s="279"/>
      <c r="T455" s="279"/>
      <c r="U455" s="279"/>
      <c r="V455" s="279"/>
      <c r="W455" s="279"/>
      <c r="X455" s="279"/>
      <c r="Y455" s="279"/>
      <c r="Z455" s="279"/>
      <c r="AA455" s="279"/>
      <c r="AB455" s="279"/>
      <c r="AC455" s="279"/>
      <c r="AD455" s="279"/>
      <c r="AE455" s="279"/>
      <c r="AF455" s="279"/>
      <c r="AG455" s="279"/>
      <c r="AH455" s="279"/>
      <c r="AI455" s="279"/>
      <c r="AJ455" s="279"/>
      <c r="AK455" s="279"/>
      <c r="AL455" s="279"/>
      <c r="AM455" s="279"/>
      <c r="AN455" s="279"/>
      <c r="AO455" s="279"/>
      <c r="AP455" s="279"/>
      <c r="AQ455" s="279"/>
      <c r="AR455" s="279"/>
      <c r="AS455" s="279"/>
      <c r="AT455" s="279"/>
      <c r="AU455" s="279"/>
      <c r="AV455" s="279"/>
      <c r="AW455" s="279"/>
      <c r="AX455" s="279"/>
      <c r="AY455" s="279"/>
      <c r="AZ455" s="279"/>
      <c r="BA455" s="279"/>
      <c r="BB455" s="279"/>
      <c r="BC455" s="279"/>
    </row>
    <row r="456" spans="1:55" s="44" customFormat="1" ht="16.5" customHeight="1">
      <c r="A456" s="277"/>
      <c r="B456" s="625" t="s">
        <v>503</v>
      </c>
      <c r="C456" s="625"/>
      <c r="D456" s="625"/>
      <c r="E456" s="625"/>
      <c r="F456" s="625"/>
      <c r="G456" s="625"/>
      <c r="H456" s="625"/>
      <c r="I456" s="625"/>
      <c r="J456" s="324">
        <v>1419</v>
      </c>
      <c r="K456" s="657"/>
      <c r="L456" s="657"/>
      <c r="M456" s="657"/>
      <c r="N456" s="657"/>
      <c r="O456" s="657"/>
      <c r="P456" s="348" t="s">
        <v>26</v>
      </c>
      <c r="Q456" s="279"/>
      <c r="R456" s="279"/>
      <c r="S456" s="279"/>
      <c r="T456" s="279"/>
      <c r="U456" s="279"/>
      <c r="V456" s="279"/>
      <c r="W456" s="279"/>
      <c r="X456" s="279"/>
      <c r="Y456" s="279"/>
      <c r="Z456" s="279"/>
      <c r="AA456" s="279"/>
      <c r="AB456" s="279"/>
      <c r="AC456" s="279"/>
      <c r="AD456" s="279"/>
      <c r="AE456" s="279"/>
      <c r="AF456" s="279"/>
      <c r="AG456" s="279"/>
      <c r="AH456" s="279"/>
      <c r="AI456" s="279"/>
      <c r="AJ456" s="279"/>
      <c r="AK456" s="279"/>
      <c r="AL456" s="279"/>
      <c r="AM456" s="279"/>
      <c r="AN456" s="279"/>
      <c r="AO456" s="279"/>
      <c r="AP456" s="279"/>
      <c r="AQ456" s="279"/>
      <c r="AR456" s="279"/>
      <c r="AS456" s="279"/>
      <c r="AT456" s="279"/>
      <c r="AU456" s="279"/>
      <c r="AV456" s="279"/>
      <c r="AW456" s="279"/>
      <c r="AX456" s="279"/>
      <c r="AY456" s="279"/>
      <c r="AZ456" s="279"/>
      <c r="BA456" s="279"/>
      <c r="BB456" s="279"/>
      <c r="BC456" s="279"/>
    </row>
    <row r="457" spans="1:55" s="44" customFormat="1" ht="16.5" customHeight="1">
      <c r="A457" s="277"/>
      <c r="B457" s="625" t="s">
        <v>504</v>
      </c>
      <c r="C457" s="625"/>
      <c r="D457" s="625"/>
      <c r="E457" s="625"/>
      <c r="F457" s="625"/>
      <c r="G457" s="625"/>
      <c r="H457" s="625"/>
      <c r="I457" s="625"/>
      <c r="J457" s="324">
        <v>1420</v>
      </c>
      <c r="K457" s="657"/>
      <c r="L457" s="657"/>
      <c r="M457" s="657"/>
      <c r="N457" s="657"/>
      <c r="O457" s="657"/>
      <c r="P457" s="348" t="s">
        <v>26</v>
      </c>
      <c r="Q457" s="279"/>
      <c r="R457" s="279"/>
      <c r="S457" s="279"/>
      <c r="T457" s="279"/>
      <c r="U457" s="279"/>
      <c r="V457" s="279"/>
      <c r="W457" s="279"/>
      <c r="X457" s="279"/>
      <c r="Y457" s="279"/>
      <c r="Z457" s="279"/>
      <c r="AA457" s="279"/>
      <c r="AB457" s="279"/>
      <c r="AC457" s="279"/>
      <c r="AD457" s="279"/>
      <c r="AE457" s="279"/>
      <c r="AF457" s="279"/>
      <c r="AG457" s="279"/>
      <c r="AH457" s="279"/>
      <c r="AI457" s="279"/>
      <c r="AJ457" s="279"/>
      <c r="AK457" s="279"/>
      <c r="AL457" s="279"/>
      <c r="AM457" s="279"/>
      <c r="AN457" s="279"/>
      <c r="AO457" s="279"/>
      <c r="AP457" s="279"/>
      <c r="AQ457" s="279"/>
      <c r="AR457" s="279"/>
      <c r="AS457" s="279"/>
      <c r="AT457" s="279"/>
      <c r="AU457" s="279"/>
      <c r="AV457" s="279"/>
      <c r="AW457" s="279"/>
      <c r="AX457" s="279"/>
      <c r="AY457" s="279"/>
      <c r="AZ457" s="279"/>
      <c r="BA457" s="279"/>
      <c r="BB457" s="279"/>
      <c r="BC457" s="279"/>
    </row>
    <row r="458" spans="1:55" s="44" customFormat="1" ht="16.5" customHeight="1">
      <c r="A458" s="277"/>
      <c r="B458" s="625" t="s">
        <v>505</v>
      </c>
      <c r="C458" s="625"/>
      <c r="D458" s="625"/>
      <c r="E458" s="625"/>
      <c r="F458" s="625"/>
      <c r="G458" s="625"/>
      <c r="H458" s="625"/>
      <c r="I458" s="625"/>
      <c r="J458" s="324">
        <v>1421</v>
      </c>
      <c r="K458" s="657"/>
      <c r="L458" s="657"/>
      <c r="M458" s="657"/>
      <c r="N458" s="657"/>
      <c r="O458" s="657"/>
      <c r="P458" s="348" t="s">
        <v>26</v>
      </c>
      <c r="Q458" s="279"/>
      <c r="R458" s="279"/>
      <c r="S458" s="279"/>
      <c r="T458" s="279"/>
      <c r="U458" s="279"/>
      <c r="V458" s="279"/>
      <c r="W458" s="279"/>
      <c r="X458" s="279"/>
      <c r="Y458" s="279"/>
      <c r="Z458" s="279"/>
      <c r="AA458" s="279"/>
      <c r="AB458" s="279"/>
      <c r="AC458" s="279"/>
      <c r="AD458" s="279"/>
      <c r="AE458" s="279"/>
      <c r="AF458" s="279"/>
      <c r="AG458" s="279"/>
      <c r="AH458" s="279"/>
      <c r="AI458" s="279"/>
      <c r="AJ458" s="279"/>
      <c r="AK458" s="279"/>
      <c r="AL458" s="279"/>
      <c r="AM458" s="279"/>
      <c r="AN458" s="279"/>
      <c r="AO458" s="279"/>
      <c r="AP458" s="279"/>
      <c r="AQ458" s="279"/>
      <c r="AR458" s="279"/>
      <c r="AS458" s="279"/>
      <c r="AT458" s="279"/>
      <c r="AU458" s="279"/>
      <c r="AV458" s="279"/>
      <c r="AW458" s="279"/>
      <c r="AX458" s="279"/>
      <c r="AY458" s="279"/>
      <c r="AZ458" s="279"/>
      <c r="BA458" s="279"/>
      <c r="BB458" s="279"/>
      <c r="BC458" s="279"/>
    </row>
    <row r="459" spans="1:55" s="44" customFormat="1" ht="16.5" customHeight="1">
      <c r="A459" s="277"/>
      <c r="B459" s="625" t="s">
        <v>506</v>
      </c>
      <c r="C459" s="625"/>
      <c r="D459" s="625"/>
      <c r="E459" s="625"/>
      <c r="F459" s="625"/>
      <c r="G459" s="625"/>
      <c r="H459" s="625"/>
      <c r="I459" s="625"/>
      <c r="J459" s="324">
        <v>1422</v>
      </c>
      <c r="K459" s="657"/>
      <c r="L459" s="657"/>
      <c r="M459" s="657"/>
      <c r="N459" s="657"/>
      <c r="O459" s="657"/>
      <c r="P459" s="348" t="s">
        <v>26</v>
      </c>
      <c r="Q459" s="279"/>
      <c r="R459" s="279"/>
      <c r="S459" s="279"/>
      <c r="T459" s="279"/>
      <c r="U459" s="279"/>
      <c r="V459" s="279"/>
      <c r="W459" s="279"/>
      <c r="X459" s="279"/>
      <c r="Y459" s="279"/>
      <c r="Z459" s="279"/>
      <c r="AA459" s="279"/>
      <c r="AB459" s="279"/>
      <c r="AC459" s="279"/>
      <c r="AD459" s="279"/>
      <c r="AE459" s="279"/>
      <c r="AF459" s="279"/>
      <c r="AG459" s="279"/>
      <c r="AH459" s="279"/>
      <c r="AI459" s="279"/>
      <c r="AJ459" s="279"/>
      <c r="AK459" s="279"/>
      <c r="AL459" s="279"/>
      <c r="AM459" s="279"/>
      <c r="AN459" s="279"/>
      <c r="AO459" s="279"/>
      <c r="AP459" s="279"/>
      <c r="AQ459" s="279"/>
      <c r="AR459" s="279"/>
      <c r="AS459" s="279"/>
      <c r="AT459" s="279"/>
      <c r="AU459" s="279"/>
      <c r="AV459" s="279"/>
      <c r="AW459" s="279"/>
      <c r="AX459" s="279"/>
      <c r="AY459" s="279"/>
      <c r="AZ459" s="279"/>
      <c r="BA459" s="279"/>
      <c r="BB459" s="279"/>
      <c r="BC459" s="279"/>
    </row>
    <row r="460" spans="1:55" s="44" customFormat="1" ht="16.5" customHeight="1">
      <c r="A460" s="277"/>
      <c r="B460" s="625" t="s">
        <v>507</v>
      </c>
      <c r="C460" s="625"/>
      <c r="D460" s="625"/>
      <c r="E460" s="625"/>
      <c r="F460" s="625"/>
      <c r="G460" s="625"/>
      <c r="H460" s="625"/>
      <c r="I460" s="625"/>
      <c r="J460" s="324">
        <v>1423</v>
      </c>
      <c r="K460" s="657"/>
      <c r="L460" s="657"/>
      <c r="M460" s="657"/>
      <c r="N460" s="657"/>
      <c r="O460" s="657"/>
      <c r="P460" s="348" t="s">
        <v>26</v>
      </c>
      <c r="Q460" s="279"/>
      <c r="R460" s="279"/>
      <c r="S460" s="279"/>
      <c r="T460" s="279"/>
      <c r="U460" s="279"/>
      <c r="V460" s="279"/>
      <c r="W460" s="279"/>
      <c r="X460" s="279"/>
      <c r="Y460" s="279"/>
      <c r="Z460" s="279"/>
      <c r="AA460" s="279"/>
      <c r="AB460" s="279"/>
      <c r="AC460" s="279"/>
      <c r="AD460" s="279"/>
      <c r="AE460" s="279"/>
      <c r="AF460" s="279"/>
      <c r="AG460" s="279"/>
      <c r="AH460" s="279"/>
      <c r="AI460" s="279"/>
      <c r="AJ460" s="279"/>
      <c r="AK460" s="279"/>
      <c r="AL460" s="279"/>
      <c r="AM460" s="279"/>
      <c r="AN460" s="279"/>
      <c r="AO460" s="279"/>
      <c r="AP460" s="279"/>
      <c r="AQ460" s="279"/>
      <c r="AR460" s="279"/>
      <c r="AS460" s="279"/>
      <c r="AT460" s="279"/>
      <c r="AU460" s="279"/>
      <c r="AV460" s="279"/>
      <c r="AW460" s="279"/>
      <c r="AX460" s="279"/>
      <c r="AY460" s="279"/>
      <c r="AZ460" s="279"/>
      <c r="BA460" s="279"/>
      <c r="BB460" s="279"/>
      <c r="BC460" s="279"/>
    </row>
    <row r="461" spans="1:55" s="44" customFormat="1" ht="16.5" customHeight="1">
      <c r="A461" s="277"/>
      <c r="B461" s="625" t="s">
        <v>508</v>
      </c>
      <c r="C461" s="625"/>
      <c r="D461" s="625"/>
      <c r="E461" s="625"/>
      <c r="F461" s="625"/>
      <c r="G461" s="625"/>
      <c r="H461" s="625"/>
      <c r="I461" s="625"/>
      <c r="J461" s="324">
        <v>1424</v>
      </c>
      <c r="K461" s="657"/>
      <c r="L461" s="657"/>
      <c r="M461" s="657"/>
      <c r="N461" s="657"/>
      <c r="O461" s="657"/>
      <c r="P461" s="348" t="s">
        <v>26</v>
      </c>
      <c r="Q461" s="279"/>
      <c r="R461" s="279"/>
      <c r="S461" s="279"/>
      <c r="T461" s="279"/>
      <c r="U461" s="279"/>
      <c r="V461" s="279"/>
      <c r="W461" s="279"/>
      <c r="X461" s="279"/>
      <c r="Y461" s="279"/>
      <c r="Z461" s="279"/>
      <c r="AA461" s="279"/>
      <c r="AB461" s="279"/>
      <c r="AC461" s="279"/>
      <c r="AD461" s="279"/>
      <c r="AE461" s="279"/>
      <c r="AF461" s="279"/>
      <c r="AG461" s="279"/>
      <c r="AH461" s="279"/>
      <c r="AI461" s="279"/>
      <c r="AJ461" s="279"/>
      <c r="AK461" s="279"/>
      <c r="AL461" s="279"/>
      <c r="AM461" s="279"/>
      <c r="AN461" s="279"/>
      <c r="AO461" s="279"/>
      <c r="AP461" s="279"/>
      <c r="AQ461" s="279"/>
      <c r="AR461" s="279"/>
      <c r="AS461" s="279"/>
      <c r="AT461" s="279"/>
      <c r="AU461" s="279"/>
      <c r="AV461" s="279"/>
      <c r="AW461" s="279"/>
      <c r="AX461" s="279"/>
      <c r="AY461" s="279"/>
      <c r="AZ461" s="279"/>
      <c r="BA461" s="279"/>
      <c r="BB461" s="279"/>
      <c r="BC461" s="279"/>
    </row>
    <row r="462" spans="1:55" s="44" customFormat="1" ht="16.5" customHeight="1">
      <c r="A462" s="277"/>
      <c r="B462" s="625" t="s">
        <v>509</v>
      </c>
      <c r="C462" s="625"/>
      <c r="D462" s="625"/>
      <c r="E462" s="625"/>
      <c r="F462" s="625"/>
      <c r="G462" s="625"/>
      <c r="H462" s="625"/>
      <c r="I462" s="625"/>
      <c r="J462" s="324">
        <v>1425</v>
      </c>
      <c r="K462" s="657"/>
      <c r="L462" s="657"/>
      <c r="M462" s="657"/>
      <c r="N462" s="657"/>
      <c r="O462" s="657"/>
      <c r="P462" s="348" t="s">
        <v>26</v>
      </c>
      <c r="Q462" s="279"/>
      <c r="R462" s="279"/>
      <c r="S462" s="279"/>
      <c r="T462" s="279"/>
      <c r="U462" s="279"/>
      <c r="V462" s="279"/>
      <c r="W462" s="279"/>
      <c r="X462" s="279"/>
      <c r="Y462" s="279"/>
      <c r="Z462" s="279"/>
      <c r="AA462" s="279"/>
      <c r="AB462" s="279"/>
      <c r="AC462" s="279"/>
      <c r="AD462" s="279"/>
      <c r="AE462" s="279"/>
      <c r="AF462" s="279"/>
      <c r="AG462" s="279"/>
      <c r="AH462" s="279"/>
      <c r="AI462" s="279"/>
      <c r="AJ462" s="279"/>
      <c r="AK462" s="279"/>
      <c r="AL462" s="279"/>
      <c r="AM462" s="279"/>
      <c r="AN462" s="279"/>
      <c r="AO462" s="279"/>
      <c r="AP462" s="279"/>
      <c r="AQ462" s="279"/>
      <c r="AR462" s="279"/>
      <c r="AS462" s="279"/>
      <c r="AT462" s="279"/>
      <c r="AU462" s="279"/>
      <c r="AV462" s="279"/>
      <c r="AW462" s="279"/>
      <c r="AX462" s="279"/>
      <c r="AY462" s="279"/>
      <c r="AZ462" s="279"/>
      <c r="BA462" s="279"/>
      <c r="BB462" s="279"/>
      <c r="BC462" s="279"/>
    </row>
    <row r="463" spans="1:55" s="44" customFormat="1" ht="16.5" customHeight="1">
      <c r="A463" s="277"/>
      <c r="B463" s="625" t="s">
        <v>510</v>
      </c>
      <c r="C463" s="625"/>
      <c r="D463" s="625"/>
      <c r="E463" s="625"/>
      <c r="F463" s="625"/>
      <c r="G463" s="625"/>
      <c r="H463" s="625"/>
      <c r="I463" s="625"/>
      <c r="J463" s="324">
        <v>1426</v>
      </c>
      <c r="K463" s="657"/>
      <c r="L463" s="657"/>
      <c r="M463" s="657"/>
      <c r="N463" s="657"/>
      <c r="O463" s="657"/>
      <c r="P463" s="348" t="s">
        <v>26</v>
      </c>
      <c r="Q463" s="279"/>
      <c r="R463" s="279"/>
      <c r="S463" s="279"/>
      <c r="T463" s="279"/>
      <c r="U463" s="279"/>
      <c r="V463" s="279"/>
      <c r="W463" s="279"/>
      <c r="X463" s="279"/>
      <c r="Y463" s="279"/>
      <c r="Z463" s="279"/>
      <c r="AA463" s="279"/>
      <c r="AB463" s="279"/>
      <c r="AC463" s="279"/>
      <c r="AD463" s="279"/>
      <c r="AE463" s="279"/>
      <c r="AF463" s="279"/>
      <c r="AG463" s="279"/>
      <c r="AH463" s="279"/>
      <c r="AI463" s="279"/>
      <c r="AJ463" s="279"/>
      <c r="AK463" s="279"/>
      <c r="AL463" s="279"/>
      <c r="AM463" s="279"/>
      <c r="AN463" s="279"/>
      <c r="AO463" s="279"/>
      <c r="AP463" s="279"/>
      <c r="AQ463" s="279"/>
      <c r="AR463" s="279"/>
      <c r="AS463" s="279"/>
      <c r="AT463" s="279"/>
      <c r="AU463" s="279"/>
      <c r="AV463" s="279"/>
      <c r="AW463" s="279"/>
      <c r="AX463" s="279"/>
      <c r="AY463" s="279"/>
      <c r="AZ463" s="279"/>
      <c r="BA463" s="279"/>
      <c r="BB463" s="279"/>
      <c r="BC463" s="279"/>
    </row>
    <row r="464" spans="1:55" s="44" customFormat="1" ht="16.5" customHeight="1">
      <c r="A464" s="277"/>
      <c r="B464" s="625" t="s">
        <v>512</v>
      </c>
      <c r="C464" s="625"/>
      <c r="D464" s="625"/>
      <c r="E464" s="625"/>
      <c r="F464" s="625"/>
      <c r="G464" s="625"/>
      <c r="H464" s="625"/>
      <c r="I464" s="625"/>
      <c r="J464" s="324">
        <v>1427</v>
      </c>
      <c r="K464" s="657"/>
      <c r="L464" s="657"/>
      <c r="M464" s="657"/>
      <c r="N464" s="657"/>
      <c r="O464" s="657"/>
      <c r="P464" s="348" t="s">
        <v>26</v>
      </c>
      <c r="Q464" s="279"/>
      <c r="R464" s="279"/>
      <c r="S464" s="279"/>
      <c r="T464" s="279"/>
      <c r="U464" s="279"/>
      <c r="V464" s="279"/>
      <c r="W464" s="279"/>
      <c r="X464" s="279"/>
      <c r="Y464" s="279"/>
      <c r="Z464" s="279"/>
      <c r="AA464" s="279"/>
      <c r="AB464" s="279"/>
      <c r="AC464" s="279"/>
      <c r="AD464" s="279"/>
      <c r="AE464" s="279"/>
      <c r="AF464" s="279"/>
      <c r="AG464" s="279"/>
      <c r="AH464" s="279"/>
      <c r="AI464" s="279"/>
      <c r="AJ464" s="279"/>
      <c r="AK464" s="279"/>
      <c r="AL464" s="279"/>
      <c r="AM464" s="279"/>
      <c r="AN464" s="279"/>
      <c r="AO464" s="279"/>
      <c r="AP464" s="279"/>
      <c r="AQ464" s="279"/>
      <c r="AR464" s="279"/>
      <c r="AS464" s="279"/>
      <c r="AT464" s="279"/>
      <c r="AU464" s="279"/>
      <c r="AV464" s="279"/>
      <c r="AW464" s="279"/>
      <c r="AX464" s="279"/>
      <c r="AY464" s="279"/>
      <c r="AZ464" s="279"/>
      <c r="BA464" s="279"/>
      <c r="BB464" s="279"/>
      <c r="BC464" s="279"/>
    </row>
    <row r="465" spans="1:55" s="44" customFormat="1" ht="16.5" customHeight="1">
      <c r="A465" s="277"/>
      <c r="B465" s="625" t="s">
        <v>278</v>
      </c>
      <c r="C465" s="625"/>
      <c r="D465" s="625"/>
      <c r="E465" s="625"/>
      <c r="F465" s="625"/>
      <c r="G465" s="625"/>
      <c r="H465" s="625"/>
      <c r="I465" s="625"/>
      <c r="J465" s="324">
        <v>1428</v>
      </c>
      <c r="K465" s="657"/>
      <c r="L465" s="657"/>
      <c r="M465" s="657"/>
      <c r="N465" s="657"/>
      <c r="O465" s="657"/>
      <c r="P465" s="348" t="s">
        <v>26</v>
      </c>
      <c r="Q465" s="279"/>
      <c r="R465" s="279"/>
      <c r="S465" s="279"/>
      <c r="T465" s="279"/>
      <c r="U465" s="279"/>
      <c r="V465" s="279"/>
      <c r="W465" s="279"/>
      <c r="X465" s="279"/>
      <c r="Y465" s="279"/>
      <c r="Z465" s="279"/>
      <c r="AA465" s="279"/>
      <c r="AB465" s="279"/>
      <c r="AC465" s="279"/>
      <c r="AD465" s="279"/>
      <c r="AE465" s="279"/>
      <c r="AF465" s="279"/>
      <c r="AG465" s="279"/>
      <c r="AH465" s="279"/>
      <c r="AI465" s="279"/>
      <c r="AJ465" s="279"/>
      <c r="AK465" s="279"/>
      <c r="AL465" s="279"/>
      <c r="AM465" s="279"/>
      <c r="AN465" s="279"/>
      <c r="AO465" s="279"/>
      <c r="AP465" s="279"/>
      <c r="AQ465" s="279"/>
      <c r="AR465" s="279"/>
      <c r="AS465" s="279"/>
      <c r="AT465" s="279"/>
      <c r="AU465" s="279"/>
      <c r="AV465" s="279"/>
      <c r="AW465" s="279"/>
      <c r="AX465" s="279"/>
      <c r="AY465" s="279"/>
      <c r="AZ465" s="279"/>
      <c r="BA465" s="279"/>
      <c r="BB465" s="279"/>
      <c r="BC465" s="279"/>
    </row>
    <row r="466" spans="1:55" s="44" customFormat="1" ht="16.5" customHeight="1">
      <c r="A466" s="277"/>
      <c r="B466" s="672" t="s">
        <v>513</v>
      </c>
      <c r="C466" s="672"/>
      <c r="D466" s="672"/>
      <c r="E466" s="672"/>
      <c r="F466" s="672"/>
      <c r="G466" s="672"/>
      <c r="H466" s="672"/>
      <c r="I466" s="672"/>
      <c r="J466" s="424">
        <v>1430</v>
      </c>
      <c r="K466" s="597"/>
      <c r="L466" s="597"/>
      <c r="M466" s="597"/>
      <c r="N466" s="597"/>
      <c r="O466" s="597"/>
      <c r="P466" s="426" t="s">
        <v>27</v>
      </c>
      <c r="Q466" s="279"/>
      <c r="R466" s="279"/>
      <c r="S466" s="279"/>
      <c r="T466" s="279"/>
      <c r="U466" s="279"/>
      <c r="V466" s="279"/>
      <c r="W466" s="279"/>
      <c r="X466" s="279"/>
      <c r="Y466" s="279"/>
      <c r="Z466" s="279"/>
      <c r="AA466" s="279"/>
      <c r="AB466" s="279"/>
      <c r="AC466" s="279"/>
      <c r="AD466" s="279"/>
      <c r="AE466" s="279"/>
      <c r="AF466" s="279"/>
      <c r="AG466" s="279"/>
      <c r="AH466" s="279"/>
      <c r="AI466" s="279"/>
      <c r="AJ466" s="279"/>
      <c r="AK466" s="279"/>
      <c r="AL466" s="279"/>
      <c r="AM466" s="279"/>
      <c r="AN466" s="279"/>
      <c r="AO466" s="279"/>
      <c r="AP466" s="279"/>
      <c r="AQ466" s="279"/>
      <c r="AR466" s="279"/>
      <c r="AS466" s="279"/>
      <c r="AT466" s="279"/>
      <c r="AU466" s="279"/>
      <c r="AV466" s="279"/>
      <c r="AW466" s="279"/>
      <c r="AX466" s="279"/>
      <c r="AY466" s="279"/>
      <c r="AZ466" s="279"/>
      <c r="BA466" s="279"/>
      <c r="BB466" s="279"/>
      <c r="BC466" s="279"/>
    </row>
    <row r="467" spans="1:55" s="44" customFormat="1" ht="16.5" customHeight="1">
      <c r="A467" s="277"/>
      <c r="B467" s="625" t="s">
        <v>514</v>
      </c>
      <c r="C467" s="625"/>
      <c r="D467" s="625"/>
      <c r="E467" s="625"/>
      <c r="F467" s="625"/>
      <c r="G467" s="625"/>
      <c r="H467" s="625"/>
      <c r="I467" s="625"/>
      <c r="J467" s="324">
        <v>1431</v>
      </c>
      <c r="K467" s="657"/>
      <c r="L467" s="657"/>
      <c r="M467" s="657"/>
      <c r="N467" s="657"/>
      <c r="O467" s="657"/>
      <c r="P467" s="348" t="s">
        <v>9</v>
      </c>
      <c r="Q467" s="279"/>
      <c r="R467" s="279"/>
      <c r="S467" s="279"/>
      <c r="T467" s="279"/>
      <c r="U467" s="279"/>
      <c r="V467" s="279"/>
      <c r="W467" s="279"/>
      <c r="X467" s="279"/>
      <c r="Y467" s="279"/>
      <c r="Z467" s="279"/>
      <c r="AA467" s="279"/>
      <c r="AB467" s="279"/>
      <c r="AC467" s="279"/>
      <c r="AD467" s="279"/>
      <c r="AE467" s="279"/>
      <c r="AF467" s="279"/>
      <c r="AG467" s="279"/>
      <c r="AH467" s="279"/>
      <c r="AI467" s="279"/>
      <c r="AJ467" s="279"/>
      <c r="AK467" s="279"/>
      <c r="AL467" s="279"/>
      <c r="AM467" s="279"/>
      <c r="AN467" s="279"/>
      <c r="AO467" s="279"/>
      <c r="AP467" s="279"/>
      <c r="AQ467" s="279"/>
      <c r="AR467" s="279"/>
      <c r="AS467" s="279"/>
      <c r="AT467" s="279"/>
      <c r="AU467" s="279"/>
      <c r="AV467" s="279"/>
      <c r="AW467" s="279"/>
      <c r="AX467" s="279"/>
      <c r="AY467" s="279"/>
      <c r="AZ467" s="279"/>
      <c r="BA467" s="279"/>
      <c r="BB467" s="279"/>
      <c r="BC467" s="279"/>
    </row>
    <row r="468" spans="1:55" s="44" customFormat="1" ht="16.5" customHeight="1">
      <c r="A468" s="277"/>
      <c r="B468" s="672" t="s">
        <v>515</v>
      </c>
      <c r="C468" s="672"/>
      <c r="D468" s="672"/>
      <c r="E468" s="672"/>
      <c r="F468" s="672"/>
      <c r="G468" s="672"/>
      <c r="H468" s="672"/>
      <c r="I468" s="672"/>
      <c r="J468" s="424">
        <v>1729</v>
      </c>
      <c r="K468" s="597"/>
      <c r="L468" s="597"/>
      <c r="M468" s="597"/>
      <c r="N468" s="597"/>
      <c r="O468" s="597"/>
      <c r="P468" s="426" t="s">
        <v>27</v>
      </c>
      <c r="Q468" s="279"/>
      <c r="R468" s="279"/>
      <c r="S468" s="279"/>
      <c r="T468" s="279"/>
      <c r="U468" s="279"/>
      <c r="V468" s="279"/>
      <c r="W468" s="279"/>
      <c r="X468" s="279"/>
      <c r="Y468" s="279"/>
      <c r="Z468" s="279"/>
      <c r="AA468" s="279"/>
      <c r="AB468" s="279"/>
      <c r="AC468" s="279"/>
      <c r="AD468" s="279"/>
      <c r="AE468" s="279"/>
      <c r="AF468" s="279"/>
      <c r="AG468" s="279"/>
      <c r="AH468" s="279"/>
      <c r="AI468" s="279"/>
      <c r="AJ468" s="279"/>
      <c r="AK468" s="279"/>
      <c r="AL468" s="279"/>
      <c r="AM468" s="279"/>
      <c r="AN468" s="279"/>
      <c r="AO468" s="279"/>
      <c r="AP468" s="279"/>
      <c r="AQ468" s="279"/>
      <c r="AR468" s="279"/>
      <c r="AS468" s="279"/>
      <c r="AT468" s="279"/>
      <c r="AU468" s="279"/>
      <c r="AV468" s="279"/>
      <c r="AW468" s="279"/>
      <c r="AX468" s="279"/>
      <c r="AY468" s="279"/>
      <c r="AZ468" s="279"/>
      <c r="BA468" s="279"/>
      <c r="BB468" s="279"/>
      <c r="BC468" s="279"/>
    </row>
    <row r="469" spans="1:55" s="44" customFormat="1" ht="16.5" customHeight="1">
      <c r="A469" s="277"/>
      <c r="B469" s="625" t="s">
        <v>294</v>
      </c>
      <c r="C469" s="625"/>
      <c r="D469" s="625"/>
      <c r="E469" s="625"/>
      <c r="F469" s="625"/>
      <c r="G469" s="625"/>
      <c r="H469" s="625"/>
      <c r="I469" s="625"/>
      <c r="J469" s="324">
        <v>1432</v>
      </c>
      <c r="K469" s="657"/>
      <c r="L469" s="657"/>
      <c r="M469" s="657"/>
      <c r="N469" s="657"/>
      <c r="O469" s="657"/>
      <c r="P469" s="348" t="s">
        <v>26</v>
      </c>
      <c r="Q469" s="279"/>
      <c r="R469" s="279"/>
      <c r="S469" s="279"/>
      <c r="T469" s="279"/>
      <c r="U469" s="279"/>
      <c r="V469" s="279"/>
      <c r="W469" s="279"/>
      <c r="X469" s="279"/>
      <c r="Y469" s="279"/>
      <c r="Z469" s="279"/>
      <c r="AA469" s="279"/>
      <c r="AB469" s="279"/>
      <c r="AC469" s="279"/>
      <c r="AD469" s="279"/>
      <c r="AE469" s="279"/>
      <c r="AF469" s="279"/>
      <c r="AG469" s="279"/>
      <c r="AH469" s="279"/>
      <c r="AI469" s="279"/>
      <c r="AJ469" s="279"/>
      <c r="AK469" s="279"/>
      <c r="AL469" s="279"/>
      <c r="AM469" s="279"/>
      <c r="AN469" s="279"/>
      <c r="AO469" s="279"/>
      <c r="AP469" s="279"/>
      <c r="AQ469" s="279"/>
      <c r="AR469" s="279"/>
      <c r="AS469" s="279"/>
      <c r="AT469" s="279"/>
      <c r="AU469" s="279"/>
      <c r="AV469" s="279"/>
      <c r="AW469" s="279"/>
      <c r="AX469" s="279"/>
      <c r="AY469" s="279"/>
      <c r="AZ469" s="279"/>
      <c r="BA469" s="279"/>
      <c r="BB469" s="279"/>
      <c r="BC469" s="279"/>
    </row>
    <row r="470" spans="1:55" s="44" customFormat="1" ht="16.5" customHeight="1">
      <c r="A470" s="277"/>
      <c r="B470" s="625" t="s">
        <v>715</v>
      </c>
      <c r="C470" s="625"/>
      <c r="D470" s="625"/>
      <c r="E470" s="625"/>
      <c r="F470" s="625"/>
      <c r="G470" s="625"/>
      <c r="H470" s="625"/>
      <c r="I470" s="625"/>
      <c r="J470" s="324">
        <v>1433</v>
      </c>
      <c r="K470" s="657"/>
      <c r="L470" s="657"/>
      <c r="M470" s="657"/>
      <c r="N470" s="657"/>
      <c r="O470" s="657"/>
      <c r="P470" s="348" t="s">
        <v>26</v>
      </c>
      <c r="Q470" s="279"/>
      <c r="R470" s="279"/>
      <c r="S470" s="279"/>
      <c r="T470" s="279"/>
      <c r="U470" s="279"/>
      <c r="V470" s="279"/>
      <c r="W470" s="279"/>
      <c r="X470" s="279"/>
      <c r="Y470" s="279"/>
      <c r="Z470" s="279"/>
      <c r="AA470" s="279"/>
      <c r="AB470" s="279"/>
      <c r="AC470" s="279"/>
      <c r="AD470" s="279"/>
      <c r="AE470" s="279"/>
      <c r="AF470" s="279"/>
      <c r="AG470" s="279"/>
      <c r="AH470" s="279"/>
      <c r="AI470" s="279"/>
      <c r="AJ470" s="279"/>
      <c r="AK470" s="279"/>
      <c r="AL470" s="279"/>
      <c r="AM470" s="279"/>
      <c r="AN470" s="279"/>
      <c r="AO470" s="279"/>
      <c r="AP470" s="279"/>
      <c r="AQ470" s="279"/>
      <c r="AR470" s="279"/>
      <c r="AS470" s="279"/>
      <c r="AT470" s="279"/>
      <c r="AU470" s="279"/>
      <c r="AV470" s="279"/>
      <c r="AW470" s="279"/>
      <c r="AX470" s="279"/>
      <c r="AY470" s="279"/>
      <c r="AZ470" s="279"/>
      <c r="BA470" s="279"/>
      <c r="BB470" s="279"/>
      <c r="BC470" s="279"/>
    </row>
    <row r="471" spans="1:55" s="44" customFormat="1" ht="16.5" customHeight="1">
      <c r="A471" s="277"/>
      <c r="B471" s="672" t="s">
        <v>516</v>
      </c>
      <c r="C471" s="672"/>
      <c r="D471" s="672"/>
      <c r="E471" s="672"/>
      <c r="F471" s="672"/>
      <c r="G471" s="672"/>
      <c r="H471" s="672"/>
      <c r="I471" s="672"/>
      <c r="J471" s="424">
        <v>1440</v>
      </c>
      <c r="K471" s="597"/>
      <c r="L471" s="597"/>
      <c r="M471" s="597"/>
      <c r="N471" s="597"/>
      <c r="O471" s="597"/>
      <c r="P471" s="426" t="s">
        <v>27</v>
      </c>
      <c r="Q471" s="279"/>
      <c r="R471" s="279"/>
      <c r="S471" s="279"/>
      <c r="T471" s="279"/>
      <c r="U471" s="279"/>
      <c r="V471" s="279"/>
      <c r="W471" s="279"/>
      <c r="X471" s="279"/>
      <c r="Y471" s="279"/>
      <c r="Z471" s="279"/>
      <c r="AA471" s="279"/>
      <c r="AB471" s="279"/>
      <c r="AC471" s="279"/>
      <c r="AD471" s="279"/>
      <c r="AE471" s="279"/>
      <c r="AF471" s="279"/>
      <c r="AG471" s="279"/>
      <c r="AH471" s="279"/>
      <c r="AI471" s="279"/>
      <c r="AJ471" s="279"/>
      <c r="AK471" s="279"/>
      <c r="AL471" s="279"/>
      <c r="AM471" s="279"/>
      <c r="AN471" s="279"/>
      <c r="AO471" s="279"/>
      <c r="AP471" s="279"/>
      <c r="AQ471" s="279"/>
      <c r="AR471" s="279"/>
      <c r="AS471" s="279"/>
      <c r="AT471" s="279"/>
      <c r="AU471" s="279"/>
      <c r="AV471" s="279"/>
      <c r="AW471" s="279"/>
      <c r="AX471" s="279"/>
      <c r="AY471" s="279"/>
      <c r="AZ471" s="279"/>
      <c r="BA471" s="279"/>
      <c r="BB471" s="279"/>
      <c r="BC471" s="279"/>
    </row>
    <row r="472" spans="1:55" s="44" customFormat="1" ht="16.5" customHeight="1">
      <c r="A472" s="277"/>
      <c r="B472" s="639" t="s">
        <v>280</v>
      </c>
      <c r="C472" s="639"/>
      <c r="D472" s="639"/>
      <c r="E472" s="639"/>
      <c r="F472" s="639"/>
      <c r="G472" s="639"/>
      <c r="H472" s="639"/>
      <c r="I472" s="639"/>
      <c r="J472" s="639"/>
      <c r="K472" s="639"/>
      <c r="L472" s="639"/>
      <c r="M472" s="639"/>
      <c r="N472" s="639"/>
      <c r="O472" s="639"/>
      <c r="P472" s="639"/>
      <c r="Q472" s="279"/>
      <c r="R472" s="279"/>
      <c r="S472" s="279"/>
      <c r="T472" s="279"/>
      <c r="U472" s="279"/>
      <c r="V472" s="279"/>
      <c r="W472" s="279"/>
      <c r="X472" s="279"/>
      <c r="Y472" s="279"/>
      <c r="Z472" s="279"/>
      <c r="AA472" s="279"/>
      <c r="AB472" s="279"/>
      <c r="AC472" s="279"/>
      <c r="AD472" s="279"/>
      <c r="AE472" s="279"/>
      <c r="AF472" s="279"/>
      <c r="AG472" s="279"/>
      <c r="AH472" s="279"/>
      <c r="AI472" s="279"/>
      <c r="AJ472" s="279"/>
      <c r="AK472" s="279"/>
      <c r="AL472" s="279"/>
      <c r="AM472" s="279"/>
      <c r="AN472" s="279"/>
      <c r="AO472" s="279"/>
      <c r="AP472" s="279"/>
      <c r="AQ472" s="279"/>
      <c r="AR472" s="279"/>
      <c r="AS472" s="279"/>
      <c r="AT472" s="279"/>
      <c r="AU472" s="279"/>
      <c r="AV472" s="279"/>
      <c r="AW472" s="279"/>
      <c r="AX472" s="279"/>
      <c r="AY472" s="279"/>
      <c r="AZ472" s="279"/>
      <c r="BA472" s="279"/>
      <c r="BB472" s="279"/>
      <c r="BC472" s="279"/>
    </row>
    <row r="473" spans="1:55" s="44" customFormat="1" ht="16.5" customHeight="1">
      <c r="A473" s="277"/>
      <c r="B473" s="337" t="s">
        <v>281</v>
      </c>
      <c r="C473" s="337"/>
      <c r="D473" s="337"/>
      <c r="E473" s="337"/>
      <c r="F473" s="337"/>
      <c r="G473" s="337"/>
      <c r="H473" s="337"/>
      <c r="I473" s="337"/>
      <c r="J473" s="324">
        <v>1434</v>
      </c>
      <c r="K473" s="657"/>
      <c r="L473" s="657"/>
      <c r="M473" s="657"/>
      <c r="N473" s="657"/>
      <c r="O473" s="657"/>
      <c r="P473" s="349" t="s">
        <v>9</v>
      </c>
      <c r="Q473" s="279"/>
      <c r="R473" s="279"/>
      <c r="S473" s="279"/>
      <c r="T473" s="279"/>
      <c r="U473" s="279"/>
      <c r="V473" s="279"/>
      <c r="W473" s="279"/>
      <c r="X473" s="279"/>
      <c r="Y473" s="279"/>
      <c r="Z473" s="279"/>
      <c r="AA473" s="279"/>
      <c r="AB473" s="279"/>
      <c r="AC473" s="279"/>
      <c r="AD473" s="279"/>
      <c r="AE473" s="279"/>
      <c r="AF473" s="279"/>
      <c r="AG473" s="279"/>
      <c r="AH473" s="279"/>
      <c r="AI473" s="279"/>
      <c r="AJ473" s="279"/>
      <c r="AK473" s="279"/>
      <c r="AL473" s="279"/>
      <c r="AM473" s="279"/>
      <c r="AN473" s="279"/>
      <c r="AO473" s="279"/>
      <c r="AP473" s="279"/>
      <c r="AQ473" s="279"/>
      <c r="AR473" s="279"/>
      <c r="AS473" s="279"/>
      <c r="AT473" s="279"/>
      <c r="AU473" s="279"/>
      <c r="AV473" s="279"/>
      <c r="AW473" s="279"/>
      <c r="AX473" s="279"/>
      <c r="AY473" s="279"/>
      <c r="AZ473" s="279"/>
      <c r="BA473" s="279"/>
      <c r="BB473" s="279"/>
      <c r="BC473" s="279"/>
    </row>
    <row r="474" spans="1:55" s="44" customFormat="1" ht="16.5" customHeight="1">
      <c r="A474" s="277"/>
      <c r="B474" s="580" t="s">
        <v>282</v>
      </c>
      <c r="C474" s="580"/>
      <c r="D474" s="580"/>
      <c r="E474" s="580"/>
      <c r="F474" s="580"/>
      <c r="G474" s="580"/>
      <c r="H474" s="580"/>
      <c r="I474" s="580"/>
      <c r="J474" s="324">
        <v>1435</v>
      </c>
      <c r="K474" s="657"/>
      <c r="L474" s="657"/>
      <c r="M474" s="657"/>
      <c r="N474" s="657"/>
      <c r="O474" s="657"/>
      <c r="P474" s="349" t="s">
        <v>9</v>
      </c>
      <c r="Q474" s="279"/>
      <c r="R474" s="279"/>
      <c r="S474" s="279"/>
      <c r="T474" s="279"/>
      <c r="U474" s="279"/>
      <c r="V474" s="279"/>
      <c r="W474" s="279"/>
      <c r="X474" s="279"/>
      <c r="Y474" s="279"/>
      <c r="Z474" s="279"/>
      <c r="AA474" s="279"/>
      <c r="AB474" s="279"/>
      <c r="AC474" s="279"/>
      <c r="AD474" s="279"/>
      <c r="AE474" s="279"/>
      <c r="AF474" s="279"/>
      <c r="AG474" s="279"/>
      <c r="AH474" s="279"/>
      <c r="AI474" s="279"/>
      <c r="AJ474" s="279"/>
      <c r="AK474" s="279"/>
      <c r="AL474" s="279"/>
      <c r="AM474" s="279"/>
      <c r="AN474" s="279"/>
      <c r="AO474" s="279"/>
      <c r="AP474" s="279"/>
      <c r="AQ474" s="279"/>
      <c r="AR474" s="279"/>
      <c r="AS474" s="279"/>
      <c r="AT474" s="279"/>
      <c r="AU474" s="279"/>
      <c r="AV474" s="279"/>
      <c r="AW474" s="279"/>
      <c r="AX474" s="279"/>
      <c r="AY474" s="279"/>
      <c r="AZ474" s="279"/>
      <c r="BA474" s="279"/>
      <c r="BB474" s="279"/>
      <c r="BC474" s="279"/>
    </row>
    <row r="475" spans="1:55" s="44" customFormat="1" ht="16.5" customHeight="1">
      <c r="A475" s="277"/>
      <c r="B475" s="350" t="s">
        <v>283</v>
      </c>
      <c r="C475" s="350"/>
      <c r="D475" s="350"/>
      <c r="E475" s="350"/>
      <c r="F475" s="350"/>
      <c r="G475" s="350"/>
      <c r="H475" s="350"/>
      <c r="I475" s="350"/>
      <c r="J475" s="424">
        <v>1450</v>
      </c>
      <c r="K475" s="597"/>
      <c r="L475" s="597"/>
      <c r="M475" s="597"/>
      <c r="N475" s="597"/>
      <c r="O475" s="597"/>
      <c r="P475" s="338" t="s">
        <v>27</v>
      </c>
      <c r="Q475" s="279"/>
      <c r="R475" s="279"/>
      <c r="S475" s="279"/>
      <c r="T475" s="279"/>
      <c r="U475" s="279"/>
      <c r="V475" s="279"/>
      <c r="W475" s="279"/>
      <c r="X475" s="279"/>
      <c r="Y475" s="279"/>
      <c r="Z475" s="279"/>
      <c r="AA475" s="279"/>
      <c r="AB475" s="279"/>
      <c r="AC475" s="279"/>
      <c r="AD475" s="279"/>
      <c r="AE475" s="279"/>
      <c r="AF475" s="279"/>
      <c r="AG475" s="279"/>
      <c r="AH475" s="279"/>
      <c r="AI475" s="279"/>
      <c r="AJ475" s="279"/>
      <c r="AK475" s="279"/>
      <c r="AL475" s="279"/>
      <c r="AM475" s="279"/>
      <c r="AN475" s="279"/>
      <c r="AO475" s="279"/>
      <c r="AP475" s="279"/>
      <c r="AQ475" s="279"/>
      <c r="AR475" s="279"/>
      <c r="AS475" s="279"/>
      <c r="AT475" s="279"/>
      <c r="AU475" s="279"/>
      <c r="AV475" s="279"/>
      <c r="AW475" s="279"/>
      <c r="AX475" s="279"/>
      <c r="AY475" s="279"/>
      <c r="AZ475" s="279"/>
      <c r="BA475" s="279"/>
      <c r="BB475" s="279"/>
      <c r="BC475" s="279"/>
    </row>
    <row r="476" spans="1:55" s="44" customFormat="1">
      <c r="A476" s="277"/>
      <c r="B476" s="279"/>
      <c r="C476" s="279"/>
      <c r="D476" s="279"/>
      <c r="E476" s="279"/>
      <c r="F476" s="279"/>
      <c r="G476" s="279"/>
      <c r="H476" s="279"/>
      <c r="I476" s="279"/>
      <c r="J476" s="279"/>
      <c r="K476" s="279"/>
      <c r="L476" s="279"/>
      <c r="M476" s="279"/>
      <c r="N476" s="279"/>
      <c r="O476" s="279"/>
      <c r="P476" s="279"/>
      <c r="Q476" s="279"/>
      <c r="R476" s="279"/>
      <c r="S476" s="279"/>
      <c r="T476" s="279"/>
      <c r="U476" s="279"/>
      <c r="V476" s="279"/>
      <c r="W476" s="279"/>
      <c r="X476" s="279"/>
      <c r="Y476" s="279"/>
      <c r="Z476" s="279"/>
      <c r="AA476" s="279"/>
      <c r="AB476" s="279"/>
      <c r="AC476" s="279"/>
      <c r="AD476" s="279"/>
      <c r="AE476" s="279"/>
      <c r="AF476" s="279"/>
      <c r="AG476" s="279"/>
      <c r="AH476" s="279"/>
      <c r="AI476" s="279"/>
      <c r="AJ476" s="279"/>
      <c r="AK476" s="279"/>
      <c r="AL476" s="279"/>
      <c r="AM476" s="279"/>
      <c r="AN476" s="279"/>
      <c r="AO476" s="279"/>
      <c r="AP476" s="279"/>
      <c r="AQ476" s="279"/>
      <c r="AR476" s="279"/>
      <c r="AS476" s="279"/>
      <c r="AT476" s="279"/>
      <c r="AU476" s="279"/>
      <c r="AV476" s="279"/>
      <c r="AW476" s="279"/>
      <c r="AX476" s="279"/>
      <c r="AY476" s="279"/>
      <c r="AZ476" s="279"/>
      <c r="BA476" s="279"/>
      <c r="BB476" s="279"/>
      <c r="BC476" s="279"/>
    </row>
    <row r="477" spans="1:55" s="44" customFormat="1">
      <c r="A477" s="277"/>
      <c r="B477" s="606" t="s">
        <v>517</v>
      </c>
      <c r="C477" s="606"/>
      <c r="D477" s="606"/>
      <c r="E477" s="606"/>
      <c r="F477" s="606"/>
      <c r="G477" s="606"/>
      <c r="H477" s="606"/>
      <c r="I477" s="606"/>
      <c r="J477" s="606"/>
      <c r="K477" s="606"/>
      <c r="L477" s="606"/>
      <c r="M477" s="606"/>
      <c r="N477" s="606"/>
      <c r="O477" s="606"/>
      <c r="P477" s="606"/>
      <c r="Q477" s="279"/>
      <c r="R477" s="279"/>
      <c r="S477" s="279"/>
      <c r="T477" s="279"/>
      <c r="U477" s="279"/>
      <c r="V477" s="279"/>
      <c r="W477" s="279"/>
      <c r="X477" s="279"/>
      <c r="Y477" s="279"/>
      <c r="Z477" s="279"/>
      <c r="AA477" s="279"/>
      <c r="AB477" s="279"/>
      <c r="AC477" s="279"/>
      <c r="AD477" s="279"/>
      <c r="AE477" s="279"/>
      <c r="AF477" s="279"/>
      <c r="AG477" s="279"/>
      <c r="AH477" s="279"/>
      <c r="AI477" s="279"/>
      <c r="AJ477" s="279"/>
      <c r="AK477" s="279"/>
      <c r="AL477" s="279"/>
      <c r="AM477" s="279"/>
      <c r="AN477" s="279"/>
      <c r="AO477" s="279"/>
      <c r="AP477" s="279"/>
      <c r="AQ477" s="279"/>
      <c r="AR477" s="279"/>
      <c r="AS477" s="279"/>
      <c r="AT477" s="279"/>
      <c r="AU477" s="279"/>
      <c r="AV477" s="279"/>
      <c r="AW477" s="279"/>
      <c r="AX477" s="279"/>
      <c r="AY477" s="279"/>
      <c r="AZ477" s="279"/>
      <c r="BA477" s="279"/>
      <c r="BB477" s="279"/>
      <c r="BC477" s="279"/>
    </row>
    <row r="478" spans="1:55" s="44" customFormat="1">
      <c r="A478" s="277"/>
      <c r="B478" s="606"/>
      <c r="C478" s="606"/>
      <c r="D478" s="606"/>
      <c r="E478" s="606"/>
      <c r="F478" s="606"/>
      <c r="G478" s="606"/>
      <c r="H478" s="606"/>
      <c r="I478" s="606"/>
      <c r="J478" s="606"/>
      <c r="K478" s="606"/>
      <c r="L478" s="606"/>
      <c r="M478" s="606"/>
      <c r="N478" s="606"/>
      <c r="O478" s="606"/>
      <c r="P478" s="606"/>
      <c r="Q478" s="279"/>
      <c r="R478" s="279"/>
      <c r="S478" s="279"/>
      <c r="T478" s="279"/>
      <c r="U478" s="279"/>
      <c r="V478" s="279"/>
      <c r="W478" s="279"/>
      <c r="X478" s="279"/>
      <c r="Y478" s="279"/>
      <c r="Z478" s="279"/>
      <c r="AA478" s="279"/>
      <c r="AB478" s="279"/>
      <c r="AC478" s="279"/>
      <c r="AD478" s="279"/>
      <c r="AE478" s="279"/>
      <c r="AF478" s="279"/>
      <c r="AG478" s="279"/>
      <c r="AH478" s="279"/>
      <c r="AI478" s="279"/>
      <c r="AJ478" s="279"/>
      <c r="AK478" s="279"/>
      <c r="AL478" s="279"/>
      <c r="AM478" s="279"/>
      <c r="AN478" s="279"/>
      <c r="AO478" s="279"/>
      <c r="AP478" s="279"/>
      <c r="AQ478" s="279"/>
      <c r="AR478" s="279"/>
      <c r="AS478" s="279"/>
      <c r="AT478" s="279"/>
      <c r="AU478" s="279"/>
      <c r="AV478" s="279"/>
      <c r="AW478" s="279"/>
      <c r="AX478" s="279"/>
      <c r="AY478" s="279"/>
      <c r="AZ478" s="279"/>
      <c r="BA478" s="279"/>
      <c r="BB478" s="279"/>
      <c r="BC478" s="279"/>
    </row>
    <row r="479" spans="1:55" s="44" customFormat="1">
      <c r="A479" s="277"/>
      <c r="B479" s="659" t="s">
        <v>716</v>
      </c>
      <c r="C479" s="660"/>
      <c r="D479" s="660"/>
      <c r="E479" s="660"/>
      <c r="F479" s="660"/>
      <c r="G479" s="660"/>
      <c r="H479" s="660"/>
      <c r="I479" s="661"/>
      <c r="J479" s="324">
        <v>1703</v>
      </c>
      <c r="K479" s="589"/>
      <c r="L479" s="589"/>
      <c r="M479" s="589"/>
      <c r="N479" s="589"/>
      <c r="O479" s="589"/>
      <c r="P479" s="335" t="s">
        <v>9</v>
      </c>
      <c r="Q479" s="279"/>
      <c r="R479" s="279"/>
      <c r="S479" s="279"/>
      <c r="T479" s="279"/>
      <c r="U479" s="279"/>
      <c r="V479" s="279"/>
      <c r="W479" s="279"/>
      <c r="X479" s="279"/>
      <c r="Y479" s="279"/>
      <c r="Z479" s="279"/>
      <c r="AA479" s="279"/>
      <c r="AB479" s="279"/>
      <c r="AC479" s="279"/>
      <c r="AD479" s="279"/>
      <c r="AE479" s="279"/>
      <c r="AF479" s="279"/>
      <c r="AG479" s="279"/>
      <c r="AH479" s="279"/>
      <c r="AI479" s="279"/>
      <c r="AJ479" s="279"/>
      <c r="AK479" s="279"/>
      <c r="AL479" s="279"/>
      <c r="AM479" s="279"/>
      <c r="AN479" s="279"/>
      <c r="AO479" s="279"/>
      <c r="AP479" s="279"/>
      <c r="AQ479" s="279"/>
      <c r="AR479" s="279"/>
      <c r="AS479" s="279"/>
      <c r="AT479" s="279"/>
      <c r="AU479" s="279"/>
      <c r="AV479" s="279"/>
      <c r="AW479" s="279"/>
      <c r="AX479" s="279"/>
      <c r="AY479" s="279"/>
      <c r="AZ479" s="279"/>
      <c r="BA479" s="279"/>
      <c r="BB479" s="279"/>
      <c r="BC479" s="279"/>
    </row>
    <row r="480" spans="1:55" s="44" customFormat="1">
      <c r="A480" s="277"/>
      <c r="B480" s="659" t="s">
        <v>717</v>
      </c>
      <c r="C480" s="660"/>
      <c r="D480" s="660"/>
      <c r="E480" s="660"/>
      <c r="F480" s="660"/>
      <c r="G480" s="660"/>
      <c r="H480" s="660"/>
      <c r="I480" s="661"/>
      <c r="J480" s="324">
        <v>1719</v>
      </c>
      <c r="K480" s="589"/>
      <c r="L480" s="589"/>
      <c r="M480" s="589"/>
      <c r="N480" s="589"/>
      <c r="O480" s="589"/>
      <c r="P480" s="335" t="s">
        <v>26</v>
      </c>
      <c r="Q480" s="279"/>
      <c r="R480" s="279"/>
      <c r="S480" s="279"/>
      <c r="T480" s="279"/>
      <c r="U480" s="279"/>
      <c r="V480" s="279"/>
      <c r="W480" s="279"/>
      <c r="X480" s="279"/>
      <c r="Y480" s="279"/>
      <c r="Z480" s="279"/>
      <c r="AA480" s="279"/>
      <c r="AB480" s="279"/>
      <c r="AC480" s="279"/>
      <c r="AD480" s="279"/>
      <c r="AE480" s="279"/>
      <c r="AF480" s="279"/>
      <c r="AG480" s="279"/>
      <c r="AH480" s="279"/>
      <c r="AI480" s="279"/>
      <c r="AJ480" s="279"/>
      <c r="AK480" s="279"/>
      <c r="AL480" s="279"/>
      <c r="AM480" s="279"/>
      <c r="AN480" s="279"/>
      <c r="AO480" s="279"/>
      <c r="AP480" s="279"/>
      <c r="AQ480" s="279"/>
      <c r="AR480" s="279"/>
      <c r="AS480" s="279"/>
      <c r="AT480" s="279"/>
      <c r="AU480" s="279"/>
      <c r="AV480" s="279"/>
      <c r="AW480" s="279"/>
      <c r="AX480" s="279"/>
      <c r="AY480" s="279"/>
      <c r="AZ480" s="279"/>
      <c r="BA480" s="279"/>
      <c r="BB480" s="279"/>
      <c r="BC480" s="279"/>
    </row>
    <row r="481" spans="1:55" s="44" customFormat="1">
      <c r="A481" s="277"/>
      <c r="B481" s="659" t="s">
        <v>523</v>
      </c>
      <c r="C481" s="660"/>
      <c r="D481" s="660"/>
      <c r="E481" s="660"/>
      <c r="F481" s="660"/>
      <c r="G481" s="660"/>
      <c r="H481" s="660"/>
      <c r="I481" s="661"/>
      <c r="J481" s="324">
        <v>1492</v>
      </c>
      <c r="K481" s="589"/>
      <c r="L481" s="589"/>
      <c r="M481" s="589"/>
      <c r="N481" s="589"/>
      <c r="O481" s="589"/>
      <c r="P481" s="335" t="s">
        <v>9</v>
      </c>
      <c r="Q481" s="279"/>
      <c r="R481" s="279"/>
      <c r="S481" s="279"/>
      <c r="T481" s="279"/>
      <c r="U481" s="279"/>
      <c r="V481" s="279"/>
      <c r="W481" s="279"/>
      <c r="X481" s="279"/>
      <c r="Y481" s="279"/>
      <c r="Z481" s="279"/>
      <c r="AA481" s="279"/>
      <c r="AB481" s="279"/>
      <c r="AC481" s="279"/>
      <c r="AD481" s="279"/>
      <c r="AE481" s="279"/>
      <c r="AF481" s="279"/>
      <c r="AG481" s="279"/>
      <c r="AH481" s="279"/>
      <c r="AI481" s="279"/>
      <c r="AJ481" s="279"/>
      <c r="AK481" s="279"/>
      <c r="AL481" s="279"/>
      <c r="AM481" s="279"/>
      <c r="AN481" s="279"/>
      <c r="AO481" s="279"/>
      <c r="AP481" s="279"/>
      <c r="AQ481" s="279"/>
      <c r="AR481" s="279"/>
      <c r="AS481" s="279"/>
      <c r="AT481" s="279"/>
      <c r="AU481" s="279"/>
      <c r="AV481" s="279"/>
      <c r="AW481" s="279"/>
      <c r="AX481" s="279"/>
      <c r="AY481" s="279"/>
      <c r="AZ481" s="279"/>
      <c r="BA481" s="279"/>
      <c r="BB481" s="279"/>
      <c r="BC481" s="279"/>
    </row>
    <row r="482" spans="1:55" s="44" customFormat="1">
      <c r="A482" s="277"/>
      <c r="B482" s="659" t="s">
        <v>524</v>
      </c>
      <c r="C482" s="660"/>
      <c r="D482" s="660"/>
      <c r="E482" s="660"/>
      <c r="F482" s="660"/>
      <c r="G482" s="660"/>
      <c r="H482" s="660"/>
      <c r="I482" s="661"/>
      <c r="J482" s="324">
        <v>1704</v>
      </c>
      <c r="K482" s="589"/>
      <c r="L482" s="589"/>
      <c r="M482" s="589"/>
      <c r="N482" s="589"/>
      <c r="O482" s="589"/>
      <c r="P482" s="335" t="s">
        <v>9</v>
      </c>
      <c r="Q482" s="279"/>
      <c r="R482" s="279"/>
      <c r="S482" s="279"/>
      <c r="T482" s="279"/>
      <c r="U482" s="279"/>
      <c r="V482" s="279"/>
      <c r="W482" s="279"/>
      <c r="X482" s="279"/>
      <c r="Y482" s="279"/>
      <c r="Z482" s="279"/>
      <c r="AA482" s="279"/>
      <c r="AB482" s="279"/>
      <c r="AC482" s="279"/>
      <c r="AD482" s="279"/>
      <c r="AE482" s="279"/>
      <c r="AF482" s="279"/>
      <c r="AG482" s="279"/>
      <c r="AH482" s="279"/>
      <c r="AI482" s="279"/>
      <c r="AJ482" s="279"/>
      <c r="AK482" s="279"/>
      <c r="AL482" s="279"/>
      <c r="AM482" s="279"/>
      <c r="AN482" s="279"/>
      <c r="AO482" s="279"/>
      <c r="AP482" s="279"/>
      <c r="AQ482" s="279"/>
      <c r="AR482" s="279"/>
      <c r="AS482" s="279"/>
      <c r="AT482" s="279"/>
      <c r="AU482" s="279"/>
      <c r="AV482" s="279"/>
      <c r="AW482" s="279"/>
      <c r="AX482" s="279"/>
      <c r="AY482" s="279"/>
      <c r="AZ482" s="279"/>
      <c r="BA482" s="279"/>
      <c r="BB482" s="279"/>
      <c r="BC482" s="279"/>
    </row>
    <row r="483" spans="1:55" s="44" customFormat="1">
      <c r="A483" s="277"/>
      <c r="B483" s="674" t="s">
        <v>284</v>
      </c>
      <c r="C483" s="675"/>
      <c r="D483" s="675"/>
      <c r="E483" s="675"/>
      <c r="F483" s="675"/>
      <c r="G483" s="675"/>
      <c r="H483" s="675"/>
      <c r="I483" s="676"/>
      <c r="J483" s="424">
        <v>1720</v>
      </c>
      <c r="K483" s="673"/>
      <c r="L483" s="673"/>
      <c r="M483" s="673"/>
      <c r="N483" s="673"/>
      <c r="O483" s="673"/>
      <c r="P483" s="338" t="s">
        <v>27</v>
      </c>
      <c r="Q483" s="279"/>
      <c r="R483" s="279"/>
      <c r="S483" s="279"/>
      <c r="T483" s="279"/>
      <c r="U483" s="279"/>
      <c r="V483" s="279"/>
      <c r="W483" s="279"/>
      <c r="X483" s="279"/>
      <c r="Y483" s="279"/>
      <c r="Z483" s="279"/>
      <c r="AA483" s="279"/>
      <c r="AB483" s="279"/>
      <c r="AC483" s="279"/>
      <c r="AD483" s="279"/>
      <c r="AE483" s="279"/>
      <c r="AF483" s="279"/>
      <c r="AG483" s="279"/>
      <c r="AH483" s="279"/>
      <c r="AI483" s="279"/>
      <c r="AJ483" s="279"/>
      <c r="AK483" s="279"/>
      <c r="AL483" s="279"/>
      <c r="AM483" s="279"/>
      <c r="AN483" s="279"/>
      <c r="AO483" s="279"/>
      <c r="AP483" s="279"/>
      <c r="AQ483" s="279"/>
      <c r="AR483" s="279"/>
      <c r="AS483" s="279"/>
      <c r="AT483" s="279"/>
      <c r="AU483" s="279"/>
      <c r="AV483" s="279"/>
      <c r="AW483" s="279"/>
      <c r="AX483" s="279"/>
      <c r="AY483" s="279"/>
      <c r="AZ483" s="279"/>
      <c r="BA483" s="279"/>
      <c r="BB483" s="279"/>
      <c r="BC483" s="279"/>
    </row>
    <row r="484" spans="1:55" s="44" customFormat="1">
      <c r="A484" s="277"/>
      <c r="B484" s="659" t="s">
        <v>525</v>
      </c>
      <c r="C484" s="660"/>
      <c r="D484" s="660"/>
      <c r="E484" s="660"/>
      <c r="F484" s="660"/>
      <c r="G484" s="660"/>
      <c r="H484" s="660"/>
      <c r="I484" s="661"/>
      <c r="J484" s="324">
        <v>1493</v>
      </c>
      <c r="K484" s="589"/>
      <c r="L484" s="589"/>
      <c r="M484" s="589"/>
      <c r="N484" s="589"/>
      <c r="O484" s="589"/>
      <c r="P484" s="335" t="s">
        <v>26</v>
      </c>
      <c r="Q484" s="279"/>
      <c r="R484" s="279"/>
      <c r="S484" s="279"/>
      <c r="T484" s="279"/>
      <c r="U484" s="279"/>
      <c r="V484" s="279"/>
      <c r="W484" s="279"/>
      <c r="X484" s="279"/>
      <c r="Y484" s="279"/>
      <c r="Z484" s="279"/>
      <c r="AA484" s="279"/>
      <c r="AB484" s="279"/>
      <c r="AC484" s="279"/>
      <c r="AD484" s="279"/>
      <c r="AE484" s="279"/>
      <c r="AF484" s="279"/>
      <c r="AG484" s="279"/>
      <c r="AH484" s="279"/>
      <c r="AI484" s="279"/>
      <c r="AJ484" s="279"/>
      <c r="AK484" s="279"/>
      <c r="AL484" s="279"/>
      <c r="AM484" s="279"/>
      <c r="AN484" s="279"/>
      <c r="AO484" s="279"/>
      <c r="AP484" s="279"/>
      <c r="AQ484" s="279"/>
      <c r="AR484" s="279"/>
      <c r="AS484" s="279"/>
      <c r="AT484" s="279"/>
      <c r="AU484" s="279"/>
      <c r="AV484" s="279"/>
      <c r="AW484" s="279"/>
      <c r="AX484" s="279"/>
      <c r="AY484" s="279"/>
      <c r="AZ484" s="279"/>
      <c r="BA484" s="279"/>
      <c r="BB484" s="279"/>
      <c r="BC484" s="279"/>
    </row>
    <row r="485" spans="1:55" s="44" customFormat="1">
      <c r="A485" s="277"/>
      <c r="B485" s="659" t="s">
        <v>526</v>
      </c>
      <c r="C485" s="660"/>
      <c r="D485" s="660"/>
      <c r="E485" s="660"/>
      <c r="F485" s="660"/>
      <c r="G485" s="660"/>
      <c r="H485" s="660"/>
      <c r="I485" s="661"/>
      <c r="J485" s="324">
        <v>1494</v>
      </c>
      <c r="K485" s="589"/>
      <c r="L485" s="589"/>
      <c r="M485" s="589"/>
      <c r="N485" s="589"/>
      <c r="O485" s="589"/>
      <c r="P485" s="335" t="s">
        <v>26</v>
      </c>
      <c r="Q485" s="279"/>
      <c r="R485" s="279"/>
      <c r="S485" s="279"/>
      <c r="T485" s="279"/>
      <c r="U485" s="279"/>
      <c r="V485" s="279"/>
      <c r="W485" s="279"/>
      <c r="X485" s="279"/>
      <c r="Y485" s="279"/>
      <c r="Z485" s="279"/>
      <c r="AA485" s="279"/>
      <c r="AB485" s="279"/>
      <c r="AC485" s="279"/>
      <c r="AD485" s="279"/>
      <c r="AE485" s="279"/>
      <c r="AF485" s="279"/>
      <c r="AG485" s="279"/>
      <c r="AH485" s="279"/>
      <c r="AI485" s="279"/>
      <c r="AJ485" s="279"/>
      <c r="AK485" s="279"/>
      <c r="AL485" s="279"/>
      <c r="AM485" s="279"/>
      <c r="AN485" s="279"/>
      <c r="AO485" s="279"/>
      <c r="AP485" s="279"/>
      <c r="AQ485" s="279"/>
      <c r="AR485" s="279"/>
      <c r="AS485" s="279"/>
      <c r="AT485" s="279"/>
      <c r="AU485" s="279"/>
      <c r="AV485" s="279"/>
      <c r="AW485" s="279"/>
      <c r="AX485" s="279"/>
      <c r="AY485" s="279"/>
      <c r="AZ485" s="279"/>
      <c r="BA485" s="279"/>
      <c r="BB485" s="279"/>
      <c r="BC485" s="279"/>
    </row>
    <row r="486" spans="1:55" s="44" customFormat="1" ht="15" customHeight="1">
      <c r="A486" s="277"/>
      <c r="B486" s="659" t="s">
        <v>285</v>
      </c>
      <c r="C486" s="660"/>
      <c r="D486" s="660"/>
      <c r="E486" s="660"/>
      <c r="F486" s="660"/>
      <c r="G486" s="660"/>
      <c r="H486" s="660"/>
      <c r="I486" s="661"/>
      <c r="J486" s="324">
        <v>1725</v>
      </c>
      <c r="K486" s="589"/>
      <c r="L486" s="589"/>
      <c r="M486" s="589"/>
      <c r="N486" s="589"/>
      <c r="O486" s="589"/>
      <c r="P486" s="335" t="s">
        <v>26</v>
      </c>
      <c r="Q486" s="279"/>
      <c r="R486" s="279"/>
      <c r="S486" s="279"/>
      <c r="T486" s="279"/>
      <c r="U486" s="279"/>
      <c r="V486" s="279"/>
      <c r="W486" s="279"/>
      <c r="X486" s="279"/>
      <c r="Y486" s="279"/>
      <c r="Z486" s="279"/>
      <c r="AA486" s="279"/>
      <c r="AB486" s="279"/>
      <c r="AC486" s="279"/>
      <c r="AD486" s="279"/>
      <c r="AE486" s="279"/>
      <c r="AF486" s="279"/>
      <c r="AG486" s="279"/>
      <c r="AH486" s="279"/>
      <c r="AI486" s="279"/>
      <c r="AJ486" s="279"/>
      <c r="AK486" s="279"/>
      <c r="AL486" s="279"/>
      <c r="AM486" s="279"/>
      <c r="AN486" s="279"/>
      <c r="AO486" s="279"/>
      <c r="AP486" s="279"/>
      <c r="AQ486" s="279"/>
      <c r="AR486" s="279"/>
      <c r="AS486" s="279"/>
      <c r="AT486" s="279"/>
      <c r="AU486" s="279"/>
      <c r="AV486" s="279"/>
      <c r="AW486" s="279"/>
      <c r="AX486" s="279"/>
      <c r="AY486" s="279"/>
      <c r="AZ486" s="279"/>
      <c r="BA486" s="279"/>
      <c r="BB486" s="279"/>
      <c r="BC486" s="279"/>
    </row>
    <row r="487" spans="1:55" s="44" customFormat="1" ht="15" customHeight="1">
      <c r="A487" s="277"/>
      <c r="B487" s="659" t="s">
        <v>527</v>
      </c>
      <c r="C487" s="660"/>
      <c r="D487" s="660"/>
      <c r="E487" s="660"/>
      <c r="F487" s="660"/>
      <c r="G487" s="660"/>
      <c r="H487" s="660"/>
      <c r="I487" s="661"/>
      <c r="J487" s="324">
        <v>1727</v>
      </c>
      <c r="K487" s="589"/>
      <c r="L487" s="589"/>
      <c r="M487" s="589"/>
      <c r="N487" s="589"/>
      <c r="O487" s="589"/>
      <c r="P487" s="335" t="s">
        <v>26</v>
      </c>
      <c r="Q487" s="279"/>
      <c r="R487" s="279"/>
      <c r="S487" s="279"/>
      <c r="T487" s="279"/>
      <c r="U487" s="279"/>
      <c r="V487" s="279"/>
      <c r="W487" s="279"/>
      <c r="X487" s="279"/>
      <c r="Y487" s="279"/>
      <c r="Z487" s="279"/>
      <c r="AA487" s="279"/>
      <c r="AB487" s="279"/>
      <c r="AC487" s="279"/>
      <c r="AD487" s="279"/>
      <c r="AE487" s="279"/>
      <c r="AF487" s="279"/>
      <c r="AG487" s="279"/>
      <c r="AH487" s="279"/>
      <c r="AI487" s="279"/>
      <c r="AJ487" s="279"/>
      <c r="AK487" s="279"/>
      <c r="AL487" s="279"/>
      <c r="AM487" s="279"/>
      <c r="AN487" s="279"/>
      <c r="AO487" s="279"/>
      <c r="AP487" s="279"/>
      <c r="AQ487" s="279"/>
      <c r="AR487" s="279"/>
      <c r="AS487" s="279"/>
      <c r="AT487" s="279"/>
      <c r="AU487" s="279"/>
      <c r="AV487" s="279"/>
      <c r="AW487" s="279"/>
      <c r="AX487" s="279"/>
      <c r="AY487" s="279"/>
      <c r="AZ487" s="279"/>
      <c r="BA487" s="279"/>
      <c r="BB487" s="279"/>
      <c r="BC487" s="279"/>
    </row>
    <row r="488" spans="1:55" s="44" customFormat="1">
      <c r="A488" s="277"/>
      <c r="B488" s="674" t="s">
        <v>286</v>
      </c>
      <c r="C488" s="675"/>
      <c r="D488" s="675"/>
      <c r="E488" s="675"/>
      <c r="F488" s="675"/>
      <c r="G488" s="675"/>
      <c r="H488" s="675"/>
      <c r="I488" s="676"/>
      <c r="J488" s="424">
        <v>1500</v>
      </c>
      <c r="K488" s="673"/>
      <c r="L488" s="673"/>
      <c r="M488" s="673"/>
      <c r="N488" s="673"/>
      <c r="O488" s="673"/>
      <c r="P488" s="351" t="s">
        <v>27</v>
      </c>
      <c r="Q488" s="279"/>
      <c r="R488" s="279"/>
      <c r="S488" s="279"/>
      <c r="T488" s="279"/>
      <c r="U488" s="279"/>
      <c r="V488" s="279"/>
      <c r="W488" s="279"/>
      <c r="X488" s="279"/>
      <c r="Y488" s="279"/>
      <c r="Z488" s="279"/>
      <c r="AA488" s="279"/>
      <c r="AB488" s="279"/>
      <c r="AC488" s="279"/>
      <c r="AD488" s="279"/>
      <c r="AE488" s="279"/>
      <c r="AF488" s="279"/>
      <c r="AG488" s="279"/>
      <c r="AH488" s="279"/>
      <c r="AI488" s="279"/>
      <c r="AJ488" s="279"/>
      <c r="AK488" s="279"/>
      <c r="AL488" s="279"/>
      <c r="AM488" s="279"/>
      <c r="AN488" s="279"/>
      <c r="AO488" s="279"/>
      <c r="AP488" s="279"/>
      <c r="AQ488" s="279"/>
      <c r="AR488" s="279"/>
      <c r="AS488" s="279"/>
      <c r="AT488" s="279"/>
      <c r="AU488" s="279"/>
      <c r="AV488" s="279"/>
      <c r="AW488" s="279"/>
      <c r="AX488" s="279"/>
      <c r="AY488" s="279"/>
      <c r="AZ488" s="279"/>
      <c r="BA488" s="279"/>
      <c r="BB488" s="279"/>
      <c r="BC488" s="279"/>
    </row>
    <row r="489" spans="1:55" s="44" customFormat="1">
      <c r="A489" s="277"/>
      <c r="B489" s="279"/>
      <c r="C489" s="279"/>
      <c r="D489" s="279"/>
      <c r="E489" s="279"/>
      <c r="F489" s="279"/>
      <c r="G489" s="279"/>
      <c r="H489" s="279"/>
      <c r="I489" s="279"/>
      <c r="J489" s="279"/>
      <c r="K489" s="279"/>
      <c r="L489" s="279"/>
      <c r="M489" s="279"/>
      <c r="N489" s="279"/>
      <c r="O489" s="279"/>
      <c r="P489" s="279"/>
      <c r="Q489" s="279"/>
      <c r="R489" s="279"/>
      <c r="S489" s="279"/>
      <c r="T489" s="279"/>
      <c r="U489" s="279"/>
      <c r="V489" s="279"/>
      <c r="W489" s="279"/>
      <c r="X489" s="279"/>
      <c r="Y489" s="279"/>
      <c r="Z489" s="279"/>
      <c r="AA489" s="279"/>
      <c r="AB489" s="279"/>
      <c r="AC489" s="279"/>
      <c r="AD489" s="279"/>
      <c r="AE489" s="279"/>
      <c r="AF489" s="279"/>
      <c r="AG489" s="279"/>
      <c r="AH489" s="279"/>
      <c r="AI489" s="279"/>
      <c r="AJ489" s="279"/>
      <c r="AK489" s="279"/>
      <c r="AL489" s="279"/>
      <c r="AM489" s="279"/>
      <c r="AN489" s="279"/>
      <c r="AO489" s="279"/>
      <c r="AP489" s="279"/>
      <c r="AQ489" s="279"/>
      <c r="AR489" s="279"/>
      <c r="AS489" s="279"/>
      <c r="AT489" s="279"/>
      <c r="AU489" s="279"/>
      <c r="AV489" s="279"/>
      <c r="AW489" s="279"/>
      <c r="AX489" s="279"/>
      <c r="AY489" s="279"/>
      <c r="AZ489" s="279"/>
      <c r="BA489" s="279"/>
      <c r="BB489" s="279"/>
      <c r="BC489" s="279"/>
    </row>
    <row r="490" spans="1:55" s="44" customFormat="1">
      <c r="A490" s="277"/>
      <c r="B490" s="638" t="s">
        <v>529</v>
      </c>
      <c r="C490" s="639"/>
      <c r="D490" s="639"/>
      <c r="E490" s="639"/>
      <c r="F490" s="639"/>
      <c r="G490" s="639"/>
      <c r="H490" s="639"/>
      <c r="I490" s="639"/>
      <c r="J490" s="639"/>
      <c r="K490" s="639"/>
      <c r="L490" s="639"/>
      <c r="M490" s="639"/>
      <c r="N490" s="639"/>
      <c r="O490" s="639"/>
      <c r="P490" s="639"/>
      <c r="Q490" s="279"/>
      <c r="R490" s="279"/>
      <c r="S490" s="279"/>
      <c r="T490" s="279"/>
      <c r="U490" s="279"/>
      <c r="V490" s="279"/>
      <c r="W490" s="279"/>
      <c r="X490" s="279"/>
      <c r="Y490" s="279"/>
      <c r="Z490" s="279"/>
      <c r="AA490" s="279"/>
      <c r="AB490" s="279"/>
      <c r="AC490" s="279"/>
      <c r="AD490" s="279"/>
      <c r="AE490" s="279"/>
      <c r="AF490" s="279"/>
      <c r="AG490" s="279"/>
      <c r="AH490" s="279"/>
      <c r="AI490" s="279"/>
      <c r="AJ490" s="279"/>
      <c r="AK490" s="279"/>
      <c r="AL490" s="279"/>
      <c r="AM490" s="279"/>
      <c r="AN490" s="279"/>
      <c r="AO490" s="279"/>
      <c r="AP490" s="279"/>
      <c r="AQ490" s="279"/>
      <c r="AR490" s="279"/>
      <c r="AS490" s="279"/>
      <c r="AT490" s="279"/>
      <c r="AU490" s="279"/>
      <c r="AV490" s="279"/>
      <c r="AW490" s="279"/>
      <c r="AX490" s="279"/>
      <c r="AY490" s="279"/>
      <c r="AZ490" s="279"/>
      <c r="BA490" s="279"/>
      <c r="BB490" s="279"/>
      <c r="BC490" s="279"/>
    </row>
    <row r="491" spans="1:55" s="44" customFormat="1">
      <c r="A491" s="277"/>
      <c r="B491" s="639"/>
      <c r="C491" s="639"/>
      <c r="D491" s="639"/>
      <c r="E491" s="639"/>
      <c r="F491" s="639"/>
      <c r="G491" s="639"/>
      <c r="H491" s="639"/>
      <c r="I491" s="639"/>
      <c r="J491" s="639"/>
      <c r="K491" s="639"/>
      <c r="L491" s="639"/>
      <c r="M491" s="639"/>
      <c r="N491" s="639"/>
      <c r="O491" s="639"/>
      <c r="P491" s="639"/>
      <c r="Q491" s="279"/>
      <c r="R491" s="279"/>
      <c r="S491" s="279"/>
      <c r="T491" s="279"/>
      <c r="U491" s="279"/>
      <c r="V491" s="279"/>
      <c r="W491" s="279"/>
      <c r="X491" s="279"/>
      <c r="Y491" s="279"/>
      <c r="Z491" s="279"/>
      <c r="AA491" s="279"/>
      <c r="AB491" s="279"/>
      <c r="AC491" s="279"/>
      <c r="AD491" s="279"/>
      <c r="AE491" s="279"/>
      <c r="AF491" s="279"/>
      <c r="AG491" s="279"/>
      <c r="AH491" s="279"/>
      <c r="AI491" s="279"/>
      <c r="AJ491" s="279"/>
      <c r="AK491" s="279"/>
      <c r="AL491" s="279"/>
      <c r="AM491" s="279"/>
      <c r="AN491" s="279"/>
      <c r="AO491" s="279"/>
      <c r="AP491" s="279"/>
      <c r="AQ491" s="279"/>
      <c r="AR491" s="279"/>
      <c r="AS491" s="279"/>
      <c r="AT491" s="279"/>
      <c r="AU491" s="279"/>
      <c r="AV491" s="279"/>
      <c r="AW491" s="279"/>
      <c r="AX491" s="279"/>
      <c r="AY491" s="279"/>
      <c r="AZ491" s="279"/>
      <c r="BA491" s="279"/>
      <c r="BB491" s="279"/>
      <c r="BC491" s="279"/>
    </row>
    <row r="492" spans="1:55" s="44" customFormat="1">
      <c r="A492" s="277"/>
      <c r="B492" s="659" t="s">
        <v>718</v>
      </c>
      <c r="C492" s="660"/>
      <c r="D492" s="660"/>
      <c r="E492" s="660"/>
      <c r="F492" s="660"/>
      <c r="G492" s="660"/>
      <c r="H492" s="660"/>
      <c r="I492" s="661"/>
      <c r="J492" s="324">
        <v>1445</v>
      </c>
      <c r="K492" s="589"/>
      <c r="L492" s="589"/>
      <c r="M492" s="589"/>
      <c r="N492" s="589"/>
      <c r="O492" s="589"/>
      <c r="P492" s="335" t="s">
        <v>9</v>
      </c>
      <c r="Q492" s="279"/>
      <c r="R492" s="279"/>
      <c r="S492" s="279"/>
      <c r="T492" s="279"/>
      <c r="U492" s="279"/>
      <c r="V492" s="279"/>
      <c r="W492" s="279"/>
      <c r="X492" s="279"/>
      <c r="Y492" s="279"/>
      <c r="Z492" s="279"/>
      <c r="AA492" s="279"/>
      <c r="AB492" s="279"/>
      <c r="AC492" s="279"/>
      <c r="AD492" s="279"/>
      <c r="AE492" s="279"/>
      <c r="AF492" s="279"/>
      <c r="AG492" s="279"/>
      <c r="AH492" s="279"/>
      <c r="AI492" s="279"/>
      <c r="AJ492" s="279"/>
      <c r="AK492" s="279"/>
      <c r="AL492" s="279"/>
      <c r="AM492" s="279"/>
      <c r="AN492" s="279"/>
      <c r="AO492" s="279"/>
      <c r="AP492" s="279"/>
      <c r="AQ492" s="279"/>
      <c r="AR492" s="279"/>
      <c r="AS492" s="279"/>
      <c r="AT492" s="279"/>
      <c r="AU492" s="279"/>
      <c r="AV492" s="279"/>
      <c r="AW492" s="279"/>
      <c r="AX492" s="279"/>
      <c r="AY492" s="279"/>
      <c r="AZ492" s="279"/>
      <c r="BA492" s="279"/>
      <c r="BB492" s="279"/>
      <c r="BC492" s="279"/>
    </row>
    <row r="493" spans="1:55" s="44" customFormat="1">
      <c r="A493" s="277"/>
      <c r="B493" s="659" t="s">
        <v>719</v>
      </c>
      <c r="C493" s="660"/>
      <c r="D493" s="660"/>
      <c r="E493" s="660"/>
      <c r="F493" s="660"/>
      <c r="G493" s="660"/>
      <c r="H493" s="660"/>
      <c r="I493" s="661"/>
      <c r="J493" s="324">
        <v>1446</v>
      </c>
      <c r="K493" s="589"/>
      <c r="L493" s="589"/>
      <c r="M493" s="589"/>
      <c r="N493" s="589"/>
      <c r="O493" s="589"/>
      <c r="P493" s="335" t="s">
        <v>26</v>
      </c>
      <c r="Q493" s="279"/>
      <c r="R493" s="279"/>
      <c r="S493" s="279"/>
      <c r="T493" s="279"/>
      <c r="U493" s="279"/>
      <c r="V493" s="279"/>
      <c r="W493" s="279"/>
      <c r="X493" s="279"/>
      <c r="Y493" s="279"/>
      <c r="Z493" s="279"/>
      <c r="AA493" s="279"/>
      <c r="AB493" s="279"/>
      <c r="AC493" s="279"/>
      <c r="AD493" s="279"/>
      <c r="AE493" s="279"/>
      <c r="AF493" s="279"/>
      <c r="AG493" s="279"/>
      <c r="AH493" s="279"/>
      <c r="AI493" s="279"/>
      <c r="AJ493" s="279"/>
      <c r="AK493" s="279"/>
      <c r="AL493" s="279"/>
      <c r="AM493" s="279"/>
      <c r="AN493" s="279"/>
      <c r="AO493" s="279"/>
      <c r="AP493" s="279"/>
      <c r="AQ493" s="279"/>
      <c r="AR493" s="279"/>
      <c r="AS493" s="279"/>
      <c r="AT493" s="279"/>
      <c r="AU493" s="279"/>
      <c r="AV493" s="279"/>
      <c r="AW493" s="279"/>
      <c r="AX493" s="279"/>
      <c r="AY493" s="279"/>
      <c r="AZ493" s="279"/>
      <c r="BA493" s="279"/>
      <c r="BB493" s="279"/>
      <c r="BC493" s="279"/>
    </row>
    <row r="494" spans="1:55" s="44" customFormat="1">
      <c r="A494" s="277"/>
      <c r="B494" s="659" t="s">
        <v>720</v>
      </c>
      <c r="C494" s="660"/>
      <c r="D494" s="660"/>
      <c r="E494" s="660"/>
      <c r="F494" s="660"/>
      <c r="G494" s="660"/>
      <c r="H494" s="660"/>
      <c r="I494" s="661"/>
      <c r="J494" s="324">
        <v>1374</v>
      </c>
      <c r="K494" s="589"/>
      <c r="L494" s="589"/>
      <c r="M494" s="589"/>
      <c r="N494" s="589"/>
      <c r="O494" s="589"/>
      <c r="P494" s="335" t="s">
        <v>9</v>
      </c>
      <c r="Q494" s="279"/>
      <c r="R494" s="279"/>
      <c r="S494" s="279"/>
      <c r="T494" s="279"/>
      <c r="U494" s="279"/>
      <c r="V494" s="279"/>
      <c r="W494" s="279"/>
      <c r="X494" s="279"/>
      <c r="Y494" s="279"/>
      <c r="Z494" s="279"/>
      <c r="AA494" s="279"/>
      <c r="AB494" s="279"/>
      <c r="AC494" s="279"/>
      <c r="AD494" s="279"/>
      <c r="AE494" s="279"/>
      <c r="AF494" s="279"/>
      <c r="AG494" s="279"/>
      <c r="AH494" s="279"/>
      <c r="AI494" s="279"/>
      <c r="AJ494" s="279"/>
      <c r="AK494" s="279"/>
      <c r="AL494" s="279"/>
      <c r="AM494" s="279"/>
      <c r="AN494" s="279"/>
      <c r="AO494" s="279"/>
      <c r="AP494" s="279"/>
      <c r="AQ494" s="279"/>
      <c r="AR494" s="279"/>
      <c r="AS494" s="279"/>
      <c r="AT494" s="279"/>
      <c r="AU494" s="279"/>
      <c r="AV494" s="279"/>
      <c r="AW494" s="279"/>
      <c r="AX494" s="279"/>
      <c r="AY494" s="279"/>
      <c r="AZ494" s="279"/>
      <c r="BA494" s="279"/>
      <c r="BB494" s="279"/>
      <c r="BC494" s="279"/>
    </row>
    <row r="495" spans="1:55" s="44" customFormat="1">
      <c r="A495" s="277"/>
      <c r="B495" s="659" t="s">
        <v>534</v>
      </c>
      <c r="C495" s="660"/>
      <c r="D495" s="660"/>
      <c r="E495" s="660"/>
      <c r="F495" s="660"/>
      <c r="G495" s="660"/>
      <c r="H495" s="660"/>
      <c r="I495" s="661"/>
      <c r="J495" s="324">
        <v>1375</v>
      </c>
      <c r="K495" s="589"/>
      <c r="L495" s="589"/>
      <c r="M495" s="589"/>
      <c r="N495" s="589"/>
      <c r="O495" s="589"/>
      <c r="P495" s="335" t="s">
        <v>9</v>
      </c>
      <c r="Q495" s="279"/>
      <c r="R495" s="279"/>
      <c r="S495" s="279"/>
      <c r="T495" s="279"/>
      <c r="U495" s="279"/>
      <c r="V495" s="279"/>
      <c r="W495" s="279"/>
      <c r="X495" s="279"/>
      <c r="Y495" s="279"/>
      <c r="Z495" s="279"/>
      <c r="AA495" s="279"/>
      <c r="AB495" s="279"/>
      <c r="AC495" s="279"/>
      <c r="AD495" s="279"/>
      <c r="AE495" s="279"/>
      <c r="AF495" s="279"/>
      <c r="AG495" s="279"/>
      <c r="AH495" s="279"/>
      <c r="AI495" s="279"/>
      <c r="AJ495" s="279"/>
      <c r="AK495" s="279"/>
      <c r="AL495" s="279"/>
      <c r="AM495" s="279"/>
      <c r="AN495" s="279"/>
      <c r="AO495" s="279"/>
      <c r="AP495" s="279"/>
      <c r="AQ495" s="279"/>
      <c r="AR495" s="279"/>
      <c r="AS495" s="279"/>
      <c r="AT495" s="279"/>
      <c r="AU495" s="279"/>
      <c r="AV495" s="279"/>
      <c r="AW495" s="279"/>
      <c r="AX495" s="279"/>
      <c r="AY495" s="279"/>
      <c r="AZ495" s="279"/>
      <c r="BA495" s="279"/>
      <c r="BB495" s="279"/>
      <c r="BC495" s="279"/>
    </row>
    <row r="496" spans="1:55" s="44" customFormat="1">
      <c r="A496" s="277"/>
      <c r="B496" s="659" t="s">
        <v>535</v>
      </c>
      <c r="C496" s="660"/>
      <c r="D496" s="660"/>
      <c r="E496" s="660"/>
      <c r="F496" s="660"/>
      <c r="G496" s="660"/>
      <c r="H496" s="660"/>
      <c r="I496" s="661"/>
      <c r="J496" s="324">
        <v>1376</v>
      </c>
      <c r="K496" s="589"/>
      <c r="L496" s="589"/>
      <c r="M496" s="589"/>
      <c r="N496" s="589"/>
      <c r="O496" s="589"/>
      <c r="P496" s="335" t="s">
        <v>26</v>
      </c>
      <c r="Q496" s="279"/>
      <c r="R496" s="279"/>
      <c r="S496" s="279"/>
      <c r="T496" s="279"/>
      <c r="U496" s="279"/>
      <c r="V496" s="279"/>
      <c r="W496" s="279"/>
      <c r="X496" s="279"/>
      <c r="Y496" s="279"/>
      <c r="Z496" s="279"/>
      <c r="AA496" s="279"/>
      <c r="AB496" s="279"/>
      <c r="AC496" s="279"/>
      <c r="AD496" s="279"/>
      <c r="AE496" s="279"/>
      <c r="AF496" s="279"/>
      <c r="AG496" s="279"/>
      <c r="AH496" s="279"/>
      <c r="AI496" s="279"/>
      <c r="AJ496" s="279"/>
      <c r="AK496" s="279"/>
      <c r="AL496" s="279"/>
      <c r="AM496" s="279"/>
      <c r="AN496" s="279"/>
      <c r="AO496" s="279"/>
      <c r="AP496" s="279"/>
      <c r="AQ496" s="279"/>
      <c r="AR496" s="279"/>
      <c r="AS496" s="279"/>
      <c r="AT496" s="279"/>
      <c r="AU496" s="279"/>
      <c r="AV496" s="279"/>
      <c r="AW496" s="279"/>
      <c r="AX496" s="279"/>
      <c r="AY496" s="279"/>
      <c r="AZ496" s="279"/>
      <c r="BA496" s="279"/>
      <c r="BB496" s="279"/>
      <c r="BC496" s="279"/>
    </row>
    <row r="497" spans="1:55" s="44" customFormat="1">
      <c r="A497" s="277"/>
      <c r="B497" s="659" t="s">
        <v>536</v>
      </c>
      <c r="C497" s="660"/>
      <c r="D497" s="660"/>
      <c r="E497" s="660"/>
      <c r="F497" s="660"/>
      <c r="G497" s="660"/>
      <c r="H497" s="660"/>
      <c r="I497" s="661"/>
      <c r="J497" s="324">
        <v>1705</v>
      </c>
      <c r="K497" s="589"/>
      <c r="L497" s="589"/>
      <c r="M497" s="589"/>
      <c r="N497" s="589"/>
      <c r="O497" s="589"/>
      <c r="P497" s="335" t="s">
        <v>9</v>
      </c>
      <c r="Q497" s="279"/>
      <c r="R497" s="279"/>
      <c r="S497" s="279"/>
      <c r="T497" s="279"/>
      <c r="U497" s="279"/>
      <c r="V497" s="279"/>
      <c r="W497" s="279"/>
      <c r="X497" s="279"/>
      <c r="Y497" s="279"/>
      <c r="Z497" s="279"/>
      <c r="AA497" s="279"/>
      <c r="AB497" s="279"/>
      <c r="AC497" s="279"/>
      <c r="AD497" s="279"/>
      <c r="AE497" s="279"/>
      <c r="AF497" s="279"/>
      <c r="AG497" s="279"/>
      <c r="AH497" s="279"/>
      <c r="AI497" s="279"/>
      <c r="AJ497" s="279"/>
      <c r="AK497" s="279"/>
      <c r="AL497" s="279"/>
      <c r="AM497" s="279"/>
      <c r="AN497" s="279"/>
      <c r="AO497" s="279"/>
      <c r="AP497" s="279"/>
      <c r="AQ497" s="279"/>
      <c r="AR497" s="279"/>
      <c r="AS497" s="279"/>
      <c r="AT497" s="279"/>
      <c r="AU497" s="279"/>
      <c r="AV497" s="279"/>
      <c r="AW497" s="279"/>
      <c r="AX497" s="279"/>
      <c r="AY497" s="279"/>
      <c r="AZ497" s="279"/>
      <c r="BA497" s="279"/>
      <c r="BB497" s="279"/>
      <c r="BC497" s="279"/>
    </row>
    <row r="498" spans="1:55" s="44" customFormat="1">
      <c r="A498" s="277"/>
      <c r="B498" s="659" t="s">
        <v>283</v>
      </c>
      <c r="C498" s="660"/>
      <c r="D498" s="660"/>
      <c r="E498" s="660"/>
      <c r="F498" s="660"/>
      <c r="G498" s="660"/>
      <c r="H498" s="660"/>
      <c r="I498" s="661"/>
      <c r="J498" s="324">
        <v>1706</v>
      </c>
      <c r="K498" s="589"/>
      <c r="L498" s="589"/>
      <c r="M498" s="589"/>
      <c r="N498" s="589"/>
      <c r="O498" s="589"/>
      <c r="P498" s="335" t="s">
        <v>26</v>
      </c>
      <c r="Q498" s="279"/>
      <c r="R498" s="279"/>
      <c r="S498" s="279"/>
      <c r="T498" s="279"/>
      <c r="U498" s="279"/>
      <c r="V498" s="279"/>
      <c r="W498" s="279"/>
      <c r="X498" s="279"/>
      <c r="Y498" s="279"/>
      <c r="Z498" s="279"/>
      <c r="AA498" s="279"/>
      <c r="AB498" s="279"/>
      <c r="AC498" s="279"/>
      <c r="AD498" s="279"/>
      <c r="AE498" s="279"/>
      <c r="AF498" s="279"/>
      <c r="AG498" s="279"/>
      <c r="AH498" s="279"/>
      <c r="AI498" s="279"/>
      <c r="AJ498" s="279"/>
      <c r="AK498" s="279"/>
      <c r="AL498" s="279"/>
      <c r="AM498" s="279"/>
      <c r="AN498" s="279"/>
      <c r="AO498" s="279"/>
      <c r="AP498" s="279"/>
      <c r="AQ498" s="279"/>
      <c r="AR498" s="279"/>
      <c r="AS498" s="279"/>
      <c r="AT498" s="279"/>
      <c r="AU498" s="279"/>
      <c r="AV498" s="279"/>
      <c r="AW498" s="279"/>
      <c r="AX498" s="279"/>
      <c r="AY498" s="279"/>
      <c r="AZ498" s="279"/>
      <c r="BA498" s="279"/>
      <c r="BB498" s="279"/>
      <c r="BC498" s="279"/>
    </row>
    <row r="499" spans="1:55" s="44" customFormat="1">
      <c r="A499" s="277"/>
      <c r="B499" s="659" t="s">
        <v>510</v>
      </c>
      <c r="C499" s="660"/>
      <c r="D499" s="660"/>
      <c r="E499" s="660"/>
      <c r="F499" s="660"/>
      <c r="G499" s="660"/>
      <c r="H499" s="660"/>
      <c r="I499" s="661"/>
      <c r="J499" s="324">
        <v>1707</v>
      </c>
      <c r="K499" s="589"/>
      <c r="L499" s="589"/>
      <c r="M499" s="589"/>
      <c r="N499" s="589"/>
      <c r="O499" s="589"/>
      <c r="P499" s="335" t="s">
        <v>9</v>
      </c>
      <c r="Q499" s="279"/>
      <c r="R499" s="279"/>
      <c r="S499" s="279"/>
      <c r="T499" s="279"/>
      <c r="U499" s="279"/>
      <c r="V499" s="279"/>
      <c r="W499" s="279"/>
      <c r="X499" s="279"/>
      <c r="Y499" s="279"/>
      <c r="Z499" s="279"/>
      <c r="AA499" s="279"/>
      <c r="AB499" s="279"/>
      <c r="AC499" s="279"/>
      <c r="AD499" s="279"/>
      <c r="AE499" s="279"/>
      <c r="AF499" s="279"/>
      <c r="AG499" s="279"/>
      <c r="AH499" s="279"/>
      <c r="AI499" s="279"/>
      <c r="AJ499" s="279"/>
      <c r="AK499" s="279"/>
      <c r="AL499" s="279"/>
      <c r="AM499" s="279"/>
      <c r="AN499" s="279"/>
      <c r="AO499" s="279"/>
      <c r="AP499" s="279"/>
      <c r="AQ499" s="279"/>
      <c r="AR499" s="279"/>
      <c r="AS499" s="279"/>
      <c r="AT499" s="279"/>
      <c r="AU499" s="279"/>
      <c r="AV499" s="279"/>
      <c r="AW499" s="279"/>
      <c r="AX499" s="279"/>
      <c r="AY499" s="279"/>
      <c r="AZ499" s="279"/>
      <c r="BA499" s="279"/>
      <c r="BB499" s="279"/>
      <c r="BC499" s="279"/>
    </row>
    <row r="500" spans="1:55" s="44" customFormat="1" ht="15" customHeight="1">
      <c r="A500" s="277"/>
      <c r="B500" s="659" t="s">
        <v>287</v>
      </c>
      <c r="C500" s="660"/>
      <c r="D500" s="660"/>
      <c r="E500" s="660"/>
      <c r="F500" s="660"/>
      <c r="G500" s="660"/>
      <c r="H500" s="660"/>
      <c r="I500" s="661"/>
      <c r="J500" s="324">
        <v>1377</v>
      </c>
      <c r="K500" s="589"/>
      <c r="L500" s="589"/>
      <c r="M500" s="589"/>
      <c r="N500" s="589"/>
      <c r="O500" s="589"/>
      <c r="P500" s="335" t="s">
        <v>9</v>
      </c>
      <c r="Q500" s="279"/>
      <c r="R500" s="279"/>
      <c r="S500" s="279"/>
      <c r="T500" s="279"/>
      <c r="U500" s="279"/>
      <c r="V500" s="279"/>
      <c r="W500" s="279"/>
      <c r="X500" s="279"/>
      <c r="Y500" s="279"/>
      <c r="Z500" s="279"/>
      <c r="AA500" s="279"/>
      <c r="AB500" s="279"/>
      <c r="AC500" s="279"/>
      <c r="AD500" s="279"/>
      <c r="AE500" s="279"/>
      <c r="AF500" s="279"/>
      <c r="AG500" s="279"/>
      <c r="AH500" s="279"/>
      <c r="AI500" s="279"/>
      <c r="AJ500" s="279"/>
      <c r="AK500" s="279"/>
      <c r="AL500" s="279"/>
      <c r="AM500" s="279"/>
      <c r="AN500" s="279"/>
      <c r="AO500" s="279"/>
      <c r="AP500" s="279"/>
      <c r="AQ500" s="279"/>
      <c r="AR500" s="279"/>
      <c r="AS500" s="279"/>
      <c r="AT500" s="279"/>
      <c r="AU500" s="279"/>
      <c r="AV500" s="279"/>
      <c r="AW500" s="279"/>
      <c r="AX500" s="279"/>
      <c r="AY500" s="279"/>
      <c r="AZ500" s="279"/>
      <c r="BA500" s="279"/>
      <c r="BB500" s="279"/>
      <c r="BC500" s="279"/>
    </row>
    <row r="501" spans="1:55" s="44" customFormat="1">
      <c r="A501" s="277"/>
      <c r="B501" s="659" t="s">
        <v>288</v>
      </c>
      <c r="C501" s="660"/>
      <c r="D501" s="660"/>
      <c r="E501" s="660"/>
      <c r="F501" s="660"/>
      <c r="G501" s="660"/>
      <c r="H501" s="660"/>
      <c r="I501" s="661"/>
      <c r="J501" s="324">
        <v>1378</v>
      </c>
      <c r="K501" s="589"/>
      <c r="L501" s="589"/>
      <c r="M501" s="589"/>
      <c r="N501" s="589"/>
      <c r="O501" s="589"/>
      <c r="P501" s="335" t="s">
        <v>26</v>
      </c>
      <c r="Q501" s="279"/>
      <c r="R501" s="279"/>
      <c r="S501" s="279"/>
      <c r="T501" s="279"/>
      <c r="U501" s="279"/>
      <c r="V501" s="279"/>
      <c r="W501" s="279"/>
      <c r="X501" s="279"/>
      <c r="Y501" s="279"/>
      <c r="Z501" s="279"/>
      <c r="AA501" s="279"/>
      <c r="AB501" s="279"/>
      <c r="AC501" s="279"/>
      <c r="AD501" s="279"/>
      <c r="AE501" s="279"/>
      <c r="AF501" s="279"/>
      <c r="AG501" s="279"/>
      <c r="AH501" s="279"/>
      <c r="AI501" s="279"/>
      <c r="AJ501" s="279"/>
      <c r="AK501" s="279"/>
      <c r="AL501" s="279"/>
      <c r="AM501" s="279"/>
      <c r="AN501" s="279"/>
      <c r="AO501" s="279"/>
      <c r="AP501" s="279"/>
      <c r="AQ501" s="279"/>
      <c r="AR501" s="279"/>
      <c r="AS501" s="279"/>
      <c r="AT501" s="279"/>
      <c r="AU501" s="279"/>
      <c r="AV501" s="279"/>
      <c r="AW501" s="279"/>
      <c r="AX501" s="279"/>
      <c r="AY501" s="279"/>
      <c r="AZ501" s="279"/>
      <c r="BA501" s="279"/>
      <c r="BB501" s="279"/>
      <c r="BC501" s="279"/>
    </row>
    <row r="502" spans="1:55" s="44" customFormat="1">
      <c r="A502" s="277"/>
      <c r="B502" s="659" t="s">
        <v>289</v>
      </c>
      <c r="C502" s="660"/>
      <c r="D502" s="660"/>
      <c r="E502" s="660"/>
      <c r="F502" s="660"/>
      <c r="G502" s="660"/>
      <c r="H502" s="660"/>
      <c r="I502" s="661"/>
      <c r="J502" s="324">
        <v>1726</v>
      </c>
      <c r="K502" s="589"/>
      <c r="L502" s="589"/>
      <c r="M502" s="589"/>
      <c r="N502" s="589"/>
      <c r="O502" s="589"/>
      <c r="P502" s="335" t="s">
        <v>9</v>
      </c>
      <c r="Q502" s="279"/>
      <c r="R502" s="279"/>
      <c r="S502" s="279"/>
      <c r="T502" s="279"/>
      <c r="U502" s="279"/>
      <c r="V502" s="279"/>
      <c r="W502" s="279"/>
      <c r="X502" s="279"/>
      <c r="Y502" s="279"/>
      <c r="Z502" s="279"/>
      <c r="AA502" s="279"/>
      <c r="AB502" s="279"/>
      <c r="AC502" s="279"/>
      <c r="AD502" s="279"/>
      <c r="AE502" s="279"/>
      <c r="AF502" s="279"/>
      <c r="AG502" s="279"/>
      <c r="AH502" s="279"/>
      <c r="AI502" s="279"/>
      <c r="AJ502" s="279"/>
      <c r="AK502" s="279"/>
      <c r="AL502" s="279"/>
      <c r="AM502" s="279"/>
      <c r="AN502" s="279"/>
      <c r="AO502" s="279"/>
      <c r="AP502" s="279"/>
      <c r="AQ502" s="279"/>
      <c r="AR502" s="279"/>
      <c r="AS502" s="279"/>
      <c r="AT502" s="279"/>
      <c r="AU502" s="279"/>
      <c r="AV502" s="279"/>
      <c r="AW502" s="279"/>
      <c r="AX502" s="279"/>
      <c r="AY502" s="279"/>
      <c r="AZ502" s="279"/>
      <c r="BA502" s="279"/>
      <c r="BB502" s="279"/>
      <c r="BC502" s="279"/>
    </row>
    <row r="503" spans="1:55" s="44" customFormat="1" ht="15" customHeight="1">
      <c r="A503" s="277"/>
      <c r="B503" s="659" t="s">
        <v>290</v>
      </c>
      <c r="C503" s="660"/>
      <c r="D503" s="660"/>
      <c r="E503" s="660"/>
      <c r="F503" s="660"/>
      <c r="G503" s="660"/>
      <c r="H503" s="660"/>
      <c r="I503" s="661"/>
      <c r="J503" s="324">
        <v>1591</v>
      </c>
      <c r="K503" s="589"/>
      <c r="L503" s="589"/>
      <c r="M503" s="589"/>
      <c r="N503" s="589"/>
      <c r="O503" s="589"/>
      <c r="P503" s="335" t="s">
        <v>26</v>
      </c>
      <c r="Q503" s="279"/>
      <c r="R503" s="279"/>
      <c r="S503" s="279"/>
      <c r="T503" s="279"/>
      <c r="U503" s="279"/>
      <c r="V503" s="279"/>
      <c r="W503" s="279"/>
      <c r="X503" s="279"/>
      <c r="Y503" s="279"/>
      <c r="Z503" s="279"/>
      <c r="AA503" s="279"/>
      <c r="AB503" s="279"/>
      <c r="AC503" s="279"/>
      <c r="AD503" s="279"/>
      <c r="AE503" s="279"/>
      <c r="AF503" s="279"/>
      <c r="AG503" s="279"/>
      <c r="AH503" s="279"/>
      <c r="AI503" s="279"/>
      <c r="AJ503" s="279"/>
      <c r="AK503" s="279"/>
      <c r="AL503" s="279"/>
      <c r="AM503" s="279"/>
      <c r="AN503" s="279"/>
      <c r="AO503" s="279"/>
      <c r="AP503" s="279"/>
      <c r="AQ503" s="279"/>
      <c r="AR503" s="279"/>
      <c r="AS503" s="279"/>
      <c r="AT503" s="279"/>
      <c r="AU503" s="279"/>
      <c r="AV503" s="279"/>
      <c r="AW503" s="279"/>
      <c r="AX503" s="279"/>
      <c r="AY503" s="279"/>
      <c r="AZ503" s="279"/>
      <c r="BA503" s="279"/>
      <c r="BB503" s="279"/>
      <c r="BC503" s="279"/>
    </row>
    <row r="504" spans="1:55" s="44" customFormat="1">
      <c r="A504" s="277"/>
      <c r="B504" s="659" t="s">
        <v>721</v>
      </c>
      <c r="C504" s="660"/>
      <c r="D504" s="660"/>
      <c r="E504" s="660"/>
      <c r="F504" s="660"/>
      <c r="G504" s="660"/>
      <c r="H504" s="660"/>
      <c r="I504" s="661"/>
      <c r="J504" s="324">
        <v>1479</v>
      </c>
      <c r="K504" s="589"/>
      <c r="L504" s="589"/>
      <c r="M504" s="589"/>
      <c r="N504" s="589"/>
      <c r="O504" s="589"/>
      <c r="P504" s="335" t="s">
        <v>26</v>
      </c>
      <c r="Q504" s="279"/>
      <c r="R504" s="279"/>
      <c r="S504" s="279"/>
      <c r="T504" s="279"/>
      <c r="U504" s="279"/>
      <c r="V504" s="279"/>
      <c r="W504" s="279"/>
      <c r="X504" s="279"/>
      <c r="Y504" s="279"/>
      <c r="Z504" s="279"/>
      <c r="AA504" s="279"/>
      <c r="AB504" s="279"/>
      <c r="AC504" s="279"/>
      <c r="AD504" s="279"/>
      <c r="AE504" s="279"/>
      <c r="AF504" s="279"/>
      <c r="AG504" s="279"/>
      <c r="AH504" s="279"/>
      <c r="AI504" s="279"/>
      <c r="AJ504" s="279"/>
      <c r="AK504" s="279"/>
      <c r="AL504" s="279"/>
      <c r="AM504" s="279"/>
      <c r="AN504" s="279"/>
      <c r="AO504" s="279"/>
      <c r="AP504" s="279"/>
      <c r="AQ504" s="279"/>
      <c r="AR504" s="279"/>
      <c r="AS504" s="279"/>
      <c r="AT504" s="279"/>
      <c r="AU504" s="279"/>
      <c r="AV504" s="279"/>
      <c r="AW504" s="279"/>
      <c r="AX504" s="279"/>
      <c r="AY504" s="279"/>
      <c r="AZ504" s="279"/>
      <c r="BA504" s="279"/>
      <c r="BB504" s="279"/>
      <c r="BC504" s="279"/>
    </row>
    <row r="505" spans="1:55" s="44" customFormat="1" ht="15" customHeight="1">
      <c r="A505" s="277"/>
      <c r="B505" s="659" t="s">
        <v>722</v>
      </c>
      <c r="C505" s="660"/>
      <c r="D505" s="660"/>
      <c r="E505" s="660"/>
      <c r="F505" s="660"/>
      <c r="G505" s="660"/>
      <c r="H505" s="660"/>
      <c r="I505" s="661"/>
      <c r="J505" s="324">
        <v>1708</v>
      </c>
      <c r="K505" s="589"/>
      <c r="L505" s="589"/>
      <c r="M505" s="589"/>
      <c r="N505" s="589"/>
      <c r="O505" s="589"/>
      <c r="P505" s="335" t="s">
        <v>26</v>
      </c>
      <c r="Q505" s="279"/>
      <c r="R505" s="279"/>
      <c r="S505" s="279"/>
      <c r="T505" s="279"/>
      <c r="U505" s="279"/>
      <c r="V505" s="279"/>
      <c r="W505" s="279"/>
      <c r="X505" s="279"/>
      <c r="Y505" s="279"/>
      <c r="Z505" s="279"/>
      <c r="AA505" s="279"/>
      <c r="AB505" s="279"/>
      <c r="AC505" s="279"/>
      <c r="AD505" s="279"/>
      <c r="AE505" s="279"/>
      <c r="AF505" s="279"/>
      <c r="AG505" s="279"/>
      <c r="AH505" s="279"/>
      <c r="AI505" s="279"/>
      <c r="AJ505" s="279"/>
      <c r="AK505" s="279"/>
      <c r="AL505" s="279"/>
      <c r="AM505" s="279"/>
      <c r="AN505" s="279"/>
      <c r="AO505" s="279"/>
      <c r="AP505" s="279"/>
      <c r="AQ505" s="279"/>
      <c r="AR505" s="279"/>
      <c r="AS505" s="279"/>
      <c r="AT505" s="279"/>
      <c r="AU505" s="279"/>
      <c r="AV505" s="279"/>
      <c r="AW505" s="279"/>
      <c r="AX505" s="279"/>
      <c r="AY505" s="279"/>
      <c r="AZ505" s="279"/>
      <c r="BA505" s="279"/>
      <c r="BB505" s="279"/>
      <c r="BC505" s="279"/>
    </row>
    <row r="506" spans="1:55" s="44" customFormat="1" ht="15" customHeight="1">
      <c r="A506" s="277"/>
      <c r="B506" s="659" t="s">
        <v>542</v>
      </c>
      <c r="C506" s="660"/>
      <c r="D506" s="660"/>
      <c r="E506" s="660"/>
      <c r="F506" s="660"/>
      <c r="G506" s="660"/>
      <c r="H506" s="660"/>
      <c r="I506" s="661"/>
      <c r="J506" s="324">
        <v>1709</v>
      </c>
      <c r="K506" s="589"/>
      <c r="L506" s="589"/>
      <c r="M506" s="589"/>
      <c r="N506" s="589"/>
      <c r="O506" s="589"/>
      <c r="P506" s="335" t="s">
        <v>26</v>
      </c>
      <c r="Q506" s="279"/>
      <c r="R506" s="279"/>
      <c r="S506" s="279"/>
      <c r="T506" s="279"/>
      <c r="U506" s="279"/>
      <c r="V506" s="279"/>
      <c r="W506" s="279"/>
      <c r="X506" s="279"/>
      <c r="Y506" s="279"/>
      <c r="Z506" s="279"/>
      <c r="AA506" s="279"/>
      <c r="AB506" s="279"/>
      <c r="AC506" s="279"/>
      <c r="AD506" s="279"/>
      <c r="AE506" s="279"/>
      <c r="AF506" s="279"/>
      <c r="AG506" s="279"/>
      <c r="AH506" s="279"/>
      <c r="AI506" s="279"/>
      <c r="AJ506" s="279"/>
      <c r="AK506" s="279"/>
      <c r="AL506" s="279"/>
      <c r="AM506" s="279"/>
      <c r="AN506" s="279"/>
      <c r="AO506" s="279"/>
      <c r="AP506" s="279"/>
      <c r="AQ506" s="279"/>
      <c r="AR506" s="279"/>
      <c r="AS506" s="279"/>
      <c r="AT506" s="279"/>
      <c r="AU506" s="279"/>
      <c r="AV506" s="279"/>
      <c r="AW506" s="279"/>
      <c r="AX506" s="279"/>
      <c r="AY506" s="279"/>
      <c r="AZ506" s="279"/>
      <c r="BA506" s="279"/>
      <c r="BB506" s="279"/>
      <c r="BC506" s="279"/>
    </row>
    <row r="507" spans="1:55" s="44" customFormat="1">
      <c r="A507" s="277"/>
      <c r="B507" s="659" t="s">
        <v>293</v>
      </c>
      <c r="C507" s="660"/>
      <c r="D507" s="660"/>
      <c r="E507" s="660"/>
      <c r="F507" s="660"/>
      <c r="G507" s="660"/>
      <c r="H507" s="660"/>
      <c r="I507" s="661"/>
      <c r="J507" s="324">
        <v>1379</v>
      </c>
      <c r="K507" s="589"/>
      <c r="L507" s="589"/>
      <c r="M507" s="589"/>
      <c r="N507" s="589"/>
      <c r="O507" s="589"/>
      <c r="P507" s="335" t="s">
        <v>26</v>
      </c>
      <c r="Q507" s="279"/>
      <c r="R507" s="279"/>
      <c r="S507" s="279"/>
      <c r="T507" s="279"/>
      <c r="U507" s="279"/>
      <c r="V507" s="279"/>
      <c r="W507" s="279"/>
      <c r="X507" s="279"/>
      <c r="Y507" s="279"/>
      <c r="Z507" s="279"/>
      <c r="AA507" s="279"/>
      <c r="AB507" s="279"/>
      <c r="AC507" s="279"/>
      <c r="AD507" s="279"/>
      <c r="AE507" s="279"/>
      <c r="AF507" s="279"/>
      <c r="AG507" s="279"/>
      <c r="AH507" s="279"/>
      <c r="AI507" s="279"/>
      <c r="AJ507" s="279"/>
      <c r="AK507" s="279"/>
      <c r="AL507" s="279"/>
      <c r="AM507" s="279"/>
      <c r="AN507" s="279"/>
      <c r="AO507" s="279"/>
      <c r="AP507" s="279"/>
      <c r="AQ507" s="279"/>
      <c r="AR507" s="279"/>
      <c r="AS507" s="279"/>
      <c r="AT507" s="279"/>
      <c r="AU507" s="279"/>
      <c r="AV507" s="279"/>
      <c r="AW507" s="279"/>
      <c r="AX507" s="279"/>
      <c r="AY507" s="279"/>
      <c r="AZ507" s="279"/>
      <c r="BA507" s="279"/>
      <c r="BB507" s="279"/>
      <c r="BC507" s="279"/>
    </row>
    <row r="508" spans="1:55" s="44" customFormat="1">
      <c r="A508" s="277"/>
      <c r="B508" s="659" t="s">
        <v>294</v>
      </c>
      <c r="C508" s="660"/>
      <c r="D508" s="660"/>
      <c r="E508" s="660"/>
      <c r="F508" s="660"/>
      <c r="G508" s="660"/>
      <c r="H508" s="660"/>
      <c r="I508" s="661"/>
      <c r="J508" s="324">
        <v>1710</v>
      </c>
      <c r="K508" s="589"/>
      <c r="L508" s="589"/>
      <c r="M508" s="589"/>
      <c r="N508" s="589"/>
      <c r="O508" s="589"/>
      <c r="P508" s="335" t="s">
        <v>9</v>
      </c>
      <c r="Q508" s="279"/>
      <c r="R508" s="279"/>
      <c r="S508" s="279"/>
      <c r="T508" s="279"/>
      <c r="U508" s="279"/>
      <c r="V508" s="279"/>
      <c r="W508" s="279"/>
      <c r="X508" s="279"/>
      <c r="Y508" s="279"/>
      <c r="Z508" s="279"/>
      <c r="AA508" s="279"/>
      <c r="AB508" s="279"/>
      <c r="AC508" s="279"/>
      <c r="AD508" s="279"/>
      <c r="AE508" s="279"/>
      <c r="AF508" s="279"/>
      <c r="AG508" s="279"/>
      <c r="AH508" s="279"/>
      <c r="AI508" s="279"/>
      <c r="AJ508" s="279"/>
      <c r="AK508" s="279"/>
      <c r="AL508" s="279"/>
      <c r="AM508" s="279"/>
      <c r="AN508" s="279"/>
      <c r="AO508" s="279"/>
      <c r="AP508" s="279"/>
      <c r="AQ508" s="279"/>
      <c r="AR508" s="279"/>
      <c r="AS508" s="279"/>
      <c r="AT508" s="279"/>
      <c r="AU508" s="279"/>
      <c r="AV508" s="279"/>
      <c r="AW508" s="279"/>
      <c r="AX508" s="279"/>
      <c r="AY508" s="279"/>
      <c r="AZ508" s="279"/>
      <c r="BA508" s="279"/>
      <c r="BB508" s="279"/>
      <c r="BC508" s="279"/>
    </row>
    <row r="509" spans="1:55" s="44" customFormat="1">
      <c r="A509" s="277"/>
      <c r="B509" s="659" t="s">
        <v>543</v>
      </c>
      <c r="C509" s="660"/>
      <c r="D509" s="660"/>
      <c r="E509" s="660"/>
      <c r="F509" s="660"/>
      <c r="G509" s="660"/>
      <c r="H509" s="660"/>
      <c r="I509" s="661"/>
      <c r="J509" s="324">
        <v>1711</v>
      </c>
      <c r="K509" s="589"/>
      <c r="L509" s="589"/>
      <c r="M509" s="589"/>
      <c r="N509" s="589"/>
      <c r="O509" s="589"/>
      <c r="P509" s="335" t="s">
        <v>9</v>
      </c>
      <c r="Q509" s="279"/>
      <c r="R509" s="279"/>
      <c r="S509" s="279"/>
      <c r="T509" s="279"/>
      <c r="U509" s="279"/>
      <c r="V509" s="279"/>
      <c r="W509" s="279"/>
      <c r="X509" s="279"/>
      <c r="Y509" s="279"/>
      <c r="Z509" s="279"/>
      <c r="AA509" s="279"/>
      <c r="AB509" s="279"/>
      <c r="AC509" s="279"/>
      <c r="AD509" s="279"/>
      <c r="AE509" s="279"/>
      <c r="AF509" s="279"/>
      <c r="AG509" s="279"/>
      <c r="AH509" s="279"/>
      <c r="AI509" s="279"/>
      <c r="AJ509" s="279"/>
      <c r="AK509" s="279"/>
      <c r="AL509" s="279"/>
      <c r="AM509" s="279"/>
      <c r="AN509" s="279"/>
      <c r="AO509" s="279"/>
      <c r="AP509" s="279"/>
      <c r="AQ509" s="279"/>
      <c r="AR509" s="279"/>
      <c r="AS509" s="279"/>
      <c r="AT509" s="279"/>
      <c r="AU509" s="279"/>
      <c r="AV509" s="279"/>
      <c r="AW509" s="279"/>
      <c r="AX509" s="279"/>
      <c r="AY509" s="279"/>
      <c r="AZ509" s="279"/>
      <c r="BA509" s="279"/>
      <c r="BB509" s="279"/>
      <c r="BC509" s="279"/>
    </row>
    <row r="510" spans="1:55" s="44" customFormat="1">
      <c r="A510" s="277"/>
      <c r="B510" s="659" t="s">
        <v>295</v>
      </c>
      <c r="C510" s="660"/>
      <c r="D510" s="660"/>
      <c r="E510" s="660"/>
      <c r="F510" s="660"/>
      <c r="G510" s="660"/>
      <c r="H510" s="660"/>
      <c r="I510" s="661"/>
      <c r="J510" s="324">
        <v>1380</v>
      </c>
      <c r="K510" s="589"/>
      <c r="L510" s="589"/>
      <c r="M510" s="589"/>
      <c r="N510" s="589"/>
      <c r="O510" s="589"/>
      <c r="P510" s="335" t="s">
        <v>9</v>
      </c>
      <c r="Q510" s="279"/>
      <c r="R510" s="279"/>
      <c r="S510" s="279"/>
      <c r="T510" s="279"/>
      <c r="U510" s="279"/>
      <c r="V510" s="279"/>
      <c r="W510" s="279"/>
      <c r="X510" s="279"/>
      <c r="Y510" s="279"/>
      <c r="Z510" s="279"/>
      <c r="AA510" s="279"/>
      <c r="AB510" s="279"/>
      <c r="AC510" s="279"/>
      <c r="AD510" s="279"/>
      <c r="AE510" s="279"/>
      <c r="AF510" s="279"/>
      <c r="AG510" s="279"/>
      <c r="AH510" s="279"/>
      <c r="AI510" s="279"/>
      <c r="AJ510" s="279"/>
      <c r="AK510" s="279"/>
      <c r="AL510" s="279"/>
      <c r="AM510" s="279"/>
      <c r="AN510" s="279"/>
      <c r="AO510" s="279"/>
      <c r="AP510" s="279"/>
      <c r="AQ510" s="279"/>
      <c r="AR510" s="279"/>
      <c r="AS510" s="279"/>
      <c r="AT510" s="279"/>
      <c r="AU510" s="279"/>
      <c r="AV510" s="279"/>
      <c r="AW510" s="279"/>
      <c r="AX510" s="279"/>
      <c r="AY510" s="279"/>
      <c r="AZ510" s="279"/>
      <c r="BA510" s="279"/>
      <c r="BB510" s="279"/>
      <c r="BC510" s="279"/>
    </row>
    <row r="511" spans="1:55" s="44" customFormat="1">
      <c r="A511" s="277"/>
      <c r="B511" s="659" t="s">
        <v>296</v>
      </c>
      <c r="C511" s="660"/>
      <c r="D511" s="660"/>
      <c r="E511" s="660"/>
      <c r="F511" s="660"/>
      <c r="G511" s="660"/>
      <c r="H511" s="660"/>
      <c r="I511" s="661"/>
      <c r="J511" s="324">
        <v>1381</v>
      </c>
      <c r="K511" s="589"/>
      <c r="L511" s="589"/>
      <c r="M511" s="589"/>
      <c r="N511" s="589"/>
      <c r="O511" s="589"/>
      <c r="P511" s="335" t="s">
        <v>26</v>
      </c>
      <c r="Q511" s="279"/>
      <c r="R511" s="279"/>
      <c r="S511" s="279"/>
      <c r="T511" s="279"/>
      <c r="U511" s="279"/>
      <c r="V511" s="279"/>
      <c r="W511" s="279"/>
      <c r="X511" s="279"/>
      <c r="Y511" s="279"/>
      <c r="Z511" s="279"/>
      <c r="AA511" s="279"/>
      <c r="AB511" s="279"/>
      <c r="AC511" s="279"/>
      <c r="AD511" s="279"/>
      <c r="AE511" s="279"/>
      <c r="AF511" s="279"/>
      <c r="AG511" s="279"/>
      <c r="AH511" s="279"/>
      <c r="AI511" s="279"/>
      <c r="AJ511" s="279"/>
      <c r="AK511" s="279"/>
      <c r="AL511" s="279"/>
      <c r="AM511" s="279"/>
      <c r="AN511" s="279"/>
      <c r="AO511" s="279"/>
      <c r="AP511" s="279"/>
      <c r="AQ511" s="279"/>
      <c r="AR511" s="279"/>
      <c r="AS511" s="279"/>
      <c r="AT511" s="279"/>
      <c r="AU511" s="279"/>
      <c r="AV511" s="279"/>
      <c r="AW511" s="279"/>
      <c r="AX511" s="279"/>
      <c r="AY511" s="279"/>
      <c r="AZ511" s="279"/>
      <c r="BA511" s="279"/>
      <c r="BB511" s="279"/>
      <c r="BC511" s="279"/>
    </row>
    <row r="512" spans="1:55" s="44" customFormat="1">
      <c r="A512" s="277"/>
      <c r="B512" s="674" t="s">
        <v>518</v>
      </c>
      <c r="C512" s="675"/>
      <c r="D512" s="675"/>
      <c r="E512" s="675"/>
      <c r="F512" s="675"/>
      <c r="G512" s="675"/>
      <c r="H512" s="675"/>
      <c r="I512" s="676"/>
      <c r="J512" s="424">
        <v>1545</v>
      </c>
      <c r="K512" s="673"/>
      <c r="L512" s="673"/>
      <c r="M512" s="673"/>
      <c r="N512" s="673"/>
      <c r="O512" s="673"/>
      <c r="P512" s="338" t="s">
        <v>27</v>
      </c>
      <c r="Q512" s="279"/>
      <c r="R512" s="279"/>
      <c r="S512" s="279"/>
      <c r="T512" s="279"/>
      <c r="U512" s="279"/>
      <c r="V512" s="279"/>
      <c r="W512" s="279"/>
      <c r="X512" s="279"/>
      <c r="Y512" s="279"/>
      <c r="Z512" s="279"/>
      <c r="AA512" s="279"/>
      <c r="AB512" s="279"/>
      <c r="AC512" s="279"/>
      <c r="AD512" s="279"/>
      <c r="AE512" s="279"/>
      <c r="AF512" s="279"/>
      <c r="AG512" s="279"/>
      <c r="AH512" s="279"/>
      <c r="AI512" s="279"/>
      <c r="AJ512" s="279"/>
      <c r="AK512" s="279"/>
      <c r="AL512" s="279"/>
      <c r="AM512" s="279"/>
      <c r="AN512" s="279"/>
      <c r="AO512" s="279"/>
      <c r="AP512" s="279"/>
      <c r="AQ512" s="279"/>
      <c r="AR512" s="279"/>
      <c r="AS512" s="279"/>
      <c r="AT512" s="279"/>
      <c r="AU512" s="279"/>
      <c r="AV512" s="279"/>
      <c r="AW512" s="279"/>
      <c r="AX512" s="279"/>
      <c r="AY512" s="279"/>
      <c r="AZ512" s="279"/>
      <c r="BA512" s="279"/>
      <c r="BB512" s="279"/>
      <c r="BC512" s="279"/>
    </row>
    <row r="513" spans="1:55" s="44" customFormat="1">
      <c r="A513" s="277"/>
      <c r="B513" s="674" t="s">
        <v>521</v>
      </c>
      <c r="C513" s="675"/>
      <c r="D513" s="675"/>
      <c r="E513" s="675"/>
      <c r="F513" s="675"/>
      <c r="G513" s="675"/>
      <c r="H513" s="675"/>
      <c r="I513" s="676"/>
      <c r="J513" s="424">
        <v>1546</v>
      </c>
      <c r="K513" s="673"/>
      <c r="L513" s="673"/>
      <c r="M513" s="673"/>
      <c r="N513" s="673"/>
      <c r="O513" s="673"/>
      <c r="P513" s="338" t="s">
        <v>27</v>
      </c>
      <c r="Q513" s="279"/>
      <c r="R513" s="279"/>
      <c r="S513" s="279"/>
      <c r="T513" s="279"/>
      <c r="U513" s="279"/>
      <c r="V513" s="279"/>
      <c r="W513" s="279"/>
      <c r="X513" s="279"/>
      <c r="Y513" s="279"/>
      <c r="Z513" s="279"/>
      <c r="AA513" s="279"/>
      <c r="AB513" s="279"/>
      <c r="AC513" s="279"/>
      <c r="AD513" s="279"/>
      <c r="AE513" s="279"/>
      <c r="AF513" s="279"/>
      <c r="AG513" s="279"/>
      <c r="AH513" s="279"/>
      <c r="AI513" s="279"/>
      <c r="AJ513" s="279"/>
      <c r="AK513" s="279"/>
      <c r="AL513" s="279"/>
      <c r="AM513" s="279"/>
      <c r="AN513" s="279"/>
      <c r="AO513" s="279"/>
      <c r="AP513" s="279"/>
      <c r="AQ513" s="279"/>
      <c r="AR513" s="279"/>
      <c r="AS513" s="279"/>
      <c r="AT513" s="279"/>
      <c r="AU513" s="279"/>
      <c r="AV513" s="279"/>
      <c r="AW513" s="279"/>
      <c r="AX513" s="279"/>
      <c r="AY513" s="279"/>
      <c r="AZ513" s="279"/>
      <c r="BA513" s="279"/>
      <c r="BB513" s="279"/>
      <c r="BC513" s="279"/>
    </row>
    <row r="514" spans="1:55" s="44" customFormat="1">
      <c r="A514" s="277"/>
      <c r="B514" s="279"/>
      <c r="C514" s="279"/>
      <c r="D514" s="279"/>
      <c r="E514" s="279"/>
      <c r="F514" s="279"/>
      <c r="G514" s="279"/>
      <c r="H514" s="279"/>
      <c r="I514" s="279"/>
      <c r="J514" s="279"/>
      <c r="K514" s="279"/>
      <c r="L514" s="279"/>
      <c r="M514" s="279"/>
      <c r="N514" s="279"/>
      <c r="O514" s="279"/>
      <c r="P514" s="279"/>
      <c r="Q514" s="279"/>
      <c r="R514" s="279"/>
      <c r="S514" s="279"/>
      <c r="T514" s="279"/>
      <c r="U514" s="279"/>
      <c r="V514" s="279"/>
      <c r="W514" s="279"/>
      <c r="X514" s="279"/>
      <c r="Y514" s="279"/>
      <c r="Z514" s="279"/>
      <c r="AA514" s="279"/>
      <c r="AB514" s="279"/>
      <c r="AC514" s="279"/>
      <c r="AD514" s="279"/>
      <c r="AE514" s="279"/>
      <c r="AF514" s="279"/>
      <c r="AG514" s="279"/>
      <c r="AH514" s="279"/>
      <c r="AI514" s="279"/>
      <c r="AJ514" s="279"/>
      <c r="AK514" s="279"/>
      <c r="AL514" s="279"/>
      <c r="AM514" s="279"/>
      <c r="AN514" s="279"/>
      <c r="AO514" s="279"/>
      <c r="AP514" s="279"/>
      <c r="AQ514" s="279"/>
      <c r="AR514" s="279"/>
      <c r="AS514" s="279"/>
      <c r="AT514" s="279"/>
      <c r="AU514" s="279"/>
      <c r="AV514" s="279"/>
      <c r="AW514" s="279"/>
      <c r="AX514" s="279"/>
      <c r="AY514" s="279"/>
      <c r="AZ514" s="279"/>
      <c r="BA514" s="279"/>
      <c r="BB514" s="279"/>
      <c r="BC514" s="279"/>
    </row>
    <row r="515" spans="1:55" s="44" customFormat="1">
      <c r="A515" s="277"/>
      <c r="B515" s="638" t="s">
        <v>723</v>
      </c>
      <c r="C515" s="638"/>
      <c r="D515" s="638"/>
      <c r="E515" s="638"/>
      <c r="F515" s="638"/>
      <c r="G515" s="638"/>
      <c r="H515" s="639" t="s">
        <v>297</v>
      </c>
      <c r="I515" s="639"/>
      <c r="J515" s="639"/>
      <c r="K515" s="639"/>
      <c r="L515" s="639"/>
      <c r="M515" s="639"/>
      <c r="N515" s="639" t="s">
        <v>299</v>
      </c>
      <c r="O515" s="639"/>
      <c r="P515" s="639"/>
      <c r="Q515" s="639"/>
      <c r="R515" s="639"/>
      <c r="S515" s="639"/>
      <c r="T515" s="639"/>
      <c r="U515" s="639"/>
      <c r="V515" s="639"/>
      <c r="W515" s="639"/>
      <c r="X515" s="639"/>
      <c r="Y515" s="639"/>
      <c r="Z515" s="639"/>
      <c r="AA515" s="639"/>
      <c r="AB515" s="639"/>
      <c r="AC515" s="639"/>
      <c r="AD515" s="639"/>
      <c r="AE515" s="639"/>
      <c r="AF515" s="639"/>
      <c r="AG515" s="639"/>
      <c r="AH515" s="639"/>
      <c r="AI515" s="639"/>
      <c r="AJ515" s="639"/>
      <c r="AK515" s="639"/>
      <c r="AL515" s="639"/>
      <c r="AM515" s="639"/>
      <c r="AN515" s="639"/>
      <c r="AO515" s="639"/>
      <c r="AP515" s="639"/>
      <c r="AQ515" s="639"/>
      <c r="AR515" s="638" t="s">
        <v>300</v>
      </c>
      <c r="AS515" s="638"/>
      <c r="AT515" s="638"/>
      <c r="AU515" s="638"/>
      <c r="AV515" s="638"/>
      <c r="AW515" s="638"/>
      <c r="AX515" s="352"/>
      <c r="AY515" s="279"/>
      <c r="AZ515" s="279"/>
      <c r="BA515" s="279"/>
      <c r="BB515" s="279"/>
      <c r="BC515" s="279"/>
    </row>
    <row r="516" spans="1:55" s="44" customFormat="1">
      <c r="A516" s="277"/>
      <c r="B516" s="638"/>
      <c r="C516" s="638"/>
      <c r="D516" s="638"/>
      <c r="E516" s="638"/>
      <c r="F516" s="638"/>
      <c r="G516" s="638"/>
      <c r="H516" s="639"/>
      <c r="I516" s="639"/>
      <c r="J516" s="639"/>
      <c r="K516" s="639"/>
      <c r="L516" s="639"/>
      <c r="M516" s="639"/>
      <c r="N516" s="638" t="s">
        <v>301</v>
      </c>
      <c r="O516" s="638"/>
      <c r="P516" s="638"/>
      <c r="Q516" s="638"/>
      <c r="R516" s="638"/>
      <c r="S516" s="638"/>
      <c r="T516" s="638"/>
      <c r="U516" s="638"/>
      <c r="V516" s="638"/>
      <c r="W516" s="638"/>
      <c r="X516" s="638"/>
      <c r="Y516" s="638"/>
      <c r="Z516" s="638"/>
      <c r="AA516" s="638"/>
      <c r="AB516" s="638"/>
      <c r="AC516" s="638"/>
      <c r="AD516" s="638"/>
      <c r="AE516" s="638"/>
      <c r="AF516" s="638" t="s">
        <v>302</v>
      </c>
      <c r="AG516" s="638"/>
      <c r="AH516" s="638"/>
      <c r="AI516" s="638"/>
      <c r="AJ516" s="638"/>
      <c r="AK516" s="638"/>
      <c r="AL516" s="638" t="s">
        <v>303</v>
      </c>
      <c r="AM516" s="638"/>
      <c r="AN516" s="638"/>
      <c r="AO516" s="638"/>
      <c r="AP516" s="638"/>
      <c r="AQ516" s="638"/>
      <c r="AR516" s="638"/>
      <c r="AS516" s="638"/>
      <c r="AT516" s="638"/>
      <c r="AU516" s="638"/>
      <c r="AV516" s="638"/>
      <c r="AW516" s="638"/>
      <c r="AX516" s="352"/>
      <c r="AY516" s="279"/>
      <c r="AZ516" s="279"/>
      <c r="BA516" s="279"/>
      <c r="BB516" s="279"/>
      <c r="BC516" s="279"/>
    </row>
    <row r="517" spans="1:55" s="44" customFormat="1">
      <c r="A517" s="277"/>
      <c r="B517" s="638"/>
      <c r="C517" s="638"/>
      <c r="D517" s="638"/>
      <c r="E517" s="638"/>
      <c r="F517" s="638"/>
      <c r="G517" s="638"/>
      <c r="H517" s="639"/>
      <c r="I517" s="639"/>
      <c r="J517" s="639"/>
      <c r="K517" s="639"/>
      <c r="L517" s="639"/>
      <c r="M517" s="639"/>
      <c r="N517" s="704" t="s">
        <v>698</v>
      </c>
      <c r="O517" s="704"/>
      <c r="P517" s="704"/>
      <c r="Q517" s="704"/>
      <c r="R517" s="704"/>
      <c r="S517" s="704"/>
      <c r="T517" s="706" t="s">
        <v>305</v>
      </c>
      <c r="U517" s="706"/>
      <c r="V517" s="706"/>
      <c r="W517" s="706"/>
      <c r="X517" s="706"/>
      <c r="Y517" s="706"/>
      <c r="Z517" s="706" t="s">
        <v>306</v>
      </c>
      <c r="AA517" s="706"/>
      <c r="AB517" s="706"/>
      <c r="AC517" s="706"/>
      <c r="AD517" s="706"/>
      <c r="AE517" s="706"/>
      <c r="AF517" s="638"/>
      <c r="AG517" s="638"/>
      <c r="AH517" s="638"/>
      <c r="AI517" s="638"/>
      <c r="AJ517" s="638"/>
      <c r="AK517" s="638"/>
      <c r="AL517" s="638"/>
      <c r="AM517" s="638"/>
      <c r="AN517" s="638"/>
      <c r="AO517" s="638"/>
      <c r="AP517" s="638"/>
      <c r="AQ517" s="638"/>
      <c r="AR517" s="638"/>
      <c r="AS517" s="638"/>
      <c r="AT517" s="638"/>
      <c r="AU517" s="638"/>
      <c r="AV517" s="638"/>
      <c r="AW517" s="638"/>
      <c r="AX517" s="352"/>
      <c r="AY517" s="279"/>
      <c r="AZ517" s="279"/>
      <c r="BA517" s="279"/>
      <c r="BB517" s="279"/>
      <c r="BC517" s="279"/>
    </row>
    <row r="518" spans="1:55" s="44" customFormat="1" ht="19.5" customHeight="1">
      <c r="A518" s="277"/>
      <c r="B518" s="580" t="s">
        <v>724</v>
      </c>
      <c r="C518" s="580"/>
      <c r="D518" s="580"/>
      <c r="E518" s="580"/>
      <c r="F518" s="580"/>
      <c r="G518" s="580"/>
      <c r="H518" s="324">
        <v>1451</v>
      </c>
      <c r="I518" s="658"/>
      <c r="J518" s="658"/>
      <c r="K518" s="658"/>
      <c r="L518" s="658"/>
      <c r="M518" s="658"/>
      <c r="N518" s="324">
        <v>1452</v>
      </c>
      <c r="O518" s="658"/>
      <c r="P518" s="658"/>
      <c r="Q518" s="658"/>
      <c r="R518" s="658"/>
      <c r="S518" s="658"/>
      <c r="T518" s="324">
        <v>1752</v>
      </c>
      <c r="U518" s="658"/>
      <c r="V518" s="658"/>
      <c r="W518" s="658"/>
      <c r="X518" s="658"/>
      <c r="Y518" s="658"/>
      <c r="Z518" s="324">
        <v>1753</v>
      </c>
      <c r="AA518" s="658"/>
      <c r="AB518" s="658"/>
      <c r="AC518" s="658"/>
      <c r="AD518" s="658"/>
      <c r="AE518" s="658"/>
      <c r="AF518" s="324">
        <v>1453</v>
      </c>
      <c r="AG518" s="658"/>
      <c r="AH518" s="658"/>
      <c r="AI518" s="658"/>
      <c r="AJ518" s="658"/>
      <c r="AK518" s="658"/>
      <c r="AL518" s="324">
        <v>1454</v>
      </c>
      <c r="AM518" s="658"/>
      <c r="AN518" s="658"/>
      <c r="AO518" s="658"/>
      <c r="AP518" s="658"/>
      <c r="AQ518" s="658"/>
      <c r="AR518" s="324">
        <v>1382</v>
      </c>
      <c r="AS518" s="658"/>
      <c r="AT518" s="658"/>
      <c r="AU518" s="658"/>
      <c r="AV518" s="658"/>
      <c r="AW518" s="658"/>
      <c r="AX518" s="353" t="s">
        <v>9</v>
      </c>
      <c r="AY518" s="279"/>
      <c r="AZ518" s="279"/>
      <c r="BA518" s="279"/>
      <c r="BB518" s="279"/>
      <c r="BC518" s="279"/>
    </row>
    <row r="519" spans="1:55" s="44" customFormat="1" ht="19.5" customHeight="1">
      <c r="A519" s="277"/>
      <c r="B519" s="580" t="s">
        <v>546</v>
      </c>
      <c r="C519" s="580"/>
      <c r="D519" s="580"/>
      <c r="E519" s="580"/>
      <c r="F519" s="580"/>
      <c r="G519" s="580"/>
      <c r="H519" s="343"/>
      <c r="I519" s="705"/>
      <c r="J519" s="705"/>
      <c r="K519" s="705"/>
      <c r="L519" s="705"/>
      <c r="M519" s="705"/>
      <c r="N519" s="324">
        <v>1589</v>
      </c>
      <c r="O519" s="658"/>
      <c r="P519" s="658"/>
      <c r="Q519" s="658"/>
      <c r="R519" s="658"/>
      <c r="S519" s="658"/>
      <c r="T519" s="343"/>
      <c r="U519" s="705"/>
      <c r="V519" s="705"/>
      <c r="W519" s="705"/>
      <c r="X519" s="705"/>
      <c r="Y519" s="705"/>
      <c r="Z519" s="324">
        <v>1754</v>
      </c>
      <c r="AA519" s="658"/>
      <c r="AB519" s="658"/>
      <c r="AC519" s="658"/>
      <c r="AD519" s="658"/>
      <c r="AE519" s="658"/>
      <c r="AF519" s="324">
        <v>1455</v>
      </c>
      <c r="AG519" s="658"/>
      <c r="AH519" s="658"/>
      <c r="AI519" s="658"/>
      <c r="AJ519" s="658"/>
      <c r="AK519" s="658"/>
      <c r="AL519" s="324">
        <v>1456</v>
      </c>
      <c r="AM519" s="658"/>
      <c r="AN519" s="658"/>
      <c r="AO519" s="658"/>
      <c r="AP519" s="658"/>
      <c r="AQ519" s="658"/>
      <c r="AR519" s="343"/>
      <c r="AS519" s="705"/>
      <c r="AT519" s="705"/>
      <c r="AU519" s="705"/>
      <c r="AV519" s="705"/>
      <c r="AW519" s="705"/>
      <c r="AX519" s="353" t="s">
        <v>26</v>
      </c>
      <c r="AY519" s="279"/>
      <c r="AZ519" s="279"/>
      <c r="BA519" s="279"/>
      <c r="BB519" s="279"/>
      <c r="BC519" s="279"/>
    </row>
    <row r="520" spans="1:55" s="44" customFormat="1" ht="19.5" customHeight="1">
      <c r="A520" s="277"/>
      <c r="B520" s="580" t="s">
        <v>547</v>
      </c>
      <c r="C520" s="580"/>
      <c r="D520" s="580"/>
      <c r="E520" s="580"/>
      <c r="F520" s="580"/>
      <c r="G520" s="580"/>
      <c r="H520" s="324">
        <v>1457</v>
      </c>
      <c r="I520" s="658"/>
      <c r="J520" s="658"/>
      <c r="K520" s="658"/>
      <c r="L520" s="658"/>
      <c r="M520" s="658"/>
      <c r="N520" s="343"/>
      <c r="O520" s="705"/>
      <c r="P520" s="705"/>
      <c r="Q520" s="705"/>
      <c r="R520" s="705"/>
      <c r="S520" s="705"/>
      <c r="T520" s="324">
        <v>1458</v>
      </c>
      <c r="U520" s="658"/>
      <c r="V520" s="658"/>
      <c r="W520" s="658"/>
      <c r="X520" s="658"/>
      <c r="Y520" s="658"/>
      <c r="Z520" s="343"/>
      <c r="AA520" s="705"/>
      <c r="AB520" s="705"/>
      <c r="AC520" s="705"/>
      <c r="AD520" s="705"/>
      <c r="AE520" s="705"/>
      <c r="AF520" s="343"/>
      <c r="AG520" s="705"/>
      <c r="AH520" s="705"/>
      <c r="AI520" s="705"/>
      <c r="AJ520" s="705"/>
      <c r="AK520" s="705"/>
      <c r="AL520" s="343"/>
      <c r="AM520" s="705"/>
      <c r="AN520" s="705"/>
      <c r="AO520" s="705"/>
      <c r="AP520" s="705"/>
      <c r="AQ520" s="705"/>
      <c r="AR520" s="324">
        <v>1383</v>
      </c>
      <c r="AS520" s="658"/>
      <c r="AT520" s="658"/>
      <c r="AU520" s="658"/>
      <c r="AV520" s="658"/>
      <c r="AW520" s="658"/>
      <c r="AX520" s="353" t="s">
        <v>26</v>
      </c>
      <c r="AY520" s="279"/>
      <c r="AZ520" s="279"/>
      <c r="BA520" s="279"/>
      <c r="BB520" s="279"/>
      <c r="BC520" s="279"/>
    </row>
    <row r="521" spans="1:55" s="44" customFormat="1" ht="19.5" customHeight="1">
      <c r="A521" s="277"/>
      <c r="B521" s="580" t="s">
        <v>291</v>
      </c>
      <c r="C521" s="580"/>
      <c r="D521" s="580"/>
      <c r="E521" s="580"/>
      <c r="F521" s="580"/>
      <c r="G521" s="580"/>
      <c r="H521" s="324">
        <v>1392</v>
      </c>
      <c r="I521" s="658"/>
      <c r="J521" s="658"/>
      <c r="K521" s="658"/>
      <c r="L521" s="658"/>
      <c r="M521" s="658"/>
      <c r="N521" s="324">
        <v>1393</v>
      </c>
      <c r="O521" s="658"/>
      <c r="P521" s="658"/>
      <c r="Q521" s="658"/>
      <c r="R521" s="658"/>
      <c r="S521" s="658"/>
      <c r="T521" s="324">
        <v>1755</v>
      </c>
      <c r="U521" s="658"/>
      <c r="V521" s="658"/>
      <c r="W521" s="658"/>
      <c r="X521" s="658"/>
      <c r="Y521" s="658"/>
      <c r="Z521" s="324">
        <v>1756</v>
      </c>
      <c r="AA521" s="658"/>
      <c r="AB521" s="658"/>
      <c r="AC521" s="658"/>
      <c r="AD521" s="658"/>
      <c r="AE521" s="658"/>
      <c r="AF521" s="324">
        <v>1394</v>
      </c>
      <c r="AG521" s="658"/>
      <c r="AH521" s="658"/>
      <c r="AI521" s="658"/>
      <c r="AJ521" s="658"/>
      <c r="AK521" s="658"/>
      <c r="AL521" s="324">
        <v>1395</v>
      </c>
      <c r="AM521" s="658"/>
      <c r="AN521" s="658"/>
      <c r="AO521" s="658"/>
      <c r="AP521" s="658"/>
      <c r="AQ521" s="658"/>
      <c r="AR521" s="324">
        <v>1384</v>
      </c>
      <c r="AS521" s="658"/>
      <c r="AT521" s="658"/>
      <c r="AU521" s="658"/>
      <c r="AV521" s="658"/>
      <c r="AW521" s="658"/>
      <c r="AX521" s="353" t="s">
        <v>9</v>
      </c>
      <c r="AY521" s="279"/>
      <c r="AZ521" s="279"/>
      <c r="BA521" s="279"/>
      <c r="BB521" s="279"/>
      <c r="BC521" s="279"/>
    </row>
    <row r="522" spans="1:55" s="44" customFormat="1" ht="19.5" customHeight="1">
      <c r="A522" s="277"/>
      <c r="B522" s="580" t="s">
        <v>292</v>
      </c>
      <c r="C522" s="580"/>
      <c r="D522" s="580"/>
      <c r="E522" s="580"/>
      <c r="F522" s="580"/>
      <c r="G522" s="580"/>
      <c r="H522" s="324">
        <v>1396</v>
      </c>
      <c r="I522" s="658"/>
      <c r="J522" s="658"/>
      <c r="K522" s="658"/>
      <c r="L522" s="658"/>
      <c r="M522" s="658"/>
      <c r="N522" s="324">
        <v>1397</v>
      </c>
      <c r="O522" s="658"/>
      <c r="P522" s="658"/>
      <c r="Q522" s="658"/>
      <c r="R522" s="658"/>
      <c r="S522" s="658"/>
      <c r="T522" s="324">
        <v>1757</v>
      </c>
      <c r="U522" s="658"/>
      <c r="V522" s="658"/>
      <c r="W522" s="658"/>
      <c r="X522" s="658"/>
      <c r="Y522" s="658"/>
      <c r="Z522" s="324">
        <v>1758</v>
      </c>
      <c r="AA522" s="658"/>
      <c r="AB522" s="658"/>
      <c r="AC522" s="658"/>
      <c r="AD522" s="658"/>
      <c r="AE522" s="658"/>
      <c r="AF522" s="324">
        <v>1398</v>
      </c>
      <c r="AG522" s="658"/>
      <c r="AH522" s="658"/>
      <c r="AI522" s="658"/>
      <c r="AJ522" s="658"/>
      <c r="AK522" s="658"/>
      <c r="AL522" s="324">
        <v>1399</v>
      </c>
      <c r="AM522" s="658"/>
      <c r="AN522" s="658"/>
      <c r="AO522" s="658"/>
      <c r="AP522" s="658"/>
      <c r="AQ522" s="658"/>
      <c r="AR522" s="324">
        <v>1385</v>
      </c>
      <c r="AS522" s="658"/>
      <c r="AT522" s="658"/>
      <c r="AU522" s="658"/>
      <c r="AV522" s="658"/>
      <c r="AW522" s="658"/>
      <c r="AX522" s="353" t="s">
        <v>26</v>
      </c>
      <c r="AY522" s="279"/>
      <c r="AZ522" s="279"/>
      <c r="BA522" s="279"/>
      <c r="BB522" s="279"/>
      <c r="BC522" s="279"/>
    </row>
    <row r="523" spans="1:55" s="44" customFormat="1" ht="19.5" customHeight="1">
      <c r="A523" s="277"/>
      <c r="B523" s="580" t="s">
        <v>548</v>
      </c>
      <c r="C523" s="580"/>
      <c r="D523" s="580"/>
      <c r="E523" s="580"/>
      <c r="F523" s="580"/>
      <c r="G523" s="580"/>
      <c r="H523" s="324">
        <v>1459</v>
      </c>
      <c r="I523" s="658"/>
      <c r="J523" s="658"/>
      <c r="K523" s="658"/>
      <c r="L523" s="658"/>
      <c r="M523" s="658"/>
      <c r="N523" s="324">
        <v>1460</v>
      </c>
      <c r="O523" s="658"/>
      <c r="P523" s="658"/>
      <c r="Q523" s="658"/>
      <c r="R523" s="658"/>
      <c r="S523" s="658"/>
      <c r="T523" s="324">
        <v>1759</v>
      </c>
      <c r="U523" s="658"/>
      <c r="V523" s="658"/>
      <c r="W523" s="658"/>
      <c r="X523" s="658"/>
      <c r="Y523" s="658"/>
      <c r="Z523" s="324">
        <v>1760</v>
      </c>
      <c r="AA523" s="658"/>
      <c r="AB523" s="658"/>
      <c r="AC523" s="658"/>
      <c r="AD523" s="658"/>
      <c r="AE523" s="658"/>
      <c r="AF523" s="324">
        <v>1461</v>
      </c>
      <c r="AG523" s="658"/>
      <c r="AH523" s="658"/>
      <c r="AI523" s="658"/>
      <c r="AJ523" s="658"/>
      <c r="AK523" s="658"/>
      <c r="AL523" s="324">
        <v>1462</v>
      </c>
      <c r="AM523" s="658"/>
      <c r="AN523" s="658"/>
      <c r="AO523" s="658"/>
      <c r="AP523" s="658"/>
      <c r="AQ523" s="658"/>
      <c r="AR523" s="324">
        <v>1386</v>
      </c>
      <c r="AS523" s="658"/>
      <c r="AT523" s="658"/>
      <c r="AU523" s="658"/>
      <c r="AV523" s="658"/>
      <c r="AW523" s="658"/>
      <c r="AX523" s="353" t="s">
        <v>26</v>
      </c>
      <c r="AY523" s="279"/>
      <c r="AZ523" s="279"/>
      <c r="BA523" s="279"/>
      <c r="BB523" s="279"/>
      <c r="BC523" s="279"/>
    </row>
    <row r="524" spans="1:55" s="44" customFormat="1" ht="19.5" customHeight="1">
      <c r="A524" s="277"/>
      <c r="B524" s="580" t="s">
        <v>307</v>
      </c>
      <c r="C524" s="580"/>
      <c r="D524" s="580"/>
      <c r="E524" s="580"/>
      <c r="F524" s="580"/>
      <c r="G524" s="580"/>
      <c r="H524" s="324">
        <v>1463</v>
      </c>
      <c r="I524" s="658"/>
      <c r="J524" s="658"/>
      <c r="K524" s="658"/>
      <c r="L524" s="658"/>
      <c r="M524" s="658"/>
      <c r="N524" s="324">
        <v>1464</v>
      </c>
      <c r="O524" s="658"/>
      <c r="P524" s="658"/>
      <c r="Q524" s="658"/>
      <c r="R524" s="658"/>
      <c r="S524" s="658"/>
      <c r="T524" s="324">
        <v>1761</v>
      </c>
      <c r="U524" s="658"/>
      <c r="V524" s="658"/>
      <c r="W524" s="658"/>
      <c r="X524" s="658"/>
      <c r="Y524" s="658"/>
      <c r="Z524" s="324">
        <v>1762</v>
      </c>
      <c r="AA524" s="658"/>
      <c r="AB524" s="658"/>
      <c r="AC524" s="658"/>
      <c r="AD524" s="658"/>
      <c r="AE524" s="658"/>
      <c r="AF524" s="324">
        <v>1465</v>
      </c>
      <c r="AG524" s="658"/>
      <c r="AH524" s="658"/>
      <c r="AI524" s="658"/>
      <c r="AJ524" s="658"/>
      <c r="AK524" s="658"/>
      <c r="AL524" s="324">
        <v>1466</v>
      </c>
      <c r="AM524" s="658"/>
      <c r="AN524" s="658"/>
      <c r="AO524" s="658"/>
      <c r="AP524" s="658"/>
      <c r="AQ524" s="658"/>
      <c r="AR524" s="343"/>
      <c r="AS524" s="705"/>
      <c r="AT524" s="705"/>
      <c r="AU524" s="705"/>
      <c r="AV524" s="705"/>
      <c r="AW524" s="705"/>
      <c r="AX524" s="353" t="s">
        <v>9</v>
      </c>
      <c r="AY524" s="279"/>
      <c r="AZ524" s="279"/>
      <c r="BA524" s="279"/>
      <c r="BB524" s="279"/>
      <c r="BC524" s="279"/>
    </row>
    <row r="525" spans="1:55" s="44" customFormat="1" ht="19.5" customHeight="1">
      <c r="A525" s="277"/>
      <c r="B525" s="580" t="s">
        <v>308</v>
      </c>
      <c r="C525" s="580"/>
      <c r="D525" s="580"/>
      <c r="E525" s="580"/>
      <c r="F525" s="580"/>
      <c r="G525" s="580"/>
      <c r="H525" s="324">
        <v>1467</v>
      </c>
      <c r="I525" s="658"/>
      <c r="J525" s="658"/>
      <c r="K525" s="658"/>
      <c r="L525" s="658"/>
      <c r="M525" s="658"/>
      <c r="N525" s="324">
        <v>1468</v>
      </c>
      <c r="O525" s="658"/>
      <c r="P525" s="658"/>
      <c r="Q525" s="658"/>
      <c r="R525" s="658"/>
      <c r="S525" s="658"/>
      <c r="T525" s="324">
        <v>1763</v>
      </c>
      <c r="U525" s="658"/>
      <c r="V525" s="658"/>
      <c r="W525" s="658"/>
      <c r="X525" s="658"/>
      <c r="Y525" s="658"/>
      <c r="Z525" s="324">
        <v>1764</v>
      </c>
      <c r="AA525" s="658"/>
      <c r="AB525" s="658"/>
      <c r="AC525" s="658"/>
      <c r="AD525" s="658"/>
      <c r="AE525" s="658"/>
      <c r="AF525" s="324">
        <v>1469</v>
      </c>
      <c r="AG525" s="658"/>
      <c r="AH525" s="658"/>
      <c r="AI525" s="658"/>
      <c r="AJ525" s="658"/>
      <c r="AK525" s="658"/>
      <c r="AL525" s="324">
        <v>1470</v>
      </c>
      <c r="AM525" s="658"/>
      <c r="AN525" s="658"/>
      <c r="AO525" s="658"/>
      <c r="AP525" s="658"/>
      <c r="AQ525" s="658"/>
      <c r="AR525" s="324">
        <v>1387</v>
      </c>
      <c r="AS525" s="658"/>
      <c r="AT525" s="658"/>
      <c r="AU525" s="658"/>
      <c r="AV525" s="658"/>
      <c r="AW525" s="658"/>
      <c r="AX525" s="353" t="s">
        <v>9</v>
      </c>
      <c r="AY525" s="279"/>
      <c r="AZ525" s="279"/>
      <c r="BA525" s="279"/>
      <c r="BB525" s="279"/>
      <c r="BC525" s="279"/>
    </row>
    <row r="526" spans="1:55" s="44" customFormat="1" ht="19.5" customHeight="1">
      <c r="A526" s="277"/>
      <c r="B526" s="580" t="s">
        <v>309</v>
      </c>
      <c r="C526" s="580"/>
      <c r="D526" s="580"/>
      <c r="E526" s="580"/>
      <c r="F526" s="580"/>
      <c r="G526" s="580"/>
      <c r="H526" s="324">
        <v>1471</v>
      </c>
      <c r="I526" s="658"/>
      <c r="J526" s="658"/>
      <c r="K526" s="658"/>
      <c r="L526" s="658"/>
      <c r="M526" s="658"/>
      <c r="N526" s="324">
        <v>1472</v>
      </c>
      <c r="O526" s="658"/>
      <c r="P526" s="658"/>
      <c r="Q526" s="658"/>
      <c r="R526" s="658"/>
      <c r="S526" s="658"/>
      <c r="T526" s="324">
        <v>1765</v>
      </c>
      <c r="U526" s="658"/>
      <c r="V526" s="658"/>
      <c r="W526" s="658"/>
      <c r="X526" s="658"/>
      <c r="Y526" s="658"/>
      <c r="Z526" s="324">
        <v>1766</v>
      </c>
      <c r="AA526" s="658"/>
      <c r="AB526" s="658"/>
      <c r="AC526" s="658"/>
      <c r="AD526" s="658"/>
      <c r="AE526" s="658"/>
      <c r="AF526" s="324">
        <v>1473</v>
      </c>
      <c r="AG526" s="658"/>
      <c r="AH526" s="658"/>
      <c r="AI526" s="658"/>
      <c r="AJ526" s="658"/>
      <c r="AK526" s="658"/>
      <c r="AL526" s="324">
        <v>1474</v>
      </c>
      <c r="AM526" s="658"/>
      <c r="AN526" s="658"/>
      <c r="AO526" s="658"/>
      <c r="AP526" s="658"/>
      <c r="AQ526" s="658"/>
      <c r="AR526" s="324">
        <v>1388</v>
      </c>
      <c r="AS526" s="658"/>
      <c r="AT526" s="658"/>
      <c r="AU526" s="658"/>
      <c r="AV526" s="658"/>
      <c r="AW526" s="658"/>
      <c r="AX526" s="353" t="s">
        <v>26</v>
      </c>
      <c r="AY526" s="279"/>
      <c r="AZ526" s="279"/>
      <c r="BA526" s="279"/>
      <c r="BB526" s="279"/>
      <c r="BC526" s="279"/>
    </row>
    <row r="527" spans="1:55" s="44" customFormat="1" ht="19.5" customHeight="1">
      <c r="A527" s="277"/>
      <c r="B527" s="580" t="s">
        <v>549</v>
      </c>
      <c r="C527" s="580"/>
      <c r="D527" s="580"/>
      <c r="E527" s="580"/>
      <c r="F527" s="580"/>
      <c r="G527" s="580"/>
      <c r="H527" s="324">
        <v>1475</v>
      </c>
      <c r="I527" s="658"/>
      <c r="J527" s="658"/>
      <c r="K527" s="658"/>
      <c r="L527" s="658"/>
      <c r="M527" s="658"/>
      <c r="N527" s="324">
        <v>1476</v>
      </c>
      <c r="O527" s="658"/>
      <c r="P527" s="658"/>
      <c r="Q527" s="658"/>
      <c r="R527" s="658"/>
      <c r="S527" s="658"/>
      <c r="T527" s="324">
        <v>1767</v>
      </c>
      <c r="U527" s="658"/>
      <c r="V527" s="658"/>
      <c r="W527" s="658"/>
      <c r="X527" s="658"/>
      <c r="Y527" s="658"/>
      <c r="Z527" s="324">
        <v>1768</v>
      </c>
      <c r="AA527" s="658"/>
      <c r="AB527" s="658"/>
      <c r="AC527" s="658"/>
      <c r="AD527" s="658"/>
      <c r="AE527" s="658"/>
      <c r="AF527" s="324">
        <v>1477</v>
      </c>
      <c r="AG527" s="658"/>
      <c r="AH527" s="658"/>
      <c r="AI527" s="658"/>
      <c r="AJ527" s="658"/>
      <c r="AK527" s="658"/>
      <c r="AL527" s="324">
        <v>1478</v>
      </c>
      <c r="AM527" s="658"/>
      <c r="AN527" s="658"/>
      <c r="AO527" s="658"/>
      <c r="AP527" s="658"/>
      <c r="AQ527" s="658"/>
      <c r="AR527" s="324">
        <v>1389</v>
      </c>
      <c r="AS527" s="658"/>
      <c r="AT527" s="658"/>
      <c r="AU527" s="658"/>
      <c r="AV527" s="658"/>
      <c r="AW527" s="658"/>
      <c r="AX527" s="353" t="s">
        <v>26</v>
      </c>
      <c r="AY527" s="279"/>
      <c r="AZ527" s="279"/>
      <c r="BA527" s="279"/>
      <c r="BB527" s="279"/>
      <c r="BC527" s="279"/>
    </row>
    <row r="528" spans="1:55" s="44" customFormat="1" ht="19.5" customHeight="1">
      <c r="A528" s="277"/>
      <c r="B528" s="580" t="s">
        <v>725</v>
      </c>
      <c r="C528" s="580"/>
      <c r="D528" s="580"/>
      <c r="E528" s="580"/>
      <c r="F528" s="580"/>
      <c r="G528" s="580"/>
      <c r="H528" s="324">
        <v>1480</v>
      </c>
      <c r="I528" s="658"/>
      <c r="J528" s="658"/>
      <c r="K528" s="658"/>
      <c r="L528" s="658"/>
      <c r="M528" s="658"/>
      <c r="N528" s="324">
        <v>1481</v>
      </c>
      <c r="O528" s="658"/>
      <c r="P528" s="658"/>
      <c r="Q528" s="658"/>
      <c r="R528" s="658"/>
      <c r="S528" s="658"/>
      <c r="T528" s="324">
        <v>1769</v>
      </c>
      <c r="U528" s="658"/>
      <c r="V528" s="658"/>
      <c r="W528" s="658"/>
      <c r="X528" s="658"/>
      <c r="Y528" s="658"/>
      <c r="Z528" s="324">
        <v>1770</v>
      </c>
      <c r="AA528" s="658"/>
      <c r="AB528" s="658"/>
      <c r="AC528" s="658"/>
      <c r="AD528" s="658"/>
      <c r="AE528" s="658"/>
      <c r="AF528" s="324">
        <v>1482</v>
      </c>
      <c r="AG528" s="658"/>
      <c r="AH528" s="658"/>
      <c r="AI528" s="658"/>
      <c r="AJ528" s="658"/>
      <c r="AK528" s="658"/>
      <c r="AL528" s="324">
        <v>1483</v>
      </c>
      <c r="AM528" s="658"/>
      <c r="AN528" s="658"/>
      <c r="AO528" s="658"/>
      <c r="AP528" s="658"/>
      <c r="AQ528" s="658"/>
      <c r="AR528" s="324">
        <v>1390</v>
      </c>
      <c r="AS528" s="658"/>
      <c r="AT528" s="658"/>
      <c r="AU528" s="658"/>
      <c r="AV528" s="658"/>
      <c r="AW528" s="658"/>
      <c r="AX528" s="353" t="s">
        <v>26</v>
      </c>
      <c r="AY528" s="279"/>
      <c r="AZ528" s="279"/>
      <c r="BA528" s="279"/>
      <c r="BB528" s="279"/>
      <c r="BC528" s="279"/>
    </row>
    <row r="529" spans="1:55" s="44" customFormat="1" ht="19.5" customHeight="1">
      <c r="A529" s="277"/>
      <c r="B529" s="580" t="s">
        <v>310</v>
      </c>
      <c r="C529" s="580"/>
      <c r="D529" s="580"/>
      <c r="E529" s="580"/>
      <c r="F529" s="580"/>
      <c r="G529" s="580"/>
      <c r="H529" s="324">
        <v>1484</v>
      </c>
      <c r="I529" s="658"/>
      <c r="J529" s="658"/>
      <c r="K529" s="658"/>
      <c r="L529" s="658"/>
      <c r="M529" s="658"/>
      <c r="N529" s="324">
        <v>1485</v>
      </c>
      <c r="O529" s="658"/>
      <c r="P529" s="658"/>
      <c r="Q529" s="658"/>
      <c r="R529" s="658"/>
      <c r="S529" s="658"/>
      <c r="T529" s="324">
        <v>1771</v>
      </c>
      <c r="U529" s="658"/>
      <c r="V529" s="658"/>
      <c r="W529" s="658"/>
      <c r="X529" s="658"/>
      <c r="Y529" s="658"/>
      <c r="Z529" s="324">
        <v>1772</v>
      </c>
      <c r="AA529" s="658"/>
      <c r="AB529" s="658"/>
      <c r="AC529" s="658"/>
      <c r="AD529" s="658"/>
      <c r="AE529" s="658"/>
      <c r="AF529" s="324">
        <v>1486</v>
      </c>
      <c r="AG529" s="658"/>
      <c r="AH529" s="658"/>
      <c r="AI529" s="658"/>
      <c r="AJ529" s="658"/>
      <c r="AK529" s="658"/>
      <c r="AL529" s="324">
        <v>1487</v>
      </c>
      <c r="AM529" s="658"/>
      <c r="AN529" s="658"/>
      <c r="AO529" s="658"/>
      <c r="AP529" s="658"/>
      <c r="AQ529" s="658"/>
      <c r="AR529" s="324">
        <v>1391</v>
      </c>
      <c r="AS529" s="658"/>
      <c r="AT529" s="658"/>
      <c r="AU529" s="658"/>
      <c r="AV529" s="658"/>
      <c r="AW529" s="658"/>
      <c r="AX529" s="353" t="s">
        <v>27</v>
      </c>
      <c r="AY529" s="279"/>
      <c r="AZ529" s="279"/>
      <c r="BA529" s="279"/>
      <c r="BB529" s="279"/>
      <c r="BC529" s="279"/>
    </row>
    <row r="530" spans="1:55" s="44" customFormat="1" ht="19.5" customHeight="1">
      <c r="A530" s="277"/>
      <c r="B530" s="580" t="s">
        <v>311</v>
      </c>
      <c r="C530" s="580"/>
      <c r="D530" s="580"/>
      <c r="E530" s="580"/>
      <c r="F530" s="580"/>
      <c r="G530" s="580"/>
      <c r="H530" s="343"/>
      <c r="I530" s="705"/>
      <c r="J530" s="705"/>
      <c r="K530" s="705"/>
      <c r="L530" s="705"/>
      <c r="M530" s="705"/>
      <c r="N530" s="324">
        <v>1489</v>
      </c>
      <c r="O530" s="658"/>
      <c r="P530" s="658"/>
      <c r="Q530" s="658"/>
      <c r="R530" s="658"/>
      <c r="S530" s="658"/>
      <c r="T530" s="343"/>
      <c r="U530" s="705"/>
      <c r="V530" s="705"/>
      <c r="W530" s="705"/>
      <c r="X530" s="705"/>
      <c r="Y530" s="705"/>
      <c r="Z530" s="343"/>
      <c r="AA530" s="705"/>
      <c r="AB530" s="705"/>
      <c r="AC530" s="705"/>
      <c r="AD530" s="705"/>
      <c r="AE530" s="705"/>
      <c r="AF530" s="324">
        <v>1490</v>
      </c>
      <c r="AG530" s="658"/>
      <c r="AH530" s="658"/>
      <c r="AI530" s="658"/>
      <c r="AJ530" s="658"/>
      <c r="AK530" s="658"/>
      <c r="AL530" s="324">
        <v>1491</v>
      </c>
      <c r="AM530" s="658"/>
      <c r="AN530" s="658"/>
      <c r="AO530" s="658"/>
      <c r="AP530" s="658"/>
      <c r="AQ530" s="658"/>
      <c r="AR530" s="343"/>
      <c r="AS530" s="705"/>
      <c r="AT530" s="705"/>
      <c r="AU530" s="705"/>
      <c r="AV530" s="705"/>
      <c r="AW530" s="705"/>
      <c r="AX530" s="353" t="s">
        <v>27</v>
      </c>
      <c r="AY530" s="279"/>
      <c r="AZ530" s="279"/>
      <c r="BA530" s="279"/>
      <c r="BB530" s="279"/>
      <c r="BC530" s="279"/>
    </row>
    <row r="531" spans="1:55" s="44" customFormat="1">
      <c r="A531" s="277"/>
      <c r="B531" s="279"/>
      <c r="C531" s="279"/>
      <c r="D531" s="279"/>
      <c r="E531" s="279"/>
      <c r="F531" s="279"/>
      <c r="G531" s="279"/>
      <c r="H531" s="279"/>
      <c r="I531" s="279"/>
      <c r="J531" s="279"/>
      <c r="K531" s="279"/>
      <c r="L531" s="279"/>
      <c r="M531" s="279"/>
      <c r="N531" s="279"/>
      <c r="O531" s="279"/>
      <c r="P531" s="279"/>
      <c r="Q531" s="279"/>
      <c r="R531" s="279"/>
      <c r="S531" s="279"/>
      <c r="T531" s="279"/>
      <c r="U531" s="279"/>
      <c r="V531" s="279"/>
      <c r="W531" s="279"/>
      <c r="X531" s="279"/>
      <c r="Y531" s="279"/>
      <c r="Z531" s="279"/>
      <c r="AA531" s="279"/>
      <c r="AB531" s="279"/>
      <c r="AC531" s="279"/>
      <c r="AD531" s="279"/>
      <c r="AE531" s="279"/>
      <c r="AF531" s="279"/>
      <c r="AG531" s="279"/>
      <c r="AH531" s="279"/>
      <c r="AI531" s="279"/>
      <c r="AJ531" s="279"/>
      <c r="AK531" s="279"/>
      <c r="AL531" s="279"/>
      <c r="AM531" s="279"/>
      <c r="AN531" s="279"/>
      <c r="AO531" s="279"/>
      <c r="AP531" s="279"/>
      <c r="AQ531" s="279"/>
      <c r="AR531" s="279"/>
      <c r="AS531" s="279"/>
      <c r="AT531" s="279"/>
      <c r="AU531" s="279"/>
      <c r="AV531" s="279"/>
      <c r="AW531" s="279"/>
      <c r="AX531" s="279"/>
      <c r="AY531" s="279"/>
      <c r="AZ531" s="279"/>
      <c r="BA531" s="279"/>
      <c r="BB531" s="279"/>
      <c r="BC531" s="279"/>
    </row>
    <row r="532" spans="1:55" s="44" customFormat="1">
      <c r="A532" s="277"/>
      <c r="B532" s="638" t="s">
        <v>551</v>
      </c>
      <c r="C532" s="638"/>
      <c r="D532" s="638"/>
      <c r="E532" s="638"/>
      <c r="F532" s="638"/>
      <c r="G532" s="638" t="s">
        <v>312</v>
      </c>
      <c r="H532" s="638"/>
      <c r="I532" s="638"/>
      <c r="J532" s="638"/>
      <c r="K532" s="638"/>
      <c r="L532" s="638"/>
      <c r="M532" s="638"/>
      <c r="N532" s="638"/>
      <c r="O532" s="638"/>
      <c r="P532" s="638"/>
      <c r="Q532" s="638"/>
      <c r="R532" s="638"/>
      <c r="S532" s="638"/>
      <c r="T532" s="638"/>
      <c r="U532" s="638"/>
      <c r="V532" s="638"/>
      <c r="W532" s="638"/>
      <c r="X532" s="638"/>
      <c r="Y532" s="638"/>
      <c r="Z532" s="638"/>
      <c r="AA532" s="638"/>
      <c r="AB532" s="638"/>
      <c r="AC532" s="638"/>
      <c r="AD532" s="638"/>
      <c r="AE532" s="638"/>
      <c r="AF532" s="638"/>
      <c r="AG532" s="638"/>
      <c r="AH532" s="638"/>
      <c r="AI532" s="638"/>
      <c r="AJ532" s="638"/>
      <c r="AK532" s="638" t="s">
        <v>313</v>
      </c>
      <c r="AL532" s="638"/>
      <c r="AM532" s="638"/>
      <c r="AN532" s="638"/>
      <c r="AO532" s="638"/>
      <c r="AP532" s="638"/>
      <c r="AQ532" s="638"/>
      <c r="AR532" s="638"/>
      <c r="AS532" s="638"/>
      <c r="AT532" s="638"/>
      <c r="AU532" s="638"/>
      <c r="AV532" s="638"/>
      <c r="AW532" s="638"/>
      <c r="AX532" s="638"/>
      <c r="AY532" s="638"/>
      <c r="AZ532" s="638"/>
      <c r="BA532" s="638"/>
      <c r="BB532" s="638"/>
      <c r="BC532" s="341"/>
    </row>
    <row r="533" spans="1:55" s="44" customFormat="1">
      <c r="A533" s="277"/>
      <c r="B533" s="638"/>
      <c r="C533" s="638"/>
      <c r="D533" s="638"/>
      <c r="E533" s="638"/>
      <c r="F533" s="638"/>
      <c r="G533" s="638" t="s">
        <v>221</v>
      </c>
      <c r="H533" s="638"/>
      <c r="I533" s="638"/>
      <c r="J533" s="638"/>
      <c r="K533" s="638"/>
      <c r="L533" s="638"/>
      <c r="M533" s="638"/>
      <c r="N533" s="638"/>
      <c r="O533" s="638"/>
      <c r="P533" s="638"/>
      <c r="Q533" s="638"/>
      <c r="R533" s="638"/>
      <c r="S533" s="638" t="s">
        <v>314</v>
      </c>
      <c r="T533" s="638"/>
      <c r="U533" s="638"/>
      <c r="V533" s="638"/>
      <c r="W533" s="638"/>
      <c r="X533" s="638"/>
      <c r="Y533" s="638"/>
      <c r="Z533" s="638"/>
      <c r="AA533" s="638"/>
      <c r="AB533" s="638"/>
      <c r="AC533" s="638"/>
      <c r="AD533" s="638"/>
      <c r="AE533" s="638" t="s">
        <v>315</v>
      </c>
      <c r="AF533" s="638"/>
      <c r="AG533" s="638"/>
      <c r="AH533" s="638"/>
      <c r="AI533" s="638"/>
      <c r="AJ533" s="638"/>
      <c r="AK533" s="638" t="s">
        <v>316</v>
      </c>
      <c r="AL533" s="638"/>
      <c r="AM533" s="638"/>
      <c r="AN533" s="638"/>
      <c r="AO533" s="638"/>
      <c r="AP533" s="638"/>
      <c r="AQ533" s="638" t="s">
        <v>317</v>
      </c>
      <c r="AR533" s="638"/>
      <c r="AS533" s="638"/>
      <c r="AT533" s="638"/>
      <c r="AU533" s="638"/>
      <c r="AV533" s="638"/>
      <c r="AW533" s="638" t="s">
        <v>315</v>
      </c>
      <c r="AX533" s="638"/>
      <c r="AY533" s="638"/>
      <c r="AZ533" s="638"/>
      <c r="BA533" s="638"/>
      <c r="BB533" s="638"/>
      <c r="BC533" s="341"/>
    </row>
    <row r="534" spans="1:55" s="44" customFormat="1">
      <c r="A534" s="277"/>
      <c r="B534" s="638"/>
      <c r="C534" s="638"/>
      <c r="D534" s="638"/>
      <c r="E534" s="638"/>
      <c r="F534" s="638"/>
      <c r="G534" s="638" t="s">
        <v>316</v>
      </c>
      <c r="H534" s="638"/>
      <c r="I534" s="638"/>
      <c r="J534" s="638"/>
      <c r="K534" s="638"/>
      <c r="L534" s="638"/>
      <c r="M534" s="638" t="s">
        <v>317</v>
      </c>
      <c r="N534" s="638"/>
      <c r="O534" s="638"/>
      <c r="P534" s="638"/>
      <c r="Q534" s="638"/>
      <c r="R534" s="638"/>
      <c r="S534" s="638" t="s">
        <v>316</v>
      </c>
      <c r="T534" s="638"/>
      <c r="U534" s="638"/>
      <c r="V534" s="638"/>
      <c r="W534" s="638"/>
      <c r="X534" s="638"/>
      <c r="Y534" s="638" t="s">
        <v>317</v>
      </c>
      <c r="Z534" s="638"/>
      <c r="AA534" s="638"/>
      <c r="AB534" s="638"/>
      <c r="AC534" s="638"/>
      <c r="AD534" s="638"/>
      <c r="AE534" s="638"/>
      <c r="AF534" s="638"/>
      <c r="AG534" s="638"/>
      <c r="AH534" s="638"/>
      <c r="AI534" s="638"/>
      <c r="AJ534" s="638"/>
      <c r="AK534" s="638"/>
      <c r="AL534" s="638"/>
      <c r="AM534" s="638"/>
      <c r="AN534" s="638"/>
      <c r="AO534" s="638"/>
      <c r="AP534" s="638"/>
      <c r="AQ534" s="638"/>
      <c r="AR534" s="638"/>
      <c r="AS534" s="638"/>
      <c r="AT534" s="638"/>
      <c r="AU534" s="638"/>
      <c r="AV534" s="638"/>
      <c r="AW534" s="638"/>
      <c r="AX534" s="638"/>
      <c r="AY534" s="638"/>
      <c r="AZ534" s="638"/>
      <c r="BA534" s="638"/>
      <c r="BB534" s="638"/>
      <c r="BC534" s="341"/>
    </row>
    <row r="535" spans="1:55" s="44" customFormat="1" ht="18.75" customHeight="1">
      <c r="A535" s="277"/>
      <c r="B535" s="580" t="s">
        <v>724</v>
      </c>
      <c r="C535" s="580"/>
      <c r="D535" s="580"/>
      <c r="E535" s="580"/>
      <c r="F535" s="580"/>
      <c r="G535" s="324">
        <v>1495</v>
      </c>
      <c r="H535" s="552"/>
      <c r="I535" s="552"/>
      <c r="J535" s="552"/>
      <c r="K535" s="552"/>
      <c r="L535" s="552"/>
      <c r="M535" s="324">
        <v>1496</v>
      </c>
      <c r="N535" s="552"/>
      <c r="O535" s="552"/>
      <c r="P535" s="552"/>
      <c r="Q535" s="552"/>
      <c r="R535" s="552"/>
      <c r="S535" s="324">
        <v>1497</v>
      </c>
      <c r="T535" s="552"/>
      <c r="U535" s="552"/>
      <c r="V535" s="552"/>
      <c r="W535" s="552"/>
      <c r="X535" s="552"/>
      <c r="Y535" s="324">
        <v>1498</v>
      </c>
      <c r="Z535" s="657"/>
      <c r="AA535" s="657"/>
      <c r="AB535" s="657"/>
      <c r="AC535" s="657"/>
      <c r="AD535" s="657"/>
      <c r="AE535" s="324">
        <v>1499</v>
      </c>
      <c r="AF535" s="657"/>
      <c r="AG535" s="657"/>
      <c r="AH535" s="657"/>
      <c r="AI535" s="657"/>
      <c r="AJ535" s="657"/>
      <c r="AK535" s="324">
        <v>1501</v>
      </c>
      <c r="AL535" s="657"/>
      <c r="AM535" s="657"/>
      <c r="AN535" s="657"/>
      <c r="AO535" s="657"/>
      <c r="AP535" s="657"/>
      <c r="AQ535" s="324">
        <v>1502</v>
      </c>
      <c r="AR535" s="657"/>
      <c r="AS535" s="657"/>
      <c r="AT535" s="657"/>
      <c r="AU535" s="657"/>
      <c r="AV535" s="657"/>
      <c r="AW535" s="324">
        <v>1503</v>
      </c>
      <c r="AX535" s="657"/>
      <c r="AY535" s="657"/>
      <c r="AZ535" s="657"/>
      <c r="BA535" s="657"/>
      <c r="BB535" s="657"/>
      <c r="BC535" s="349" t="s">
        <v>9</v>
      </c>
    </row>
    <row r="536" spans="1:55" s="44" customFormat="1" ht="18.75" customHeight="1">
      <c r="A536" s="277"/>
      <c r="B536" s="580" t="s">
        <v>726</v>
      </c>
      <c r="C536" s="580"/>
      <c r="D536" s="580"/>
      <c r="E536" s="580"/>
      <c r="F536" s="580"/>
      <c r="G536" s="324">
        <v>1655</v>
      </c>
      <c r="H536" s="552"/>
      <c r="I536" s="552"/>
      <c r="J536" s="552"/>
      <c r="K536" s="552"/>
      <c r="L536" s="552"/>
      <c r="M536" s="324">
        <v>1656</v>
      </c>
      <c r="N536" s="552"/>
      <c r="O536" s="552"/>
      <c r="P536" s="552"/>
      <c r="Q536" s="552"/>
      <c r="R536" s="552"/>
      <c r="S536" s="324">
        <v>1504</v>
      </c>
      <c r="T536" s="552"/>
      <c r="U536" s="552"/>
      <c r="V536" s="552"/>
      <c r="W536" s="552"/>
      <c r="X536" s="552"/>
      <c r="Y536" s="324">
        <v>1505</v>
      </c>
      <c r="Z536" s="657"/>
      <c r="AA536" s="657"/>
      <c r="AB536" s="657"/>
      <c r="AC536" s="657"/>
      <c r="AD536" s="657"/>
      <c r="AE536" s="343"/>
      <c r="AF536" s="707"/>
      <c r="AG536" s="708"/>
      <c r="AH536" s="708"/>
      <c r="AI536" s="708"/>
      <c r="AJ536" s="709"/>
      <c r="AK536" s="343"/>
      <c r="AL536" s="707"/>
      <c r="AM536" s="708"/>
      <c r="AN536" s="708"/>
      <c r="AO536" s="708"/>
      <c r="AP536" s="709"/>
      <c r="AQ536" s="343"/>
      <c r="AR536" s="707"/>
      <c r="AS536" s="708"/>
      <c r="AT536" s="708"/>
      <c r="AU536" s="708"/>
      <c r="AV536" s="709"/>
      <c r="AW536" s="343"/>
      <c r="AX536" s="707"/>
      <c r="AY536" s="708"/>
      <c r="AZ536" s="708"/>
      <c r="BA536" s="708"/>
      <c r="BB536" s="709"/>
      <c r="BC536" s="349" t="s">
        <v>26</v>
      </c>
    </row>
    <row r="537" spans="1:55" s="44" customFormat="1" ht="18.75" customHeight="1">
      <c r="A537" s="277"/>
      <c r="B537" s="580" t="s">
        <v>547</v>
      </c>
      <c r="C537" s="580"/>
      <c r="D537" s="580"/>
      <c r="E537" s="580"/>
      <c r="F537" s="580"/>
      <c r="G537" s="343"/>
      <c r="H537" s="707"/>
      <c r="I537" s="708"/>
      <c r="J537" s="708"/>
      <c r="K537" s="708"/>
      <c r="L537" s="709"/>
      <c r="M537" s="343"/>
      <c r="N537" s="707"/>
      <c r="O537" s="708"/>
      <c r="P537" s="708"/>
      <c r="Q537" s="708"/>
      <c r="R537" s="709"/>
      <c r="S537" s="343"/>
      <c r="T537" s="707"/>
      <c r="U537" s="708"/>
      <c r="V537" s="708"/>
      <c r="W537" s="708"/>
      <c r="X537" s="709"/>
      <c r="Y537" s="343"/>
      <c r="Z537" s="707"/>
      <c r="AA537" s="708"/>
      <c r="AB537" s="708"/>
      <c r="AC537" s="708"/>
      <c r="AD537" s="709"/>
      <c r="AE537" s="343"/>
      <c r="AF537" s="707"/>
      <c r="AG537" s="708"/>
      <c r="AH537" s="708"/>
      <c r="AI537" s="708"/>
      <c r="AJ537" s="709"/>
      <c r="AK537" s="324">
        <v>1506</v>
      </c>
      <c r="AL537" s="657"/>
      <c r="AM537" s="657"/>
      <c r="AN537" s="657"/>
      <c r="AO537" s="657"/>
      <c r="AP537" s="657"/>
      <c r="AQ537" s="324">
        <v>1507</v>
      </c>
      <c r="AR537" s="657"/>
      <c r="AS537" s="657"/>
      <c r="AT537" s="657"/>
      <c r="AU537" s="657"/>
      <c r="AV537" s="657"/>
      <c r="AW537" s="343"/>
      <c r="AX537" s="707"/>
      <c r="AY537" s="708"/>
      <c r="AZ537" s="708"/>
      <c r="BA537" s="708"/>
      <c r="BB537" s="709"/>
      <c r="BC537" s="349" t="s">
        <v>26</v>
      </c>
    </row>
    <row r="538" spans="1:55" s="44" customFormat="1" ht="18.75" customHeight="1">
      <c r="A538" s="277"/>
      <c r="B538" s="580" t="s">
        <v>319</v>
      </c>
      <c r="C538" s="580"/>
      <c r="D538" s="580"/>
      <c r="E538" s="580"/>
      <c r="F538" s="580"/>
      <c r="G538" s="324">
        <v>1590</v>
      </c>
      <c r="H538" s="657"/>
      <c r="I538" s="657"/>
      <c r="J538" s="657"/>
      <c r="K538" s="657"/>
      <c r="L538" s="657"/>
      <c r="M538" s="324">
        <v>1436</v>
      </c>
      <c r="N538" s="552"/>
      <c r="O538" s="552"/>
      <c r="P538" s="552"/>
      <c r="Q538" s="552"/>
      <c r="R538" s="552"/>
      <c r="S538" s="324">
        <v>1437</v>
      </c>
      <c r="T538" s="552"/>
      <c r="U538" s="552"/>
      <c r="V538" s="552"/>
      <c r="W538" s="552"/>
      <c r="X538" s="552"/>
      <c r="Y538" s="324">
        <v>1438</v>
      </c>
      <c r="Z538" s="552"/>
      <c r="AA538" s="552"/>
      <c r="AB538" s="552"/>
      <c r="AC538" s="552"/>
      <c r="AD538" s="552"/>
      <c r="AE538" s="324">
        <v>1439</v>
      </c>
      <c r="AF538" s="552"/>
      <c r="AG538" s="552"/>
      <c r="AH538" s="552"/>
      <c r="AI538" s="552"/>
      <c r="AJ538" s="552"/>
      <c r="AK538" s="324">
        <v>1441</v>
      </c>
      <c r="AL538" s="552"/>
      <c r="AM538" s="552"/>
      <c r="AN538" s="552"/>
      <c r="AO538" s="552"/>
      <c r="AP538" s="552"/>
      <c r="AQ538" s="324">
        <v>1442</v>
      </c>
      <c r="AR538" s="552"/>
      <c r="AS538" s="552"/>
      <c r="AT538" s="552"/>
      <c r="AU538" s="552"/>
      <c r="AV538" s="552"/>
      <c r="AW538" s="324">
        <v>1443</v>
      </c>
      <c r="AX538" s="552"/>
      <c r="AY538" s="552"/>
      <c r="AZ538" s="552"/>
      <c r="BA538" s="552"/>
      <c r="BB538" s="552"/>
      <c r="BC538" s="349" t="s">
        <v>9</v>
      </c>
    </row>
    <row r="539" spans="1:55" s="44" customFormat="1" ht="18.75" customHeight="1">
      <c r="A539" s="277"/>
      <c r="B539" s="580" t="s">
        <v>320</v>
      </c>
      <c r="C539" s="580"/>
      <c r="D539" s="580"/>
      <c r="E539" s="580"/>
      <c r="F539" s="580"/>
      <c r="G539" s="324">
        <v>1444</v>
      </c>
      <c r="H539" s="657"/>
      <c r="I539" s="657"/>
      <c r="J539" s="657"/>
      <c r="K539" s="657"/>
      <c r="L539" s="657"/>
      <c r="M539" s="324">
        <v>1447</v>
      </c>
      <c r="N539" s="552"/>
      <c r="O539" s="552"/>
      <c r="P539" s="552"/>
      <c r="Q539" s="552"/>
      <c r="R539" s="552"/>
      <c r="S539" s="324">
        <v>1448</v>
      </c>
      <c r="T539" s="552"/>
      <c r="U539" s="552"/>
      <c r="V539" s="552"/>
      <c r="W539" s="552"/>
      <c r="X539" s="552"/>
      <c r="Y539" s="324">
        <v>1449</v>
      </c>
      <c r="Z539" s="552"/>
      <c r="AA539" s="552"/>
      <c r="AB539" s="552"/>
      <c r="AC539" s="552"/>
      <c r="AD539" s="552"/>
      <c r="AE539" s="324">
        <v>1508</v>
      </c>
      <c r="AF539" s="552"/>
      <c r="AG539" s="552"/>
      <c r="AH539" s="552"/>
      <c r="AI539" s="552"/>
      <c r="AJ539" s="552"/>
      <c r="AK539" s="324">
        <v>1509</v>
      </c>
      <c r="AL539" s="552"/>
      <c r="AM539" s="552"/>
      <c r="AN539" s="552"/>
      <c r="AO539" s="552"/>
      <c r="AP539" s="552"/>
      <c r="AQ539" s="324">
        <v>1510</v>
      </c>
      <c r="AR539" s="552"/>
      <c r="AS539" s="552"/>
      <c r="AT539" s="552"/>
      <c r="AU539" s="552"/>
      <c r="AV539" s="552"/>
      <c r="AW539" s="324">
        <v>1511</v>
      </c>
      <c r="AX539" s="552"/>
      <c r="AY539" s="552"/>
      <c r="AZ539" s="552"/>
      <c r="BA539" s="552"/>
      <c r="BB539" s="552"/>
      <c r="BC539" s="349" t="s">
        <v>26</v>
      </c>
    </row>
    <row r="540" spans="1:55" s="44" customFormat="1" ht="18.75" customHeight="1">
      <c r="A540" s="277"/>
      <c r="B540" s="580" t="s">
        <v>552</v>
      </c>
      <c r="C540" s="580"/>
      <c r="D540" s="580"/>
      <c r="E540" s="580"/>
      <c r="F540" s="580"/>
      <c r="G540" s="324">
        <v>1512</v>
      </c>
      <c r="H540" s="657"/>
      <c r="I540" s="657"/>
      <c r="J540" s="657"/>
      <c r="K540" s="657"/>
      <c r="L540" s="657"/>
      <c r="M540" s="324">
        <v>1513</v>
      </c>
      <c r="N540" s="552"/>
      <c r="O540" s="552"/>
      <c r="P540" s="552"/>
      <c r="Q540" s="552"/>
      <c r="R540" s="552"/>
      <c r="S540" s="343"/>
      <c r="T540" s="707"/>
      <c r="U540" s="708"/>
      <c r="V540" s="708"/>
      <c r="W540" s="708"/>
      <c r="X540" s="709"/>
      <c r="Y540" s="343"/>
      <c r="Z540" s="707"/>
      <c r="AA540" s="708"/>
      <c r="AB540" s="708"/>
      <c r="AC540" s="708"/>
      <c r="AD540" s="709"/>
      <c r="AE540" s="324">
        <v>1514</v>
      </c>
      <c r="AF540" s="657"/>
      <c r="AG540" s="657"/>
      <c r="AH540" s="657"/>
      <c r="AI540" s="657"/>
      <c r="AJ540" s="657"/>
      <c r="AK540" s="343"/>
      <c r="AL540" s="707"/>
      <c r="AM540" s="708"/>
      <c r="AN540" s="708"/>
      <c r="AO540" s="708"/>
      <c r="AP540" s="709"/>
      <c r="AQ540" s="343"/>
      <c r="AR540" s="707"/>
      <c r="AS540" s="708"/>
      <c r="AT540" s="708"/>
      <c r="AU540" s="708"/>
      <c r="AV540" s="709"/>
      <c r="AW540" s="343"/>
      <c r="AX540" s="707"/>
      <c r="AY540" s="708"/>
      <c r="AZ540" s="708"/>
      <c r="BA540" s="708"/>
      <c r="BB540" s="709"/>
      <c r="BC540" s="349" t="s">
        <v>9</v>
      </c>
    </row>
    <row r="541" spans="1:55" s="44" customFormat="1" ht="18.75" customHeight="1">
      <c r="A541" s="277"/>
      <c r="B541" s="580" t="s">
        <v>553</v>
      </c>
      <c r="C541" s="580"/>
      <c r="D541" s="580"/>
      <c r="E541" s="580"/>
      <c r="F541" s="580"/>
      <c r="G541" s="324">
        <v>1515</v>
      </c>
      <c r="H541" s="657"/>
      <c r="I541" s="657"/>
      <c r="J541" s="657"/>
      <c r="K541" s="657"/>
      <c r="L541" s="657"/>
      <c r="M541" s="324">
        <v>1516</v>
      </c>
      <c r="N541" s="552"/>
      <c r="O541" s="552"/>
      <c r="P541" s="552"/>
      <c r="Q541" s="552"/>
      <c r="R541" s="552"/>
      <c r="S541" s="324">
        <v>1517</v>
      </c>
      <c r="T541" s="552"/>
      <c r="U541" s="552"/>
      <c r="V541" s="552"/>
      <c r="W541" s="552"/>
      <c r="X541" s="552"/>
      <c r="Y541" s="324">
        <v>1518</v>
      </c>
      <c r="Z541" s="552"/>
      <c r="AA541" s="552"/>
      <c r="AB541" s="552"/>
      <c r="AC541" s="552"/>
      <c r="AD541" s="552"/>
      <c r="AE541" s="324">
        <v>1519</v>
      </c>
      <c r="AF541" s="552"/>
      <c r="AG541" s="552"/>
      <c r="AH541" s="552"/>
      <c r="AI541" s="552"/>
      <c r="AJ541" s="552"/>
      <c r="AK541" s="324">
        <v>1520</v>
      </c>
      <c r="AL541" s="552"/>
      <c r="AM541" s="552"/>
      <c r="AN541" s="552"/>
      <c r="AO541" s="552"/>
      <c r="AP541" s="552"/>
      <c r="AQ541" s="324">
        <v>1521</v>
      </c>
      <c r="AR541" s="552"/>
      <c r="AS541" s="552"/>
      <c r="AT541" s="552"/>
      <c r="AU541" s="552"/>
      <c r="AV541" s="552"/>
      <c r="AW541" s="324">
        <v>1522</v>
      </c>
      <c r="AX541" s="552"/>
      <c r="AY541" s="552"/>
      <c r="AZ541" s="552"/>
      <c r="BA541" s="552"/>
      <c r="BB541" s="552"/>
      <c r="BC541" s="335" t="s">
        <v>9</v>
      </c>
    </row>
    <row r="542" spans="1:55" s="44" customFormat="1" ht="18.75" customHeight="1">
      <c r="A542" s="277"/>
      <c r="B542" s="580" t="s">
        <v>308</v>
      </c>
      <c r="C542" s="580"/>
      <c r="D542" s="580"/>
      <c r="E542" s="580"/>
      <c r="F542" s="580"/>
      <c r="G542" s="324">
        <v>1523</v>
      </c>
      <c r="H542" s="657"/>
      <c r="I542" s="657"/>
      <c r="J542" s="657"/>
      <c r="K542" s="657"/>
      <c r="L542" s="657"/>
      <c r="M542" s="324">
        <v>1524</v>
      </c>
      <c r="N542" s="552"/>
      <c r="O542" s="552"/>
      <c r="P542" s="552"/>
      <c r="Q542" s="552"/>
      <c r="R542" s="552"/>
      <c r="S542" s="324">
        <v>1525</v>
      </c>
      <c r="T542" s="552"/>
      <c r="U542" s="552"/>
      <c r="V542" s="552"/>
      <c r="W542" s="552"/>
      <c r="X542" s="552"/>
      <c r="Y542" s="324">
        <v>1526</v>
      </c>
      <c r="Z542" s="552"/>
      <c r="AA542" s="552"/>
      <c r="AB542" s="552"/>
      <c r="AC542" s="552"/>
      <c r="AD542" s="552"/>
      <c r="AE542" s="324">
        <v>1527</v>
      </c>
      <c r="AF542" s="552"/>
      <c r="AG542" s="552"/>
      <c r="AH542" s="552"/>
      <c r="AI542" s="552"/>
      <c r="AJ542" s="552"/>
      <c r="AK542" s="324">
        <v>1528</v>
      </c>
      <c r="AL542" s="552"/>
      <c r="AM542" s="552"/>
      <c r="AN542" s="552"/>
      <c r="AO542" s="552"/>
      <c r="AP542" s="552"/>
      <c r="AQ542" s="324">
        <v>1529</v>
      </c>
      <c r="AR542" s="552"/>
      <c r="AS542" s="552"/>
      <c r="AT542" s="552"/>
      <c r="AU542" s="552"/>
      <c r="AV542" s="552"/>
      <c r="AW542" s="324">
        <v>1530</v>
      </c>
      <c r="AX542" s="552"/>
      <c r="AY542" s="552"/>
      <c r="AZ542" s="552"/>
      <c r="BA542" s="552"/>
      <c r="BB542" s="552"/>
      <c r="BC542" s="335" t="s">
        <v>9</v>
      </c>
    </row>
    <row r="543" spans="1:55" s="44" customFormat="1" ht="18.75" customHeight="1">
      <c r="A543" s="277"/>
      <c r="B543" s="580" t="s">
        <v>309</v>
      </c>
      <c r="C543" s="580"/>
      <c r="D543" s="580"/>
      <c r="E543" s="580"/>
      <c r="F543" s="580"/>
      <c r="G543" s="324">
        <v>1531</v>
      </c>
      <c r="H543" s="657"/>
      <c r="I543" s="657"/>
      <c r="J543" s="657"/>
      <c r="K543" s="657"/>
      <c r="L543" s="657"/>
      <c r="M543" s="324">
        <v>1532</v>
      </c>
      <c r="N543" s="552"/>
      <c r="O543" s="552"/>
      <c r="P543" s="552"/>
      <c r="Q543" s="552"/>
      <c r="R543" s="552"/>
      <c r="S543" s="324">
        <v>1533</v>
      </c>
      <c r="T543" s="552"/>
      <c r="U543" s="552"/>
      <c r="V543" s="552"/>
      <c r="W543" s="552"/>
      <c r="X543" s="552"/>
      <c r="Y543" s="324">
        <v>1534</v>
      </c>
      <c r="Z543" s="552"/>
      <c r="AA543" s="552"/>
      <c r="AB543" s="552"/>
      <c r="AC543" s="552"/>
      <c r="AD543" s="552"/>
      <c r="AE543" s="324">
        <v>1535</v>
      </c>
      <c r="AF543" s="552"/>
      <c r="AG543" s="552"/>
      <c r="AH543" s="552"/>
      <c r="AI543" s="552"/>
      <c r="AJ543" s="552"/>
      <c r="AK543" s="324">
        <v>1536</v>
      </c>
      <c r="AL543" s="552"/>
      <c r="AM543" s="552"/>
      <c r="AN543" s="552"/>
      <c r="AO543" s="552"/>
      <c r="AP543" s="552"/>
      <c r="AQ543" s="324">
        <v>1537</v>
      </c>
      <c r="AR543" s="552"/>
      <c r="AS543" s="552"/>
      <c r="AT543" s="552"/>
      <c r="AU543" s="552"/>
      <c r="AV543" s="552"/>
      <c r="AW543" s="324">
        <v>1538</v>
      </c>
      <c r="AX543" s="552"/>
      <c r="AY543" s="552"/>
      <c r="AZ543" s="552"/>
      <c r="BA543" s="552"/>
      <c r="BB543" s="552"/>
      <c r="BC543" s="335" t="s">
        <v>26</v>
      </c>
    </row>
    <row r="544" spans="1:55" s="44" customFormat="1" ht="18.75" customHeight="1">
      <c r="A544" s="277"/>
      <c r="B544" s="580" t="s">
        <v>554</v>
      </c>
      <c r="C544" s="580"/>
      <c r="D544" s="580"/>
      <c r="E544" s="580"/>
      <c r="F544" s="580"/>
      <c r="G544" s="324">
        <v>1539</v>
      </c>
      <c r="H544" s="657"/>
      <c r="I544" s="657"/>
      <c r="J544" s="657"/>
      <c r="K544" s="657"/>
      <c r="L544" s="657"/>
      <c r="M544" s="324">
        <v>1540</v>
      </c>
      <c r="N544" s="552"/>
      <c r="O544" s="552"/>
      <c r="P544" s="552"/>
      <c r="Q544" s="552"/>
      <c r="R544" s="552"/>
      <c r="S544" s="324">
        <v>1541</v>
      </c>
      <c r="T544" s="552"/>
      <c r="U544" s="552"/>
      <c r="V544" s="552"/>
      <c r="W544" s="552"/>
      <c r="X544" s="552"/>
      <c r="Y544" s="324">
        <v>1542</v>
      </c>
      <c r="Z544" s="552"/>
      <c r="AA544" s="552"/>
      <c r="AB544" s="552"/>
      <c r="AC544" s="552"/>
      <c r="AD544" s="552"/>
      <c r="AE544" s="324">
        <v>1543</v>
      </c>
      <c r="AF544" s="552"/>
      <c r="AG544" s="552"/>
      <c r="AH544" s="552"/>
      <c r="AI544" s="552"/>
      <c r="AJ544" s="552"/>
      <c r="AK544" s="324">
        <v>1544</v>
      </c>
      <c r="AL544" s="552"/>
      <c r="AM544" s="552"/>
      <c r="AN544" s="552"/>
      <c r="AO544" s="552"/>
      <c r="AP544" s="552"/>
      <c r="AQ544" s="324">
        <v>1547</v>
      </c>
      <c r="AR544" s="552"/>
      <c r="AS544" s="552"/>
      <c r="AT544" s="552"/>
      <c r="AU544" s="552"/>
      <c r="AV544" s="552"/>
      <c r="AW544" s="324">
        <v>1548</v>
      </c>
      <c r="AX544" s="552"/>
      <c r="AY544" s="552"/>
      <c r="AZ544" s="552"/>
      <c r="BA544" s="552"/>
      <c r="BB544" s="552"/>
      <c r="BC544" s="335" t="s">
        <v>26</v>
      </c>
    </row>
    <row r="545" spans="1:55" s="44" customFormat="1" ht="18.75" customHeight="1">
      <c r="A545" s="277"/>
      <c r="B545" s="580" t="s">
        <v>727</v>
      </c>
      <c r="C545" s="580"/>
      <c r="D545" s="580"/>
      <c r="E545" s="580"/>
      <c r="F545" s="580"/>
      <c r="G545" s="324">
        <v>1549</v>
      </c>
      <c r="H545" s="657"/>
      <c r="I545" s="657"/>
      <c r="J545" s="657"/>
      <c r="K545" s="657"/>
      <c r="L545" s="657"/>
      <c r="M545" s="324">
        <v>1550</v>
      </c>
      <c r="N545" s="552"/>
      <c r="O545" s="552"/>
      <c r="P545" s="552"/>
      <c r="Q545" s="552"/>
      <c r="R545" s="552"/>
      <c r="S545" s="324">
        <v>1551</v>
      </c>
      <c r="T545" s="552"/>
      <c r="U545" s="552"/>
      <c r="V545" s="552"/>
      <c r="W545" s="552"/>
      <c r="X545" s="552"/>
      <c r="Y545" s="324">
        <v>1552</v>
      </c>
      <c r="Z545" s="552"/>
      <c r="AA545" s="552"/>
      <c r="AB545" s="552"/>
      <c r="AC545" s="552"/>
      <c r="AD545" s="552"/>
      <c r="AE545" s="324">
        <v>1553</v>
      </c>
      <c r="AF545" s="552"/>
      <c r="AG545" s="552"/>
      <c r="AH545" s="552"/>
      <c r="AI545" s="552"/>
      <c r="AJ545" s="552"/>
      <c r="AK545" s="324">
        <v>1554</v>
      </c>
      <c r="AL545" s="552"/>
      <c r="AM545" s="552"/>
      <c r="AN545" s="552"/>
      <c r="AO545" s="552"/>
      <c r="AP545" s="552"/>
      <c r="AQ545" s="324">
        <v>1555</v>
      </c>
      <c r="AR545" s="552"/>
      <c r="AS545" s="552"/>
      <c r="AT545" s="552"/>
      <c r="AU545" s="552"/>
      <c r="AV545" s="552"/>
      <c r="AW545" s="324">
        <v>1556</v>
      </c>
      <c r="AX545" s="552"/>
      <c r="AY545" s="552"/>
      <c r="AZ545" s="552"/>
      <c r="BA545" s="552"/>
      <c r="BB545" s="552"/>
      <c r="BC545" s="335" t="s">
        <v>26</v>
      </c>
    </row>
    <row r="546" spans="1:55" s="44" customFormat="1" ht="18.75" customHeight="1">
      <c r="A546" s="277"/>
      <c r="B546" s="580" t="s">
        <v>321</v>
      </c>
      <c r="C546" s="580"/>
      <c r="D546" s="580"/>
      <c r="E546" s="580"/>
      <c r="F546" s="580"/>
      <c r="G546" s="324">
        <v>1557</v>
      </c>
      <c r="H546" s="657"/>
      <c r="I546" s="657"/>
      <c r="J546" s="657"/>
      <c r="K546" s="657"/>
      <c r="L546" s="657"/>
      <c r="M546" s="324">
        <v>1558</v>
      </c>
      <c r="N546" s="552"/>
      <c r="O546" s="552"/>
      <c r="P546" s="552"/>
      <c r="Q546" s="552"/>
      <c r="R546" s="552"/>
      <c r="S546" s="343"/>
      <c r="T546" s="707"/>
      <c r="U546" s="708"/>
      <c r="V546" s="708"/>
      <c r="W546" s="708"/>
      <c r="X546" s="709"/>
      <c r="Y546" s="343"/>
      <c r="Z546" s="707"/>
      <c r="AA546" s="708"/>
      <c r="AB546" s="708"/>
      <c r="AC546" s="708"/>
      <c r="AD546" s="709"/>
      <c r="AE546" s="324">
        <v>1559</v>
      </c>
      <c r="AF546" s="657"/>
      <c r="AG546" s="657"/>
      <c r="AH546" s="657"/>
      <c r="AI546" s="657"/>
      <c r="AJ546" s="657"/>
      <c r="AK546" s="324">
        <v>1560</v>
      </c>
      <c r="AL546" s="657"/>
      <c r="AM546" s="657"/>
      <c r="AN546" s="657"/>
      <c r="AO546" s="657"/>
      <c r="AP546" s="657"/>
      <c r="AQ546" s="324">
        <v>1561</v>
      </c>
      <c r="AR546" s="657"/>
      <c r="AS546" s="657"/>
      <c r="AT546" s="657"/>
      <c r="AU546" s="657"/>
      <c r="AV546" s="657"/>
      <c r="AW546" s="324">
        <v>1562</v>
      </c>
      <c r="AX546" s="657"/>
      <c r="AY546" s="657"/>
      <c r="AZ546" s="657"/>
      <c r="BA546" s="657"/>
      <c r="BB546" s="657"/>
      <c r="BC546" s="349" t="s">
        <v>26</v>
      </c>
    </row>
    <row r="547" spans="1:55" s="44" customFormat="1" ht="18.75" customHeight="1">
      <c r="A547" s="277"/>
      <c r="B547" s="580" t="s">
        <v>310</v>
      </c>
      <c r="C547" s="580"/>
      <c r="D547" s="580"/>
      <c r="E547" s="580"/>
      <c r="F547" s="580"/>
      <c r="G547" s="324">
        <v>1563</v>
      </c>
      <c r="H547" s="657"/>
      <c r="I547" s="657"/>
      <c r="J547" s="657"/>
      <c r="K547" s="657"/>
      <c r="L547" s="657"/>
      <c r="M547" s="324">
        <v>1564</v>
      </c>
      <c r="N547" s="552"/>
      <c r="O547" s="552"/>
      <c r="P547" s="552"/>
      <c r="Q547" s="552"/>
      <c r="R547" s="552"/>
      <c r="S547" s="324">
        <v>1565</v>
      </c>
      <c r="T547" s="552"/>
      <c r="U547" s="552"/>
      <c r="V547" s="552"/>
      <c r="W547" s="552"/>
      <c r="X547" s="552"/>
      <c r="Y547" s="324">
        <v>1566</v>
      </c>
      <c r="Z547" s="552"/>
      <c r="AA547" s="552"/>
      <c r="AB547" s="552"/>
      <c r="AC547" s="552"/>
      <c r="AD547" s="552"/>
      <c r="AE547" s="324">
        <v>1567</v>
      </c>
      <c r="AF547" s="657"/>
      <c r="AG547" s="657"/>
      <c r="AH547" s="657"/>
      <c r="AI547" s="657"/>
      <c r="AJ547" s="657"/>
      <c r="AK547" s="324">
        <v>1568</v>
      </c>
      <c r="AL547" s="657"/>
      <c r="AM547" s="657"/>
      <c r="AN547" s="657"/>
      <c r="AO547" s="657"/>
      <c r="AP547" s="657"/>
      <c r="AQ547" s="324">
        <v>1569</v>
      </c>
      <c r="AR547" s="657"/>
      <c r="AS547" s="657"/>
      <c r="AT547" s="657"/>
      <c r="AU547" s="657"/>
      <c r="AV547" s="657"/>
      <c r="AW547" s="324">
        <v>1570</v>
      </c>
      <c r="AX547" s="657"/>
      <c r="AY547" s="657"/>
      <c r="AZ547" s="657"/>
      <c r="BA547" s="657"/>
      <c r="BB547" s="657"/>
      <c r="BC547" s="349" t="s">
        <v>27</v>
      </c>
    </row>
    <row r="548" spans="1:55" s="44" customFormat="1" ht="18.75" customHeight="1">
      <c r="A548" s="277"/>
      <c r="B548" s="580" t="s">
        <v>556</v>
      </c>
      <c r="C548" s="580"/>
      <c r="D548" s="580"/>
      <c r="E548" s="580"/>
      <c r="F548" s="580"/>
      <c r="G548" s="324">
        <v>1368</v>
      </c>
      <c r="H548" s="657"/>
      <c r="I548" s="657"/>
      <c r="J548" s="657"/>
      <c r="K548" s="657"/>
      <c r="L548" s="657"/>
      <c r="M548" s="324">
        <v>1371</v>
      </c>
      <c r="N548" s="552"/>
      <c r="O548" s="552"/>
      <c r="P548" s="552"/>
      <c r="Q548" s="552"/>
      <c r="R548" s="552"/>
      <c r="S548" s="324">
        <v>1571</v>
      </c>
      <c r="T548" s="552"/>
      <c r="U548" s="552"/>
      <c r="V548" s="552"/>
      <c r="W548" s="552"/>
      <c r="X548" s="552"/>
      <c r="Y548" s="324">
        <v>1572</v>
      </c>
      <c r="Z548" s="552"/>
      <c r="AA548" s="552"/>
      <c r="AB548" s="552"/>
      <c r="AC548" s="552"/>
      <c r="AD548" s="552"/>
      <c r="AE548" s="343"/>
      <c r="AF548" s="707"/>
      <c r="AG548" s="708"/>
      <c r="AH548" s="708"/>
      <c r="AI548" s="708"/>
      <c r="AJ548" s="709"/>
      <c r="AK548" s="343"/>
      <c r="AL548" s="707"/>
      <c r="AM548" s="708"/>
      <c r="AN548" s="708"/>
      <c r="AO548" s="708"/>
      <c r="AP548" s="709"/>
      <c r="AQ548" s="343"/>
      <c r="AR548" s="707"/>
      <c r="AS548" s="708"/>
      <c r="AT548" s="708"/>
      <c r="AU548" s="708"/>
      <c r="AV548" s="709"/>
      <c r="AW548" s="343"/>
      <c r="AX548" s="707"/>
      <c r="AY548" s="708"/>
      <c r="AZ548" s="708"/>
      <c r="BA548" s="708"/>
      <c r="BB548" s="709"/>
      <c r="BC548" s="349" t="s">
        <v>27</v>
      </c>
    </row>
    <row r="549" spans="1:55" s="44" customFormat="1">
      <c r="A549" s="277"/>
      <c r="B549" s="279"/>
      <c r="C549" s="279"/>
      <c r="D549" s="279"/>
      <c r="E549" s="279"/>
      <c r="F549" s="279"/>
      <c r="G549" s="279"/>
      <c r="H549" s="279"/>
      <c r="I549" s="279"/>
      <c r="J549" s="279"/>
      <c r="K549" s="279"/>
      <c r="L549" s="279"/>
      <c r="M549" s="279"/>
      <c r="N549" s="279"/>
      <c r="O549" s="279"/>
      <c r="P549" s="279"/>
      <c r="Q549" s="279"/>
      <c r="R549" s="279"/>
      <c r="S549" s="279"/>
      <c r="T549" s="279"/>
      <c r="U549" s="279"/>
      <c r="V549" s="279"/>
      <c r="W549" s="279"/>
      <c r="X549" s="279"/>
      <c r="Y549" s="279"/>
      <c r="Z549" s="279"/>
      <c r="AA549" s="279"/>
      <c r="AB549" s="279"/>
      <c r="AC549" s="279"/>
      <c r="AD549" s="279"/>
      <c r="AE549" s="279"/>
      <c r="AF549" s="279"/>
      <c r="AG549" s="279"/>
      <c r="AH549" s="279"/>
      <c r="AI549" s="279"/>
      <c r="AJ549" s="279"/>
      <c r="AK549" s="279"/>
      <c r="AL549" s="279"/>
      <c r="AM549" s="279"/>
      <c r="AN549" s="279"/>
      <c r="AO549" s="279"/>
      <c r="AP549" s="279"/>
      <c r="AQ549" s="279"/>
      <c r="AR549" s="279"/>
      <c r="AS549" s="279"/>
      <c r="AT549" s="279"/>
      <c r="AU549" s="279"/>
      <c r="AV549" s="279"/>
      <c r="AW549" s="279"/>
      <c r="AX549" s="279"/>
      <c r="AY549" s="279"/>
      <c r="AZ549" s="279"/>
      <c r="BA549" s="279"/>
      <c r="BB549" s="279"/>
      <c r="BC549" s="279"/>
    </row>
    <row r="550" spans="1:55" s="44" customFormat="1">
      <c r="A550" s="277"/>
      <c r="B550" s="604" t="s">
        <v>728</v>
      </c>
      <c r="C550" s="604"/>
      <c r="D550" s="604"/>
      <c r="E550" s="604"/>
      <c r="F550" s="604"/>
      <c r="G550" s="604"/>
      <c r="H550" s="604"/>
      <c r="I550" s="604"/>
      <c r="J550" s="604"/>
      <c r="K550" s="604"/>
      <c r="L550" s="604"/>
      <c r="M550" s="604"/>
      <c r="N550" s="604"/>
      <c r="O550" s="604"/>
      <c r="P550" s="604"/>
      <c r="Q550" s="279"/>
      <c r="R550" s="279"/>
      <c r="S550" s="279"/>
      <c r="T550" s="279"/>
      <c r="U550" s="279"/>
      <c r="V550" s="279"/>
      <c r="W550" s="279"/>
      <c r="X550" s="279"/>
      <c r="Y550" s="279"/>
      <c r="Z550" s="279"/>
      <c r="AA550" s="279"/>
      <c r="AB550" s="279"/>
      <c r="AC550" s="279"/>
      <c r="AD550" s="279"/>
      <c r="AE550" s="279"/>
      <c r="AF550" s="279"/>
      <c r="AG550" s="279"/>
      <c r="AH550" s="279"/>
      <c r="AI550" s="279"/>
      <c r="AJ550" s="279"/>
      <c r="AK550" s="279"/>
      <c r="AL550" s="279"/>
      <c r="AM550" s="279"/>
      <c r="AN550" s="279"/>
      <c r="AO550" s="279"/>
      <c r="AP550" s="279"/>
      <c r="AQ550" s="279"/>
      <c r="AR550" s="279"/>
      <c r="AS550" s="279"/>
      <c r="AT550" s="279"/>
      <c r="AU550" s="279"/>
      <c r="AV550" s="279"/>
      <c r="AW550" s="279"/>
      <c r="AX550" s="279"/>
      <c r="AY550" s="279"/>
      <c r="AZ550" s="279"/>
      <c r="BA550" s="279"/>
      <c r="BB550" s="279"/>
      <c r="BC550" s="279"/>
    </row>
    <row r="551" spans="1:55" s="44" customFormat="1">
      <c r="A551" s="277"/>
      <c r="B551" s="604"/>
      <c r="C551" s="604"/>
      <c r="D551" s="604"/>
      <c r="E551" s="604"/>
      <c r="F551" s="604"/>
      <c r="G551" s="604"/>
      <c r="H551" s="604"/>
      <c r="I551" s="604"/>
      <c r="J551" s="604"/>
      <c r="K551" s="604"/>
      <c r="L551" s="604"/>
      <c r="M551" s="604"/>
      <c r="N551" s="604"/>
      <c r="O551" s="604"/>
      <c r="P551" s="604"/>
      <c r="Q551" s="279"/>
      <c r="R551" s="279"/>
      <c r="S551" s="279"/>
      <c r="T551" s="279"/>
      <c r="U551" s="279"/>
      <c r="V551" s="279"/>
      <c r="W551" s="279"/>
      <c r="X551" s="279"/>
      <c r="Y551" s="279"/>
      <c r="Z551" s="279"/>
      <c r="AA551" s="279"/>
      <c r="AB551" s="279"/>
      <c r="AC551" s="279"/>
      <c r="AD551" s="279"/>
      <c r="AE551" s="279"/>
      <c r="AF551" s="279"/>
      <c r="AG551" s="279"/>
      <c r="AH551" s="279"/>
      <c r="AI551" s="279"/>
      <c r="AJ551" s="279"/>
      <c r="AK551" s="279"/>
      <c r="AL551" s="279"/>
      <c r="AM551" s="279"/>
      <c r="AN551" s="279"/>
      <c r="AO551" s="279"/>
      <c r="AP551" s="279"/>
      <c r="AQ551" s="279"/>
      <c r="AR551" s="279"/>
      <c r="AS551" s="279"/>
      <c r="AT551" s="279"/>
      <c r="AU551" s="279"/>
      <c r="AV551" s="279"/>
      <c r="AW551" s="279"/>
      <c r="AX551" s="279"/>
      <c r="AY551" s="279"/>
      <c r="AZ551" s="279"/>
      <c r="BA551" s="279"/>
      <c r="BB551" s="279"/>
      <c r="BC551" s="279"/>
    </row>
    <row r="552" spans="1:55" s="44" customFormat="1">
      <c r="A552" s="277"/>
      <c r="B552" s="701"/>
      <c r="C552" s="702"/>
      <c r="D552" s="702"/>
      <c r="E552" s="702"/>
      <c r="F552" s="702"/>
      <c r="G552" s="702"/>
      <c r="H552" s="702"/>
      <c r="I552" s="702"/>
      <c r="J552" s="703"/>
      <c r="K552" s="653" t="s">
        <v>480</v>
      </c>
      <c r="L552" s="653"/>
      <c r="M552" s="653"/>
      <c r="N552" s="653"/>
      <c r="O552" s="653"/>
      <c r="P552" s="347"/>
      <c r="Q552" s="279"/>
      <c r="R552" s="279"/>
      <c r="S552" s="279"/>
      <c r="T552" s="279"/>
      <c r="U552" s="279"/>
      <c r="V552" s="279"/>
      <c r="W552" s="279"/>
      <c r="X552" s="279"/>
      <c r="Y552" s="279"/>
      <c r="Z552" s="279"/>
      <c r="AA552" s="279"/>
      <c r="AB552" s="279"/>
      <c r="AC552" s="279"/>
      <c r="AD552" s="279"/>
      <c r="AE552" s="279"/>
      <c r="AF552" s="279"/>
      <c r="AG552" s="279"/>
      <c r="AH552" s="279"/>
      <c r="AI552" s="279"/>
      <c r="AJ552" s="279"/>
      <c r="AK552" s="279"/>
      <c r="AL552" s="279"/>
      <c r="AM552" s="279"/>
      <c r="AN552" s="279"/>
      <c r="AO552" s="279"/>
      <c r="AP552" s="279"/>
      <c r="AQ552" s="279"/>
      <c r="AR552" s="279"/>
      <c r="AS552" s="279"/>
      <c r="AT552" s="279"/>
      <c r="AU552" s="279"/>
      <c r="AV552" s="279"/>
      <c r="AW552" s="279"/>
      <c r="AX552" s="279"/>
      <c r="AY552" s="279"/>
      <c r="AZ552" s="279"/>
      <c r="BA552" s="279"/>
      <c r="BB552" s="279"/>
      <c r="BC552" s="279"/>
    </row>
    <row r="553" spans="1:55" s="306" customFormat="1" ht="15.75" customHeight="1">
      <c r="A553" s="304"/>
      <c r="B553" s="625" t="s">
        <v>729</v>
      </c>
      <c r="C553" s="625"/>
      <c r="D553" s="625"/>
      <c r="E553" s="625"/>
      <c r="F553" s="625"/>
      <c r="G553" s="625"/>
      <c r="H553" s="625"/>
      <c r="I553" s="625"/>
      <c r="J553" s="324">
        <v>1600</v>
      </c>
      <c r="K553" s="589"/>
      <c r="L553" s="589"/>
      <c r="M553" s="589"/>
      <c r="N553" s="589"/>
      <c r="O553" s="589"/>
      <c r="P553" s="335" t="s">
        <v>9</v>
      </c>
      <c r="Q553" s="305"/>
      <c r="R553" s="305"/>
      <c r="S553" s="305"/>
      <c r="T553" s="305"/>
      <c r="U553" s="305"/>
      <c r="V553" s="305"/>
      <c r="W553" s="305"/>
      <c r="X553" s="305"/>
      <c r="Y553" s="305"/>
      <c r="Z553" s="305"/>
      <c r="AA553" s="305"/>
      <c r="AB553" s="305"/>
      <c r="AC553" s="305"/>
      <c r="AD553" s="305"/>
      <c r="AE553" s="305"/>
      <c r="AF553" s="305"/>
      <c r="AG553" s="305"/>
      <c r="AH553" s="305"/>
      <c r="AI553" s="305"/>
      <c r="AJ553" s="305"/>
      <c r="AK553" s="305"/>
      <c r="AL553" s="305"/>
      <c r="AM553" s="305"/>
      <c r="AN553" s="305"/>
      <c r="AO553" s="305"/>
      <c r="AP553" s="305"/>
      <c r="AQ553" s="305"/>
      <c r="AR553" s="305"/>
      <c r="AS553" s="305"/>
      <c r="AT553" s="305"/>
      <c r="AU553" s="305"/>
      <c r="AV553" s="305"/>
      <c r="AW553" s="305"/>
      <c r="AX553" s="305"/>
      <c r="AY553" s="305"/>
      <c r="AZ553" s="305"/>
      <c r="BA553" s="305"/>
      <c r="BB553" s="305"/>
      <c r="BC553" s="305"/>
    </row>
    <row r="554" spans="1:55" s="306" customFormat="1" ht="15.75" customHeight="1">
      <c r="A554" s="304"/>
      <c r="B554" s="423" t="s">
        <v>711</v>
      </c>
      <c r="C554" s="423"/>
      <c r="D554" s="423"/>
      <c r="E554" s="423"/>
      <c r="F554" s="423"/>
      <c r="G554" s="423"/>
      <c r="H554" s="423"/>
      <c r="I554" s="423"/>
      <c r="J554" s="324">
        <v>1819</v>
      </c>
      <c r="K554" s="589"/>
      <c r="L554" s="589"/>
      <c r="M554" s="589"/>
      <c r="N554" s="589"/>
      <c r="O554" s="589"/>
      <c r="P554" s="335" t="s">
        <v>9</v>
      </c>
      <c r="Q554" s="305"/>
      <c r="R554" s="305"/>
      <c r="S554" s="305"/>
      <c r="T554" s="305"/>
      <c r="U554" s="305"/>
      <c r="V554" s="305"/>
      <c r="W554" s="305"/>
      <c r="X554" s="305"/>
      <c r="Y554" s="305"/>
      <c r="Z554" s="305"/>
      <c r="AA554" s="305"/>
      <c r="AB554" s="305"/>
      <c r="AC554" s="305"/>
      <c r="AD554" s="305"/>
      <c r="AE554" s="305"/>
      <c r="AF554" s="305"/>
      <c r="AG554" s="305"/>
      <c r="AH554" s="305"/>
      <c r="AI554" s="305"/>
      <c r="AJ554" s="305"/>
      <c r="AK554" s="305"/>
      <c r="AL554" s="305"/>
      <c r="AM554" s="305"/>
      <c r="AN554" s="305"/>
      <c r="AO554" s="305"/>
      <c r="AP554" s="305"/>
      <c r="AQ554" s="305"/>
      <c r="AR554" s="305"/>
      <c r="AS554" s="305"/>
      <c r="AT554" s="305"/>
      <c r="AU554" s="305"/>
      <c r="AV554" s="305"/>
      <c r="AW554" s="305"/>
      <c r="AX554" s="305"/>
      <c r="AY554" s="305"/>
      <c r="AZ554" s="305"/>
      <c r="BA554" s="305"/>
      <c r="BB554" s="305"/>
      <c r="BC554" s="305"/>
    </row>
    <row r="555" spans="1:55" s="306" customFormat="1" ht="15.75" customHeight="1">
      <c r="A555" s="304"/>
      <c r="B555" s="625" t="s">
        <v>482</v>
      </c>
      <c r="C555" s="625"/>
      <c r="D555" s="625"/>
      <c r="E555" s="625"/>
      <c r="F555" s="625"/>
      <c r="G555" s="625"/>
      <c r="H555" s="625"/>
      <c r="I555" s="625"/>
      <c r="J555" s="324">
        <v>1601</v>
      </c>
      <c r="K555" s="589"/>
      <c r="L555" s="589"/>
      <c r="M555" s="589"/>
      <c r="N555" s="589"/>
      <c r="O555" s="589"/>
      <c r="P555" s="354" t="s">
        <v>9</v>
      </c>
      <c r="Q555" s="305"/>
      <c r="R555" s="305"/>
      <c r="S555" s="305"/>
      <c r="T555" s="305"/>
      <c r="U555" s="305"/>
      <c r="V555" s="305"/>
      <c r="W555" s="305"/>
      <c r="X555" s="305"/>
      <c r="Y555" s="305"/>
      <c r="Z555" s="305"/>
      <c r="AA555" s="305"/>
      <c r="AB555" s="305"/>
      <c r="AC555" s="305"/>
      <c r="AD555" s="305"/>
      <c r="AE555" s="305"/>
      <c r="AF555" s="305"/>
      <c r="AG555" s="305"/>
      <c r="AH555" s="305"/>
      <c r="AI555" s="305"/>
      <c r="AJ555" s="305"/>
      <c r="AK555" s="305"/>
      <c r="AL555" s="305"/>
      <c r="AM555" s="305"/>
      <c r="AN555" s="305"/>
      <c r="AO555" s="305"/>
      <c r="AP555" s="305"/>
      <c r="AQ555" s="305"/>
      <c r="AR555" s="305"/>
      <c r="AS555" s="305"/>
      <c r="AT555" s="305"/>
      <c r="AU555" s="305"/>
      <c r="AV555" s="305"/>
      <c r="AW555" s="305"/>
      <c r="AX555" s="305"/>
      <c r="AY555" s="305"/>
      <c r="AZ555" s="305"/>
      <c r="BA555" s="305"/>
      <c r="BB555" s="305"/>
      <c r="BC555" s="305"/>
    </row>
    <row r="556" spans="1:55" s="306" customFormat="1" ht="15.75" customHeight="1">
      <c r="A556" s="304"/>
      <c r="B556" s="625" t="s">
        <v>712</v>
      </c>
      <c r="C556" s="625"/>
      <c r="D556" s="625"/>
      <c r="E556" s="625"/>
      <c r="F556" s="625"/>
      <c r="G556" s="625"/>
      <c r="H556" s="625"/>
      <c r="I556" s="625"/>
      <c r="J556" s="324">
        <v>1602</v>
      </c>
      <c r="K556" s="589"/>
      <c r="L556" s="589"/>
      <c r="M556" s="589"/>
      <c r="N556" s="589"/>
      <c r="O556" s="589"/>
      <c r="P556" s="354" t="s">
        <v>9</v>
      </c>
      <c r="Q556" s="305"/>
      <c r="R556" s="305"/>
      <c r="S556" s="305"/>
      <c r="T556" s="305"/>
      <c r="U556" s="305"/>
      <c r="V556" s="305"/>
      <c r="W556" s="305"/>
      <c r="X556" s="305"/>
      <c r="Y556" s="305"/>
      <c r="Z556" s="305"/>
      <c r="AA556" s="305"/>
      <c r="AB556" s="305"/>
      <c r="AC556" s="305"/>
      <c r="AD556" s="305"/>
      <c r="AE556" s="305"/>
      <c r="AF556" s="305"/>
      <c r="AG556" s="305"/>
      <c r="AH556" s="305"/>
      <c r="AI556" s="305"/>
      <c r="AJ556" s="305"/>
      <c r="AK556" s="305"/>
      <c r="AL556" s="305"/>
      <c r="AM556" s="305"/>
      <c r="AN556" s="305"/>
      <c r="AO556" s="305"/>
      <c r="AP556" s="305"/>
      <c r="AQ556" s="305"/>
      <c r="AR556" s="305"/>
      <c r="AS556" s="305"/>
      <c r="AT556" s="305"/>
      <c r="AU556" s="305"/>
      <c r="AV556" s="305"/>
      <c r="AW556" s="305"/>
      <c r="AX556" s="305"/>
      <c r="AY556" s="305"/>
      <c r="AZ556" s="305"/>
      <c r="BA556" s="305"/>
      <c r="BB556" s="305"/>
      <c r="BC556" s="305"/>
    </row>
    <row r="557" spans="1:55" s="306" customFormat="1" ht="15.75" customHeight="1">
      <c r="A557" s="304"/>
      <c r="B557" s="625" t="s">
        <v>730</v>
      </c>
      <c r="C557" s="625"/>
      <c r="D557" s="625"/>
      <c r="E557" s="625"/>
      <c r="F557" s="625"/>
      <c r="G557" s="625"/>
      <c r="H557" s="625"/>
      <c r="I557" s="625"/>
      <c r="J557" s="324">
        <v>1603</v>
      </c>
      <c r="K557" s="589"/>
      <c r="L557" s="589"/>
      <c r="M557" s="589"/>
      <c r="N557" s="589"/>
      <c r="O557" s="589"/>
      <c r="P557" s="354" t="s">
        <v>9</v>
      </c>
      <c r="Q557" s="305"/>
      <c r="R557" s="305"/>
      <c r="S557" s="305"/>
      <c r="T557" s="305"/>
      <c r="U557" s="305"/>
      <c r="V557" s="305"/>
      <c r="W557" s="305"/>
      <c r="X557" s="305"/>
      <c r="Y557" s="305"/>
      <c r="Z557" s="305"/>
      <c r="AA557" s="305"/>
      <c r="AB557" s="305"/>
      <c r="AC557" s="305"/>
      <c r="AD557" s="305"/>
      <c r="AE557" s="305"/>
      <c r="AF557" s="305"/>
      <c r="AG557" s="305"/>
      <c r="AH557" s="305"/>
      <c r="AI557" s="305"/>
      <c r="AJ557" s="305"/>
      <c r="AK557" s="305"/>
      <c r="AL557" s="305"/>
      <c r="AM557" s="305"/>
      <c r="AN557" s="305"/>
      <c r="AO557" s="305"/>
      <c r="AP557" s="305"/>
      <c r="AQ557" s="305"/>
      <c r="AR557" s="305"/>
      <c r="AS557" s="305"/>
      <c r="AT557" s="305"/>
      <c r="AU557" s="305"/>
      <c r="AV557" s="305"/>
      <c r="AW557" s="305"/>
      <c r="AX557" s="305"/>
      <c r="AY557" s="305"/>
      <c r="AZ557" s="305"/>
      <c r="BA557" s="305"/>
      <c r="BB557" s="305"/>
      <c r="BC557" s="305"/>
    </row>
    <row r="558" spans="1:55" s="306" customFormat="1" ht="15.75" customHeight="1">
      <c r="A558" s="304"/>
      <c r="B558" s="625" t="s">
        <v>731</v>
      </c>
      <c r="C558" s="625"/>
      <c r="D558" s="625"/>
      <c r="E558" s="625"/>
      <c r="F558" s="625"/>
      <c r="G558" s="625"/>
      <c r="H558" s="625"/>
      <c r="I558" s="625"/>
      <c r="J558" s="324">
        <v>1604</v>
      </c>
      <c r="K558" s="589"/>
      <c r="L558" s="589"/>
      <c r="M558" s="589"/>
      <c r="N558" s="589"/>
      <c r="O558" s="589"/>
      <c r="P558" s="335" t="s">
        <v>9</v>
      </c>
      <c r="Q558" s="305"/>
      <c r="R558" s="305"/>
      <c r="S558" s="305"/>
      <c r="T558" s="305"/>
      <c r="U558" s="305"/>
      <c r="V558" s="305"/>
      <c r="W558" s="305"/>
      <c r="X558" s="305"/>
      <c r="Y558" s="305"/>
      <c r="Z558" s="305"/>
      <c r="AA558" s="305"/>
      <c r="AB558" s="305"/>
      <c r="AC558" s="305"/>
      <c r="AD558" s="305"/>
      <c r="AE558" s="305"/>
      <c r="AF558" s="305"/>
      <c r="AG558" s="305"/>
      <c r="AH558" s="305"/>
      <c r="AI558" s="305"/>
      <c r="AJ558" s="305"/>
      <c r="AK558" s="305"/>
      <c r="AL558" s="305"/>
      <c r="AM558" s="305"/>
      <c r="AN558" s="305"/>
      <c r="AO558" s="305"/>
      <c r="AP558" s="305"/>
      <c r="AQ558" s="305"/>
      <c r="AR558" s="305"/>
      <c r="AS558" s="305"/>
      <c r="AT558" s="305"/>
      <c r="AU558" s="305"/>
      <c r="AV558" s="305"/>
      <c r="AW558" s="305"/>
      <c r="AX558" s="305"/>
      <c r="AY558" s="305"/>
      <c r="AZ558" s="305"/>
      <c r="BA558" s="305"/>
      <c r="BB558" s="305"/>
      <c r="BC558" s="305"/>
    </row>
    <row r="559" spans="1:55" s="306" customFormat="1" ht="15.75" customHeight="1">
      <c r="A559" s="304"/>
      <c r="B559" s="625" t="s">
        <v>732</v>
      </c>
      <c r="C559" s="625"/>
      <c r="D559" s="625"/>
      <c r="E559" s="625"/>
      <c r="F559" s="625"/>
      <c r="G559" s="625"/>
      <c r="H559" s="625"/>
      <c r="I559" s="625"/>
      <c r="J559" s="324">
        <v>1605</v>
      </c>
      <c r="K559" s="589"/>
      <c r="L559" s="589"/>
      <c r="M559" s="589"/>
      <c r="N559" s="589"/>
      <c r="O559" s="589"/>
      <c r="P559" s="335" t="s">
        <v>9</v>
      </c>
      <c r="Q559" s="305"/>
      <c r="R559" s="305"/>
      <c r="S559" s="305"/>
      <c r="T559" s="305"/>
      <c r="U559" s="305"/>
      <c r="V559" s="305"/>
      <c r="W559" s="305"/>
      <c r="X559" s="305"/>
      <c r="Y559" s="305"/>
      <c r="Z559" s="305"/>
      <c r="AA559" s="305"/>
      <c r="AB559" s="305"/>
      <c r="AC559" s="305"/>
      <c r="AD559" s="305"/>
      <c r="AE559" s="305"/>
      <c r="AF559" s="305"/>
      <c r="AG559" s="305"/>
      <c r="AH559" s="305"/>
      <c r="AI559" s="305"/>
      <c r="AJ559" s="305"/>
      <c r="AK559" s="305"/>
      <c r="AL559" s="305"/>
      <c r="AM559" s="305"/>
      <c r="AN559" s="305"/>
      <c r="AO559" s="305"/>
      <c r="AP559" s="305"/>
      <c r="AQ559" s="305"/>
      <c r="AR559" s="305"/>
      <c r="AS559" s="305"/>
      <c r="AT559" s="305"/>
      <c r="AU559" s="305"/>
      <c r="AV559" s="305"/>
      <c r="AW559" s="305"/>
      <c r="AX559" s="305"/>
      <c r="AY559" s="305"/>
      <c r="AZ559" s="305"/>
      <c r="BA559" s="305"/>
      <c r="BB559" s="305"/>
      <c r="BC559" s="305"/>
    </row>
    <row r="560" spans="1:55" s="306" customFormat="1" ht="15.75" customHeight="1">
      <c r="A560" s="304"/>
      <c r="B560" s="625" t="s">
        <v>485</v>
      </c>
      <c r="C560" s="625"/>
      <c r="D560" s="625"/>
      <c r="E560" s="625"/>
      <c r="F560" s="625"/>
      <c r="G560" s="625"/>
      <c r="H560" s="625"/>
      <c r="I560" s="625"/>
      <c r="J560" s="324">
        <v>1606</v>
      </c>
      <c r="K560" s="589"/>
      <c r="L560" s="589"/>
      <c r="M560" s="589"/>
      <c r="N560" s="589"/>
      <c r="O560" s="589"/>
      <c r="P560" s="335" t="s">
        <v>9</v>
      </c>
      <c r="Q560" s="305"/>
      <c r="R560" s="305"/>
      <c r="S560" s="305"/>
      <c r="T560" s="305"/>
      <c r="U560" s="305"/>
      <c r="V560" s="305"/>
      <c r="W560" s="305"/>
      <c r="X560" s="305"/>
      <c r="Y560" s="305"/>
      <c r="Z560" s="305"/>
      <c r="AA560" s="305"/>
      <c r="AB560" s="305"/>
      <c r="AC560" s="305"/>
      <c r="AD560" s="305"/>
      <c r="AE560" s="305"/>
      <c r="AF560" s="305"/>
      <c r="AG560" s="305"/>
      <c r="AH560" s="305"/>
      <c r="AI560" s="305"/>
      <c r="AJ560" s="305"/>
      <c r="AK560" s="305"/>
      <c r="AL560" s="305"/>
      <c r="AM560" s="305"/>
      <c r="AN560" s="305"/>
      <c r="AO560" s="305"/>
      <c r="AP560" s="305"/>
      <c r="AQ560" s="305"/>
      <c r="AR560" s="305"/>
      <c r="AS560" s="305"/>
      <c r="AT560" s="305"/>
      <c r="AU560" s="305"/>
      <c r="AV560" s="305"/>
      <c r="AW560" s="305"/>
      <c r="AX560" s="305"/>
      <c r="AY560" s="305"/>
      <c r="AZ560" s="305"/>
      <c r="BA560" s="305"/>
      <c r="BB560" s="305"/>
      <c r="BC560" s="305"/>
    </row>
    <row r="561" spans="1:55" s="306" customFormat="1" ht="15.75" customHeight="1">
      <c r="A561" s="304"/>
      <c r="B561" s="625" t="s">
        <v>277</v>
      </c>
      <c r="C561" s="625"/>
      <c r="D561" s="625"/>
      <c r="E561" s="625"/>
      <c r="F561" s="625"/>
      <c r="G561" s="625"/>
      <c r="H561" s="625"/>
      <c r="I561" s="625"/>
      <c r="J561" s="324">
        <v>1607</v>
      </c>
      <c r="K561" s="589"/>
      <c r="L561" s="589"/>
      <c r="M561" s="589"/>
      <c r="N561" s="589"/>
      <c r="O561" s="589"/>
      <c r="P561" s="335" t="s">
        <v>9</v>
      </c>
      <c r="Q561" s="305"/>
      <c r="R561" s="305"/>
      <c r="S561" s="305"/>
      <c r="T561" s="305"/>
      <c r="U561" s="305"/>
      <c r="V561" s="305"/>
      <c r="W561" s="305"/>
      <c r="X561" s="305"/>
      <c r="Y561" s="305"/>
      <c r="Z561" s="305"/>
      <c r="AA561" s="305"/>
      <c r="AB561" s="305"/>
      <c r="AC561" s="305"/>
      <c r="AD561" s="305"/>
      <c r="AE561" s="305"/>
      <c r="AF561" s="305"/>
      <c r="AG561" s="305"/>
      <c r="AH561" s="305"/>
      <c r="AI561" s="305"/>
      <c r="AJ561" s="305"/>
      <c r="AK561" s="305"/>
      <c r="AL561" s="305"/>
      <c r="AM561" s="305"/>
      <c r="AN561" s="305"/>
      <c r="AO561" s="305"/>
      <c r="AP561" s="305"/>
      <c r="AQ561" s="305"/>
      <c r="AR561" s="305"/>
      <c r="AS561" s="305"/>
      <c r="AT561" s="305"/>
      <c r="AU561" s="305"/>
      <c r="AV561" s="305"/>
      <c r="AW561" s="305"/>
      <c r="AX561" s="305"/>
      <c r="AY561" s="305"/>
      <c r="AZ561" s="305"/>
      <c r="BA561" s="305"/>
      <c r="BB561" s="305"/>
      <c r="BC561" s="305"/>
    </row>
    <row r="562" spans="1:55" s="306" customFormat="1" ht="15.75" customHeight="1">
      <c r="A562" s="304"/>
      <c r="B562" s="625" t="s">
        <v>733</v>
      </c>
      <c r="C562" s="625"/>
      <c r="D562" s="625"/>
      <c r="E562" s="625"/>
      <c r="F562" s="625"/>
      <c r="G562" s="625"/>
      <c r="H562" s="625"/>
      <c r="I562" s="625"/>
      <c r="J562" s="324">
        <v>1608</v>
      </c>
      <c r="K562" s="589"/>
      <c r="L562" s="589"/>
      <c r="M562" s="589"/>
      <c r="N562" s="589"/>
      <c r="O562" s="589"/>
      <c r="P562" s="335" t="s">
        <v>9</v>
      </c>
      <c r="Q562" s="305"/>
      <c r="R562" s="305"/>
      <c r="S562" s="305"/>
      <c r="T562" s="305"/>
      <c r="U562" s="305"/>
      <c r="V562" s="305"/>
      <c r="W562" s="305"/>
      <c r="X562" s="305"/>
      <c r="Y562" s="305"/>
      <c r="Z562" s="305"/>
      <c r="AA562" s="305"/>
      <c r="AB562" s="305"/>
      <c r="AC562" s="305"/>
      <c r="AD562" s="305"/>
      <c r="AE562" s="305"/>
      <c r="AF562" s="305"/>
      <c r="AG562" s="305"/>
      <c r="AH562" s="305"/>
      <c r="AI562" s="305"/>
      <c r="AJ562" s="305"/>
      <c r="AK562" s="305"/>
      <c r="AL562" s="305"/>
      <c r="AM562" s="305"/>
      <c r="AN562" s="305"/>
      <c r="AO562" s="305"/>
      <c r="AP562" s="305"/>
      <c r="AQ562" s="305"/>
      <c r="AR562" s="305"/>
      <c r="AS562" s="305"/>
      <c r="AT562" s="305"/>
      <c r="AU562" s="305"/>
      <c r="AV562" s="305"/>
      <c r="AW562" s="305"/>
      <c r="AX562" s="305"/>
      <c r="AY562" s="305"/>
      <c r="AZ562" s="305"/>
      <c r="BA562" s="305"/>
      <c r="BB562" s="305"/>
      <c r="BC562" s="305"/>
    </row>
    <row r="563" spans="1:55" s="306" customFormat="1" ht="15.75" customHeight="1">
      <c r="A563" s="304"/>
      <c r="B563" s="625" t="s">
        <v>734</v>
      </c>
      <c r="C563" s="625"/>
      <c r="D563" s="625"/>
      <c r="E563" s="625"/>
      <c r="F563" s="625"/>
      <c r="G563" s="625"/>
      <c r="H563" s="625"/>
      <c r="I563" s="625"/>
      <c r="J563" s="324">
        <v>1609</v>
      </c>
      <c r="K563" s="589"/>
      <c r="L563" s="589"/>
      <c r="M563" s="589"/>
      <c r="N563" s="589"/>
      <c r="O563" s="589"/>
      <c r="P563" s="335" t="s">
        <v>9</v>
      </c>
      <c r="Q563" s="305"/>
      <c r="R563" s="305"/>
      <c r="S563" s="305"/>
      <c r="T563" s="305"/>
      <c r="U563" s="305"/>
      <c r="V563" s="305"/>
      <c r="W563" s="305"/>
      <c r="X563" s="305"/>
      <c r="Y563" s="305"/>
      <c r="Z563" s="305"/>
      <c r="AA563" s="305"/>
      <c r="AB563" s="305"/>
      <c r="AC563" s="305"/>
      <c r="AD563" s="305"/>
      <c r="AE563" s="305"/>
      <c r="AF563" s="305"/>
      <c r="AG563" s="305"/>
      <c r="AH563" s="305"/>
      <c r="AI563" s="305"/>
      <c r="AJ563" s="305"/>
      <c r="AK563" s="305"/>
      <c r="AL563" s="305"/>
      <c r="AM563" s="305"/>
      <c r="AN563" s="305"/>
      <c r="AO563" s="305"/>
      <c r="AP563" s="305"/>
      <c r="AQ563" s="305"/>
      <c r="AR563" s="305"/>
      <c r="AS563" s="305"/>
      <c r="AT563" s="305"/>
      <c r="AU563" s="305"/>
      <c r="AV563" s="305"/>
      <c r="AW563" s="305"/>
      <c r="AX563" s="305"/>
      <c r="AY563" s="305"/>
      <c r="AZ563" s="305"/>
      <c r="BA563" s="305"/>
      <c r="BB563" s="305"/>
      <c r="BC563" s="305"/>
    </row>
    <row r="564" spans="1:55" s="306" customFormat="1" ht="15.75" customHeight="1">
      <c r="A564" s="304"/>
      <c r="B564" s="672" t="s">
        <v>735</v>
      </c>
      <c r="C564" s="672"/>
      <c r="D564" s="672"/>
      <c r="E564" s="672"/>
      <c r="F564" s="672"/>
      <c r="G564" s="672"/>
      <c r="H564" s="672"/>
      <c r="I564" s="672"/>
      <c r="J564" s="424">
        <v>1610</v>
      </c>
      <c r="K564" s="673"/>
      <c r="L564" s="673"/>
      <c r="M564" s="673"/>
      <c r="N564" s="673"/>
      <c r="O564" s="673"/>
      <c r="P564" s="338" t="s">
        <v>27</v>
      </c>
      <c r="Q564" s="305"/>
      <c r="R564" s="305"/>
      <c r="S564" s="305"/>
      <c r="T564" s="305"/>
      <c r="U564" s="305"/>
      <c r="V564" s="305"/>
      <c r="W564" s="305"/>
      <c r="X564" s="305"/>
      <c r="Y564" s="305"/>
      <c r="Z564" s="305"/>
      <c r="AA564" s="305"/>
      <c r="AB564" s="305"/>
      <c r="AC564" s="305"/>
      <c r="AD564" s="305"/>
      <c r="AE564" s="305"/>
      <c r="AF564" s="305"/>
      <c r="AG564" s="305"/>
      <c r="AH564" s="305"/>
      <c r="AI564" s="305"/>
      <c r="AJ564" s="305"/>
      <c r="AK564" s="305"/>
      <c r="AL564" s="305"/>
      <c r="AM564" s="305"/>
      <c r="AN564" s="305"/>
      <c r="AO564" s="305"/>
      <c r="AP564" s="305"/>
      <c r="AQ564" s="305"/>
      <c r="AR564" s="305"/>
      <c r="AS564" s="305"/>
      <c r="AT564" s="305"/>
      <c r="AU564" s="305"/>
      <c r="AV564" s="305"/>
      <c r="AW564" s="305"/>
      <c r="AX564" s="305"/>
      <c r="AY564" s="305"/>
      <c r="AZ564" s="305"/>
      <c r="BA564" s="305"/>
      <c r="BB564" s="305"/>
      <c r="BC564" s="305"/>
    </row>
    <row r="565" spans="1:55" s="306" customFormat="1" ht="15.75" customHeight="1">
      <c r="A565" s="304"/>
      <c r="B565" s="580" t="s">
        <v>489</v>
      </c>
      <c r="C565" s="580"/>
      <c r="D565" s="580"/>
      <c r="E565" s="580"/>
      <c r="F565" s="580"/>
      <c r="G565" s="580"/>
      <c r="H565" s="580"/>
      <c r="I565" s="580"/>
      <c r="J565" s="324">
        <v>1611</v>
      </c>
      <c r="K565" s="589"/>
      <c r="L565" s="589"/>
      <c r="M565" s="589"/>
      <c r="N565" s="589"/>
      <c r="O565" s="589"/>
      <c r="P565" s="335" t="s">
        <v>26</v>
      </c>
      <c r="Q565" s="305"/>
      <c r="R565" s="305"/>
      <c r="S565" s="305"/>
      <c r="T565" s="305"/>
      <c r="U565" s="305"/>
      <c r="V565" s="305"/>
      <c r="W565" s="305"/>
      <c r="X565" s="305"/>
      <c r="Y565" s="305"/>
      <c r="Z565" s="305"/>
      <c r="AA565" s="305"/>
      <c r="AB565" s="305"/>
      <c r="AC565" s="305"/>
      <c r="AD565" s="305"/>
      <c r="AE565" s="305"/>
      <c r="AF565" s="305"/>
      <c r="AG565" s="305"/>
      <c r="AH565" s="305"/>
      <c r="AI565" s="305"/>
      <c r="AJ565" s="305"/>
      <c r="AK565" s="305"/>
      <c r="AL565" s="305"/>
      <c r="AM565" s="305"/>
      <c r="AN565" s="305"/>
      <c r="AO565" s="305"/>
      <c r="AP565" s="305"/>
      <c r="AQ565" s="305"/>
      <c r="AR565" s="305"/>
      <c r="AS565" s="305"/>
      <c r="AT565" s="305"/>
      <c r="AU565" s="305"/>
      <c r="AV565" s="305"/>
      <c r="AW565" s="305"/>
      <c r="AX565" s="305"/>
      <c r="AY565" s="305"/>
      <c r="AZ565" s="305"/>
      <c r="BA565" s="305"/>
      <c r="BB565" s="305"/>
      <c r="BC565" s="305"/>
    </row>
    <row r="566" spans="1:55" s="306" customFormat="1" ht="15.75" customHeight="1">
      <c r="A566" s="304"/>
      <c r="B566" s="625" t="s">
        <v>491</v>
      </c>
      <c r="C566" s="625"/>
      <c r="D566" s="625"/>
      <c r="E566" s="625"/>
      <c r="F566" s="625"/>
      <c r="G566" s="625"/>
      <c r="H566" s="625"/>
      <c r="I566" s="625"/>
      <c r="J566" s="324">
        <v>1612</v>
      </c>
      <c r="K566" s="589"/>
      <c r="L566" s="589"/>
      <c r="M566" s="589"/>
      <c r="N566" s="589"/>
      <c r="O566" s="589"/>
      <c r="P566" s="335" t="s">
        <v>26</v>
      </c>
      <c r="Q566" s="305"/>
      <c r="R566" s="305"/>
      <c r="S566" s="305"/>
      <c r="T566" s="305"/>
      <c r="U566" s="305"/>
      <c r="V566" s="305"/>
      <c r="W566" s="305"/>
      <c r="X566" s="305"/>
      <c r="Y566" s="305"/>
      <c r="Z566" s="305"/>
      <c r="AA566" s="305"/>
      <c r="AB566" s="305"/>
      <c r="AC566" s="305"/>
      <c r="AD566" s="305"/>
      <c r="AE566" s="305"/>
      <c r="AF566" s="305"/>
      <c r="AG566" s="305"/>
      <c r="AH566" s="305"/>
      <c r="AI566" s="305"/>
      <c r="AJ566" s="305"/>
      <c r="AK566" s="305"/>
      <c r="AL566" s="305"/>
      <c r="AM566" s="305"/>
      <c r="AN566" s="305"/>
      <c r="AO566" s="305"/>
      <c r="AP566" s="305"/>
      <c r="AQ566" s="305"/>
      <c r="AR566" s="305"/>
      <c r="AS566" s="305"/>
      <c r="AT566" s="305"/>
      <c r="AU566" s="305"/>
      <c r="AV566" s="305"/>
      <c r="AW566" s="305"/>
      <c r="AX566" s="305"/>
      <c r="AY566" s="305"/>
      <c r="AZ566" s="305"/>
      <c r="BA566" s="305"/>
      <c r="BB566" s="305"/>
      <c r="BC566" s="305"/>
    </row>
    <row r="567" spans="1:55" s="306" customFormat="1" ht="15.75" customHeight="1">
      <c r="A567" s="304"/>
      <c r="B567" s="625" t="s">
        <v>492</v>
      </c>
      <c r="C567" s="625"/>
      <c r="D567" s="625"/>
      <c r="E567" s="625"/>
      <c r="F567" s="625"/>
      <c r="G567" s="625"/>
      <c r="H567" s="625"/>
      <c r="I567" s="625"/>
      <c r="J567" s="324">
        <v>1613</v>
      </c>
      <c r="K567" s="589"/>
      <c r="L567" s="589"/>
      <c r="M567" s="589"/>
      <c r="N567" s="589"/>
      <c r="O567" s="589"/>
      <c r="P567" s="335" t="s">
        <v>26</v>
      </c>
      <c r="Q567" s="305"/>
      <c r="R567" s="305"/>
      <c r="S567" s="305"/>
      <c r="T567" s="305"/>
      <c r="U567" s="305"/>
      <c r="V567" s="305"/>
      <c r="W567" s="305"/>
      <c r="X567" s="305"/>
      <c r="Y567" s="305"/>
      <c r="Z567" s="305"/>
      <c r="AA567" s="305"/>
      <c r="AB567" s="305"/>
      <c r="AC567" s="305"/>
      <c r="AD567" s="305"/>
      <c r="AE567" s="305"/>
      <c r="AF567" s="305"/>
      <c r="AG567" s="305"/>
      <c r="AH567" s="305"/>
      <c r="AI567" s="305"/>
      <c r="AJ567" s="305"/>
      <c r="AK567" s="305"/>
      <c r="AL567" s="305"/>
      <c r="AM567" s="305"/>
      <c r="AN567" s="305"/>
      <c r="AO567" s="305"/>
      <c r="AP567" s="305"/>
      <c r="AQ567" s="305"/>
      <c r="AR567" s="305"/>
      <c r="AS567" s="305"/>
      <c r="AT567" s="305"/>
      <c r="AU567" s="305"/>
      <c r="AV567" s="305"/>
      <c r="AW567" s="305"/>
      <c r="AX567" s="305"/>
      <c r="AY567" s="305"/>
      <c r="AZ567" s="305"/>
      <c r="BA567" s="305"/>
      <c r="BB567" s="305"/>
      <c r="BC567" s="305"/>
    </row>
    <row r="568" spans="1:55" s="306" customFormat="1" ht="15.75" customHeight="1">
      <c r="A568" s="304"/>
      <c r="B568" s="625" t="s">
        <v>493</v>
      </c>
      <c r="C568" s="625"/>
      <c r="D568" s="625"/>
      <c r="E568" s="625"/>
      <c r="F568" s="625"/>
      <c r="G568" s="625"/>
      <c r="H568" s="625"/>
      <c r="I568" s="625"/>
      <c r="J568" s="324">
        <v>1614</v>
      </c>
      <c r="K568" s="589"/>
      <c r="L568" s="589"/>
      <c r="M568" s="589"/>
      <c r="N568" s="589"/>
      <c r="O568" s="589"/>
      <c r="P568" s="335" t="s">
        <v>26</v>
      </c>
      <c r="Q568" s="305"/>
      <c r="R568" s="305"/>
      <c r="S568" s="305"/>
      <c r="T568" s="305"/>
      <c r="U568" s="305"/>
      <c r="V568" s="305"/>
      <c r="W568" s="305"/>
      <c r="X568" s="305"/>
      <c r="Y568" s="305"/>
      <c r="Z568" s="305"/>
      <c r="AA568" s="305"/>
      <c r="AB568" s="305"/>
      <c r="AC568" s="305"/>
      <c r="AD568" s="305"/>
      <c r="AE568" s="305"/>
      <c r="AF568" s="305"/>
      <c r="AG568" s="305"/>
      <c r="AH568" s="305"/>
      <c r="AI568" s="305"/>
      <c r="AJ568" s="305"/>
      <c r="AK568" s="305"/>
      <c r="AL568" s="305"/>
      <c r="AM568" s="305"/>
      <c r="AN568" s="305"/>
      <c r="AO568" s="305"/>
      <c r="AP568" s="305"/>
      <c r="AQ568" s="305"/>
      <c r="AR568" s="305"/>
      <c r="AS568" s="305"/>
      <c r="AT568" s="305"/>
      <c r="AU568" s="305"/>
      <c r="AV568" s="305"/>
      <c r="AW568" s="305"/>
      <c r="AX568" s="305"/>
      <c r="AY568" s="305"/>
      <c r="AZ568" s="305"/>
      <c r="BA568" s="305"/>
      <c r="BB568" s="305"/>
      <c r="BC568" s="305"/>
    </row>
    <row r="569" spans="1:55" s="306" customFormat="1" ht="15.75" customHeight="1">
      <c r="A569" s="304"/>
      <c r="B569" s="423" t="s">
        <v>736</v>
      </c>
      <c r="C569" s="423"/>
      <c r="D569" s="423"/>
      <c r="E569" s="423"/>
      <c r="F569" s="423"/>
      <c r="G569" s="423"/>
      <c r="H569" s="423"/>
      <c r="I569" s="423"/>
      <c r="J569" s="324">
        <v>1820</v>
      </c>
      <c r="K569" s="589"/>
      <c r="L569" s="589"/>
      <c r="M569" s="589"/>
      <c r="N569" s="589"/>
      <c r="O569" s="589"/>
      <c r="P569" s="335" t="s">
        <v>26</v>
      </c>
      <c r="Q569" s="305"/>
      <c r="R569" s="305"/>
      <c r="S569" s="305"/>
      <c r="T569" s="305"/>
      <c r="U569" s="305"/>
      <c r="V569" s="305"/>
      <c r="W569" s="305"/>
      <c r="X569" s="305"/>
      <c r="Y569" s="305"/>
      <c r="Z569" s="305"/>
      <c r="AA569" s="305"/>
      <c r="AB569" s="305"/>
      <c r="AC569" s="305"/>
      <c r="AD569" s="305"/>
      <c r="AE569" s="305"/>
      <c r="AF569" s="305"/>
      <c r="AG569" s="305"/>
      <c r="AH569" s="305"/>
      <c r="AI569" s="305"/>
      <c r="AJ569" s="305"/>
      <c r="AK569" s="305"/>
      <c r="AL569" s="305"/>
      <c r="AM569" s="305"/>
      <c r="AN569" s="305"/>
      <c r="AO569" s="305"/>
      <c r="AP569" s="305"/>
      <c r="AQ569" s="305"/>
      <c r="AR569" s="305"/>
      <c r="AS569" s="305"/>
      <c r="AT569" s="305"/>
      <c r="AU569" s="305"/>
      <c r="AV569" s="305"/>
      <c r="AW569" s="305"/>
      <c r="AX569" s="305"/>
      <c r="AY569" s="305"/>
      <c r="AZ569" s="305"/>
      <c r="BA569" s="305"/>
      <c r="BB569" s="305"/>
      <c r="BC569" s="305"/>
    </row>
    <row r="570" spans="1:55" s="306" customFormat="1" ht="15.75" customHeight="1">
      <c r="A570" s="304"/>
      <c r="B570" s="625" t="s">
        <v>494</v>
      </c>
      <c r="C570" s="625"/>
      <c r="D570" s="625"/>
      <c r="E570" s="625"/>
      <c r="F570" s="625"/>
      <c r="G570" s="625"/>
      <c r="H570" s="625"/>
      <c r="I570" s="625"/>
      <c r="J570" s="324">
        <v>1615</v>
      </c>
      <c r="K570" s="589"/>
      <c r="L570" s="589"/>
      <c r="M570" s="589"/>
      <c r="N570" s="589"/>
      <c r="O570" s="589"/>
      <c r="P570" s="335" t="s">
        <v>26</v>
      </c>
      <c r="Q570" s="305"/>
      <c r="R570" s="305"/>
      <c r="S570" s="305"/>
      <c r="T570" s="305"/>
      <c r="U570" s="305"/>
      <c r="V570" s="305"/>
      <c r="W570" s="305"/>
      <c r="X570" s="305"/>
      <c r="Y570" s="305"/>
      <c r="Z570" s="305"/>
      <c r="AA570" s="305"/>
      <c r="AB570" s="305"/>
      <c r="AC570" s="305"/>
      <c r="AD570" s="305"/>
      <c r="AE570" s="305"/>
      <c r="AF570" s="305"/>
      <c r="AG570" s="305"/>
      <c r="AH570" s="305"/>
      <c r="AI570" s="305"/>
      <c r="AJ570" s="305"/>
      <c r="AK570" s="305"/>
      <c r="AL570" s="305"/>
      <c r="AM570" s="305"/>
      <c r="AN570" s="305"/>
      <c r="AO570" s="305"/>
      <c r="AP570" s="305"/>
      <c r="AQ570" s="305"/>
      <c r="AR570" s="305"/>
      <c r="AS570" s="305"/>
      <c r="AT570" s="305"/>
      <c r="AU570" s="305"/>
      <c r="AV570" s="305"/>
      <c r="AW570" s="305"/>
      <c r="AX570" s="305"/>
      <c r="AY570" s="305"/>
      <c r="AZ570" s="305"/>
      <c r="BA570" s="305"/>
      <c r="BB570" s="305"/>
      <c r="BC570" s="305"/>
    </row>
    <row r="571" spans="1:55" s="306" customFormat="1" ht="15.75" customHeight="1">
      <c r="A571" s="304"/>
      <c r="B571" s="625" t="s">
        <v>495</v>
      </c>
      <c r="C571" s="625"/>
      <c r="D571" s="625"/>
      <c r="E571" s="625"/>
      <c r="F571" s="625"/>
      <c r="G571" s="625"/>
      <c r="H571" s="625"/>
      <c r="I571" s="625"/>
      <c r="J571" s="324">
        <v>1616</v>
      </c>
      <c r="K571" s="589"/>
      <c r="L571" s="589"/>
      <c r="M571" s="589"/>
      <c r="N571" s="589"/>
      <c r="O571" s="589"/>
      <c r="P571" s="335" t="s">
        <v>26</v>
      </c>
      <c r="Q571" s="305"/>
      <c r="R571" s="305"/>
      <c r="S571" s="305"/>
      <c r="T571" s="305"/>
      <c r="U571" s="305"/>
      <c r="V571" s="305"/>
      <c r="W571" s="305"/>
      <c r="X571" s="305"/>
      <c r="Y571" s="305"/>
      <c r="Z571" s="305"/>
      <c r="AA571" s="305"/>
      <c r="AB571" s="305"/>
      <c r="AC571" s="305"/>
      <c r="AD571" s="305"/>
      <c r="AE571" s="305"/>
      <c r="AF571" s="305"/>
      <c r="AG571" s="305"/>
      <c r="AH571" s="305"/>
      <c r="AI571" s="305"/>
      <c r="AJ571" s="305"/>
      <c r="AK571" s="305"/>
      <c r="AL571" s="305"/>
      <c r="AM571" s="305"/>
      <c r="AN571" s="305"/>
      <c r="AO571" s="305"/>
      <c r="AP571" s="305"/>
      <c r="AQ571" s="305"/>
      <c r="AR571" s="305"/>
      <c r="AS571" s="305"/>
      <c r="AT571" s="305"/>
      <c r="AU571" s="305"/>
      <c r="AV571" s="305"/>
      <c r="AW571" s="305"/>
      <c r="AX571" s="305"/>
      <c r="AY571" s="305"/>
      <c r="AZ571" s="305"/>
      <c r="BA571" s="305"/>
      <c r="BB571" s="305"/>
      <c r="BC571" s="305"/>
    </row>
    <row r="572" spans="1:55" s="306" customFormat="1" ht="15.75" customHeight="1">
      <c r="A572" s="304"/>
      <c r="B572" s="625" t="s">
        <v>496</v>
      </c>
      <c r="C572" s="625"/>
      <c r="D572" s="625"/>
      <c r="E572" s="625"/>
      <c r="F572" s="625"/>
      <c r="G572" s="625"/>
      <c r="H572" s="625"/>
      <c r="I572" s="625"/>
      <c r="J572" s="324">
        <v>1617</v>
      </c>
      <c r="K572" s="589"/>
      <c r="L572" s="589"/>
      <c r="M572" s="589"/>
      <c r="N572" s="589"/>
      <c r="O572" s="589"/>
      <c r="P572" s="335" t="s">
        <v>26</v>
      </c>
      <c r="Q572" s="305"/>
      <c r="R572" s="305"/>
      <c r="S572" s="305"/>
      <c r="T572" s="305"/>
      <c r="U572" s="305"/>
      <c r="V572" s="305"/>
      <c r="W572" s="305"/>
      <c r="X572" s="305"/>
      <c r="Y572" s="305"/>
      <c r="Z572" s="305"/>
      <c r="AA572" s="305"/>
      <c r="AB572" s="305"/>
      <c r="AC572" s="305"/>
      <c r="AD572" s="305"/>
      <c r="AE572" s="305"/>
      <c r="AF572" s="305"/>
      <c r="AG572" s="305"/>
      <c r="AH572" s="305"/>
      <c r="AI572" s="305"/>
      <c r="AJ572" s="305"/>
      <c r="AK572" s="305"/>
      <c r="AL572" s="305"/>
      <c r="AM572" s="305"/>
      <c r="AN572" s="305"/>
      <c r="AO572" s="305"/>
      <c r="AP572" s="305"/>
      <c r="AQ572" s="305"/>
      <c r="AR572" s="305"/>
      <c r="AS572" s="305"/>
      <c r="AT572" s="305"/>
      <c r="AU572" s="305"/>
      <c r="AV572" s="305"/>
      <c r="AW572" s="305"/>
      <c r="AX572" s="305"/>
      <c r="AY572" s="305"/>
      <c r="AZ572" s="305"/>
      <c r="BA572" s="305"/>
      <c r="BB572" s="305"/>
      <c r="BC572" s="305"/>
    </row>
    <row r="573" spans="1:55" s="306" customFormat="1" ht="15.75" customHeight="1">
      <c r="A573" s="304"/>
      <c r="B573" s="625" t="s">
        <v>497</v>
      </c>
      <c r="C573" s="625"/>
      <c r="D573" s="625"/>
      <c r="E573" s="625"/>
      <c r="F573" s="625"/>
      <c r="G573" s="625"/>
      <c r="H573" s="625"/>
      <c r="I573" s="625"/>
      <c r="J573" s="324">
        <v>1618</v>
      </c>
      <c r="K573" s="589"/>
      <c r="L573" s="589"/>
      <c r="M573" s="589"/>
      <c r="N573" s="589"/>
      <c r="O573" s="589"/>
      <c r="P573" s="335" t="s">
        <v>26</v>
      </c>
      <c r="Q573" s="305"/>
      <c r="R573" s="305"/>
      <c r="S573" s="305"/>
      <c r="T573" s="305"/>
      <c r="U573" s="305"/>
      <c r="V573" s="305"/>
      <c r="W573" s="305"/>
      <c r="X573" s="305"/>
      <c r="Y573" s="305"/>
      <c r="Z573" s="305"/>
      <c r="AA573" s="305"/>
      <c r="AB573" s="305"/>
      <c r="AC573" s="305"/>
      <c r="AD573" s="305"/>
      <c r="AE573" s="305"/>
      <c r="AF573" s="305"/>
      <c r="AG573" s="305"/>
      <c r="AH573" s="305"/>
      <c r="AI573" s="305"/>
      <c r="AJ573" s="305"/>
      <c r="AK573" s="305"/>
      <c r="AL573" s="305"/>
      <c r="AM573" s="305"/>
      <c r="AN573" s="305"/>
      <c r="AO573" s="305"/>
      <c r="AP573" s="305"/>
      <c r="AQ573" s="305"/>
      <c r="AR573" s="305"/>
      <c r="AS573" s="305"/>
      <c r="AT573" s="305"/>
      <c r="AU573" s="305"/>
      <c r="AV573" s="305"/>
      <c r="AW573" s="305"/>
      <c r="AX573" s="305"/>
      <c r="AY573" s="305"/>
      <c r="AZ573" s="305"/>
      <c r="BA573" s="305"/>
      <c r="BB573" s="305"/>
      <c r="BC573" s="305"/>
    </row>
    <row r="574" spans="1:55" s="306" customFormat="1" ht="15.75" customHeight="1">
      <c r="A574" s="304"/>
      <c r="B574" s="625" t="s">
        <v>499</v>
      </c>
      <c r="C574" s="625"/>
      <c r="D574" s="625"/>
      <c r="E574" s="625"/>
      <c r="F574" s="625"/>
      <c r="G574" s="625"/>
      <c r="H574" s="625"/>
      <c r="I574" s="625"/>
      <c r="J574" s="324">
        <v>1620</v>
      </c>
      <c r="K574" s="589"/>
      <c r="L574" s="589"/>
      <c r="M574" s="589"/>
      <c r="N574" s="589"/>
      <c r="O574" s="589"/>
      <c r="P574" s="335" t="s">
        <v>26</v>
      </c>
      <c r="Q574" s="305"/>
      <c r="R574" s="305"/>
      <c r="S574" s="305"/>
      <c r="T574" s="305"/>
      <c r="U574" s="305"/>
      <c r="V574" s="305"/>
      <c r="W574" s="305"/>
      <c r="X574" s="305"/>
      <c r="Y574" s="305"/>
      <c r="Z574" s="305"/>
      <c r="AA574" s="305"/>
      <c r="AB574" s="305"/>
      <c r="AC574" s="305"/>
      <c r="AD574" s="305"/>
      <c r="AE574" s="305"/>
      <c r="AF574" s="305"/>
      <c r="AG574" s="305"/>
      <c r="AH574" s="305"/>
      <c r="AI574" s="305"/>
      <c r="AJ574" s="305"/>
      <c r="AK574" s="305"/>
      <c r="AL574" s="305"/>
      <c r="AM574" s="305"/>
      <c r="AN574" s="305"/>
      <c r="AO574" s="305"/>
      <c r="AP574" s="305"/>
      <c r="AQ574" s="305"/>
      <c r="AR574" s="305"/>
      <c r="AS574" s="305"/>
      <c r="AT574" s="305"/>
      <c r="AU574" s="305"/>
      <c r="AV574" s="305"/>
      <c r="AW574" s="305"/>
      <c r="AX574" s="305"/>
      <c r="AY574" s="305"/>
      <c r="AZ574" s="305"/>
      <c r="BA574" s="305"/>
      <c r="BB574" s="305"/>
      <c r="BC574" s="305"/>
    </row>
    <row r="575" spans="1:55" s="306" customFormat="1" ht="15.75" customHeight="1">
      <c r="A575" s="304"/>
      <c r="B575" s="625" t="s">
        <v>714</v>
      </c>
      <c r="C575" s="625"/>
      <c r="D575" s="625"/>
      <c r="E575" s="625"/>
      <c r="F575" s="625"/>
      <c r="G575" s="625"/>
      <c r="H575" s="625"/>
      <c r="I575" s="625"/>
      <c r="J575" s="324">
        <v>1621</v>
      </c>
      <c r="K575" s="589"/>
      <c r="L575" s="589"/>
      <c r="M575" s="589"/>
      <c r="N575" s="589"/>
      <c r="O575" s="589"/>
      <c r="P575" s="335" t="s">
        <v>26</v>
      </c>
      <c r="Q575" s="305"/>
      <c r="R575" s="305"/>
      <c r="S575" s="305"/>
      <c r="T575" s="305"/>
      <c r="U575" s="305"/>
      <c r="V575" s="305"/>
      <c r="W575" s="305"/>
      <c r="X575" s="305"/>
      <c r="Y575" s="305"/>
      <c r="Z575" s="305"/>
      <c r="AA575" s="305"/>
      <c r="AB575" s="305"/>
      <c r="AC575" s="305"/>
      <c r="AD575" s="305"/>
      <c r="AE575" s="305"/>
      <c r="AF575" s="305"/>
      <c r="AG575" s="305"/>
      <c r="AH575" s="305"/>
      <c r="AI575" s="305"/>
      <c r="AJ575" s="305"/>
      <c r="AK575" s="305"/>
      <c r="AL575" s="305"/>
      <c r="AM575" s="305"/>
      <c r="AN575" s="305"/>
      <c r="AO575" s="305"/>
      <c r="AP575" s="305"/>
      <c r="AQ575" s="305"/>
      <c r="AR575" s="305"/>
      <c r="AS575" s="305"/>
      <c r="AT575" s="305"/>
      <c r="AU575" s="305"/>
      <c r="AV575" s="305"/>
      <c r="AW575" s="305"/>
      <c r="AX575" s="305"/>
      <c r="AY575" s="305"/>
      <c r="AZ575" s="305"/>
      <c r="BA575" s="305"/>
      <c r="BB575" s="305"/>
      <c r="BC575" s="305"/>
    </row>
    <row r="576" spans="1:55" s="306" customFormat="1" ht="15.75" customHeight="1">
      <c r="A576" s="304"/>
      <c r="B576" s="625" t="s">
        <v>503</v>
      </c>
      <c r="C576" s="625"/>
      <c r="D576" s="625"/>
      <c r="E576" s="625"/>
      <c r="F576" s="625"/>
      <c r="G576" s="625"/>
      <c r="H576" s="625"/>
      <c r="I576" s="625"/>
      <c r="J576" s="324">
        <v>1622</v>
      </c>
      <c r="K576" s="589"/>
      <c r="L576" s="589"/>
      <c r="M576" s="589"/>
      <c r="N576" s="589"/>
      <c r="O576" s="589"/>
      <c r="P576" s="335" t="s">
        <v>26</v>
      </c>
      <c r="Q576" s="305"/>
      <c r="R576" s="305"/>
      <c r="S576" s="305"/>
      <c r="T576" s="305"/>
      <c r="U576" s="305"/>
      <c r="V576" s="305"/>
      <c r="W576" s="305"/>
      <c r="X576" s="305"/>
      <c r="Y576" s="305"/>
      <c r="Z576" s="305"/>
      <c r="AA576" s="305"/>
      <c r="AB576" s="305"/>
      <c r="AC576" s="305"/>
      <c r="AD576" s="305"/>
      <c r="AE576" s="305"/>
      <c r="AF576" s="305"/>
      <c r="AG576" s="305"/>
      <c r="AH576" s="305"/>
      <c r="AI576" s="305"/>
      <c r="AJ576" s="305"/>
      <c r="AK576" s="305"/>
      <c r="AL576" s="305"/>
      <c r="AM576" s="305"/>
      <c r="AN576" s="305"/>
      <c r="AO576" s="305"/>
      <c r="AP576" s="305"/>
      <c r="AQ576" s="305"/>
      <c r="AR576" s="305"/>
      <c r="AS576" s="305"/>
      <c r="AT576" s="305"/>
      <c r="AU576" s="305"/>
      <c r="AV576" s="305"/>
      <c r="AW576" s="305"/>
      <c r="AX576" s="305"/>
      <c r="AY576" s="305"/>
      <c r="AZ576" s="305"/>
      <c r="BA576" s="305"/>
      <c r="BB576" s="305"/>
      <c r="BC576" s="305"/>
    </row>
    <row r="577" spans="1:55" s="306" customFormat="1" ht="15.75" customHeight="1">
      <c r="A577" s="304"/>
      <c r="B577" s="625" t="s">
        <v>504</v>
      </c>
      <c r="C577" s="625"/>
      <c r="D577" s="625"/>
      <c r="E577" s="625"/>
      <c r="F577" s="625"/>
      <c r="G577" s="625"/>
      <c r="H577" s="625"/>
      <c r="I577" s="625"/>
      <c r="J577" s="324">
        <v>1623</v>
      </c>
      <c r="K577" s="589"/>
      <c r="L577" s="589"/>
      <c r="M577" s="589"/>
      <c r="N577" s="589"/>
      <c r="O577" s="589"/>
      <c r="P577" s="335" t="s">
        <v>26</v>
      </c>
      <c r="Q577" s="305"/>
      <c r="R577" s="305"/>
      <c r="S577" s="305"/>
      <c r="T577" s="305"/>
      <c r="U577" s="305"/>
      <c r="V577" s="305"/>
      <c r="W577" s="305"/>
      <c r="X577" s="305"/>
      <c r="Y577" s="305"/>
      <c r="Z577" s="305"/>
      <c r="AA577" s="305"/>
      <c r="AB577" s="305"/>
      <c r="AC577" s="305"/>
      <c r="AD577" s="305"/>
      <c r="AE577" s="305"/>
      <c r="AF577" s="305"/>
      <c r="AG577" s="305"/>
      <c r="AH577" s="305"/>
      <c r="AI577" s="305"/>
      <c r="AJ577" s="305"/>
      <c r="AK577" s="305"/>
      <c r="AL577" s="305"/>
      <c r="AM577" s="305"/>
      <c r="AN577" s="305"/>
      <c r="AO577" s="305"/>
      <c r="AP577" s="305"/>
      <c r="AQ577" s="305"/>
      <c r="AR577" s="305"/>
      <c r="AS577" s="305"/>
      <c r="AT577" s="305"/>
      <c r="AU577" s="305"/>
      <c r="AV577" s="305"/>
      <c r="AW577" s="305"/>
      <c r="AX577" s="305"/>
      <c r="AY577" s="305"/>
      <c r="AZ577" s="305"/>
      <c r="BA577" s="305"/>
      <c r="BB577" s="305"/>
      <c r="BC577" s="305"/>
    </row>
    <row r="578" spans="1:55" s="306" customFormat="1" ht="15.75" customHeight="1">
      <c r="A578" s="304"/>
      <c r="B578" s="625" t="s">
        <v>507</v>
      </c>
      <c r="C578" s="625"/>
      <c r="D578" s="625"/>
      <c r="E578" s="625"/>
      <c r="F578" s="625"/>
      <c r="G578" s="625"/>
      <c r="H578" s="625"/>
      <c r="I578" s="625"/>
      <c r="J578" s="324">
        <v>1624</v>
      </c>
      <c r="K578" s="589"/>
      <c r="L578" s="589"/>
      <c r="M578" s="589"/>
      <c r="N578" s="589"/>
      <c r="O578" s="589"/>
      <c r="P578" s="335" t="s">
        <v>26</v>
      </c>
      <c r="Q578" s="305"/>
      <c r="R578" s="305"/>
      <c r="S578" s="305"/>
      <c r="T578" s="305"/>
      <c r="U578" s="305"/>
      <c r="V578" s="305"/>
      <c r="W578" s="305"/>
      <c r="X578" s="305"/>
      <c r="Y578" s="305"/>
      <c r="Z578" s="305"/>
      <c r="AA578" s="305"/>
      <c r="AB578" s="305"/>
      <c r="AC578" s="305"/>
      <c r="AD578" s="305"/>
      <c r="AE578" s="305"/>
      <c r="AF578" s="305"/>
      <c r="AG578" s="305"/>
      <c r="AH578" s="305"/>
      <c r="AI578" s="305"/>
      <c r="AJ578" s="305"/>
      <c r="AK578" s="305"/>
      <c r="AL578" s="305"/>
      <c r="AM578" s="305"/>
      <c r="AN578" s="305"/>
      <c r="AO578" s="305"/>
      <c r="AP578" s="305"/>
      <c r="AQ578" s="305"/>
      <c r="AR578" s="305"/>
      <c r="AS578" s="305"/>
      <c r="AT578" s="305"/>
      <c r="AU578" s="305"/>
      <c r="AV578" s="305"/>
      <c r="AW578" s="305"/>
      <c r="AX578" s="305"/>
      <c r="AY578" s="305"/>
      <c r="AZ578" s="305"/>
      <c r="BA578" s="305"/>
      <c r="BB578" s="305"/>
      <c r="BC578" s="305"/>
    </row>
    <row r="579" spans="1:55" s="306" customFormat="1" ht="15.75" customHeight="1">
      <c r="A579" s="304"/>
      <c r="B579" s="625" t="s">
        <v>508</v>
      </c>
      <c r="C579" s="625"/>
      <c r="D579" s="625"/>
      <c r="E579" s="625"/>
      <c r="F579" s="625"/>
      <c r="G579" s="625"/>
      <c r="H579" s="625"/>
      <c r="I579" s="625"/>
      <c r="J579" s="324">
        <v>1625</v>
      </c>
      <c r="K579" s="589"/>
      <c r="L579" s="589"/>
      <c r="M579" s="589"/>
      <c r="N579" s="589"/>
      <c r="O579" s="589"/>
      <c r="P579" s="335" t="s">
        <v>26</v>
      </c>
      <c r="Q579" s="305"/>
      <c r="R579" s="305"/>
      <c r="S579" s="305"/>
      <c r="T579" s="305"/>
      <c r="U579" s="305"/>
      <c r="V579" s="305"/>
      <c r="W579" s="305"/>
      <c r="X579" s="305"/>
      <c r="Y579" s="305"/>
      <c r="Z579" s="305"/>
      <c r="AA579" s="305"/>
      <c r="AB579" s="305"/>
      <c r="AC579" s="305"/>
      <c r="AD579" s="305"/>
      <c r="AE579" s="305"/>
      <c r="AF579" s="305"/>
      <c r="AG579" s="305"/>
      <c r="AH579" s="305"/>
      <c r="AI579" s="305"/>
      <c r="AJ579" s="305"/>
      <c r="AK579" s="305"/>
      <c r="AL579" s="305"/>
      <c r="AM579" s="305"/>
      <c r="AN579" s="305"/>
      <c r="AO579" s="305"/>
      <c r="AP579" s="305"/>
      <c r="AQ579" s="305"/>
      <c r="AR579" s="305"/>
      <c r="AS579" s="305"/>
      <c r="AT579" s="305"/>
      <c r="AU579" s="305"/>
      <c r="AV579" s="305"/>
      <c r="AW579" s="305"/>
      <c r="AX579" s="305"/>
      <c r="AY579" s="305"/>
      <c r="AZ579" s="305"/>
      <c r="BA579" s="305"/>
      <c r="BB579" s="305"/>
      <c r="BC579" s="305"/>
    </row>
    <row r="580" spans="1:55" s="306" customFormat="1" ht="15.75" customHeight="1">
      <c r="A580" s="304"/>
      <c r="B580" s="625" t="s">
        <v>737</v>
      </c>
      <c r="C580" s="625"/>
      <c r="D580" s="625"/>
      <c r="E580" s="625"/>
      <c r="F580" s="625"/>
      <c r="G580" s="625"/>
      <c r="H580" s="625"/>
      <c r="I580" s="625"/>
      <c r="J580" s="324">
        <v>1626</v>
      </c>
      <c r="K580" s="589"/>
      <c r="L580" s="589"/>
      <c r="M580" s="589"/>
      <c r="N580" s="589"/>
      <c r="O580" s="589"/>
      <c r="P580" s="335" t="s">
        <v>26</v>
      </c>
      <c r="Q580" s="305"/>
      <c r="R580" s="305"/>
      <c r="S580" s="305"/>
      <c r="T580" s="305"/>
      <c r="U580" s="305"/>
      <c r="V580" s="305"/>
      <c r="W580" s="305"/>
      <c r="X580" s="305"/>
      <c r="Y580" s="305"/>
      <c r="Z580" s="305"/>
      <c r="AA580" s="305"/>
      <c r="AB580" s="305"/>
      <c r="AC580" s="305"/>
      <c r="AD580" s="305"/>
      <c r="AE580" s="305"/>
      <c r="AF580" s="305"/>
      <c r="AG580" s="305"/>
      <c r="AH580" s="305"/>
      <c r="AI580" s="305"/>
      <c r="AJ580" s="305"/>
      <c r="AK580" s="305"/>
      <c r="AL580" s="305"/>
      <c r="AM580" s="305"/>
      <c r="AN580" s="305"/>
      <c r="AO580" s="305"/>
      <c r="AP580" s="305"/>
      <c r="AQ580" s="305"/>
      <c r="AR580" s="305"/>
      <c r="AS580" s="305"/>
      <c r="AT580" s="305"/>
      <c r="AU580" s="305"/>
      <c r="AV580" s="305"/>
      <c r="AW580" s="305"/>
      <c r="AX580" s="305"/>
      <c r="AY580" s="305"/>
      <c r="AZ580" s="305"/>
      <c r="BA580" s="305"/>
      <c r="BB580" s="305"/>
      <c r="BC580" s="305"/>
    </row>
    <row r="581" spans="1:55" s="306" customFormat="1" ht="15.75" customHeight="1">
      <c r="A581" s="304"/>
      <c r="B581" s="625" t="s">
        <v>738</v>
      </c>
      <c r="C581" s="625"/>
      <c r="D581" s="625"/>
      <c r="E581" s="625"/>
      <c r="F581" s="625"/>
      <c r="G581" s="625"/>
      <c r="H581" s="625"/>
      <c r="I581" s="625"/>
      <c r="J581" s="324">
        <v>1627</v>
      </c>
      <c r="K581" s="589"/>
      <c r="L581" s="589"/>
      <c r="M581" s="589"/>
      <c r="N581" s="589"/>
      <c r="O581" s="589"/>
      <c r="P581" s="335" t="s">
        <v>26</v>
      </c>
      <c r="Q581" s="305"/>
      <c r="R581" s="305"/>
      <c r="S581" s="305"/>
      <c r="T581" s="305"/>
      <c r="U581" s="305"/>
      <c r="V581" s="305"/>
      <c r="W581" s="305"/>
      <c r="X581" s="305"/>
      <c r="Y581" s="305"/>
      <c r="Z581" s="305"/>
      <c r="AA581" s="305"/>
      <c r="AB581" s="305"/>
      <c r="AC581" s="305"/>
      <c r="AD581" s="305"/>
      <c r="AE581" s="305"/>
      <c r="AF581" s="305"/>
      <c r="AG581" s="305"/>
      <c r="AH581" s="305"/>
      <c r="AI581" s="305"/>
      <c r="AJ581" s="305"/>
      <c r="AK581" s="305"/>
      <c r="AL581" s="305"/>
      <c r="AM581" s="305"/>
      <c r="AN581" s="305"/>
      <c r="AO581" s="305"/>
      <c r="AP581" s="305"/>
      <c r="AQ581" s="305"/>
      <c r="AR581" s="305"/>
      <c r="AS581" s="305"/>
      <c r="AT581" s="305"/>
      <c r="AU581" s="305"/>
      <c r="AV581" s="305"/>
      <c r="AW581" s="305"/>
      <c r="AX581" s="305"/>
      <c r="AY581" s="305"/>
      <c r="AZ581" s="305"/>
      <c r="BA581" s="305"/>
      <c r="BB581" s="305"/>
      <c r="BC581" s="305"/>
    </row>
    <row r="582" spans="1:55" s="306" customFormat="1" ht="15.75" customHeight="1">
      <c r="A582" s="304"/>
      <c r="B582" s="580" t="s">
        <v>512</v>
      </c>
      <c r="C582" s="580"/>
      <c r="D582" s="580"/>
      <c r="E582" s="580"/>
      <c r="F582" s="580"/>
      <c r="G582" s="580"/>
      <c r="H582" s="580"/>
      <c r="I582" s="580"/>
      <c r="J582" s="324">
        <v>1628</v>
      </c>
      <c r="K582" s="589"/>
      <c r="L582" s="589"/>
      <c r="M582" s="589"/>
      <c r="N582" s="589"/>
      <c r="O582" s="589"/>
      <c r="P582" s="335" t="s">
        <v>26</v>
      </c>
      <c r="Q582" s="305"/>
      <c r="R582" s="305"/>
      <c r="S582" s="305"/>
      <c r="T582" s="305"/>
      <c r="U582" s="305"/>
      <c r="V582" s="305"/>
      <c r="W582" s="305"/>
      <c r="X582" s="305"/>
      <c r="Y582" s="305"/>
      <c r="Z582" s="305"/>
      <c r="AA582" s="305"/>
      <c r="AB582" s="305"/>
      <c r="AC582" s="305"/>
      <c r="AD582" s="305"/>
      <c r="AE582" s="305"/>
      <c r="AF582" s="305"/>
      <c r="AG582" s="305"/>
      <c r="AH582" s="305"/>
      <c r="AI582" s="305"/>
      <c r="AJ582" s="305"/>
      <c r="AK582" s="305"/>
      <c r="AL582" s="305"/>
      <c r="AM582" s="305"/>
      <c r="AN582" s="305"/>
      <c r="AO582" s="305"/>
      <c r="AP582" s="305"/>
      <c r="AQ582" s="305"/>
      <c r="AR582" s="305"/>
      <c r="AS582" s="305"/>
      <c r="AT582" s="305"/>
      <c r="AU582" s="305"/>
      <c r="AV582" s="305"/>
      <c r="AW582" s="305"/>
      <c r="AX582" s="305"/>
      <c r="AY582" s="305"/>
      <c r="AZ582" s="305"/>
      <c r="BA582" s="305"/>
      <c r="BB582" s="305"/>
      <c r="BC582" s="305"/>
    </row>
    <row r="583" spans="1:55" s="306" customFormat="1" ht="15.75" customHeight="1">
      <c r="A583" s="304"/>
      <c r="B583" s="672" t="s">
        <v>739</v>
      </c>
      <c r="C583" s="672"/>
      <c r="D583" s="672"/>
      <c r="E583" s="672"/>
      <c r="F583" s="672"/>
      <c r="G583" s="672"/>
      <c r="H583" s="672"/>
      <c r="I583" s="672"/>
      <c r="J583" s="424">
        <v>1629</v>
      </c>
      <c r="K583" s="673"/>
      <c r="L583" s="673"/>
      <c r="M583" s="673"/>
      <c r="N583" s="673"/>
      <c r="O583" s="673"/>
      <c r="P583" s="338" t="s">
        <v>27</v>
      </c>
      <c r="Q583" s="305"/>
      <c r="R583" s="305"/>
      <c r="S583" s="305"/>
      <c r="T583" s="305"/>
      <c r="U583" s="305"/>
      <c r="V583" s="305"/>
      <c r="W583" s="305"/>
      <c r="X583" s="305"/>
      <c r="Y583" s="305"/>
      <c r="Z583" s="305"/>
      <c r="AA583" s="305"/>
      <c r="AB583" s="305"/>
      <c r="AC583" s="305"/>
      <c r="AD583" s="305"/>
      <c r="AE583" s="305"/>
      <c r="AF583" s="305"/>
      <c r="AG583" s="305"/>
      <c r="AH583" s="305"/>
      <c r="AI583" s="305"/>
      <c r="AJ583" s="305"/>
      <c r="AK583" s="305"/>
      <c r="AL583" s="305"/>
      <c r="AM583" s="305"/>
      <c r="AN583" s="305"/>
      <c r="AO583" s="305"/>
      <c r="AP583" s="305"/>
      <c r="AQ583" s="305"/>
      <c r="AR583" s="305"/>
      <c r="AS583" s="305"/>
      <c r="AT583" s="305"/>
      <c r="AU583" s="305"/>
      <c r="AV583" s="305"/>
      <c r="AW583" s="305"/>
      <c r="AX583" s="305"/>
      <c r="AY583" s="305"/>
      <c r="AZ583" s="305"/>
      <c r="BA583" s="305"/>
      <c r="BB583" s="305"/>
      <c r="BC583" s="305"/>
    </row>
    <row r="584" spans="1:55" s="306" customFormat="1" ht="15.75" customHeight="1">
      <c r="A584" s="304"/>
      <c r="B584" s="668" t="s">
        <v>740</v>
      </c>
      <c r="C584" s="668"/>
      <c r="D584" s="668"/>
      <c r="E584" s="668"/>
      <c r="F584" s="668"/>
      <c r="G584" s="668"/>
      <c r="H584" s="668"/>
      <c r="I584" s="668"/>
      <c r="J584" s="424">
        <v>1630</v>
      </c>
      <c r="K584" s="673"/>
      <c r="L584" s="673"/>
      <c r="M584" s="673"/>
      <c r="N584" s="673"/>
      <c r="O584" s="673"/>
      <c r="P584" s="338" t="s">
        <v>27</v>
      </c>
      <c r="Q584" s="305"/>
      <c r="R584" s="305"/>
      <c r="S584" s="305"/>
      <c r="T584" s="305"/>
      <c r="U584" s="305"/>
      <c r="V584" s="305"/>
      <c r="W584" s="305"/>
      <c r="X584" s="305"/>
      <c r="Y584" s="305"/>
      <c r="Z584" s="305"/>
      <c r="AA584" s="305"/>
      <c r="AB584" s="305"/>
      <c r="AC584" s="305"/>
      <c r="AD584" s="305"/>
      <c r="AE584" s="305"/>
      <c r="AF584" s="305"/>
      <c r="AG584" s="305"/>
      <c r="AH584" s="305"/>
      <c r="AI584" s="305"/>
      <c r="AJ584" s="305"/>
      <c r="AK584" s="305"/>
      <c r="AL584" s="305"/>
      <c r="AM584" s="305"/>
      <c r="AN584" s="305"/>
      <c r="AO584" s="305"/>
      <c r="AP584" s="305"/>
      <c r="AQ584" s="305"/>
      <c r="AR584" s="305"/>
      <c r="AS584" s="305"/>
      <c r="AT584" s="305"/>
      <c r="AU584" s="305"/>
      <c r="AV584" s="305"/>
      <c r="AW584" s="305"/>
      <c r="AX584" s="305"/>
      <c r="AY584" s="305"/>
      <c r="AZ584" s="305"/>
      <c r="BA584" s="305"/>
      <c r="BB584" s="305"/>
      <c r="BC584" s="305"/>
    </row>
    <row r="585" spans="1:55" s="44" customFormat="1">
      <c r="A585" s="277"/>
      <c r="B585" s="279"/>
      <c r="C585" s="279"/>
      <c r="D585" s="279"/>
      <c r="E585" s="279"/>
      <c r="F585" s="279"/>
      <c r="G585" s="279"/>
      <c r="H585" s="279"/>
      <c r="I585" s="279"/>
      <c r="J585" s="279"/>
      <c r="K585" s="279"/>
      <c r="L585" s="279"/>
      <c r="M585" s="279"/>
      <c r="N585" s="279"/>
      <c r="O585" s="279"/>
      <c r="P585" s="279"/>
      <c r="Q585" s="279"/>
      <c r="R585" s="279"/>
      <c r="S585" s="279"/>
      <c r="T585" s="279"/>
      <c r="U585" s="279"/>
      <c r="V585" s="279"/>
      <c r="W585" s="279"/>
      <c r="X585" s="279"/>
      <c r="Y585" s="279"/>
      <c r="Z585" s="279"/>
      <c r="AA585" s="279"/>
      <c r="AB585" s="279"/>
      <c r="AC585" s="279"/>
      <c r="AD585" s="279"/>
      <c r="AE585" s="279"/>
      <c r="AF585" s="279"/>
      <c r="AG585" s="279"/>
      <c r="AH585" s="279"/>
      <c r="AI585" s="279"/>
      <c r="AJ585" s="279"/>
      <c r="AK585" s="279"/>
      <c r="AL585" s="279"/>
      <c r="AM585" s="279"/>
      <c r="AN585" s="279"/>
      <c r="AO585" s="279"/>
      <c r="AP585" s="279"/>
      <c r="AQ585" s="279"/>
      <c r="AR585" s="279"/>
      <c r="AS585" s="279"/>
      <c r="AT585" s="279"/>
      <c r="AU585" s="279"/>
      <c r="AV585" s="279"/>
      <c r="AW585" s="279"/>
      <c r="AX585" s="279"/>
      <c r="AY585" s="279"/>
      <c r="AZ585" s="279"/>
      <c r="BA585" s="279"/>
      <c r="BB585" s="279"/>
      <c r="BC585" s="279"/>
    </row>
    <row r="586" spans="1:55" s="44" customFormat="1">
      <c r="A586" s="277"/>
      <c r="B586" s="604" t="s">
        <v>741</v>
      </c>
      <c r="C586" s="604"/>
      <c r="D586" s="604"/>
      <c r="E586" s="604"/>
      <c r="F586" s="604"/>
      <c r="G586" s="604"/>
      <c r="H586" s="604"/>
      <c r="I586" s="604"/>
      <c r="J586" s="604"/>
      <c r="K586" s="604"/>
      <c r="L586" s="604"/>
      <c r="M586" s="604"/>
      <c r="N586" s="604"/>
      <c r="O586" s="279"/>
      <c r="P586" s="279"/>
      <c r="Q586" s="279"/>
      <c r="R586" s="279"/>
      <c r="S586" s="279"/>
      <c r="T586" s="279"/>
      <c r="U586" s="279"/>
      <c r="V586" s="279"/>
      <c r="W586" s="279"/>
      <c r="X586" s="279"/>
      <c r="Y586" s="279"/>
      <c r="Z586" s="279"/>
      <c r="AA586" s="279"/>
      <c r="AB586" s="279"/>
      <c r="AC586" s="279"/>
      <c r="AD586" s="279"/>
      <c r="AE586" s="279"/>
      <c r="AF586" s="279"/>
      <c r="AG586" s="279"/>
      <c r="AH586" s="279"/>
      <c r="AI586" s="279"/>
      <c r="AJ586" s="279"/>
      <c r="AK586" s="279"/>
      <c r="AL586" s="279"/>
      <c r="AM586" s="279"/>
      <c r="AN586" s="279"/>
      <c r="AO586" s="279"/>
      <c r="AP586" s="279"/>
      <c r="AQ586" s="279"/>
      <c r="AR586" s="279"/>
      <c r="AS586" s="279"/>
      <c r="AT586" s="279"/>
      <c r="AU586" s="279"/>
      <c r="AV586" s="279"/>
      <c r="AW586" s="279"/>
      <c r="AX586" s="279"/>
      <c r="AY586" s="279"/>
      <c r="AZ586" s="279"/>
      <c r="BA586" s="279"/>
      <c r="BB586" s="279"/>
      <c r="BC586" s="279"/>
    </row>
    <row r="587" spans="1:55" s="44" customFormat="1">
      <c r="A587" s="277"/>
      <c r="B587" s="604"/>
      <c r="C587" s="604"/>
      <c r="D587" s="604"/>
      <c r="E587" s="604"/>
      <c r="F587" s="604"/>
      <c r="G587" s="604"/>
      <c r="H587" s="604"/>
      <c r="I587" s="604"/>
      <c r="J587" s="604"/>
      <c r="K587" s="604"/>
      <c r="L587" s="604"/>
      <c r="M587" s="604"/>
      <c r="N587" s="604"/>
      <c r="O587" s="279"/>
      <c r="P587" s="279"/>
      <c r="Q587" s="279"/>
      <c r="R587" s="279"/>
      <c r="S587" s="279"/>
      <c r="T587" s="279"/>
      <c r="U587" s="279"/>
      <c r="V587" s="279"/>
      <c r="W587" s="279"/>
      <c r="X587" s="279"/>
      <c r="Y587" s="279"/>
      <c r="Z587" s="279"/>
      <c r="AA587" s="279"/>
      <c r="AB587" s="279"/>
      <c r="AC587" s="279"/>
      <c r="AD587" s="279"/>
      <c r="AE587" s="279"/>
      <c r="AF587" s="279"/>
      <c r="AG587" s="279"/>
      <c r="AH587" s="279"/>
      <c r="AI587" s="279"/>
      <c r="AJ587" s="279"/>
      <c r="AK587" s="279"/>
      <c r="AL587" s="279"/>
      <c r="AM587" s="279"/>
      <c r="AN587" s="279"/>
      <c r="AO587" s="279"/>
      <c r="AP587" s="279"/>
      <c r="AQ587" s="279"/>
      <c r="AR587" s="279"/>
      <c r="AS587" s="279"/>
      <c r="AT587" s="279"/>
      <c r="AU587" s="279"/>
      <c r="AV587" s="279"/>
      <c r="AW587" s="279"/>
      <c r="AX587" s="279"/>
      <c r="AY587" s="279"/>
      <c r="AZ587" s="279"/>
      <c r="BA587" s="279"/>
      <c r="BB587" s="279"/>
      <c r="BC587" s="279"/>
    </row>
    <row r="588" spans="1:55" s="44" customFormat="1">
      <c r="A588" s="277"/>
      <c r="B588" s="625" t="s">
        <v>718</v>
      </c>
      <c r="C588" s="625"/>
      <c r="D588" s="625"/>
      <c r="E588" s="625"/>
      <c r="F588" s="625"/>
      <c r="G588" s="625"/>
      <c r="H588" s="324">
        <v>1580</v>
      </c>
      <c r="I588" s="657"/>
      <c r="J588" s="657"/>
      <c r="K588" s="657"/>
      <c r="L588" s="657"/>
      <c r="M588" s="657"/>
      <c r="N588" s="339" t="s">
        <v>9</v>
      </c>
      <c r="O588" s="279"/>
      <c r="P588" s="279"/>
      <c r="Q588" s="279"/>
      <c r="R588" s="279"/>
      <c r="S588" s="279"/>
      <c r="T588" s="279"/>
      <c r="U588" s="279"/>
      <c r="V588" s="279"/>
      <c r="W588" s="279"/>
      <c r="X588" s="279"/>
      <c r="Y588" s="279"/>
      <c r="Z588" s="279"/>
      <c r="AA588" s="279"/>
      <c r="AB588" s="279"/>
      <c r="AC588" s="279"/>
      <c r="AD588" s="279"/>
      <c r="AE588" s="279"/>
      <c r="AF588" s="279"/>
      <c r="AG588" s="279"/>
      <c r="AH588" s="279"/>
      <c r="AI588" s="279"/>
      <c r="AJ588" s="279"/>
      <c r="AK588" s="279"/>
      <c r="AL588" s="279"/>
      <c r="AM588" s="279"/>
      <c r="AN588" s="279"/>
      <c r="AO588" s="279"/>
      <c r="AP588" s="279"/>
      <c r="AQ588" s="279"/>
      <c r="AR588" s="279"/>
      <c r="AS588" s="279"/>
      <c r="AT588" s="279"/>
      <c r="AU588" s="279"/>
      <c r="AV588" s="279"/>
      <c r="AW588" s="279"/>
      <c r="AX588" s="279"/>
      <c r="AY588" s="279"/>
      <c r="AZ588" s="279"/>
      <c r="BA588" s="279"/>
      <c r="BB588" s="279"/>
      <c r="BC588" s="279"/>
    </row>
    <row r="589" spans="1:55" s="44" customFormat="1">
      <c r="A589" s="277"/>
      <c r="B589" s="625" t="s">
        <v>719</v>
      </c>
      <c r="C589" s="625"/>
      <c r="D589" s="625"/>
      <c r="E589" s="625"/>
      <c r="F589" s="625"/>
      <c r="G589" s="625"/>
      <c r="H589" s="324">
        <v>1582</v>
      </c>
      <c r="I589" s="657"/>
      <c r="J589" s="657"/>
      <c r="K589" s="657"/>
      <c r="L589" s="657"/>
      <c r="M589" s="657"/>
      <c r="N589" s="339" t="s">
        <v>26</v>
      </c>
      <c r="O589" s="279"/>
      <c r="P589" s="279"/>
      <c r="Q589" s="279"/>
      <c r="R589" s="279"/>
      <c r="S589" s="279"/>
      <c r="T589" s="279"/>
      <c r="U589" s="279"/>
      <c r="V589" s="279"/>
      <c r="W589" s="279"/>
      <c r="X589" s="279"/>
      <c r="Y589" s="279"/>
      <c r="Z589" s="279"/>
      <c r="AA589" s="279"/>
      <c r="AB589" s="279"/>
      <c r="AC589" s="279"/>
      <c r="AD589" s="279"/>
      <c r="AE589" s="279"/>
      <c r="AF589" s="279"/>
      <c r="AG589" s="279"/>
      <c r="AH589" s="279"/>
      <c r="AI589" s="279"/>
      <c r="AJ589" s="279"/>
      <c r="AK589" s="279"/>
      <c r="AL589" s="279"/>
      <c r="AM589" s="279"/>
      <c r="AN589" s="279"/>
      <c r="AO589" s="279"/>
      <c r="AP589" s="279"/>
      <c r="AQ589" s="279"/>
      <c r="AR589" s="279"/>
      <c r="AS589" s="279"/>
      <c r="AT589" s="279"/>
      <c r="AU589" s="279"/>
      <c r="AV589" s="279"/>
      <c r="AW589" s="279"/>
      <c r="AX589" s="279"/>
      <c r="AY589" s="279"/>
      <c r="AZ589" s="279"/>
      <c r="BA589" s="279"/>
      <c r="BB589" s="279"/>
      <c r="BC589" s="279"/>
    </row>
    <row r="590" spans="1:55" s="44" customFormat="1">
      <c r="A590" s="277"/>
      <c r="B590" s="625" t="s">
        <v>742</v>
      </c>
      <c r="C590" s="625"/>
      <c r="D590" s="625"/>
      <c r="E590" s="625"/>
      <c r="F590" s="625"/>
      <c r="G590" s="625"/>
      <c r="H590" s="324">
        <v>1573</v>
      </c>
      <c r="I590" s="657"/>
      <c r="J590" s="657"/>
      <c r="K590" s="657"/>
      <c r="L590" s="657"/>
      <c r="M590" s="657"/>
      <c r="N590" s="339" t="s">
        <v>9</v>
      </c>
      <c r="O590" s="279"/>
      <c r="P590" s="279"/>
      <c r="Q590" s="279"/>
      <c r="R590" s="279"/>
      <c r="S590" s="279"/>
      <c r="T590" s="279"/>
      <c r="U590" s="279"/>
      <c r="V590" s="279"/>
      <c r="W590" s="279"/>
      <c r="X590" s="279"/>
      <c r="Y590" s="279"/>
      <c r="Z590" s="279"/>
      <c r="AA590" s="279"/>
      <c r="AB590" s="279"/>
      <c r="AC590" s="279"/>
      <c r="AD590" s="279"/>
      <c r="AE590" s="279"/>
      <c r="AF590" s="279"/>
      <c r="AG590" s="279"/>
      <c r="AH590" s="279"/>
      <c r="AI590" s="279"/>
      <c r="AJ590" s="279"/>
      <c r="AK590" s="279"/>
      <c r="AL590" s="279"/>
      <c r="AM590" s="279"/>
      <c r="AN590" s="279"/>
      <c r="AO590" s="279"/>
      <c r="AP590" s="279"/>
      <c r="AQ590" s="279"/>
      <c r="AR590" s="279"/>
      <c r="AS590" s="279"/>
      <c r="AT590" s="279"/>
      <c r="AU590" s="279"/>
      <c r="AV590" s="279"/>
      <c r="AW590" s="279"/>
      <c r="AX590" s="279"/>
      <c r="AY590" s="279"/>
      <c r="AZ590" s="279"/>
      <c r="BA590" s="279"/>
      <c r="BB590" s="279"/>
      <c r="BC590" s="279"/>
    </row>
    <row r="591" spans="1:55" s="44" customFormat="1">
      <c r="A591" s="277"/>
      <c r="B591" s="625" t="s">
        <v>534</v>
      </c>
      <c r="C591" s="625"/>
      <c r="D591" s="625"/>
      <c r="E591" s="625"/>
      <c r="F591" s="625"/>
      <c r="G591" s="625"/>
      <c r="H591" s="324">
        <v>1574</v>
      </c>
      <c r="I591" s="657"/>
      <c r="J591" s="657"/>
      <c r="K591" s="657"/>
      <c r="L591" s="657"/>
      <c r="M591" s="657"/>
      <c r="N591" s="339" t="s">
        <v>9</v>
      </c>
      <c r="O591" s="279"/>
      <c r="P591" s="279"/>
      <c r="Q591" s="279"/>
      <c r="R591" s="279"/>
      <c r="S591" s="279"/>
      <c r="T591" s="279"/>
      <c r="U591" s="279"/>
      <c r="V591" s="279"/>
      <c r="W591" s="279"/>
      <c r="X591" s="279"/>
      <c r="Y591" s="279"/>
      <c r="Z591" s="279"/>
      <c r="AA591" s="279"/>
      <c r="AB591" s="279"/>
      <c r="AC591" s="279"/>
      <c r="AD591" s="279"/>
      <c r="AE591" s="279"/>
      <c r="AF591" s="279"/>
      <c r="AG591" s="279"/>
      <c r="AH591" s="279"/>
      <c r="AI591" s="279"/>
      <c r="AJ591" s="279"/>
      <c r="AK591" s="279"/>
      <c r="AL591" s="279"/>
      <c r="AM591" s="279"/>
      <c r="AN591" s="279"/>
      <c r="AO591" s="279"/>
      <c r="AP591" s="279"/>
      <c r="AQ591" s="279"/>
      <c r="AR591" s="279"/>
      <c r="AS591" s="279"/>
      <c r="AT591" s="279"/>
      <c r="AU591" s="279"/>
      <c r="AV591" s="279"/>
      <c r="AW591" s="279"/>
      <c r="AX591" s="279"/>
      <c r="AY591" s="279"/>
      <c r="AZ591" s="279"/>
      <c r="BA591" s="279"/>
      <c r="BB591" s="279"/>
      <c r="BC591" s="279"/>
    </row>
    <row r="592" spans="1:55" s="44" customFormat="1">
      <c r="A592" s="277"/>
      <c r="B592" s="625" t="s">
        <v>535</v>
      </c>
      <c r="C592" s="625"/>
      <c r="D592" s="625"/>
      <c r="E592" s="625"/>
      <c r="F592" s="625"/>
      <c r="G592" s="625"/>
      <c r="H592" s="324">
        <v>1575</v>
      </c>
      <c r="I592" s="657"/>
      <c r="J592" s="657"/>
      <c r="K592" s="657"/>
      <c r="L592" s="657"/>
      <c r="M592" s="657"/>
      <c r="N592" s="339" t="s">
        <v>26</v>
      </c>
      <c r="O592" s="279"/>
      <c r="P592" s="279"/>
      <c r="Q592" s="279"/>
      <c r="R592" s="279"/>
      <c r="S592" s="279"/>
      <c r="T592" s="279"/>
      <c r="U592" s="279"/>
      <c r="V592" s="279"/>
      <c r="W592" s="279"/>
      <c r="X592" s="279"/>
      <c r="Y592" s="279"/>
      <c r="Z592" s="279"/>
      <c r="AA592" s="279"/>
      <c r="AB592" s="279"/>
      <c r="AC592" s="279"/>
      <c r="AD592" s="279"/>
      <c r="AE592" s="279"/>
      <c r="AF592" s="279"/>
      <c r="AG592" s="279"/>
      <c r="AH592" s="279"/>
      <c r="AI592" s="279"/>
      <c r="AJ592" s="279"/>
      <c r="AK592" s="279"/>
      <c r="AL592" s="279"/>
      <c r="AM592" s="279"/>
      <c r="AN592" s="279"/>
      <c r="AO592" s="279"/>
      <c r="AP592" s="279"/>
      <c r="AQ592" s="279"/>
      <c r="AR592" s="279"/>
      <c r="AS592" s="279"/>
      <c r="AT592" s="279"/>
      <c r="AU592" s="279"/>
      <c r="AV592" s="279"/>
      <c r="AW592" s="279"/>
      <c r="AX592" s="279"/>
      <c r="AY592" s="279"/>
      <c r="AZ592" s="279"/>
      <c r="BA592" s="279"/>
      <c r="BB592" s="279"/>
      <c r="BC592" s="279"/>
    </row>
    <row r="593" spans="1:55" s="44" customFormat="1">
      <c r="A593" s="277"/>
      <c r="B593" s="625" t="s">
        <v>743</v>
      </c>
      <c r="C593" s="625"/>
      <c r="D593" s="625"/>
      <c r="E593" s="625"/>
      <c r="F593" s="625"/>
      <c r="G593" s="625"/>
      <c r="H593" s="324">
        <v>1712</v>
      </c>
      <c r="I593" s="657"/>
      <c r="J593" s="657"/>
      <c r="K593" s="657"/>
      <c r="L593" s="657"/>
      <c r="M593" s="657"/>
      <c r="N593" s="339" t="s">
        <v>9</v>
      </c>
      <c r="O593" s="279"/>
      <c r="P593" s="279"/>
      <c r="Q593" s="279"/>
      <c r="R593" s="279"/>
      <c r="S593" s="279"/>
      <c r="T593" s="279"/>
      <c r="U593" s="279"/>
      <c r="V593" s="279"/>
      <c r="W593" s="279"/>
      <c r="X593" s="279"/>
      <c r="Y593" s="279"/>
      <c r="Z593" s="279"/>
      <c r="AA593" s="279"/>
      <c r="AB593" s="279"/>
      <c r="AC593" s="279"/>
      <c r="AD593" s="279"/>
      <c r="AE593" s="279"/>
      <c r="AF593" s="279"/>
      <c r="AG593" s="279"/>
      <c r="AH593" s="279"/>
      <c r="AI593" s="279"/>
      <c r="AJ593" s="279"/>
      <c r="AK593" s="279"/>
      <c r="AL593" s="279"/>
      <c r="AM593" s="279"/>
      <c r="AN593" s="279"/>
      <c r="AO593" s="279"/>
      <c r="AP593" s="279"/>
      <c r="AQ593" s="279"/>
      <c r="AR593" s="279"/>
      <c r="AS593" s="279"/>
      <c r="AT593" s="279"/>
      <c r="AU593" s="279"/>
      <c r="AV593" s="279"/>
      <c r="AW593" s="279"/>
      <c r="AX593" s="279"/>
      <c r="AY593" s="279"/>
      <c r="AZ593" s="279"/>
      <c r="BA593" s="279"/>
      <c r="BB593" s="279"/>
      <c r="BC593" s="279"/>
    </row>
    <row r="594" spans="1:55" s="44" customFormat="1">
      <c r="A594" s="277"/>
      <c r="B594" s="625" t="s">
        <v>744</v>
      </c>
      <c r="C594" s="625"/>
      <c r="D594" s="625"/>
      <c r="E594" s="625"/>
      <c r="F594" s="625"/>
      <c r="G594" s="625"/>
      <c r="H594" s="324">
        <v>1713</v>
      </c>
      <c r="I594" s="657"/>
      <c r="J594" s="657"/>
      <c r="K594" s="657"/>
      <c r="L594" s="657"/>
      <c r="M594" s="657"/>
      <c r="N594" s="339" t="s">
        <v>26</v>
      </c>
      <c r="O594" s="279"/>
      <c r="P594" s="279"/>
      <c r="Q594" s="279"/>
      <c r="R594" s="279"/>
      <c r="S594" s="279"/>
      <c r="T594" s="279"/>
      <c r="U594" s="279"/>
      <c r="V594" s="279"/>
      <c r="W594" s="279"/>
      <c r="X594" s="279"/>
      <c r="Y594" s="279"/>
      <c r="Z594" s="279"/>
      <c r="AA594" s="279"/>
      <c r="AB594" s="279"/>
      <c r="AC594" s="279"/>
      <c r="AD594" s="279"/>
      <c r="AE594" s="279"/>
      <c r="AF594" s="279"/>
      <c r="AG594" s="279"/>
      <c r="AH594" s="279"/>
      <c r="AI594" s="279"/>
      <c r="AJ594" s="279"/>
      <c r="AK594" s="279"/>
      <c r="AL594" s="279"/>
      <c r="AM594" s="279"/>
      <c r="AN594" s="279"/>
      <c r="AO594" s="279"/>
      <c r="AP594" s="279"/>
      <c r="AQ594" s="279"/>
      <c r="AR594" s="279"/>
      <c r="AS594" s="279"/>
      <c r="AT594" s="279"/>
      <c r="AU594" s="279"/>
      <c r="AV594" s="279"/>
      <c r="AW594" s="279"/>
      <c r="AX594" s="279"/>
      <c r="AY594" s="279"/>
      <c r="AZ594" s="279"/>
      <c r="BA594" s="279"/>
      <c r="BB594" s="279"/>
      <c r="BC594" s="279"/>
    </row>
    <row r="595" spans="1:55" s="44" customFormat="1">
      <c r="A595" s="277"/>
      <c r="B595" s="625" t="s">
        <v>510</v>
      </c>
      <c r="C595" s="625"/>
      <c r="D595" s="625"/>
      <c r="E595" s="625"/>
      <c r="F595" s="625"/>
      <c r="G595" s="625"/>
      <c r="H595" s="324">
        <v>1714</v>
      </c>
      <c r="I595" s="657"/>
      <c r="J595" s="657"/>
      <c r="K595" s="657"/>
      <c r="L595" s="657"/>
      <c r="M595" s="657"/>
      <c r="N595" s="339" t="s">
        <v>9</v>
      </c>
      <c r="O595" s="279"/>
      <c r="P595" s="279"/>
      <c r="Q595" s="279"/>
      <c r="R595" s="279"/>
      <c r="S595" s="279"/>
      <c r="T595" s="279"/>
      <c r="U595" s="279"/>
      <c r="V595" s="279"/>
      <c r="W595" s="279"/>
      <c r="X595" s="279"/>
      <c r="Y595" s="279"/>
      <c r="Z595" s="279"/>
      <c r="AA595" s="279"/>
      <c r="AB595" s="279"/>
      <c r="AC595" s="279"/>
      <c r="AD595" s="279"/>
      <c r="AE595" s="279"/>
      <c r="AF595" s="279"/>
      <c r="AG595" s="279"/>
      <c r="AH595" s="279"/>
      <c r="AI595" s="279"/>
      <c r="AJ595" s="279"/>
      <c r="AK595" s="279"/>
      <c r="AL595" s="279"/>
      <c r="AM595" s="279"/>
      <c r="AN595" s="279"/>
      <c r="AO595" s="279"/>
      <c r="AP595" s="279"/>
      <c r="AQ595" s="279"/>
      <c r="AR595" s="279"/>
      <c r="AS595" s="279"/>
      <c r="AT595" s="279"/>
      <c r="AU595" s="279"/>
      <c r="AV595" s="279"/>
      <c r="AW595" s="279"/>
      <c r="AX595" s="279"/>
      <c r="AY595" s="279"/>
      <c r="AZ595" s="279"/>
      <c r="BA595" s="279"/>
      <c r="BB595" s="279"/>
      <c r="BC595" s="279"/>
    </row>
    <row r="596" spans="1:55" s="44" customFormat="1">
      <c r="A596" s="277"/>
      <c r="B596" s="625" t="s">
        <v>721</v>
      </c>
      <c r="C596" s="625"/>
      <c r="D596" s="625"/>
      <c r="E596" s="625"/>
      <c r="F596" s="625"/>
      <c r="G596" s="625"/>
      <c r="H596" s="324">
        <v>1576</v>
      </c>
      <c r="I596" s="657"/>
      <c r="J596" s="657"/>
      <c r="K596" s="657"/>
      <c r="L596" s="657"/>
      <c r="M596" s="657"/>
      <c r="N596" s="339" t="s">
        <v>26</v>
      </c>
      <c r="O596" s="279"/>
      <c r="P596" s="279"/>
      <c r="Q596" s="279"/>
      <c r="R596" s="279"/>
      <c r="S596" s="279"/>
      <c r="T596" s="279"/>
      <c r="U596" s="279"/>
      <c r="V596" s="279"/>
      <c r="W596" s="279"/>
      <c r="X596" s="279"/>
      <c r="Y596" s="279"/>
      <c r="Z596" s="279"/>
      <c r="AA596" s="279"/>
      <c r="AB596" s="279"/>
      <c r="AC596" s="279"/>
      <c r="AD596" s="279"/>
      <c r="AE596" s="279"/>
      <c r="AF596" s="279"/>
      <c r="AG596" s="279"/>
      <c r="AH596" s="279"/>
      <c r="AI596" s="279"/>
      <c r="AJ596" s="279"/>
      <c r="AK596" s="279"/>
      <c r="AL596" s="279"/>
      <c r="AM596" s="279"/>
      <c r="AN596" s="279"/>
      <c r="AO596" s="279"/>
      <c r="AP596" s="279"/>
      <c r="AQ596" s="279"/>
      <c r="AR596" s="279"/>
      <c r="AS596" s="279"/>
      <c r="AT596" s="279"/>
      <c r="AU596" s="279"/>
      <c r="AV596" s="279"/>
      <c r="AW596" s="279"/>
      <c r="AX596" s="279"/>
      <c r="AY596" s="279"/>
      <c r="AZ596" s="279"/>
      <c r="BA596" s="279"/>
      <c r="BB596" s="279"/>
      <c r="BC596" s="279"/>
    </row>
    <row r="597" spans="1:55" s="44" customFormat="1">
      <c r="A597" s="277"/>
      <c r="B597" s="625" t="s">
        <v>733</v>
      </c>
      <c r="C597" s="625"/>
      <c r="D597" s="625"/>
      <c r="E597" s="625"/>
      <c r="F597" s="625"/>
      <c r="G597" s="625"/>
      <c r="H597" s="324">
        <v>1715</v>
      </c>
      <c r="I597" s="657"/>
      <c r="J597" s="657"/>
      <c r="K597" s="657"/>
      <c r="L597" s="657"/>
      <c r="M597" s="657"/>
      <c r="N597" s="339" t="s">
        <v>26</v>
      </c>
      <c r="O597" s="279"/>
      <c r="P597" s="279"/>
      <c r="Q597" s="279"/>
      <c r="R597" s="279"/>
      <c r="S597" s="279"/>
      <c r="T597" s="279"/>
      <c r="U597" s="279"/>
      <c r="V597" s="279"/>
      <c r="W597" s="279"/>
      <c r="X597" s="279"/>
      <c r="Y597" s="279"/>
      <c r="Z597" s="279"/>
      <c r="AA597" s="279"/>
      <c r="AB597" s="279"/>
      <c r="AC597" s="279"/>
      <c r="AD597" s="279"/>
      <c r="AE597" s="279"/>
      <c r="AF597" s="279"/>
      <c r="AG597" s="279"/>
      <c r="AH597" s="279"/>
      <c r="AI597" s="279"/>
      <c r="AJ597" s="279"/>
      <c r="AK597" s="279"/>
      <c r="AL597" s="279"/>
      <c r="AM597" s="279"/>
      <c r="AN597" s="279"/>
      <c r="AO597" s="279"/>
      <c r="AP597" s="279"/>
      <c r="AQ597" s="279"/>
      <c r="AR597" s="279"/>
      <c r="AS597" s="279"/>
      <c r="AT597" s="279"/>
      <c r="AU597" s="279"/>
      <c r="AV597" s="279"/>
      <c r="AW597" s="279"/>
      <c r="AX597" s="279"/>
      <c r="AY597" s="279"/>
      <c r="AZ597" s="279"/>
      <c r="BA597" s="279"/>
      <c r="BB597" s="279"/>
      <c r="BC597" s="279"/>
    </row>
    <row r="598" spans="1:55" s="44" customFormat="1">
      <c r="A598" s="277"/>
      <c r="B598" s="625" t="s">
        <v>745</v>
      </c>
      <c r="C598" s="625"/>
      <c r="D598" s="625"/>
      <c r="E598" s="625"/>
      <c r="F598" s="625"/>
      <c r="G598" s="625"/>
      <c r="H598" s="324">
        <v>1577</v>
      </c>
      <c r="I598" s="657"/>
      <c r="J598" s="657"/>
      <c r="K598" s="657"/>
      <c r="L598" s="657"/>
      <c r="M598" s="657"/>
      <c r="N598" s="339" t="s">
        <v>26</v>
      </c>
      <c r="O598" s="279"/>
      <c r="P598" s="279"/>
      <c r="Q598" s="279"/>
      <c r="R598" s="279"/>
      <c r="S598" s="279"/>
      <c r="T598" s="279"/>
      <c r="U598" s="279"/>
      <c r="V598" s="279"/>
      <c r="W598" s="279"/>
      <c r="X598" s="279"/>
      <c r="Y598" s="279"/>
      <c r="Z598" s="279"/>
      <c r="AA598" s="279"/>
      <c r="AB598" s="279"/>
      <c r="AC598" s="279"/>
      <c r="AD598" s="279"/>
      <c r="AE598" s="279"/>
      <c r="AF598" s="279"/>
      <c r="AG598" s="279"/>
      <c r="AH598" s="279"/>
      <c r="AI598" s="279"/>
      <c r="AJ598" s="279"/>
      <c r="AK598" s="279"/>
      <c r="AL598" s="279"/>
      <c r="AM598" s="279"/>
      <c r="AN598" s="279"/>
      <c r="AO598" s="279"/>
      <c r="AP598" s="279"/>
      <c r="AQ598" s="279"/>
      <c r="AR598" s="279"/>
      <c r="AS598" s="279"/>
      <c r="AT598" s="279"/>
      <c r="AU598" s="279"/>
      <c r="AV598" s="279"/>
      <c r="AW598" s="279"/>
      <c r="AX598" s="279"/>
      <c r="AY598" s="279"/>
      <c r="AZ598" s="279"/>
      <c r="BA598" s="279"/>
      <c r="BB598" s="279"/>
      <c r="BC598" s="279"/>
    </row>
    <row r="599" spans="1:55" s="44" customFormat="1">
      <c r="A599" s="277"/>
      <c r="B599" s="625" t="s">
        <v>746</v>
      </c>
      <c r="C599" s="625"/>
      <c r="D599" s="625"/>
      <c r="E599" s="625"/>
      <c r="F599" s="625"/>
      <c r="G599" s="625"/>
      <c r="H599" s="324">
        <v>1716</v>
      </c>
      <c r="I599" s="657"/>
      <c r="J599" s="657"/>
      <c r="K599" s="657"/>
      <c r="L599" s="657"/>
      <c r="M599" s="657"/>
      <c r="N599" s="339" t="s">
        <v>26</v>
      </c>
      <c r="O599" s="279"/>
      <c r="P599" s="279"/>
      <c r="Q599" s="279"/>
      <c r="R599" s="279"/>
      <c r="S599" s="279"/>
      <c r="T599" s="279"/>
      <c r="U599" s="279"/>
      <c r="V599" s="279"/>
      <c r="W599" s="279"/>
      <c r="X599" s="279"/>
      <c r="Y599" s="279"/>
      <c r="Z599" s="279"/>
      <c r="AA599" s="279"/>
      <c r="AB599" s="279"/>
      <c r="AC599" s="279"/>
      <c r="AD599" s="279"/>
      <c r="AE599" s="279"/>
      <c r="AF599" s="279"/>
      <c r="AG599" s="279"/>
      <c r="AH599" s="279"/>
      <c r="AI599" s="279"/>
      <c r="AJ599" s="279"/>
      <c r="AK599" s="279"/>
      <c r="AL599" s="279"/>
      <c r="AM599" s="279"/>
      <c r="AN599" s="279"/>
      <c r="AO599" s="279"/>
      <c r="AP599" s="279"/>
      <c r="AQ599" s="279"/>
      <c r="AR599" s="279"/>
      <c r="AS599" s="279"/>
      <c r="AT599" s="279"/>
      <c r="AU599" s="279"/>
      <c r="AV599" s="279"/>
      <c r="AW599" s="279"/>
      <c r="AX599" s="279"/>
      <c r="AY599" s="279"/>
      <c r="AZ599" s="279"/>
      <c r="BA599" s="279"/>
      <c r="BB599" s="279"/>
      <c r="BC599" s="279"/>
    </row>
    <row r="600" spans="1:55" s="44" customFormat="1">
      <c r="A600" s="277"/>
      <c r="B600" s="625" t="s">
        <v>747</v>
      </c>
      <c r="C600" s="625"/>
      <c r="D600" s="625"/>
      <c r="E600" s="625"/>
      <c r="F600" s="625"/>
      <c r="G600" s="625"/>
      <c r="H600" s="324">
        <v>1578</v>
      </c>
      <c r="I600" s="657"/>
      <c r="J600" s="657"/>
      <c r="K600" s="657"/>
      <c r="L600" s="657"/>
      <c r="M600" s="657"/>
      <c r="N600" s="339" t="s">
        <v>26</v>
      </c>
      <c r="O600" s="279"/>
      <c r="P600" s="279"/>
      <c r="Q600" s="279"/>
      <c r="R600" s="279"/>
      <c r="S600" s="279"/>
      <c r="T600" s="279"/>
      <c r="U600" s="279"/>
      <c r="V600" s="279"/>
      <c r="W600" s="279"/>
      <c r="X600" s="279"/>
      <c r="Y600" s="279"/>
      <c r="Z600" s="279"/>
      <c r="AA600" s="279"/>
      <c r="AB600" s="279"/>
      <c r="AC600" s="279"/>
      <c r="AD600" s="279"/>
      <c r="AE600" s="279"/>
      <c r="AF600" s="279"/>
      <c r="AG600" s="279"/>
      <c r="AH600" s="279"/>
      <c r="AI600" s="279"/>
      <c r="AJ600" s="279"/>
      <c r="AK600" s="279"/>
      <c r="AL600" s="279"/>
      <c r="AM600" s="279"/>
      <c r="AN600" s="279"/>
      <c r="AO600" s="279"/>
      <c r="AP600" s="279"/>
      <c r="AQ600" s="279"/>
      <c r="AR600" s="279"/>
      <c r="AS600" s="279"/>
      <c r="AT600" s="279"/>
      <c r="AU600" s="279"/>
      <c r="AV600" s="279"/>
      <c r="AW600" s="279"/>
      <c r="AX600" s="279"/>
      <c r="AY600" s="279"/>
      <c r="AZ600" s="279"/>
      <c r="BA600" s="279"/>
      <c r="BB600" s="279"/>
      <c r="BC600" s="279"/>
    </row>
    <row r="601" spans="1:55" s="44" customFormat="1">
      <c r="A601" s="277"/>
      <c r="B601" s="625" t="s">
        <v>293</v>
      </c>
      <c r="C601" s="625"/>
      <c r="D601" s="625"/>
      <c r="E601" s="625"/>
      <c r="F601" s="625"/>
      <c r="G601" s="625"/>
      <c r="H601" s="324">
        <v>1579</v>
      </c>
      <c r="I601" s="657"/>
      <c r="J601" s="657"/>
      <c r="K601" s="657"/>
      <c r="L601" s="657"/>
      <c r="M601" s="657"/>
      <c r="N601" s="339" t="s">
        <v>26</v>
      </c>
      <c r="O601" s="279"/>
      <c r="P601" s="279"/>
      <c r="Q601" s="279"/>
      <c r="R601" s="279"/>
      <c r="S601" s="279"/>
      <c r="T601" s="279"/>
      <c r="U601" s="279"/>
      <c r="V601" s="279"/>
      <c r="W601" s="279"/>
      <c r="X601" s="279"/>
      <c r="Y601" s="279"/>
      <c r="Z601" s="279"/>
      <c r="AA601" s="279"/>
      <c r="AB601" s="279"/>
      <c r="AC601" s="279"/>
      <c r="AD601" s="279"/>
      <c r="AE601" s="279"/>
      <c r="AF601" s="279"/>
      <c r="AG601" s="279"/>
      <c r="AH601" s="279"/>
      <c r="AI601" s="279"/>
      <c r="AJ601" s="279"/>
      <c r="AK601" s="279"/>
      <c r="AL601" s="279"/>
      <c r="AM601" s="279"/>
      <c r="AN601" s="279"/>
      <c r="AO601" s="279"/>
      <c r="AP601" s="279"/>
      <c r="AQ601" s="279"/>
      <c r="AR601" s="279"/>
      <c r="AS601" s="279"/>
      <c r="AT601" s="279"/>
      <c r="AU601" s="279"/>
      <c r="AV601" s="279"/>
      <c r="AW601" s="279"/>
      <c r="AX601" s="279"/>
      <c r="AY601" s="279"/>
      <c r="AZ601" s="279"/>
      <c r="BA601" s="279"/>
      <c r="BB601" s="279"/>
      <c r="BC601" s="279"/>
    </row>
    <row r="602" spans="1:55" s="44" customFormat="1">
      <c r="A602" s="277"/>
      <c r="B602" s="625" t="s">
        <v>295</v>
      </c>
      <c r="C602" s="625"/>
      <c r="D602" s="625"/>
      <c r="E602" s="625"/>
      <c r="F602" s="625"/>
      <c r="G602" s="625"/>
      <c r="H602" s="324">
        <v>1584</v>
      </c>
      <c r="I602" s="657"/>
      <c r="J602" s="657"/>
      <c r="K602" s="657"/>
      <c r="L602" s="657"/>
      <c r="M602" s="657"/>
      <c r="N602" s="355" t="s">
        <v>9</v>
      </c>
      <c r="O602" s="279"/>
      <c r="P602" s="279"/>
      <c r="Q602" s="279"/>
      <c r="R602" s="279"/>
      <c r="S602" s="279"/>
      <c r="T602" s="279"/>
      <c r="U602" s="279"/>
      <c r="V602" s="279"/>
      <c r="W602" s="279"/>
      <c r="X602" s="279"/>
      <c r="Y602" s="279"/>
      <c r="Z602" s="279"/>
      <c r="AA602" s="279"/>
      <c r="AB602" s="279"/>
      <c r="AC602" s="279"/>
      <c r="AD602" s="279"/>
      <c r="AE602" s="279"/>
      <c r="AF602" s="279"/>
      <c r="AG602" s="279"/>
      <c r="AH602" s="279"/>
      <c r="AI602" s="279"/>
      <c r="AJ602" s="279"/>
      <c r="AK602" s="279"/>
      <c r="AL602" s="279"/>
      <c r="AM602" s="279"/>
      <c r="AN602" s="279"/>
      <c r="AO602" s="279"/>
      <c r="AP602" s="279"/>
      <c r="AQ602" s="279"/>
      <c r="AR602" s="279"/>
      <c r="AS602" s="279"/>
      <c r="AT602" s="279"/>
      <c r="AU602" s="279"/>
      <c r="AV602" s="279"/>
      <c r="AW602" s="279"/>
      <c r="AX602" s="279"/>
      <c r="AY602" s="279"/>
      <c r="AZ602" s="279"/>
      <c r="BA602" s="279"/>
      <c r="BB602" s="279"/>
      <c r="BC602" s="279"/>
    </row>
    <row r="603" spans="1:55" s="44" customFormat="1">
      <c r="A603" s="277"/>
      <c r="B603" s="625" t="s">
        <v>296</v>
      </c>
      <c r="C603" s="625"/>
      <c r="D603" s="625"/>
      <c r="E603" s="625"/>
      <c r="F603" s="625"/>
      <c r="G603" s="625"/>
      <c r="H603" s="324">
        <v>1585</v>
      </c>
      <c r="I603" s="657"/>
      <c r="J603" s="657"/>
      <c r="K603" s="657"/>
      <c r="L603" s="657"/>
      <c r="M603" s="657"/>
      <c r="N603" s="339" t="s">
        <v>26</v>
      </c>
      <c r="O603" s="279"/>
      <c r="P603" s="279"/>
      <c r="Q603" s="279"/>
      <c r="R603" s="279"/>
      <c r="S603" s="279"/>
      <c r="T603" s="279"/>
      <c r="U603" s="279"/>
      <c r="V603" s="279"/>
      <c r="W603" s="279"/>
      <c r="X603" s="279"/>
      <c r="Y603" s="279"/>
      <c r="Z603" s="279"/>
      <c r="AA603" s="279"/>
      <c r="AB603" s="279"/>
      <c r="AC603" s="279"/>
      <c r="AD603" s="279"/>
      <c r="AE603" s="279"/>
      <c r="AF603" s="279"/>
      <c r="AG603" s="279"/>
      <c r="AH603" s="279"/>
      <c r="AI603" s="279"/>
      <c r="AJ603" s="279"/>
      <c r="AK603" s="279"/>
      <c r="AL603" s="279"/>
      <c r="AM603" s="279"/>
      <c r="AN603" s="279"/>
      <c r="AO603" s="279"/>
      <c r="AP603" s="279"/>
      <c r="AQ603" s="279"/>
      <c r="AR603" s="279"/>
      <c r="AS603" s="279"/>
      <c r="AT603" s="279"/>
      <c r="AU603" s="279"/>
      <c r="AV603" s="279"/>
      <c r="AW603" s="279"/>
      <c r="AX603" s="279"/>
      <c r="AY603" s="279"/>
      <c r="AZ603" s="279"/>
      <c r="BA603" s="279"/>
      <c r="BB603" s="279"/>
      <c r="BC603" s="279"/>
    </row>
    <row r="604" spans="1:55" s="44" customFormat="1">
      <c r="A604" s="277"/>
      <c r="B604" s="672" t="s">
        <v>518</v>
      </c>
      <c r="C604" s="672"/>
      <c r="D604" s="672"/>
      <c r="E604" s="672"/>
      <c r="F604" s="672"/>
      <c r="G604" s="672"/>
      <c r="H604" s="424">
        <v>1581</v>
      </c>
      <c r="I604" s="716"/>
      <c r="J604" s="716"/>
      <c r="K604" s="716"/>
      <c r="L604" s="716"/>
      <c r="M604" s="716"/>
      <c r="N604" s="424" t="s">
        <v>27</v>
      </c>
      <c r="O604" s="279"/>
      <c r="P604" s="279"/>
      <c r="Q604" s="279"/>
      <c r="R604" s="279"/>
      <c r="S604" s="279"/>
      <c r="T604" s="279"/>
      <c r="U604" s="279"/>
      <c r="V604" s="279"/>
      <c r="W604" s="279"/>
      <c r="X604" s="279"/>
      <c r="Y604" s="279"/>
      <c r="Z604" s="279"/>
      <c r="AA604" s="279"/>
      <c r="AB604" s="279"/>
      <c r="AC604" s="279"/>
      <c r="AD604" s="279"/>
      <c r="AE604" s="279"/>
      <c r="AF604" s="279"/>
      <c r="AG604" s="279"/>
      <c r="AH604" s="279"/>
      <c r="AI604" s="279"/>
      <c r="AJ604" s="279"/>
      <c r="AK604" s="279"/>
      <c r="AL604" s="279"/>
      <c r="AM604" s="279"/>
      <c r="AN604" s="279"/>
      <c r="AO604" s="279"/>
      <c r="AP604" s="279"/>
      <c r="AQ604" s="279"/>
      <c r="AR604" s="279"/>
      <c r="AS604" s="279"/>
      <c r="AT604" s="279"/>
      <c r="AU604" s="279"/>
      <c r="AV604" s="279"/>
      <c r="AW604" s="279"/>
      <c r="AX604" s="279"/>
      <c r="AY604" s="279"/>
      <c r="AZ604" s="279"/>
      <c r="BA604" s="279"/>
      <c r="BB604" s="279"/>
      <c r="BC604" s="279"/>
    </row>
    <row r="605" spans="1:55" s="44" customFormat="1">
      <c r="A605" s="277"/>
      <c r="B605" s="672" t="s">
        <v>521</v>
      </c>
      <c r="C605" s="672"/>
      <c r="D605" s="672"/>
      <c r="E605" s="672"/>
      <c r="F605" s="672"/>
      <c r="G605" s="672"/>
      <c r="H605" s="424">
        <v>1583</v>
      </c>
      <c r="I605" s="716"/>
      <c r="J605" s="716"/>
      <c r="K605" s="716"/>
      <c r="L605" s="716"/>
      <c r="M605" s="716"/>
      <c r="N605" s="424" t="s">
        <v>27</v>
      </c>
      <c r="O605" s="279"/>
      <c r="P605" s="279"/>
      <c r="Q605" s="279"/>
      <c r="R605" s="279"/>
      <c r="S605" s="279"/>
      <c r="T605" s="279"/>
      <c r="U605" s="279"/>
      <c r="V605" s="279"/>
      <c r="W605" s="279"/>
      <c r="X605" s="279"/>
      <c r="Y605" s="279"/>
      <c r="Z605" s="279"/>
      <c r="AA605" s="279"/>
      <c r="AB605" s="279"/>
      <c r="AC605" s="279"/>
      <c r="AD605" s="279"/>
      <c r="AE605" s="279"/>
      <c r="AF605" s="279"/>
      <c r="AG605" s="279"/>
      <c r="AH605" s="279"/>
      <c r="AI605" s="279"/>
      <c r="AJ605" s="279"/>
      <c r="AK605" s="279"/>
      <c r="AL605" s="279"/>
      <c r="AM605" s="279"/>
      <c r="AN605" s="279"/>
      <c r="AO605" s="279"/>
      <c r="AP605" s="279"/>
      <c r="AQ605" s="279"/>
      <c r="AR605" s="279"/>
      <c r="AS605" s="279"/>
      <c r="AT605" s="279"/>
      <c r="AU605" s="279"/>
      <c r="AV605" s="279"/>
      <c r="AW605" s="279"/>
      <c r="AX605" s="279"/>
      <c r="AY605" s="279"/>
      <c r="AZ605" s="279"/>
      <c r="BA605" s="279"/>
      <c r="BB605" s="279"/>
      <c r="BC605" s="279"/>
    </row>
    <row r="606" spans="1:55" s="44" customFormat="1">
      <c r="A606" s="277"/>
      <c r="B606" s="279"/>
      <c r="C606" s="279"/>
      <c r="D606" s="279"/>
      <c r="E606" s="279"/>
      <c r="F606" s="279"/>
      <c r="G606" s="279"/>
      <c r="H606" s="279"/>
      <c r="I606" s="279"/>
      <c r="J606" s="279"/>
      <c r="K606" s="279"/>
      <c r="L606" s="279"/>
      <c r="M606" s="279"/>
      <c r="N606" s="279"/>
      <c r="O606" s="279"/>
      <c r="P606" s="279"/>
      <c r="Q606" s="279"/>
      <c r="R606" s="279"/>
      <c r="S606" s="279"/>
      <c r="T606" s="279"/>
      <c r="U606" s="279"/>
      <c r="V606" s="279"/>
      <c r="W606" s="279"/>
      <c r="X606" s="279"/>
      <c r="Y606" s="279"/>
      <c r="Z606" s="279"/>
      <c r="AA606" s="279"/>
      <c r="AB606" s="279"/>
      <c r="AC606" s="279"/>
      <c r="AD606" s="279"/>
      <c r="AE606" s="279"/>
      <c r="AF606" s="279"/>
      <c r="AG606" s="279"/>
      <c r="AH606" s="279"/>
      <c r="AI606" s="279"/>
      <c r="AJ606" s="279"/>
      <c r="AK606" s="279"/>
      <c r="AL606" s="279"/>
      <c r="AM606" s="279"/>
      <c r="AN606" s="279"/>
      <c r="AO606" s="279"/>
      <c r="AP606" s="279"/>
      <c r="AQ606" s="279"/>
      <c r="AR606" s="279"/>
      <c r="AS606" s="279"/>
      <c r="AT606" s="279"/>
      <c r="AU606" s="279"/>
      <c r="AV606" s="279"/>
      <c r="AW606" s="279"/>
      <c r="AX606" s="279"/>
      <c r="AY606" s="279"/>
      <c r="AZ606" s="279"/>
      <c r="BA606" s="279"/>
      <c r="BB606" s="279"/>
      <c r="BC606" s="279"/>
    </row>
    <row r="607" spans="1:55" s="44" customFormat="1" ht="28.35" customHeight="1">
      <c r="A607" s="277"/>
      <c r="B607" s="710" t="s">
        <v>748</v>
      </c>
      <c r="C607" s="710"/>
      <c r="D607" s="710"/>
      <c r="E607" s="710"/>
      <c r="F607" s="710"/>
      <c r="G607" s="710"/>
      <c r="H607" s="710"/>
      <c r="I607" s="710"/>
      <c r="J607" s="710"/>
      <c r="K607" s="710"/>
      <c r="L607" s="710"/>
      <c r="M607" s="710"/>
      <c r="N607" s="710"/>
      <c r="O607" s="710"/>
      <c r="P607" s="710"/>
      <c r="Q607" s="710"/>
      <c r="R607" s="279"/>
      <c r="S607" s="279"/>
      <c r="T607" s="279"/>
      <c r="U607" s="279"/>
      <c r="V607" s="279"/>
      <c r="W607" s="279"/>
      <c r="X607" s="279"/>
      <c r="Y607" s="279"/>
      <c r="Z607" s="279"/>
      <c r="AA607" s="279"/>
      <c r="AB607" s="279"/>
      <c r="AC607" s="279"/>
      <c r="AD607" s="279"/>
      <c r="AE607" s="279"/>
      <c r="AF607" s="279"/>
      <c r="AG607" s="279"/>
      <c r="AH607" s="279"/>
      <c r="AI607" s="279"/>
      <c r="AJ607" s="279"/>
      <c r="AK607" s="279"/>
      <c r="AL607" s="279"/>
      <c r="AM607" s="279"/>
      <c r="AN607" s="279"/>
      <c r="AO607" s="279"/>
      <c r="AP607" s="279"/>
      <c r="AQ607" s="279"/>
      <c r="AR607" s="279"/>
      <c r="AS607" s="279"/>
      <c r="AT607" s="279"/>
      <c r="AU607" s="279"/>
      <c r="AV607" s="279"/>
      <c r="AW607" s="279"/>
      <c r="AX607" s="279"/>
      <c r="AY607" s="279"/>
      <c r="AZ607" s="279"/>
      <c r="BA607" s="279"/>
      <c r="BB607" s="279"/>
      <c r="BC607" s="279"/>
    </row>
    <row r="608" spans="1:55" s="44" customFormat="1" ht="20.25" customHeight="1">
      <c r="A608" s="277"/>
      <c r="B608" s="711" t="s">
        <v>749</v>
      </c>
      <c r="C608" s="580" t="s">
        <v>750</v>
      </c>
      <c r="D608" s="580"/>
      <c r="E608" s="580"/>
      <c r="F608" s="580"/>
      <c r="G608" s="580"/>
      <c r="H608" s="580"/>
      <c r="I608" s="580"/>
      <c r="J608" s="580"/>
      <c r="K608" s="324">
        <v>1784</v>
      </c>
      <c r="L608" s="627"/>
      <c r="M608" s="627"/>
      <c r="N608" s="627"/>
      <c r="O608" s="627"/>
      <c r="P608" s="627"/>
      <c r="Q608" s="356"/>
      <c r="R608" s="279"/>
      <c r="S608" s="279"/>
      <c r="T608" s="279"/>
      <c r="U608" s="279"/>
      <c r="V608" s="279"/>
      <c r="W608" s="279"/>
      <c r="X608" s="279"/>
      <c r="Y608" s="279"/>
      <c r="Z608" s="279"/>
      <c r="AA608" s="279"/>
      <c r="AB608" s="279"/>
      <c r="AC608" s="279"/>
      <c r="AD608" s="279"/>
      <c r="AE608" s="279"/>
      <c r="AF608" s="279"/>
      <c r="AG608" s="279"/>
      <c r="AH608" s="279"/>
      <c r="AI608" s="279"/>
      <c r="AJ608" s="279"/>
      <c r="AK608" s="279"/>
      <c r="AL608" s="279"/>
      <c r="AM608" s="279"/>
      <c r="AN608" s="279"/>
      <c r="AO608" s="279"/>
      <c r="AP608" s="279"/>
      <c r="AQ608" s="279"/>
      <c r="AR608" s="279"/>
      <c r="AS608" s="279"/>
      <c r="AT608" s="279"/>
      <c r="AU608" s="279"/>
      <c r="AV608" s="279"/>
      <c r="AW608" s="279"/>
      <c r="AX608" s="279"/>
      <c r="AY608" s="279"/>
      <c r="AZ608" s="279"/>
      <c r="BA608" s="279"/>
      <c r="BB608" s="279"/>
      <c r="BC608" s="279"/>
    </row>
    <row r="609" spans="1:55" s="44" customFormat="1" ht="20.25" customHeight="1">
      <c r="A609" s="277"/>
      <c r="B609" s="711"/>
      <c r="C609" s="712" t="s">
        <v>751</v>
      </c>
      <c r="D609" s="712"/>
      <c r="E609" s="712"/>
      <c r="F609" s="712"/>
      <c r="G609" s="712"/>
      <c r="H609" s="712"/>
      <c r="I609" s="712"/>
      <c r="J609" s="712"/>
      <c r="K609" s="324">
        <v>1785</v>
      </c>
      <c r="L609" s="657"/>
      <c r="M609" s="657"/>
      <c r="N609" s="657"/>
      <c r="O609" s="657"/>
      <c r="P609" s="657"/>
      <c r="Q609" s="356"/>
      <c r="R609" s="279"/>
      <c r="S609" s="279"/>
      <c r="T609" s="279"/>
      <c r="U609" s="279"/>
      <c r="V609" s="279"/>
      <c r="W609" s="279"/>
      <c r="X609" s="279"/>
      <c r="Y609" s="279"/>
      <c r="Z609" s="279"/>
      <c r="AA609" s="279"/>
      <c r="AB609" s="279"/>
      <c r="AC609" s="279"/>
      <c r="AD609" s="279"/>
      <c r="AE609" s="279"/>
      <c r="AF609" s="279"/>
      <c r="AG609" s="279"/>
      <c r="AH609" s="279"/>
      <c r="AI609" s="279"/>
      <c r="AJ609" s="279"/>
      <c r="AK609" s="279"/>
      <c r="AL609" s="279"/>
      <c r="AM609" s="279"/>
      <c r="AN609" s="279"/>
      <c r="AO609" s="279"/>
      <c r="AP609" s="279"/>
      <c r="AQ609" s="279"/>
      <c r="AR609" s="279"/>
      <c r="AS609" s="279"/>
      <c r="AT609" s="279"/>
      <c r="AU609" s="279"/>
      <c r="AV609" s="279"/>
      <c r="AW609" s="279"/>
      <c r="AX609" s="279"/>
      <c r="AY609" s="279"/>
      <c r="AZ609" s="279"/>
      <c r="BA609" s="279"/>
      <c r="BB609" s="279"/>
      <c r="BC609" s="279"/>
    </row>
    <row r="610" spans="1:55" s="44" customFormat="1" ht="20.25" customHeight="1">
      <c r="A610" s="277"/>
      <c r="B610" s="711"/>
      <c r="C610" s="712" t="s">
        <v>752</v>
      </c>
      <c r="D610" s="712"/>
      <c r="E610" s="712"/>
      <c r="F610" s="712"/>
      <c r="G610" s="712"/>
      <c r="H610" s="712"/>
      <c r="I610" s="712"/>
      <c r="J610" s="712"/>
      <c r="K610" s="324">
        <v>1786</v>
      </c>
      <c r="L610" s="657"/>
      <c r="M610" s="657"/>
      <c r="N610" s="657"/>
      <c r="O610" s="657"/>
      <c r="P610" s="657"/>
      <c r="Q610" s="356"/>
      <c r="R610" s="279"/>
      <c r="S610" s="279"/>
      <c r="T610" s="279"/>
      <c r="U610" s="279"/>
      <c r="V610" s="279"/>
      <c r="W610" s="279"/>
      <c r="X610" s="279"/>
      <c r="Y610" s="279"/>
      <c r="Z610" s="279"/>
      <c r="AA610" s="279"/>
      <c r="AB610" s="279"/>
      <c r="AC610" s="279"/>
      <c r="AD610" s="279"/>
      <c r="AE610" s="279"/>
      <c r="AF610" s="279"/>
      <c r="AG610" s="279"/>
      <c r="AH610" s="279"/>
      <c r="AI610" s="279"/>
      <c r="AJ610" s="279"/>
      <c r="AK610" s="279"/>
      <c r="AL610" s="279"/>
      <c r="AM610" s="279"/>
      <c r="AN610" s="279"/>
      <c r="AO610" s="279"/>
      <c r="AP610" s="279"/>
      <c r="AQ610" s="279"/>
      <c r="AR610" s="279"/>
      <c r="AS610" s="279"/>
      <c r="AT610" s="279"/>
      <c r="AU610" s="279"/>
      <c r="AV610" s="279"/>
      <c r="AW610" s="279"/>
      <c r="AX610" s="279"/>
      <c r="AY610" s="279"/>
      <c r="AZ610" s="279"/>
      <c r="BA610" s="279"/>
      <c r="BB610" s="279"/>
      <c r="BC610" s="279"/>
    </row>
    <row r="611" spans="1:55" s="44" customFormat="1" ht="20.25" customHeight="1">
      <c r="A611" s="277"/>
      <c r="B611" s="711"/>
      <c r="C611" s="713" t="s">
        <v>753</v>
      </c>
      <c r="D611" s="714"/>
      <c r="E611" s="714"/>
      <c r="F611" s="714"/>
      <c r="G611" s="714"/>
      <c r="H611" s="714"/>
      <c r="I611" s="714"/>
      <c r="J611" s="714"/>
      <c r="K611" s="714"/>
      <c r="L611" s="714"/>
      <c r="M611" s="714"/>
      <c r="N611" s="714"/>
      <c r="O611" s="714"/>
      <c r="P611" s="715"/>
      <c r="Q611" s="356"/>
      <c r="R611" s="279"/>
      <c r="S611" s="279"/>
      <c r="T611" s="279"/>
      <c r="U611" s="279"/>
      <c r="V611" s="279"/>
      <c r="W611" s="279"/>
      <c r="X611" s="279"/>
      <c r="Y611" s="279"/>
      <c r="Z611" s="279"/>
      <c r="AA611" s="279"/>
      <c r="AB611" s="279"/>
      <c r="AC611" s="279"/>
      <c r="AD611" s="279"/>
      <c r="AE611" s="279"/>
      <c r="AF611" s="279"/>
      <c r="AG611" s="279"/>
      <c r="AH611" s="279"/>
      <c r="AI611" s="279"/>
      <c r="AJ611" s="279"/>
      <c r="AK611" s="279"/>
      <c r="AL611" s="279"/>
      <c r="AM611" s="279"/>
      <c r="AN611" s="279"/>
      <c r="AO611" s="279"/>
      <c r="AP611" s="279"/>
      <c r="AQ611" s="279"/>
      <c r="AR611" s="279"/>
      <c r="AS611" s="279"/>
      <c r="AT611" s="279"/>
      <c r="AU611" s="279"/>
      <c r="AV611" s="279"/>
      <c r="AW611" s="279"/>
      <c r="AX611" s="279"/>
      <c r="AY611" s="279"/>
      <c r="AZ611" s="279"/>
      <c r="BA611" s="279"/>
      <c r="BB611" s="279"/>
      <c r="BC611" s="279"/>
    </row>
    <row r="612" spans="1:55" s="44" customFormat="1" ht="20.25" customHeight="1">
      <c r="A612" s="277"/>
      <c r="B612" s="711"/>
      <c r="C612" s="580" t="s">
        <v>754</v>
      </c>
      <c r="D612" s="580"/>
      <c r="E612" s="580"/>
      <c r="F612" s="580"/>
      <c r="G612" s="580"/>
      <c r="H612" s="580"/>
      <c r="I612" s="580"/>
      <c r="J612" s="580"/>
      <c r="K612" s="324">
        <v>1787</v>
      </c>
      <c r="L612" s="657"/>
      <c r="M612" s="657"/>
      <c r="N612" s="657"/>
      <c r="O612" s="657"/>
      <c r="P612" s="657"/>
      <c r="Q612" s="357" t="s">
        <v>26</v>
      </c>
      <c r="R612" s="279"/>
      <c r="S612" s="279"/>
      <c r="T612" s="279"/>
      <c r="U612" s="279"/>
      <c r="V612" s="279"/>
      <c r="W612" s="279"/>
      <c r="X612" s="279"/>
      <c r="Y612" s="279"/>
      <c r="Z612" s="279"/>
      <c r="AA612" s="279"/>
      <c r="AB612" s="279"/>
      <c r="AC612" s="279"/>
      <c r="AD612" s="279"/>
      <c r="AE612" s="279"/>
      <c r="AF612" s="279"/>
      <c r="AG612" s="279"/>
      <c r="AH612" s="279"/>
      <c r="AI612" s="279"/>
      <c r="AJ612" s="279"/>
      <c r="AK612" s="279"/>
      <c r="AL612" s="279"/>
      <c r="AM612" s="279"/>
      <c r="AN612" s="279"/>
      <c r="AO612" s="279"/>
      <c r="AP612" s="279"/>
      <c r="AQ612" s="279"/>
      <c r="AR612" s="279"/>
      <c r="AS612" s="279"/>
      <c r="AT612" s="279"/>
      <c r="AU612" s="279"/>
      <c r="AV612" s="279"/>
      <c r="AW612" s="279"/>
      <c r="AX612" s="279"/>
      <c r="AY612" s="279"/>
      <c r="AZ612" s="279"/>
      <c r="BA612" s="279"/>
      <c r="BB612" s="279"/>
      <c r="BC612" s="279"/>
    </row>
    <row r="613" spans="1:55" s="44" customFormat="1" ht="20.25" customHeight="1">
      <c r="A613" s="277"/>
      <c r="B613" s="711"/>
      <c r="C613" s="719" t="s">
        <v>755</v>
      </c>
      <c r="D613" s="719"/>
      <c r="E613" s="719"/>
      <c r="F613" s="719"/>
      <c r="G613" s="719"/>
      <c r="H613" s="719"/>
      <c r="I613" s="719"/>
      <c r="J613" s="719"/>
      <c r="K613" s="424">
        <v>1788</v>
      </c>
      <c r="L613" s="718"/>
      <c r="M613" s="718"/>
      <c r="N613" s="718"/>
      <c r="O613" s="718"/>
      <c r="P613" s="718"/>
      <c r="Q613" s="358" t="s">
        <v>27</v>
      </c>
      <c r="R613" s="279"/>
      <c r="S613" s="279"/>
      <c r="T613" s="279"/>
      <c r="U613" s="279"/>
      <c r="V613" s="279"/>
      <c r="W613" s="279"/>
      <c r="X613" s="279"/>
      <c r="Y613" s="279"/>
      <c r="Z613" s="279"/>
      <c r="AA613" s="279"/>
      <c r="AB613" s="279"/>
      <c r="AC613" s="279"/>
      <c r="AD613" s="279"/>
      <c r="AE613" s="279"/>
      <c r="AF613" s="279"/>
      <c r="AG613" s="279"/>
      <c r="AH613" s="279"/>
      <c r="AI613" s="279"/>
      <c r="AJ613" s="279"/>
      <c r="AK613" s="279"/>
      <c r="AL613" s="279"/>
      <c r="AM613" s="279"/>
      <c r="AN613" s="279"/>
      <c r="AO613" s="279"/>
      <c r="AP613" s="279"/>
      <c r="AQ613" s="279"/>
      <c r="AR613" s="279"/>
      <c r="AS613" s="279"/>
      <c r="AT613" s="279"/>
      <c r="AU613" s="279"/>
      <c r="AV613" s="279"/>
      <c r="AW613" s="279"/>
      <c r="AX613" s="279"/>
      <c r="AY613" s="279"/>
      <c r="AZ613" s="279"/>
      <c r="BA613" s="279"/>
      <c r="BB613" s="279"/>
      <c r="BC613" s="279"/>
    </row>
    <row r="614" spans="1:55" s="44" customFormat="1" ht="20.25" customHeight="1">
      <c r="A614" s="277"/>
      <c r="B614" s="711"/>
      <c r="C614" s="713" t="s">
        <v>756</v>
      </c>
      <c r="D614" s="714"/>
      <c r="E614" s="714"/>
      <c r="F614" s="714"/>
      <c r="G614" s="714"/>
      <c r="H614" s="714"/>
      <c r="I614" s="714"/>
      <c r="J614" s="714"/>
      <c r="K614" s="714"/>
      <c r="L614" s="714"/>
      <c r="M614" s="714"/>
      <c r="N614" s="714"/>
      <c r="O614" s="714"/>
      <c r="P614" s="715"/>
      <c r="Q614" s="358"/>
      <c r="R614" s="279"/>
      <c r="S614" s="279"/>
      <c r="T614" s="279"/>
      <c r="U614" s="279"/>
      <c r="V614" s="279"/>
      <c r="W614" s="279"/>
      <c r="X614" s="279"/>
      <c r="Y614" s="279"/>
      <c r="Z614" s="279"/>
      <c r="AA614" s="279"/>
      <c r="AB614" s="279"/>
      <c r="AC614" s="279"/>
      <c r="AD614" s="279"/>
      <c r="AE614" s="279"/>
      <c r="AF614" s="279"/>
      <c r="AG614" s="279"/>
      <c r="AH614" s="279"/>
      <c r="AI614" s="279"/>
      <c r="AJ614" s="279"/>
      <c r="AK614" s="279"/>
      <c r="AL614" s="279"/>
      <c r="AM614" s="279"/>
      <c r="AN614" s="279"/>
      <c r="AO614" s="279"/>
      <c r="AP614" s="279"/>
      <c r="AQ614" s="279"/>
      <c r="AR614" s="279"/>
      <c r="AS614" s="279"/>
      <c r="AT614" s="279"/>
      <c r="AU614" s="279"/>
      <c r="AV614" s="279"/>
      <c r="AW614" s="279"/>
      <c r="AX614" s="279"/>
      <c r="AY614" s="279"/>
      <c r="AZ614" s="279"/>
      <c r="BA614" s="279"/>
      <c r="BB614" s="279"/>
      <c r="BC614" s="279"/>
    </row>
    <row r="615" spans="1:55" s="44" customFormat="1" ht="20.25" customHeight="1">
      <c r="A615" s="277"/>
      <c r="B615" s="711"/>
      <c r="C615" s="712" t="s">
        <v>757</v>
      </c>
      <c r="D615" s="712"/>
      <c r="E615" s="712"/>
      <c r="F615" s="712"/>
      <c r="G615" s="712"/>
      <c r="H615" s="712"/>
      <c r="I615" s="712"/>
      <c r="J615" s="712"/>
      <c r="K615" s="324">
        <v>1789</v>
      </c>
      <c r="L615" s="657"/>
      <c r="M615" s="657"/>
      <c r="N615" s="657"/>
      <c r="O615" s="657"/>
      <c r="P615" s="657"/>
      <c r="Q615" s="357" t="s">
        <v>26</v>
      </c>
      <c r="R615" s="279"/>
      <c r="S615" s="279"/>
      <c r="T615" s="279"/>
      <c r="U615" s="279"/>
      <c r="V615" s="279"/>
      <c r="W615" s="279"/>
      <c r="X615" s="279"/>
      <c r="Y615" s="279"/>
      <c r="Z615" s="279"/>
      <c r="AA615" s="279"/>
      <c r="AB615" s="279"/>
      <c r="AC615" s="279"/>
      <c r="AD615" s="279"/>
      <c r="AE615" s="279"/>
      <c r="AF615" s="279"/>
      <c r="AG615" s="279"/>
      <c r="AH615" s="279"/>
      <c r="AI615" s="279"/>
      <c r="AJ615" s="279"/>
      <c r="AK615" s="279"/>
      <c r="AL615" s="279"/>
      <c r="AM615" s="279"/>
      <c r="AN615" s="279"/>
      <c r="AO615" s="279"/>
      <c r="AP615" s="279"/>
      <c r="AQ615" s="279"/>
      <c r="AR615" s="279"/>
      <c r="AS615" s="279"/>
      <c r="AT615" s="279"/>
      <c r="AU615" s="279"/>
      <c r="AV615" s="279"/>
      <c r="AW615" s="279"/>
      <c r="AX615" s="279"/>
      <c r="AY615" s="279"/>
      <c r="AZ615" s="279"/>
      <c r="BA615" s="279"/>
      <c r="BB615" s="279"/>
      <c r="BC615" s="279"/>
    </row>
    <row r="616" spans="1:55" s="44" customFormat="1" ht="20.25" customHeight="1">
      <c r="A616" s="277"/>
      <c r="B616" s="711"/>
      <c r="C616" s="712" t="s">
        <v>758</v>
      </c>
      <c r="D616" s="712"/>
      <c r="E616" s="712"/>
      <c r="F616" s="712"/>
      <c r="G616" s="712"/>
      <c r="H616" s="712"/>
      <c r="I616" s="712"/>
      <c r="J616" s="712"/>
      <c r="K616" s="324">
        <v>1790</v>
      </c>
      <c r="L616" s="657"/>
      <c r="M616" s="657"/>
      <c r="N616" s="657"/>
      <c r="O616" s="657"/>
      <c r="P616" s="657"/>
      <c r="Q616" s="357" t="s">
        <v>26</v>
      </c>
      <c r="R616" s="279"/>
      <c r="S616" s="279"/>
      <c r="T616" s="279"/>
      <c r="U616" s="279"/>
      <c r="V616" s="279"/>
      <c r="W616" s="279"/>
      <c r="X616" s="279"/>
      <c r="Y616" s="279"/>
      <c r="Z616" s="279"/>
      <c r="AA616" s="279"/>
      <c r="AB616" s="279"/>
      <c r="AC616" s="279"/>
      <c r="AD616" s="279"/>
      <c r="AE616" s="279"/>
      <c r="AF616" s="279"/>
      <c r="AG616" s="279"/>
      <c r="AH616" s="279"/>
      <c r="AI616" s="279"/>
      <c r="AJ616" s="279"/>
      <c r="AK616" s="279"/>
      <c r="AL616" s="279"/>
      <c r="AM616" s="279"/>
      <c r="AN616" s="279"/>
      <c r="AO616" s="279"/>
      <c r="AP616" s="279"/>
      <c r="AQ616" s="279"/>
      <c r="AR616" s="279"/>
      <c r="AS616" s="279"/>
      <c r="AT616" s="279"/>
      <c r="AU616" s="279"/>
      <c r="AV616" s="279"/>
      <c r="AW616" s="279"/>
      <c r="AX616" s="279"/>
      <c r="AY616" s="279"/>
      <c r="AZ616" s="279"/>
      <c r="BA616" s="279"/>
      <c r="BB616" s="279"/>
      <c r="BC616" s="279"/>
    </row>
    <row r="617" spans="1:55" s="44" customFormat="1" ht="20.25" customHeight="1">
      <c r="A617" s="277"/>
      <c r="B617" s="711"/>
      <c r="C617" s="712" t="s">
        <v>759</v>
      </c>
      <c r="D617" s="712"/>
      <c r="E617" s="712"/>
      <c r="F617" s="712"/>
      <c r="G617" s="712"/>
      <c r="H617" s="712"/>
      <c r="I617" s="712"/>
      <c r="J617" s="712"/>
      <c r="K617" s="324">
        <v>1791</v>
      </c>
      <c r="L617" s="657"/>
      <c r="M617" s="657"/>
      <c r="N617" s="657"/>
      <c r="O617" s="657"/>
      <c r="P617" s="657"/>
      <c r="Q617" s="357" t="s">
        <v>26</v>
      </c>
      <c r="R617" s="279"/>
      <c r="S617" s="279"/>
      <c r="T617" s="279"/>
      <c r="U617" s="279"/>
      <c r="V617" s="279"/>
      <c r="W617" s="279"/>
      <c r="X617" s="279"/>
      <c r="Y617" s="279"/>
      <c r="Z617" s="279"/>
      <c r="AA617" s="279"/>
      <c r="AB617" s="279"/>
      <c r="AC617" s="279"/>
      <c r="AD617" s="279"/>
      <c r="AE617" s="279"/>
      <c r="AF617" s="279"/>
      <c r="AG617" s="279"/>
      <c r="AH617" s="279"/>
      <c r="AI617" s="279"/>
      <c r="AJ617" s="279"/>
      <c r="AK617" s="279"/>
      <c r="AL617" s="279"/>
      <c r="AM617" s="279"/>
      <c r="AN617" s="279"/>
      <c r="AO617" s="279"/>
      <c r="AP617" s="279"/>
      <c r="AQ617" s="279"/>
      <c r="AR617" s="279"/>
      <c r="AS617" s="279"/>
      <c r="AT617" s="279"/>
      <c r="AU617" s="279"/>
      <c r="AV617" s="279"/>
      <c r="AW617" s="279"/>
      <c r="AX617" s="279"/>
      <c r="AY617" s="279"/>
      <c r="AZ617" s="279"/>
      <c r="BA617" s="279"/>
      <c r="BB617" s="279"/>
      <c r="BC617" s="279"/>
    </row>
    <row r="618" spans="1:55" s="44" customFormat="1" ht="20.25" customHeight="1">
      <c r="A618" s="277"/>
      <c r="B618" s="711"/>
      <c r="C618" s="712" t="s">
        <v>760</v>
      </c>
      <c r="D618" s="712"/>
      <c r="E618" s="712"/>
      <c r="F618" s="712"/>
      <c r="G618" s="712"/>
      <c r="H618" s="712"/>
      <c r="I618" s="712"/>
      <c r="J618" s="712"/>
      <c r="K618" s="324">
        <v>1792</v>
      </c>
      <c r="L618" s="657"/>
      <c r="M618" s="657"/>
      <c r="N618" s="657"/>
      <c r="O618" s="657"/>
      <c r="P618" s="657"/>
      <c r="Q618" s="357" t="s">
        <v>26</v>
      </c>
      <c r="R618" s="279"/>
      <c r="S618" s="279"/>
      <c r="T618" s="279"/>
      <c r="U618" s="279"/>
      <c r="V618" s="279"/>
      <c r="W618" s="279"/>
      <c r="X618" s="279"/>
      <c r="Y618" s="279"/>
      <c r="Z618" s="279"/>
      <c r="AA618" s="279"/>
      <c r="AB618" s="279"/>
      <c r="AC618" s="279"/>
      <c r="AD618" s="279"/>
      <c r="AE618" s="279"/>
      <c r="AF618" s="279"/>
      <c r="AG618" s="279"/>
      <c r="AH618" s="279"/>
      <c r="AI618" s="279"/>
      <c r="AJ618" s="279"/>
      <c r="AK618" s="279"/>
      <c r="AL618" s="279"/>
      <c r="AM618" s="279"/>
      <c r="AN618" s="279"/>
      <c r="AO618" s="279"/>
      <c r="AP618" s="279"/>
      <c r="AQ618" s="279"/>
      <c r="AR618" s="279"/>
      <c r="AS618" s="279"/>
      <c r="AT618" s="279"/>
      <c r="AU618" s="279"/>
      <c r="AV618" s="279"/>
      <c r="AW618" s="279"/>
      <c r="AX618" s="279"/>
      <c r="AY618" s="279"/>
      <c r="AZ618" s="279"/>
      <c r="BA618" s="279"/>
      <c r="BB618" s="279"/>
      <c r="BC618" s="279"/>
    </row>
    <row r="619" spans="1:55" s="44" customFormat="1" ht="20.25" customHeight="1">
      <c r="A619" s="277"/>
      <c r="B619" s="711"/>
      <c r="C619" s="717" t="s">
        <v>761</v>
      </c>
      <c r="D619" s="717"/>
      <c r="E619" s="717"/>
      <c r="F619" s="717"/>
      <c r="G619" s="717"/>
      <c r="H619" s="717"/>
      <c r="I619" s="717"/>
      <c r="J619" s="717"/>
      <c r="K619" s="424">
        <v>1793</v>
      </c>
      <c r="L619" s="718"/>
      <c r="M619" s="718"/>
      <c r="N619" s="718"/>
      <c r="O619" s="718"/>
      <c r="P619" s="718"/>
      <c r="Q619" s="358" t="s">
        <v>27</v>
      </c>
      <c r="R619" s="279"/>
      <c r="S619" s="279"/>
      <c r="T619" s="279"/>
      <c r="U619" s="279"/>
      <c r="V619" s="279"/>
      <c r="W619" s="279"/>
      <c r="X619" s="279"/>
      <c r="Y619" s="279"/>
      <c r="Z619" s="279"/>
      <c r="AA619" s="279"/>
      <c r="AB619" s="279"/>
      <c r="AC619" s="279"/>
      <c r="AD619" s="279"/>
      <c r="AE619" s="279"/>
      <c r="AF619" s="279"/>
      <c r="AG619" s="279"/>
      <c r="AH619" s="279"/>
      <c r="AI619" s="279"/>
      <c r="AJ619" s="279"/>
      <c r="AK619" s="279"/>
      <c r="AL619" s="279"/>
      <c r="AM619" s="279"/>
      <c r="AN619" s="279"/>
      <c r="AO619" s="279"/>
      <c r="AP619" s="279"/>
      <c r="AQ619" s="279"/>
      <c r="AR619" s="279"/>
      <c r="AS619" s="279"/>
      <c r="AT619" s="279"/>
      <c r="AU619" s="279"/>
      <c r="AV619" s="279"/>
      <c r="AW619" s="279"/>
      <c r="AX619" s="279"/>
      <c r="AY619" s="279"/>
      <c r="AZ619" s="279"/>
      <c r="BA619" s="279"/>
      <c r="BB619" s="279"/>
      <c r="BC619" s="279"/>
    </row>
    <row r="620" spans="1:55" s="44" customFormat="1" ht="20.25" customHeight="1">
      <c r="A620" s="277"/>
      <c r="B620" s="711"/>
      <c r="C620" s="713" t="s">
        <v>762</v>
      </c>
      <c r="D620" s="714"/>
      <c r="E620" s="714"/>
      <c r="F620" s="714"/>
      <c r="G620" s="714"/>
      <c r="H620" s="714"/>
      <c r="I620" s="714"/>
      <c r="J620" s="714"/>
      <c r="K620" s="714"/>
      <c r="L620" s="714"/>
      <c r="M620" s="714"/>
      <c r="N620" s="714"/>
      <c r="O620" s="714"/>
      <c r="P620" s="715"/>
      <c r="Q620" s="347"/>
      <c r="R620" s="279"/>
      <c r="S620" s="279"/>
      <c r="T620" s="279"/>
      <c r="U620" s="279"/>
      <c r="V620" s="279"/>
      <c r="W620" s="279"/>
      <c r="X620" s="279"/>
      <c r="Y620" s="279"/>
      <c r="Z620" s="279"/>
      <c r="AA620" s="279"/>
      <c r="AB620" s="279"/>
      <c r="AC620" s="279"/>
      <c r="AD620" s="279"/>
      <c r="AE620" s="279"/>
      <c r="AF620" s="279"/>
      <c r="AG620" s="279"/>
      <c r="AH620" s="279"/>
      <c r="AI620" s="279"/>
      <c r="AJ620" s="279"/>
      <c r="AK620" s="279"/>
      <c r="AL620" s="279"/>
      <c r="AM620" s="279"/>
      <c r="AN620" s="279"/>
      <c r="AO620" s="279"/>
      <c r="AP620" s="279"/>
      <c r="AQ620" s="279"/>
      <c r="AR620" s="279"/>
      <c r="AS620" s="279"/>
      <c r="AT620" s="279"/>
      <c r="AU620" s="279"/>
      <c r="AV620" s="279"/>
      <c r="AW620" s="279"/>
      <c r="AX620" s="279"/>
      <c r="AY620" s="279"/>
      <c r="AZ620" s="279"/>
      <c r="BA620" s="279"/>
      <c r="BB620" s="279"/>
      <c r="BC620" s="279"/>
    </row>
    <row r="621" spans="1:55" s="44" customFormat="1" ht="20.25" customHeight="1">
      <c r="A621" s="277"/>
      <c r="B621" s="711"/>
      <c r="C621" s="712" t="s">
        <v>763</v>
      </c>
      <c r="D621" s="712"/>
      <c r="E621" s="712"/>
      <c r="F621" s="712"/>
      <c r="G621" s="712"/>
      <c r="H621" s="712"/>
      <c r="I621" s="712"/>
      <c r="J621" s="712"/>
      <c r="K621" s="324">
        <v>1794</v>
      </c>
      <c r="L621" s="657"/>
      <c r="M621" s="657"/>
      <c r="N621" s="657"/>
      <c r="O621" s="657"/>
      <c r="P621" s="657"/>
      <c r="Q621" s="359"/>
      <c r="R621" s="279"/>
      <c r="S621" s="279"/>
      <c r="T621" s="279"/>
      <c r="U621" s="279"/>
      <c r="V621" s="279"/>
      <c r="W621" s="279"/>
      <c r="X621" s="279"/>
      <c r="Y621" s="279"/>
      <c r="Z621" s="279"/>
      <c r="AA621" s="279"/>
      <c r="AB621" s="279"/>
      <c r="AC621" s="279"/>
      <c r="AD621" s="279"/>
      <c r="AE621" s="279"/>
      <c r="AF621" s="279"/>
      <c r="AG621" s="279"/>
      <c r="AH621" s="279"/>
      <c r="AI621" s="279"/>
      <c r="AJ621" s="279"/>
      <c r="AK621" s="279"/>
      <c r="AL621" s="279"/>
      <c r="AM621" s="279"/>
      <c r="AN621" s="279"/>
      <c r="AO621" s="279"/>
      <c r="AP621" s="279"/>
      <c r="AQ621" s="279"/>
      <c r="AR621" s="279"/>
      <c r="AS621" s="279"/>
      <c r="AT621" s="279"/>
      <c r="AU621" s="279"/>
      <c r="AV621" s="279"/>
      <c r="AW621" s="279"/>
      <c r="AX621" s="279"/>
      <c r="AY621" s="279"/>
      <c r="AZ621" s="279"/>
      <c r="BA621" s="279"/>
      <c r="BB621" s="279"/>
      <c r="BC621" s="279"/>
    </row>
    <row r="622" spans="1:55" s="44" customFormat="1" ht="20.25" customHeight="1">
      <c r="A622" s="277"/>
      <c r="B622" s="711"/>
      <c r="C622" s="712" t="s">
        <v>764</v>
      </c>
      <c r="D622" s="712"/>
      <c r="E622" s="712"/>
      <c r="F622" s="712"/>
      <c r="G622" s="712"/>
      <c r="H622" s="712"/>
      <c r="I622" s="712"/>
      <c r="J622" s="712"/>
      <c r="K622" s="324">
        <v>1795</v>
      </c>
      <c r="L622" s="657"/>
      <c r="M622" s="657"/>
      <c r="N622" s="657"/>
      <c r="O622" s="657"/>
      <c r="P622" s="657"/>
      <c r="Q622" s="359"/>
      <c r="R622" s="279"/>
      <c r="S622" s="279"/>
      <c r="T622" s="279"/>
      <c r="U622" s="279"/>
      <c r="V622" s="279"/>
      <c r="W622" s="279"/>
      <c r="X622" s="279"/>
      <c r="Y622" s="279"/>
      <c r="Z622" s="279"/>
      <c r="AA622" s="279"/>
      <c r="AB622" s="279"/>
      <c r="AC622" s="279"/>
      <c r="AD622" s="279"/>
      <c r="AE622" s="279"/>
      <c r="AF622" s="279"/>
      <c r="AG622" s="279"/>
      <c r="AH622" s="279"/>
      <c r="AI622" s="279"/>
      <c r="AJ622" s="279"/>
      <c r="AK622" s="279"/>
      <c r="AL622" s="279"/>
      <c r="AM622" s="279"/>
      <c r="AN622" s="279"/>
      <c r="AO622" s="279"/>
      <c r="AP622" s="279"/>
      <c r="AQ622" s="279"/>
      <c r="AR622" s="279"/>
      <c r="AS622" s="279"/>
      <c r="AT622" s="279"/>
      <c r="AU622" s="279"/>
      <c r="AV622" s="279"/>
      <c r="AW622" s="279"/>
      <c r="AX622" s="279"/>
      <c r="AY622" s="279"/>
      <c r="AZ622" s="279"/>
      <c r="BA622" s="279"/>
      <c r="BB622" s="279"/>
      <c r="BC622" s="279"/>
    </row>
    <row r="623" spans="1:55" s="44" customFormat="1" ht="20.25" customHeight="1">
      <c r="A623" s="277"/>
      <c r="B623" s="711"/>
      <c r="C623" s="713"/>
      <c r="D623" s="714"/>
      <c r="E623" s="714"/>
      <c r="F623" s="714"/>
      <c r="G623" s="714"/>
      <c r="H623" s="714"/>
      <c r="I623" s="714"/>
      <c r="J623" s="714"/>
      <c r="K623" s="714"/>
      <c r="L623" s="714"/>
      <c r="M623" s="714"/>
      <c r="N623" s="714"/>
      <c r="O623" s="714"/>
      <c r="P623" s="715"/>
      <c r="Q623" s="347"/>
      <c r="R623" s="279"/>
      <c r="S623" s="279"/>
      <c r="T623" s="279"/>
      <c r="U623" s="279"/>
      <c r="V623" s="279"/>
      <c r="W623" s="279"/>
      <c r="X623" s="279"/>
      <c r="Y623" s="279"/>
      <c r="Z623" s="279"/>
      <c r="AA623" s="279"/>
      <c r="AB623" s="279"/>
      <c r="AC623" s="279"/>
      <c r="AD623" s="279"/>
      <c r="AE623" s="279"/>
      <c r="AF623" s="279"/>
      <c r="AG623" s="279"/>
      <c r="AH623" s="279"/>
      <c r="AI623" s="279"/>
      <c r="AJ623" s="279"/>
      <c r="AK623" s="279"/>
      <c r="AL623" s="279"/>
      <c r="AM623" s="279"/>
      <c r="AN623" s="279"/>
      <c r="AO623" s="279"/>
      <c r="AP623" s="279"/>
      <c r="AQ623" s="279"/>
      <c r="AR623" s="279"/>
      <c r="AS623" s="279"/>
      <c r="AT623" s="279"/>
      <c r="AU623" s="279"/>
      <c r="AV623" s="279"/>
      <c r="AW623" s="279"/>
      <c r="AX623" s="279"/>
      <c r="AY623" s="279"/>
      <c r="AZ623" s="279"/>
      <c r="BA623" s="279"/>
      <c r="BB623" s="279"/>
      <c r="BC623" s="279"/>
    </row>
    <row r="624" spans="1:55" s="44" customFormat="1" ht="20.25" customHeight="1">
      <c r="A624" s="277"/>
      <c r="B624" s="711"/>
      <c r="C624" s="712" t="s">
        <v>765</v>
      </c>
      <c r="D624" s="712"/>
      <c r="E624" s="712"/>
      <c r="F624" s="712"/>
      <c r="G624" s="712"/>
      <c r="H624" s="712"/>
      <c r="I624" s="712"/>
      <c r="J624" s="712"/>
      <c r="K624" s="324">
        <v>1797</v>
      </c>
      <c r="L624" s="657"/>
      <c r="M624" s="657"/>
      <c r="N624" s="657"/>
      <c r="O624" s="657"/>
      <c r="P624" s="657"/>
      <c r="Q624" s="359"/>
      <c r="R624" s="279"/>
      <c r="S624" s="279"/>
      <c r="T624" s="279"/>
      <c r="U624" s="279"/>
      <c r="V624" s="279"/>
      <c r="W624" s="279"/>
      <c r="X624" s="279"/>
      <c r="Y624" s="279"/>
      <c r="Z624" s="279"/>
      <c r="AA624" s="279"/>
      <c r="AB624" s="279"/>
      <c r="AC624" s="279"/>
      <c r="AD624" s="279"/>
      <c r="AE624" s="279"/>
      <c r="AF624" s="279"/>
      <c r="AG624" s="279"/>
      <c r="AH624" s="279"/>
      <c r="AI624" s="279"/>
      <c r="AJ624" s="279"/>
      <c r="AK624" s="279"/>
      <c r="AL624" s="279"/>
      <c r="AM624" s="279"/>
      <c r="AN624" s="279"/>
      <c r="AO624" s="279"/>
      <c r="AP624" s="279"/>
      <c r="AQ624" s="279"/>
      <c r="AR624" s="279"/>
      <c r="AS624" s="279"/>
      <c r="AT624" s="279"/>
      <c r="AU624" s="279"/>
      <c r="AV624" s="279"/>
      <c r="AW624" s="279"/>
      <c r="AX624" s="279"/>
      <c r="AY624" s="279"/>
      <c r="AZ624" s="279"/>
      <c r="BA624" s="279"/>
      <c r="BB624" s="279"/>
      <c r="BC624" s="279"/>
    </row>
    <row r="625" spans="1:55" s="44" customFormat="1">
      <c r="A625" s="277"/>
      <c r="B625" s="279"/>
      <c r="C625" s="279"/>
      <c r="D625" s="279"/>
      <c r="E625" s="279"/>
      <c r="F625" s="279"/>
      <c r="G625" s="279"/>
      <c r="H625" s="279"/>
      <c r="I625" s="279"/>
      <c r="J625" s="279"/>
      <c r="K625" s="279"/>
      <c r="L625" s="279"/>
      <c r="M625" s="279"/>
      <c r="N625" s="279"/>
      <c r="O625" s="279"/>
      <c r="P625" s="279"/>
      <c r="Q625" s="279"/>
      <c r="R625" s="279"/>
      <c r="S625" s="279"/>
      <c r="T625" s="279"/>
      <c r="U625" s="279"/>
      <c r="V625" s="279"/>
      <c r="W625" s="279"/>
      <c r="X625" s="279"/>
      <c r="Y625" s="279"/>
      <c r="Z625" s="279"/>
      <c r="AA625" s="279"/>
      <c r="AB625" s="279"/>
      <c r="AC625" s="279"/>
      <c r="AD625" s="279"/>
      <c r="AE625" s="279"/>
      <c r="AF625" s="279"/>
      <c r="AG625" s="279"/>
      <c r="AH625" s="279"/>
      <c r="AI625" s="279"/>
      <c r="AJ625" s="279"/>
      <c r="AK625" s="279"/>
      <c r="AL625" s="279"/>
      <c r="AM625" s="279"/>
      <c r="AN625" s="279"/>
      <c r="AO625" s="279"/>
      <c r="AP625" s="279"/>
      <c r="AQ625" s="279"/>
      <c r="AR625" s="279"/>
      <c r="AS625" s="279"/>
      <c r="AT625" s="279"/>
      <c r="AU625" s="279"/>
      <c r="AV625" s="279"/>
      <c r="AW625" s="279"/>
      <c r="AX625" s="279"/>
      <c r="AY625" s="279"/>
      <c r="AZ625" s="279"/>
      <c r="BA625" s="279"/>
      <c r="BB625" s="279"/>
      <c r="BC625" s="279"/>
    </row>
    <row r="626" spans="1:55" s="44" customFormat="1">
      <c r="A626" s="277"/>
      <c r="B626" s="279"/>
      <c r="C626" s="279"/>
      <c r="D626" s="279"/>
      <c r="E626" s="279"/>
      <c r="F626" s="279"/>
      <c r="G626" s="279"/>
      <c r="H626" s="279"/>
      <c r="I626" s="279"/>
      <c r="J626" s="279"/>
      <c r="K626" s="279"/>
      <c r="L626" s="279"/>
      <c r="M626" s="279"/>
      <c r="N626" s="279"/>
      <c r="O626" s="279"/>
      <c r="P626" s="279"/>
      <c r="Q626" s="279"/>
      <c r="R626" s="279"/>
      <c r="S626" s="279"/>
      <c r="T626" s="279"/>
      <c r="U626" s="279"/>
      <c r="V626" s="279"/>
      <c r="W626" s="279"/>
      <c r="X626" s="279"/>
      <c r="Y626" s="279"/>
      <c r="Z626" s="279"/>
      <c r="AA626" s="279"/>
      <c r="AB626" s="279"/>
      <c r="AC626" s="279"/>
      <c r="AD626" s="279"/>
      <c r="AE626" s="279"/>
      <c r="AF626" s="279"/>
      <c r="AG626" s="279"/>
      <c r="AH626" s="279"/>
      <c r="AI626" s="279"/>
      <c r="AJ626" s="279"/>
      <c r="AK626" s="279"/>
      <c r="AL626" s="279"/>
      <c r="AM626" s="279"/>
      <c r="AN626" s="279"/>
      <c r="AO626" s="279"/>
      <c r="AP626" s="279"/>
      <c r="AQ626" s="279"/>
      <c r="AR626" s="279"/>
      <c r="AS626" s="279"/>
      <c r="AT626" s="279"/>
      <c r="AU626" s="279"/>
      <c r="AV626" s="279"/>
      <c r="AW626" s="279"/>
      <c r="AX626" s="279"/>
      <c r="AY626" s="279"/>
      <c r="AZ626" s="279"/>
      <c r="BA626" s="279"/>
      <c r="BB626" s="279"/>
      <c r="BC626" s="279"/>
    </row>
    <row r="627" spans="1:55" s="44" customFormat="1">
      <c r="A627" s="277"/>
      <c r="B627" s="279"/>
      <c r="C627" s="279"/>
      <c r="D627" s="279"/>
      <c r="E627" s="279"/>
      <c r="F627" s="279"/>
      <c r="G627" s="279"/>
      <c r="H627" s="279"/>
      <c r="I627" s="279"/>
      <c r="J627" s="279"/>
      <c r="K627" s="279"/>
      <c r="L627" s="279"/>
      <c r="M627" s="279"/>
      <c r="N627" s="279"/>
      <c r="O627" s="279"/>
      <c r="P627" s="279"/>
      <c r="Q627" s="279"/>
      <c r="R627" s="279"/>
      <c r="S627" s="279"/>
      <c r="T627" s="279"/>
      <c r="U627" s="279"/>
      <c r="V627" s="279"/>
      <c r="W627" s="279"/>
      <c r="X627" s="279"/>
      <c r="Y627" s="279"/>
      <c r="Z627" s="279"/>
      <c r="AA627" s="279"/>
      <c r="AB627" s="279"/>
      <c r="AC627" s="279"/>
      <c r="AD627" s="279"/>
      <c r="AE627" s="279"/>
      <c r="AF627" s="279"/>
      <c r="AG627" s="279"/>
      <c r="AH627" s="279"/>
      <c r="AI627" s="279"/>
      <c r="AJ627" s="279"/>
      <c r="AK627" s="279"/>
      <c r="AL627" s="279"/>
      <c r="AM627" s="279"/>
      <c r="AN627" s="279"/>
      <c r="AO627" s="279"/>
      <c r="AP627" s="279"/>
      <c r="AQ627" s="279"/>
      <c r="AR627" s="279"/>
      <c r="AS627" s="279"/>
      <c r="AT627" s="279"/>
      <c r="AU627" s="279"/>
      <c r="AV627" s="279"/>
      <c r="AW627" s="279"/>
      <c r="AX627" s="279"/>
      <c r="AY627" s="279"/>
      <c r="AZ627" s="279"/>
      <c r="BA627" s="279"/>
      <c r="BB627" s="279"/>
      <c r="BC627" s="279"/>
    </row>
    <row r="628" spans="1:55" s="44" customFormat="1">
      <c r="A628" s="277"/>
      <c r="B628" s="279"/>
      <c r="C628" s="279"/>
      <c r="D628" s="279"/>
      <c r="E628" s="279"/>
      <c r="F628" s="279"/>
      <c r="G628" s="279"/>
      <c r="H628" s="279"/>
      <c r="I628" s="279"/>
      <c r="J628" s="279"/>
      <c r="K628" s="279"/>
      <c r="L628" s="279"/>
      <c r="M628" s="279"/>
      <c r="N628" s="279"/>
      <c r="O628" s="279"/>
      <c r="P628" s="279"/>
      <c r="Q628" s="279"/>
      <c r="R628" s="279"/>
      <c r="S628" s="279"/>
      <c r="T628" s="279"/>
      <c r="U628" s="279"/>
      <c r="V628" s="279"/>
      <c r="W628" s="279"/>
      <c r="X628" s="279"/>
      <c r="Y628" s="279"/>
      <c r="Z628" s="279"/>
      <c r="AA628" s="279"/>
      <c r="AB628" s="279"/>
      <c r="AC628" s="279"/>
      <c r="AD628" s="279"/>
      <c r="AE628" s="279"/>
      <c r="AF628" s="279"/>
      <c r="AG628" s="279"/>
      <c r="AH628" s="279"/>
      <c r="AI628" s="279"/>
      <c r="AJ628" s="279"/>
      <c r="AK628" s="279"/>
      <c r="AL628" s="279"/>
      <c r="AM628" s="279"/>
      <c r="AN628" s="279"/>
      <c r="AO628" s="279"/>
      <c r="AP628" s="279"/>
      <c r="AQ628" s="279"/>
      <c r="AR628" s="279"/>
      <c r="AS628" s="279"/>
      <c r="AT628" s="279"/>
      <c r="AU628" s="279"/>
      <c r="AV628" s="279"/>
      <c r="AW628" s="279"/>
      <c r="AX628" s="279"/>
      <c r="AY628" s="279"/>
      <c r="AZ628" s="279"/>
      <c r="BA628" s="279"/>
      <c r="BB628" s="279"/>
      <c r="BC628" s="279"/>
    </row>
    <row r="629" spans="1:55" s="44" customFormat="1">
      <c r="A629" s="277"/>
      <c r="B629" s="279"/>
      <c r="C629" s="279"/>
      <c r="D629" s="279"/>
      <c r="E629" s="279"/>
      <c r="F629" s="279"/>
      <c r="G629" s="279"/>
      <c r="H629" s="279"/>
      <c r="I629" s="279"/>
      <c r="J629" s="279"/>
      <c r="K629" s="279"/>
      <c r="L629" s="279"/>
      <c r="M629" s="279"/>
      <c r="N629" s="279"/>
      <c r="O629" s="279"/>
      <c r="P629" s="279"/>
      <c r="Q629" s="279"/>
      <c r="R629" s="279"/>
      <c r="S629" s="279"/>
      <c r="T629" s="279"/>
      <c r="U629" s="279"/>
      <c r="V629" s="279"/>
      <c r="W629" s="279"/>
      <c r="X629" s="279"/>
      <c r="Y629" s="279"/>
      <c r="Z629" s="279"/>
      <c r="AA629" s="279"/>
      <c r="AB629" s="279"/>
      <c r="AC629" s="279"/>
      <c r="AD629" s="279"/>
      <c r="AE629" s="279"/>
      <c r="AF629" s="279"/>
      <c r="AG629" s="279"/>
      <c r="AH629" s="279"/>
      <c r="AI629" s="279"/>
      <c r="AJ629" s="279"/>
      <c r="AK629" s="279"/>
      <c r="AL629" s="279"/>
      <c r="AM629" s="279"/>
      <c r="AN629" s="279"/>
      <c r="AO629" s="279"/>
      <c r="AP629" s="279"/>
      <c r="AQ629" s="279"/>
      <c r="AR629" s="279"/>
      <c r="AS629" s="279"/>
      <c r="AT629" s="279"/>
      <c r="AU629" s="279"/>
      <c r="AV629" s="279"/>
      <c r="AW629" s="279"/>
      <c r="AX629" s="279"/>
      <c r="AY629" s="279"/>
      <c r="AZ629" s="279"/>
      <c r="BA629" s="279"/>
      <c r="BB629" s="279"/>
      <c r="BC629" s="279"/>
    </row>
    <row r="630" spans="1:55" s="44" customFormat="1">
      <c r="A630" s="277"/>
      <c r="B630" s="721" t="s">
        <v>322</v>
      </c>
      <c r="C630" s="721"/>
      <c r="D630" s="721"/>
      <c r="E630" s="721"/>
      <c r="F630" s="721"/>
      <c r="G630" s="721"/>
      <c r="H630" s="721"/>
      <c r="I630" s="721"/>
      <c r="J630" s="721"/>
      <c r="K630" s="721"/>
      <c r="L630" s="721"/>
      <c r="M630" s="721"/>
      <c r="N630" s="721"/>
      <c r="O630" s="721"/>
      <c r="P630" s="721"/>
      <c r="Q630" s="721"/>
      <c r="R630" s="721"/>
      <c r="S630" s="721"/>
      <c r="T630" s="721"/>
      <c r="U630" s="721"/>
      <c r="V630" s="721"/>
      <c r="W630" s="721"/>
      <c r="X630" s="721"/>
      <c r="Y630" s="721"/>
      <c r="Z630" s="721"/>
      <c r="AA630" s="721"/>
      <c r="AB630" s="721"/>
      <c r="AC630" s="721"/>
      <c r="AD630" s="721"/>
      <c r="AE630" s="721"/>
      <c r="AF630" s="721"/>
      <c r="AG630" s="721"/>
      <c r="AH630" s="721"/>
      <c r="AI630" s="721"/>
      <c r="AJ630" s="721"/>
      <c r="AK630" s="721"/>
      <c r="AL630" s="721"/>
      <c r="AM630" s="721"/>
      <c r="AN630" s="721"/>
      <c r="AO630" s="721"/>
      <c r="AP630" s="721"/>
      <c r="AQ630" s="721"/>
      <c r="AR630" s="721"/>
      <c r="AS630" s="721"/>
      <c r="AT630" s="721"/>
      <c r="AU630" s="721"/>
      <c r="AV630" s="279"/>
      <c r="AW630" s="279"/>
      <c r="AX630" s="279"/>
      <c r="AY630" s="279"/>
      <c r="AZ630" s="279"/>
      <c r="BA630" s="279"/>
      <c r="BB630" s="279"/>
      <c r="BC630" s="279"/>
    </row>
    <row r="631" spans="1:55" s="44" customFormat="1">
      <c r="A631" s="277"/>
      <c r="B631" s="720" t="s">
        <v>323</v>
      </c>
      <c r="C631" s="720"/>
      <c r="D631" s="720"/>
      <c r="E631" s="720"/>
      <c r="F631" s="720"/>
      <c r="G631" s="720"/>
      <c r="H631" s="720"/>
      <c r="I631" s="720"/>
      <c r="J631" s="720"/>
      <c r="K631" s="720"/>
      <c r="L631" s="720"/>
      <c r="M631" s="720"/>
      <c r="N631" s="720"/>
      <c r="O631" s="720"/>
      <c r="P631" s="720"/>
      <c r="Q631" s="720"/>
      <c r="R631" s="720"/>
      <c r="S631" s="720"/>
      <c r="T631" s="722"/>
      <c r="U631" s="722"/>
      <c r="V631" s="722"/>
      <c r="W631" s="722"/>
      <c r="X631" s="722"/>
      <c r="Y631" s="722"/>
      <c r="Z631" s="722"/>
      <c r="AA631" s="722"/>
      <c r="AB631" s="722"/>
      <c r="AC631" s="721" t="s">
        <v>324</v>
      </c>
      <c r="AD631" s="721"/>
      <c r="AE631" s="721"/>
      <c r="AF631" s="721"/>
      <c r="AG631" s="721"/>
      <c r="AH631" s="721"/>
      <c r="AI631" s="721"/>
      <c r="AJ631" s="721"/>
      <c r="AK631" s="721"/>
      <c r="AL631" s="721"/>
      <c r="AM631" s="721"/>
      <c r="AN631" s="721"/>
      <c r="AO631" s="721"/>
      <c r="AP631" s="721" t="s">
        <v>325</v>
      </c>
      <c r="AQ631" s="721"/>
      <c r="AR631" s="721"/>
      <c r="AS631" s="720"/>
      <c r="AT631" s="720"/>
      <c r="AU631" s="720"/>
      <c r="AV631" s="279"/>
      <c r="AW631" s="279"/>
      <c r="AX631" s="279"/>
      <c r="AY631" s="279"/>
      <c r="AZ631" s="279"/>
      <c r="BA631" s="279"/>
      <c r="BB631" s="279"/>
      <c r="BC631" s="279"/>
    </row>
    <row r="632" spans="1:55" s="44" customFormat="1">
      <c r="A632" s="277"/>
      <c r="B632" s="360">
        <v>6</v>
      </c>
      <c r="C632" s="720" t="s">
        <v>326</v>
      </c>
      <c r="D632" s="720"/>
      <c r="E632" s="720"/>
      <c r="F632" s="720"/>
      <c r="G632" s="720"/>
      <c r="H632" s="720"/>
      <c r="I632" s="720"/>
      <c r="J632" s="720"/>
      <c r="K632" s="720"/>
      <c r="L632" s="720"/>
      <c r="M632" s="720"/>
      <c r="N632" s="720"/>
      <c r="O632" s="720"/>
      <c r="P632" s="720"/>
      <c r="Q632" s="720"/>
      <c r="R632" s="720"/>
      <c r="S632" s="720"/>
      <c r="T632" s="720"/>
      <c r="U632" s="720"/>
      <c r="V632" s="720"/>
      <c r="W632" s="720"/>
      <c r="X632" s="720"/>
      <c r="Y632" s="720"/>
      <c r="Z632" s="720" t="s">
        <v>327</v>
      </c>
      <c r="AA632" s="720"/>
      <c r="AB632" s="720"/>
      <c r="AC632" s="720"/>
      <c r="AD632" s="720"/>
      <c r="AE632" s="720" t="s">
        <v>328</v>
      </c>
      <c r="AF632" s="720"/>
      <c r="AG632" s="720"/>
      <c r="AH632" s="720"/>
      <c r="AI632" s="720"/>
      <c r="AJ632" s="720"/>
      <c r="AK632" s="720" t="s">
        <v>329</v>
      </c>
      <c r="AL632" s="720"/>
      <c r="AM632" s="720"/>
      <c r="AN632" s="720"/>
      <c r="AO632" s="720"/>
      <c r="AP632" s="720"/>
      <c r="AQ632" s="720"/>
      <c r="AR632" s="720"/>
      <c r="AS632" s="720"/>
      <c r="AT632" s="720"/>
      <c r="AU632" s="720"/>
      <c r="AV632" s="279"/>
      <c r="AW632" s="279"/>
      <c r="AX632" s="279"/>
      <c r="AY632" s="279"/>
      <c r="AZ632" s="279"/>
      <c r="BA632" s="279"/>
      <c r="BB632" s="279"/>
      <c r="BC632" s="279"/>
    </row>
    <row r="633" spans="1:55" s="44" customFormat="1">
      <c r="A633" s="277"/>
      <c r="B633" s="720" t="s">
        <v>141</v>
      </c>
      <c r="C633" s="720"/>
      <c r="D633" s="720"/>
      <c r="E633" s="720"/>
      <c r="F633" s="720"/>
      <c r="G633" s="720"/>
      <c r="H633" s="720"/>
      <c r="I633" s="720"/>
      <c r="J633" s="720"/>
      <c r="K633" s="720"/>
      <c r="L633" s="720"/>
      <c r="M633" s="720"/>
      <c r="N633" s="720"/>
      <c r="O633" s="720"/>
      <c r="P633" s="720"/>
      <c r="Q633" s="720"/>
      <c r="R633" s="720"/>
      <c r="S633" s="720"/>
      <c r="T633" s="720"/>
      <c r="U633" s="720"/>
      <c r="V633" s="720"/>
      <c r="W633" s="720"/>
      <c r="X633" s="720"/>
      <c r="Y633" s="720"/>
      <c r="Z633" s="720"/>
      <c r="AA633" s="720"/>
      <c r="AB633" s="720"/>
      <c r="AC633" s="720"/>
      <c r="AD633" s="720"/>
      <c r="AE633" s="720"/>
      <c r="AF633" s="720"/>
      <c r="AG633" s="720"/>
      <c r="AH633" s="720"/>
      <c r="AI633" s="720"/>
      <c r="AJ633" s="720"/>
      <c r="AK633" s="720"/>
      <c r="AL633" s="720"/>
      <c r="AM633" s="720"/>
      <c r="AN633" s="720"/>
      <c r="AO633" s="720"/>
      <c r="AP633" s="720"/>
      <c r="AQ633" s="720"/>
      <c r="AR633" s="720"/>
      <c r="AS633" s="720"/>
      <c r="AT633" s="720"/>
      <c r="AU633" s="720"/>
      <c r="AV633" s="279"/>
      <c r="AW633" s="279"/>
      <c r="AX633" s="279"/>
      <c r="AY633" s="279"/>
      <c r="AZ633" s="279"/>
      <c r="BA633" s="279"/>
      <c r="BB633" s="279"/>
      <c r="BC633" s="279"/>
    </row>
    <row r="634" spans="1:55" s="44" customFormat="1">
      <c r="A634" s="277"/>
      <c r="B634" s="360">
        <v>8</v>
      </c>
      <c r="C634" s="720" t="s">
        <v>330</v>
      </c>
      <c r="D634" s="720"/>
      <c r="E634" s="720"/>
      <c r="F634" s="720"/>
      <c r="G634" s="720"/>
      <c r="H634" s="720"/>
      <c r="I634" s="720"/>
      <c r="J634" s="720"/>
      <c r="K634" s="720"/>
      <c r="L634" s="720"/>
      <c r="M634" s="720"/>
      <c r="N634" s="720"/>
      <c r="O634" s="733">
        <v>53</v>
      </c>
      <c r="P634" s="733"/>
      <c r="Q634" s="720" t="s">
        <v>331</v>
      </c>
      <c r="R634" s="720"/>
      <c r="S634" s="720"/>
      <c r="T634" s="720"/>
      <c r="U634" s="720"/>
      <c r="V634" s="720"/>
      <c r="W634" s="720"/>
      <c r="X634" s="728">
        <v>13</v>
      </c>
      <c r="Y634" s="728"/>
      <c r="Z634" s="720" t="s">
        <v>332</v>
      </c>
      <c r="AA634" s="720"/>
      <c r="AB634" s="720"/>
      <c r="AC634" s="720"/>
      <c r="AD634" s="720"/>
      <c r="AE634" s="720"/>
      <c r="AF634" s="720"/>
      <c r="AG634" s="720"/>
      <c r="AH634" s="720"/>
      <c r="AI634" s="720"/>
      <c r="AJ634" s="728">
        <v>14</v>
      </c>
      <c r="AK634" s="728"/>
      <c r="AL634" s="720" t="s">
        <v>333</v>
      </c>
      <c r="AM634" s="720"/>
      <c r="AN634" s="720"/>
      <c r="AO634" s="720"/>
      <c r="AP634" s="720"/>
      <c r="AQ634" s="720"/>
      <c r="AR634" s="720"/>
      <c r="AS634" s="720"/>
      <c r="AT634" s="720"/>
      <c r="AU634" s="720"/>
      <c r="AV634" s="279"/>
      <c r="AW634" s="279"/>
      <c r="AX634" s="279"/>
      <c r="AY634" s="279"/>
      <c r="AZ634" s="279"/>
      <c r="BA634" s="279"/>
      <c r="BB634" s="279"/>
      <c r="BC634" s="279"/>
    </row>
    <row r="635" spans="1:55" s="44" customFormat="1">
      <c r="A635" s="277"/>
      <c r="B635" s="720"/>
      <c r="C635" s="720"/>
      <c r="D635" s="720"/>
      <c r="E635" s="720"/>
      <c r="F635" s="720"/>
      <c r="G635" s="720"/>
      <c r="H635" s="720"/>
      <c r="I635" s="720"/>
      <c r="J635" s="720"/>
      <c r="K635" s="720"/>
      <c r="L635" s="720"/>
      <c r="M635" s="720"/>
      <c r="N635" s="720"/>
      <c r="O635" s="720"/>
      <c r="P635" s="720"/>
      <c r="Q635" s="720"/>
      <c r="R635" s="720"/>
      <c r="S635" s="720"/>
      <c r="T635" s="720"/>
      <c r="U635" s="720"/>
      <c r="V635" s="720"/>
      <c r="W635" s="720"/>
      <c r="X635" s="720"/>
      <c r="Y635" s="720"/>
      <c r="Z635" s="720"/>
      <c r="AA635" s="720"/>
      <c r="AB635" s="720"/>
      <c r="AC635" s="720"/>
      <c r="AD635" s="720"/>
      <c r="AE635" s="720"/>
      <c r="AF635" s="720"/>
      <c r="AG635" s="720"/>
      <c r="AH635" s="720"/>
      <c r="AI635" s="720"/>
      <c r="AJ635" s="720"/>
      <c r="AK635" s="720"/>
      <c r="AL635" s="720"/>
      <c r="AM635" s="720"/>
      <c r="AN635" s="720"/>
      <c r="AO635" s="720"/>
      <c r="AP635" s="720"/>
      <c r="AQ635" s="720"/>
      <c r="AR635" s="720"/>
      <c r="AS635" s="720"/>
      <c r="AT635" s="720"/>
      <c r="AU635" s="720"/>
      <c r="AV635" s="279"/>
      <c r="AW635" s="279"/>
      <c r="AX635" s="279"/>
      <c r="AY635" s="279"/>
      <c r="AZ635" s="279"/>
      <c r="BA635" s="279"/>
      <c r="BB635" s="279"/>
      <c r="BC635" s="279"/>
    </row>
    <row r="636" spans="1:55" s="44" customFormat="1">
      <c r="A636" s="277"/>
      <c r="B636" s="720" t="s">
        <v>334</v>
      </c>
      <c r="C636" s="720"/>
      <c r="D636" s="720"/>
      <c r="E636" s="728">
        <v>9</v>
      </c>
      <c r="F636" s="728"/>
      <c r="G636" s="729" t="s">
        <v>141</v>
      </c>
      <c r="H636" s="729"/>
      <c r="I636" s="729"/>
      <c r="J636" s="729"/>
      <c r="K636" s="729"/>
      <c r="L636" s="730"/>
      <c r="M636" s="729" t="s">
        <v>335</v>
      </c>
      <c r="N636" s="729"/>
      <c r="O636" s="421">
        <v>48</v>
      </c>
      <c r="P636" s="745" t="s">
        <v>141</v>
      </c>
      <c r="Q636" s="745"/>
      <c r="R636" s="745"/>
      <c r="S636" s="745"/>
      <c r="T636" s="745"/>
      <c r="U636" s="745"/>
      <c r="V636" s="745"/>
      <c r="W636" s="745"/>
      <c r="X636" s="720" t="s">
        <v>336</v>
      </c>
      <c r="Y636" s="720"/>
      <c r="Z636" s="720"/>
      <c r="AA636" s="720"/>
      <c r="AB636" s="728">
        <v>55</v>
      </c>
      <c r="AC636" s="728"/>
      <c r="AD636" s="728"/>
      <c r="AE636" s="728"/>
      <c r="AF636" s="728"/>
      <c r="AG636" s="721"/>
      <c r="AH636" s="721"/>
      <c r="AI636" s="721"/>
      <c r="AJ636" s="721"/>
      <c r="AK636" s="721"/>
      <c r="AL636" s="721"/>
      <c r="AM636" s="721"/>
      <c r="AN636" s="721"/>
      <c r="AO636" s="721"/>
      <c r="AP636" s="721"/>
      <c r="AQ636" s="721"/>
      <c r="AR636" s="721"/>
      <c r="AS636" s="721"/>
      <c r="AT636" s="721"/>
      <c r="AU636" s="721"/>
      <c r="AV636" s="279"/>
      <c r="AW636" s="279"/>
      <c r="AX636" s="279"/>
      <c r="AY636" s="279"/>
      <c r="AZ636" s="279"/>
      <c r="BA636" s="279"/>
      <c r="BB636" s="279"/>
      <c r="BC636" s="279"/>
    </row>
    <row r="637" spans="1:55" s="44" customFormat="1" ht="21.6" customHeight="1">
      <c r="A637" s="277"/>
      <c r="B637" s="723" t="s">
        <v>337</v>
      </c>
      <c r="C637" s="723" t="s">
        <v>338</v>
      </c>
      <c r="D637" s="723"/>
      <c r="E637" s="724" t="s">
        <v>339</v>
      </c>
      <c r="F637" s="725"/>
      <c r="G637" s="725"/>
      <c r="H637" s="725"/>
      <c r="I637" s="725"/>
      <c r="J637" s="726">
        <v>95</v>
      </c>
      <c r="K637" s="720"/>
      <c r="L637" s="731"/>
      <c r="M637" s="727"/>
      <c r="N637" s="727"/>
      <c r="O637" s="727"/>
      <c r="P637" s="361"/>
      <c r="Q637" s="737"/>
      <c r="R637" s="737"/>
      <c r="S637" s="737"/>
      <c r="T637" s="737"/>
      <c r="U637" s="736" t="s">
        <v>766</v>
      </c>
      <c r="V637" s="736"/>
      <c r="W637" s="736"/>
      <c r="X637" s="743">
        <v>73</v>
      </c>
      <c r="Y637" s="742"/>
      <c r="Z637" s="744" t="s">
        <v>369</v>
      </c>
      <c r="AA637" s="744"/>
      <c r="AB637" s="728">
        <v>72</v>
      </c>
      <c r="AC637" s="728"/>
      <c r="AD637" s="742"/>
      <c r="AE637" s="734" t="s">
        <v>340</v>
      </c>
      <c r="AF637" s="734"/>
      <c r="AG637" s="735" t="s">
        <v>767</v>
      </c>
      <c r="AH637" s="736" t="s">
        <v>341</v>
      </c>
      <c r="AI637" s="736"/>
      <c r="AJ637" s="736"/>
      <c r="AK637" s="736"/>
      <c r="AL637" s="736"/>
      <c r="AM637" s="736"/>
      <c r="AN637" s="736"/>
      <c r="AO637" s="728">
        <v>805</v>
      </c>
      <c r="AP637" s="728"/>
      <c r="AQ637" s="728"/>
      <c r="AR637" s="728"/>
      <c r="AS637" s="723"/>
      <c r="AT637" s="723"/>
      <c r="AU637" s="723"/>
      <c r="AV637" s="279"/>
      <c r="AW637" s="279"/>
      <c r="AX637" s="279"/>
      <c r="AY637" s="279"/>
      <c r="AZ637" s="279"/>
      <c r="BA637" s="279"/>
      <c r="BB637" s="279"/>
      <c r="BC637" s="279"/>
    </row>
    <row r="638" spans="1:55" s="44" customFormat="1">
      <c r="A638" s="277"/>
      <c r="B638" s="723"/>
      <c r="C638" s="723"/>
      <c r="D638" s="723"/>
      <c r="E638" s="725"/>
      <c r="F638" s="725"/>
      <c r="G638" s="725"/>
      <c r="H638" s="725"/>
      <c r="I638" s="725"/>
      <c r="J638" s="726"/>
      <c r="K638" s="720"/>
      <c r="L638" s="732"/>
      <c r="M638" s="737"/>
      <c r="N638" s="737"/>
      <c r="O638" s="737"/>
      <c r="P638" s="747"/>
      <c r="Q638" s="737"/>
      <c r="R638" s="737"/>
      <c r="S638" s="737"/>
      <c r="T638" s="737"/>
      <c r="U638" s="736"/>
      <c r="V638" s="736"/>
      <c r="W638" s="736"/>
      <c r="X638" s="743"/>
      <c r="Y638" s="742"/>
      <c r="Z638" s="744"/>
      <c r="AA638" s="744"/>
      <c r="AB638" s="728"/>
      <c r="AC638" s="728"/>
      <c r="AD638" s="742"/>
      <c r="AE638" s="734"/>
      <c r="AF638" s="734"/>
      <c r="AG638" s="735"/>
      <c r="AH638" s="736"/>
      <c r="AI638" s="736"/>
      <c r="AJ638" s="736"/>
      <c r="AK638" s="736"/>
      <c r="AL638" s="736"/>
      <c r="AM638" s="736"/>
      <c r="AN638" s="736"/>
      <c r="AO638" s="728"/>
      <c r="AP638" s="728"/>
      <c r="AQ638" s="728"/>
      <c r="AR638" s="728"/>
      <c r="AS638" s="723"/>
      <c r="AT638" s="723"/>
      <c r="AU638" s="723"/>
      <c r="AV638" s="279"/>
      <c r="AW638" s="279"/>
      <c r="AX638" s="279"/>
      <c r="AY638" s="279"/>
      <c r="AZ638" s="279"/>
      <c r="BA638" s="279"/>
      <c r="BB638" s="279"/>
      <c r="BC638" s="279"/>
    </row>
    <row r="639" spans="1:55" s="44" customFormat="1" ht="15.6" customHeight="1">
      <c r="A639" s="277"/>
      <c r="B639" s="723"/>
      <c r="C639" s="723"/>
      <c r="D639" s="723"/>
      <c r="E639" s="738" t="s">
        <v>342</v>
      </c>
      <c r="F639" s="738"/>
      <c r="G639" s="738"/>
      <c r="H639" s="738"/>
      <c r="I639" s="738"/>
      <c r="J639" s="726">
        <v>786</v>
      </c>
      <c r="K639" s="726"/>
      <c r="L639" s="739"/>
      <c r="M639" s="737"/>
      <c r="N639" s="737"/>
      <c r="O639" s="737"/>
      <c r="P639" s="747"/>
      <c r="Q639" s="737"/>
      <c r="R639" s="737"/>
      <c r="S639" s="737"/>
      <c r="T639" s="737"/>
      <c r="U639" s="736" t="s">
        <v>343</v>
      </c>
      <c r="V639" s="736"/>
      <c r="W639" s="736"/>
      <c r="X639" s="743">
        <v>69</v>
      </c>
      <c r="Y639" s="746"/>
      <c r="Z639" s="736" t="s">
        <v>370</v>
      </c>
      <c r="AA639" s="736"/>
      <c r="AB639" s="728">
        <v>68</v>
      </c>
      <c r="AC639" s="728"/>
      <c r="AD639" s="745"/>
      <c r="AE639" s="734"/>
      <c r="AF639" s="734"/>
      <c r="AG639" s="735"/>
      <c r="AH639" s="736"/>
      <c r="AI639" s="736"/>
      <c r="AJ639" s="736"/>
      <c r="AK639" s="736"/>
      <c r="AL639" s="736"/>
      <c r="AM639" s="736"/>
      <c r="AN639" s="736"/>
      <c r="AO639" s="728"/>
      <c r="AP639" s="728"/>
      <c r="AQ639" s="728"/>
      <c r="AR639" s="728"/>
      <c r="AS639" s="723"/>
      <c r="AT639" s="723"/>
      <c r="AU639" s="723"/>
      <c r="AV639" s="279"/>
      <c r="AW639" s="279"/>
      <c r="AX639" s="279"/>
      <c r="AY639" s="279"/>
      <c r="AZ639" s="279"/>
      <c r="BA639" s="279"/>
      <c r="BB639" s="279"/>
      <c r="BC639" s="279"/>
    </row>
    <row r="640" spans="1:55" s="44" customFormat="1" ht="15" customHeight="1">
      <c r="A640" s="277"/>
      <c r="B640" s="723"/>
      <c r="C640" s="723"/>
      <c r="D640" s="723"/>
      <c r="E640" s="738"/>
      <c r="F640" s="738"/>
      <c r="G640" s="738"/>
      <c r="H640" s="738"/>
      <c r="I640" s="738"/>
      <c r="J640" s="726"/>
      <c r="K640" s="726"/>
      <c r="L640" s="740"/>
      <c r="M640" s="736" t="s">
        <v>768</v>
      </c>
      <c r="N640" s="736"/>
      <c r="O640" s="736"/>
      <c r="P640" s="726">
        <v>616</v>
      </c>
      <c r="Q640" s="736"/>
      <c r="R640" s="736"/>
      <c r="S640" s="736"/>
      <c r="T640" s="736"/>
      <c r="U640" s="736"/>
      <c r="V640" s="736"/>
      <c r="W640" s="736"/>
      <c r="X640" s="743"/>
      <c r="Y640" s="746"/>
      <c r="Z640" s="736"/>
      <c r="AA640" s="736"/>
      <c r="AB640" s="728"/>
      <c r="AC640" s="728"/>
      <c r="AD640" s="745"/>
      <c r="AE640" s="734"/>
      <c r="AF640" s="734"/>
      <c r="AG640" s="735"/>
      <c r="AH640" s="736" t="s">
        <v>344</v>
      </c>
      <c r="AI640" s="736"/>
      <c r="AJ640" s="736"/>
      <c r="AK640" s="736"/>
      <c r="AL640" s="736"/>
      <c r="AM640" s="736"/>
      <c r="AN640" s="736"/>
      <c r="AO640" s="728">
        <v>813</v>
      </c>
      <c r="AP640" s="728"/>
      <c r="AQ640" s="728"/>
      <c r="AR640" s="728"/>
      <c r="AS640" s="723"/>
      <c r="AT640" s="723"/>
      <c r="AU640" s="723"/>
      <c r="AV640" s="279"/>
      <c r="AW640" s="279"/>
      <c r="AX640" s="279"/>
      <c r="AY640" s="279"/>
      <c r="AZ640" s="279"/>
      <c r="BA640" s="279"/>
      <c r="BB640" s="279"/>
      <c r="BC640" s="279"/>
    </row>
    <row r="641" spans="1:55" s="44" customFormat="1">
      <c r="A641" s="277"/>
      <c r="B641" s="723"/>
      <c r="C641" s="723"/>
      <c r="D641" s="723"/>
      <c r="E641" s="738"/>
      <c r="F641" s="738"/>
      <c r="G641" s="738"/>
      <c r="H641" s="738"/>
      <c r="I641" s="738"/>
      <c r="J641" s="726"/>
      <c r="K641" s="726"/>
      <c r="L641" s="740"/>
      <c r="M641" s="736"/>
      <c r="N641" s="736"/>
      <c r="O641" s="736"/>
      <c r="P641" s="726"/>
      <c r="Q641" s="736"/>
      <c r="R641" s="736"/>
      <c r="S641" s="736"/>
      <c r="T641" s="736"/>
      <c r="U641" s="736"/>
      <c r="V641" s="736"/>
      <c r="W641" s="736"/>
      <c r="X641" s="743"/>
      <c r="Y641" s="746"/>
      <c r="Z641" s="736"/>
      <c r="AA641" s="736"/>
      <c r="AB641" s="728"/>
      <c r="AC641" s="728"/>
      <c r="AD641" s="745"/>
      <c r="AE641" s="734"/>
      <c r="AF641" s="734"/>
      <c r="AG641" s="735"/>
      <c r="AH641" s="736"/>
      <c r="AI641" s="736"/>
      <c r="AJ641" s="736"/>
      <c r="AK641" s="736"/>
      <c r="AL641" s="736"/>
      <c r="AM641" s="736"/>
      <c r="AN641" s="736"/>
      <c r="AO641" s="728"/>
      <c r="AP641" s="728"/>
      <c r="AQ641" s="728"/>
      <c r="AR641" s="728"/>
      <c r="AS641" s="723"/>
      <c r="AT641" s="723"/>
      <c r="AU641" s="723"/>
      <c r="AV641" s="279"/>
      <c r="AW641" s="279"/>
      <c r="AX641" s="279"/>
      <c r="AY641" s="279"/>
      <c r="AZ641" s="279"/>
      <c r="BA641" s="279"/>
      <c r="BB641" s="279"/>
      <c r="BC641" s="279"/>
    </row>
    <row r="642" spans="1:55" s="44" customFormat="1">
      <c r="A642" s="277"/>
      <c r="B642" s="723"/>
      <c r="C642" s="723"/>
      <c r="D642" s="723"/>
      <c r="E642" s="738"/>
      <c r="F642" s="738"/>
      <c r="G642" s="738"/>
      <c r="H642" s="738"/>
      <c r="I642" s="738"/>
      <c r="J642" s="726"/>
      <c r="K642" s="726"/>
      <c r="L642" s="741"/>
      <c r="M642" s="736"/>
      <c r="N642" s="736"/>
      <c r="O642" s="736"/>
      <c r="P642" s="726"/>
      <c r="Q642" s="736"/>
      <c r="R642" s="736"/>
      <c r="S642" s="736"/>
      <c r="T642" s="736"/>
      <c r="U642" s="736"/>
      <c r="V642" s="736"/>
      <c r="W642" s="736"/>
      <c r="X642" s="743"/>
      <c r="Y642" s="746"/>
      <c r="Z642" s="736"/>
      <c r="AA642" s="736"/>
      <c r="AB642" s="728"/>
      <c r="AC642" s="728"/>
      <c r="AD642" s="745"/>
      <c r="AE642" s="734"/>
      <c r="AF642" s="734"/>
      <c r="AG642" s="735"/>
      <c r="AH642" s="736"/>
      <c r="AI642" s="736"/>
      <c r="AJ642" s="736"/>
      <c r="AK642" s="736"/>
      <c r="AL642" s="736"/>
      <c r="AM642" s="736"/>
      <c r="AN642" s="736"/>
      <c r="AO642" s="728"/>
      <c r="AP642" s="728"/>
      <c r="AQ642" s="728"/>
      <c r="AR642" s="728"/>
      <c r="AS642" s="723"/>
      <c r="AT642" s="723"/>
      <c r="AU642" s="723"/>
      <c r="AV642" s="279"/>
      <c r="AW642" s="279"/>
      <c r="AX642" s="279"/>
      <c r="AY642" s="279"/>
      <c r="AZ642" s="279"/>
      <c r="BA642" s="279"/>
      <c r="BB642" s="279"/>
      <c r="BC642" s="279"/>
    </row>
    <row r="643" spans="1:55" s="44" customFormat="1">
      <c r="A643" s="277"/>
      <c r="B643" s="279"/>
      <c r="C643" s="279"/>
      <c r="D643" s="279"/>
      <c r="E643" s="279"/>
      <c r="F643" s="279"/>
      <c r="G643" s="279"/>
      <c r="H643" s="279"/>
      <c r="I643" s="279"/>
      <c r="J643" s="279"/>
      <c r="K643" s="279"/>
      <c r="L643" s="279"/>
      <c r="M643" s="279"/>
      <c r="N643" s="279"/>
      <c r="O643" s="279"/>
      <c r="P643" s="279"/>
      <c r="Q643" s="279"/>
      <c r="R643" s="279"/>
      <c r="S643" s="279"/>
      <c r="T643" s="279"/>
      <c r="U643" s="279"/>
      <c r="V643" s="279"/>
      <c r="W643" s="279"/>
      <c r="X643" s="279"/>
      <c r="Y643" s="279"/>
      <c r="Z643" s="279"/>
      <c r="AA643" s="279"/>
      <c r="AB643" s="279"/>
      <c r="AC643" s="279"/>
      <c r="AD643" s="279"/>
      <c r="AE643" s="279"/>
      <c r="AF643" s="279"/>
      <c r="AG643" s="279"/>
      <c r="AH643" s="279"/>
      <c r="AI643" s="279"/>
      <c r="AJ643" s="279"/>
      <c r="AK643" s="279"/>
      <c r="AL643" s="279"/>
      <c r="AM643" s="279"/>
      <c r="AN643" s="279"/>
      <c r="AO643" s="279"/>
      <c r="AP643" s="279"/>
      <c r="AQ643" s="279"/>
      <c r="AR643" s="279"/>
      <c r="AS643" s="279"/>
      <c r="AT643" s="279"/>
      <c r="AU643" s="279"/>
      <c r="AV643" s="279"/>
      <c r="AW643" s="279"/>
      <c r="AX643" s="279"/>
      <c r="AY643" s="279"/>
      <c r="AZ643" s="279"/>
      <c r="BA643" s="279"/>
      <c r="BB643" s="279"/>
      <c r="BC643" s="279"/>
    </row>
    <row r="644" spans="1:55" s="44" customFormat="1">
      <c r="A644" s="277"/>
      <c r="B644" s="279"/>
      <c r="C644" s="279"/>
      <c r="D644" s="279"/>
      <c r="E644" s="279"/>
      <c r="F644" s="279"/>
      <c r="G644" s="279"/>
      <c r="H644" s="279"/>
      <c r="I644" s="279"/>
      <c r="J644" s="279"/>
      <c r="K644" s="279"/>
      <c r="L644" s="279"/>
      <c r="M644" s="279"/>
      <c r="N644" s="279"/>
      <c r="O644" s="279"/>
      <c r="P644" s="279"/>
      <c r="Q644" s="279"/>
      <c r="R644" s="279"/>
      <c r="S644" s="279"/>
      <c r="T644" s="279"/>
      <c r="U644" s="279"/>
      <c r="V644" s="279"/>
      <c r="W644" s="279"/>
      <c r="X644" s="279"/>
      <c r="Y644" s="279"/>
      <c r="Z644" s="279"/>
      <c r="AA644" s="279"/>
      <c r="AB644" s="279"/>
      <c r="AC644" s="279"/>
      <c r="AD644" s="279"/>
      <c r="AE644" s="279"/>
      <c r="AF644" s="279"/>
      <c r="AG644" s="279"/>
      <c r="AH644" s="279"/>
      <c r="AI644" s="279"/>
      <c r="AJ644" s="279"/>
      <c r="AK644" s="279"/>
      <c r="AL644" s="279"/>
      <c r="AM644" s="279"/>
      <c r="AN644" s="279"/>
      <c r="AO644" s="279"/>
      <c r="AP644" s="279"/>
      <c r="AQ644" s="279"/>
      <c r="AR644" s="279"/>
      <c r="AS644" s="279"/>
      <c r="AT644" s="279"/>
      <c r="AU644" s="279"/>
      <c r="AV644" s="279"/>
      <c r="AW644" s="279"/>
      <c r="AX644" s="279"/>
      <c r="AY644" s="279"/>
      <c r="AZ644" s="279"/>
      <c r="BA644" s="279"/>
      <c r="BB644" s="279"/>
      <c r="BC644" s="279"/>
    </row>
    <row r="645" spans="1:55" s="44" customFormat="1">
      <c r="A645" s="277"/>
      <c r="B645" s="279"/>
      <c r="C645" s="279"/>
      <c r="D645" s="279"/>
      <c r="E645" s="279"/>
      <c r="F645" s="279"/>
      <c r="G645" s="279"/>
      <c r="H645" s="279"/>
      <c r="I645" s="279"/>
      <c r="J645" s="279"/>
      <c r="K645" s="279"/>
      <c r="L645" s="279"/>
      <c r="M645" s="279"/>
      <c r="N645" s="279"/>
      <c r="O645" s="279"/>
      <c r="P645" s="279"/>
      <c r="Q645" s="279"/>
      <c r="R645" s="279"/>
      <c r="S645" s="279"/>
      <c r="T645" s="279"/>
      <c r="U645" s="279"/>
      <c r="V645" s="279"/>
      <c r="W645" s="279"/>
      <c r="X645" s="279"/>
      <c r="Y645" s="279"/>
      <c r="Z645" s="279"/>
      <c r="AA645" s="279"/>
      <c r="AB645" s="279"/>
      <c r="AC645" s="279"/>
      <c r="AD645" s="279"/>
      <c r="AE645" s="279"/>
      <c r="AF645" s="279"/>
      <c r="AG645" s="279"/>
      <c r="AH645" s="279"/>
      <c r="AI645" s="279"/>
      <c r="AJ645" s="279"/>
      <c r="AK645" s="279"/>
      <c r="AL645" s="279"/>
      <c r="AM645" s="279"/>
      <c r="AN645" s="279"/>
      <c r="AO645" s="279"/>
      <c r="AP645" s="279"/>
      <c r="AQ645" s="279"/>
      <c r="AR645" s="279"/>
      <c r="AS645" s="279"/>
      <c r="AT645" s="279"/>
      <c r="AU645" s="279"/>
      <c r="AV645" s="279"/>
      <c r="AW645" s="279"/>
      <c r="AX645" s="279"/>
      <c r="AY645" s="279"/>
      <c r="AZ645" s="279"/>
      <c r="BA645" s="279"/>
      <c r="BB645" s="279"/>
      <c r="BC645" s="279"/>
    </row>
    <row r="646" spans="1:55" s="44" customFormat="1">
      <c r="A646" s="277"/>
      <c r="B646" s="279"/>
      <c r="C646" s="279"/>
      <c r="D646" s="279"/>
      <c r="E646" s="279"/>
      <c r="F646" s="279"/>
      <c r="G646" s="279"/>
      <c r="H646" s="279"/>
      <c r="I646" s="279"/>
      <c r="J646" s="279"/>
      <c r="K646" s="279"/>
      <c r="L646" s="279"/>
      <c r="M646" s="279"/>
      <c r="N646" s="279"/>
      <c r="O646" s="279"/>
      <c r="P646" s="279"/>
      <c r="Q646" s="279"/>
      <c r="R646" s="279"/>
      <c r="S646" s="279"/>
      <c r="T646" s="279"/>
      <c r="U646" s="279"/>
      <c r="V646" s="279"/>
      <c r="W646" s="279"/>
      <c r="X646" s="279"/>
      <c r="Y646" s="279"/>
      <c r="Z646" s="279"/>
      <c r="AA646" s="279"/>
      <c r="AB646" s="279"/>
      <c r="AC646" s="279"/>
      <c r="AD646" s="279"/>
      <c r="AE646" s="279"/>
      <c r="AF646" s="279"/>
      <c r="AG646" s="279"/>
      <c r="AH646" s="279"/>
      <c r="AI646" s="279"/>
      <c r="AJ646" s="279"/>
      <c r="AK646" s="279"/>
      <c r="AL646" s="279"/>
      <c r="AM646" s="279"/>
      <c r="AN646" s="279"/>
      <c r="AO646" s="279"/>
      <c r="AP646" s="279"/>
      <c r="AQ646" s="279"/>
      <c r="AR646" s="279"/>
      <c r="AS646" s="279"/>
      <c r="AT646" s="279"/>
      <c r="AU646" s="279"/>
      <c r="AV646" s="279"/>
      <c r="AW646" s="279"/>
      <c r="AX646" s="279"/>
      <c r="AY646" s="279"/>
      <c r="AZ646" s="279"/>
      <c r="BA646" s="279"/>
      <c r="BB646" s="279"/>
      <c r="BC646" s="279"/>
    </row>
    <row r="647" spans="1:55" s="44" customFormat="1">
      <c r="A647" s="277"/>
      <c r="B647" s="279"/>
      <c r="C647" s="279"/>
      <c r="D647" s="279"/>
      <c r="E647" s="279"/>
      <c r="F647" s="279"/>
      <c r="G647" s="279"/>
      <c r="H647" s="279"/>
      <c r="I647" s="279"/>
      <c r="J647" s="279"/>
      <c r="K647" s="279"/>
      <c r="L647" s="279"/>
      <c r="M647" s="279"/>
      <c r="N647" s="279"/>
      <c r="O647" s="279"/>
      <c r="P647" s="279"/>
      <c r="Q647" s="279"/>
      <c r="R647" s="279"/>
      <c r="S647" s="279"/>
      <c r="T647" s="279"/>
      <c r="U647" s="279"/>
      <c r="V647" s="279"/>
      <c r="W647" s="279"/>
      <c r="X647" s="279"/>
      <c r="Y647" s="279"/>
      <c r="Z647" s="279"/>
      <c r="AA647" s="279"/>
      <c r="AB647" s="279"/>
      <c r="AC647" s="279"/>
      <c r="AD647" s="279"/>
      <c r="AE647" s="279"/>
      <c r="AF647" s="279"/>
      <c r="AG647" s="279"/>
      <c r="AH647" s="279"/>
      <c r="AI647" s="279"/>
      <c r="AJ647" s="279"/>
      <c r="AK647" s="279"/>
      <c r="AL647" s="279"/>
      <c r="AM647" s="279"/>
      <c r="AN647" s="279"/>
      <c r="AO647" s="279"/>
      <c r="AP647" s="279"/>
      <c r="AQ647" s="279"/>
      <c r="AR647" s="279"/>
      <c r="AS647" s="279"/>
      <c r="AT647" s="279"/>
      <c r="AU647" s="279"/>
      <c r="AV647" s="279"/>
      <c r="AW647" s="279"/>
      <c r="AX647" s="279"/>
      <c r="AY647" s="279"/>
      <c r="AZ647" s="279"/>
      <c r="BA647" s="279"/>
      <c r="BB647" s="279"/>
      <c r="BC647" s="279"/>
    </row>
    <row r="648" spans="1:55" s="44" customFormat="1">
      <c r="A648" s="277"/>
      <c r="B648" s="279"/>
      <c r="C648" s="279"/>
      <c r="D648" s="279"/>
      <c r="E648" s="279"/>
      <c r="F648" s="279"/>
      <c r="G648" s="279"/>
      <c r="H648" s="279"/>
      <c r="I648" s="279"/>
      <c r="J648" s="279"/>
      <c r="K648" s="279"/>
      <c r="L648" s="279"/>
      <c r="M648" s="279"/>
      <c r="N648" s="279"/>
      <c r="O648" s="279"/>
      <c r="P648" s="279"/>
      <c r="Q648" s="279"/>
      <c r="R648" s="279"/>
      <c r="S648" s="279"/>
      <c r="T648" s="279"/>
      <c r="U648" s="279"/>
      <c r="V648" s="279"/>
      <c r="W648" s="279"/>
      <c r="X648" s="279"/>
      <c r="Y648" s="279"/>
      <c r="Z648" s="279"/>
      <c r="AA648" s="279"/>
      <c r="AB648" s="279"/>
      <c r="AC648" s="279"/>
      <c r="AD648" s="279"/>
      <c r="AE648" s="279"/>
      <c r="AF648" s="279"/>
      <c r="AG648" s="279"/>
      <c r="AH648" s="279"/>
      <c r="AI648" s="279"/>
      <c r="AJ648" s="279"/>
      <c r="AK648" s="279"/>
      <c r="AL648" s="279"/>
      <c r="AM648" s="279"/>
      <c r="AN648" s="279"/>
      <c r="AO648" s="279"/>
      <c r="AP648" s="279"/>
      <c r="AQ648" s="279"/>
      <c r="AR648" s="279"/>
      <c r="AS648" s="279"/>
      <c r="AT648" s="279"/>
      <c r="AU648" s="279"/>
      <c r="AV648" s="279"/>
      <c r="AW648" s="279"/>
      <c r="AX648" s="279"/>
      <c r="AY648" s="279"/>
      <c r="AZ648" s="279"/>
      <c r="BA648" s="279"/>
      <c r="BB648" s="279"/>
      <c r="BC648" s="279"/>
    </row>
    <row r="649" spans="1:55" s="44" customFormat="1">
      <c r="A649" s="277"/>
      <c r="B649" s="279"/>
      <c r="C649" s="279"/>
      <c r="D649" s="279"/>
      <c r="E649" s="279"/>
      <c r="F649" s="279"/>
      <c r="G649" s="279"/>
      <c r="H649" s="279"/>
      <c r="I649" s="279"/>
      <c r="J649" s="279"/>
      <c r="K649" s="279"/>
      <c r="L649" s="279"/>
      <c r="M649" s="279"/>
      <c r="N649" s="279"/>
      <c r="O649" s="279"/>
      <c r="P649" s="279"/>
      <c r="Q649" s="279"/>
      <c r="R649" s="279"/>
      <c r="S649" s="279"/>
      <c r="T649" s="279"/>
      <c r="U649" s="279"/>
      <c r="V649" s="279"/>
      <c r="W649" s="279"/>
      <c r="X649" s="279"/>
      <c r="Y649" s="279"/>
      <c r="Z649" s="279"/>
      <c r="AA649" s="279"/>
      <c r="AB649" s="279"/>
      <c r="AC649" s="279"/>
      <c r="AD649" s="279"/>
      <c r="AE649" s="279"/>
      <c r="AF649" s="279"/>
      <c r="AG649" s="279"/>
      <c r="AH649" s="279"/>
      <c r="AI649" s="279"/>
      <c r="AJ649" s="279"/>
      <c r="AK649" s="279"/>
      <c r="AL649" s="279"/>
      <c r="AM649" s="279"/>
      <c r="AN649" s="279"/>
      <c r="AO649" s="279"/>
      <c r="AP649" s="279"/>
      <c r="AQ649" s="279"/>
      <c r="AR649" s="279"/>
      <c r="AS649" s="279"/>
      <c r="AT649" s="279"/>
      <c r="AU649" s="279"/>
      <c r="AV649" s="279"/>
      <c r="AW649" s="279"/>
      <c r="AX649" s="279"/>
      <c r="AY649" s="279"/>
      <c r="AZ649" s="279"/>
      <c r="BA649" s="279"/>
      <c r="BB649" s="279"/>
      <c r="BC649" s="279"/>
    </row>
    <row r="650" spans="1:55" s="44" customFormat="1">
      <c r="A650" s="277"/>
      <c r="B650" s="279"/>
      <c r="C650" s="279"/>
      <c r="D650" s="279"/>
      <c r="E650" s="279"/>
      <c r="F650" s="279"/>
      <c r="G650" s="279"/>
      <c r="H650" s="279"/>
      <c r="I650" s="279"/>
      <c r="J650" s="279"/>
      <c r="K650" s="279"/>
      <c r="L650" s="279"/>
      <c r="M650" s="279"/>
      <c r="N650" s="279"/>
      <c r="O650" s="279"/>
      <c r="P650" s="279"/>
      <c r="Q650" s="279"/>
      <c r="R650" s="279"/>
      <c r="S650" s="279"/>
      <c r="T650" s="279"/>
      <c r="U650" s="279"/>
      <c r="V650" s="279"/>
      <c r="W650" s="279"/>
      <c r="X650" s="279"/>
      <c r="Y650" s="279"/>
      <c r="Z650" s="279"/>
      <c r="AA650" s="279"/>
      <c r="AB650" s="279"/>
      <c r="AC650" s="279"/>
      <c r="AD650" s="279"/>
      <c r="AE650" s="279"/>
      <c r="AF650" s="279"/>
      <c r="AG650" s="279"/>
      <c r="AH650" s="279"/>
      <c r="AI650" s="279"/>
      <c r="AJ650" s="279"/>
      <c r="AK650" s="279"/>
      <c r="AL650" s="279"/>
      <c r="AM650" s="279"/>
      <c r="AN650" s="279"/>
      <c r="AO650" s="279"/>
      <c r="AP650" s="279"/>
      <c r="AQ650" s="279"/>
      <c r="AR650" s="279"/>
      <c r="AS650" s="279"/>
      <c r="AT650" s="279"/>
      <c r="AU650" s="279"/>
      <c r="AV650" s="279"/>
      <c r="AW650" s="279"/>
      <c r="AX650" s="279"/>
      <c r="AY650" s="279"/>
      <c r="AZ650" s="279"/>
      <c r="BA650" s="279"/>
      <c r="BB650" s="279"/>
      <c r="BC650" s="279"/>
    </row>
    <row r="651" spans="1:55" s="44" customFormat="1">
      <c r="A651" s="277"/>
      <c r="B651" s="279"/>
      <c r="C651" s="279"/>
      <c r="D651" s="279"/>
      <c r="E651" s="279"/>
      <c r="F651" s="279"/>
      <c r="G651" s="279"/>
      <c r="H651" s="279"/>
      <c r="I651" s="279"/>
      <c r="J651" s="279"/>
      <c r="K651" s="279"/>
      <c r="L651" s="279"/>
      <c r="M651" s="279"/>
      <c r="N651" s="279"/>
      <c r="O651" s="279"/>
      <c r="P651" s="279"/>
      <c r="Q651" s="279"/>
      <c r="R651" s="279"/>
      <c r="S651" s="279"/>
      <c r="T651" s="279"/>
      <c r="U651" s="279"/>
      <c r="V651" s="279"/>
      <c r="W651" s="279"/>
      <c r="X651" s="279"/>
      <c r="Y651" s="279"/>
      <c r="Z651" s="279"/>
      <c r="AA651" s="279"/>
      <c r="AB651" s="279"/>
      <c r="AC651" s="279"/>
      <c r="AD651" s="279"/>
      <c r="AE651" s="279"/>
      <c r="AF651" s="279"/>
      <c r="AG651" s="279"/>
      <c r="AH651" s="279"/>
      <c r="AI651" s="279"/>
      <c r="AJ651" s="279"/>
      <c r="AK651" s="279"/>
      <c r="AL651" s="279"/>
      <c r="AM651" s="279"/>
      <c r="AN651" s="279"/>
      <c r="AO651" s="279"/>
      <c r="AP651" s="279"/>
      <c r="AQ651" s="279"/>
      <c r="AR651" s="279"/>
      <c r="AS651" s="279"/>
      <c r="AT651" s="279"/>
      <c r="AU651" s="279"/>
      <c r="AV651" s="279"/>
      <c r="AW651" s="279"/>
      <c r="AX651" s="279"/>
      <c r="AY651" s="279"/>
      <c r="AZ651" s="279"/>
      <c r="BA651" s="279"/>
      <c r="BB651" s="279"/>
      <c r="BC651" s="279"/>
    </row>
    <row r="652" spans="1:55" s="44" customFormat="1">
      <c r="A652" s="277"/>
      <c r="B652" s="279"/>
      <c r="C652" s="279"/>
      <c r="D652" s="279"/>
      <c r="E652" s="279"/>
      <c r="F652" s="279"/>
      <c r="G652" s="279"/>
      <c r="H652" s="279"/>
      <c r="I652" s="279"/>
      <c r="J652" s="279"/>
      <c r="K652" s="279"/>
      <c r="L652" s="279"/>
      <c r="M652" s="279"/>
      <c r="N652" s="279"/>
      <c r="O652" s="279"/>
      <c r="P652" s="279"/>
      <c r="Q652" s="279"/>
      <c r="R652" s="279"/>
      <c r="S652" s="279"/>
      <c r="T652" s="279"/>
      <c r="U652" s="279"/>
      <c r="V652" s="279"/>
      <c r="W652" s="279"/>
      <c r="X652" s="279"/>
      <c r="Y652" s="279"/>
      <c r="Z652" s="279"/>
      <c r="AA652" s="279"/>
      <c r="AB652" s="279"/>
      <c r="AC652" s="279"/>
      <c r="AD652" s="279"/>
      <c r="AE652" s="279"/>
      <c r="AF652" s="279"/>
      <c r="AG652" s="279"/>
      <c r="AH652" s="279"/>
      <c r="AI652" s="279"/>
      <c r="AJ652" s="279"/>
      <c r="AK652" s="279"/>
      <c r="AL652" s="279"/>
      <c r="AM652" s="279"/>
      <c r="AN652" s="279"/>
      <c r="AO652" s="279"/>
      <c r="AP652" s="279"/>
      <c r="AQ652" s="279"/>
      <c r="AR652" s="279"/>
      <c r="AS652" s="279"/>
      <c r="AT652" s="279"/>
      <c r="AU652" s="279"/>
      <c r="AV652" s="279"/>
      <c r="AW652" s="279"/>
      <c r="AX652" s="279"/>
      <c r="AY652" s="279"/>
      <c r="AZ652" s="279"/>
      <c r="BA652" s="279"/>
      <c r="BB652" s="279"/>
      <c r="BC652" s="279"/>
    </row>
    <row r="653" spans="1:55" s="44" customFormat="1">
      <c r="A653" s="277"/>
      <c r="B653" s="279"/>
      <c r="C653" s="279"/>
      <c r="D653" s="279"/>
      <c r="E653" s="279"/>
      <c r="F653" s="279"/>
      <c r="G653" s="279"/>
      <c r="H653" s="279"/>
      <c r="I653" s="279"/>
      <c r="J653" s="279"/>
      <c r="K653" s="279"/>
      <c r="L653" s="279"/>
      <c r="M653" s="279"/>
      <c r="N653" s="279"/>
      <c r="O653" s="279"/>
      <c r="P653" s="279"/>
      <c r="Q653" s="279"/>
      <c r="R653" s="279"/>
      <c r="S653" s="279"/>
      <c r="T653" s="279"/>
      <c r="U653" s="279"/>
      <c r="V653" s="279"/>
      <c r="W653" s="279"/>
      <c r="X653" s="279"/>
      <c r="Y653" s="279"/>
      <c r="Z653" s="279"/>
      <c r="AA653" s="279"/>
      <c r="AB653" s="279"/>
      <c r="AC653" s="279"/>
      <c r="AD653" s="279"/>
      <c r="AE653" s="279"/>
      <c r="AF653" s="279"/>
      <c r="AG653" s="279"/>
      <c r="AH653" s="279"/>
      <c r="AI653" s="279"/>
      <c r="AJ653" s="279"/>
      <c r="AK653" s="279"/>
      <c r="AL653" s="279"/>
      <c r="AM653" s="279"/>
      <c r="AN653" s="279"/>
      <c r="AO653" s="279"/>
      <c r="AP653" s="279"/>
      <c r="AQ653" s="279"/>
      <c r="AR653" s="279"/>
      <c r="AS653" s="279"/>
      <c r="AT653" s="279"/>
      <c r="AU653" s="279"/>
      <c r="AV653" s="279"/>
      <c r="AW653" s="279"/>
      <c r="AX653" s="279"/>
      <c r="AY653" s="279"/>
      <c r="AZ653" s="279"/>
      <c r="BA653" s="279"/>
      <c r="BB653" s="279"/>
      <c r="BC653" s="279"/>
    </row>
    <row r="654" spans="1:55" s="44" customFormat="1">
      <c r="A654" s="277"/>
      <c r="B654" s="279"/>
      <c r="C654" s="279"/>
      <c r="D654" s="279"/>
      <c r="E654" s="279"/>
      <c r="F654" s="279"/>
      <c r="G654" s="279"/>
      <c r="H654" s="279"/>
      <c r="I654" s="279"/>
      <c r="J654" s="279"/>
      <c r="K654" s="279"/>
      <c r="L654" s="279"/>
      <c r="M654" s="279"/>
      <c r="N654" s="279"/>
      <c r="O654" s="279"/>
      <c r="P654" s="279"/>
      <c r="Q654" s="279"/>
      <c r="R654" s="279"/>
      <c r="S654" s="279"/>
      <c r="T654" s="279"/>
      <c r="U654" s="279"/>
      <c r="V654" s="279"/>
      <c r="W654" s="279"/>
      <c r="X654" s="279"/>
      <c r="Y654" s="279"/>
      <c r="Z654" s="279"/>
      <c r="AA654" s="279"/>
      <c r="AB654" s="279"/>
      <c r="AC654" s="279"/>
      <c r="AD654" s="279"/>
      <c r="AE654" s="279"/>
      <c r="AF654" s="279"/>
      <c r="AG654" s="279"/>
      <c r="AH654" s="279"/>
      <c r="AI654" s="279"/>
      <c r="AJ654" s="279"/>
      <c r="AK654" s="279"/>
      <c r="AL654" s="279"/>
      <c r="AM654" s="279"/>
      <c r="AN654" s="279"/>
      <c r="AO654" s="279"/>
      <c r="AP654" s="279"/>
      <c r="AQ654" s="279"/>
      <c r="AR654" s="279"/>
      <c r="AS654" s="279"/>
      <c r="AT654" s="279"/>
      <c r="AU654" s="279"/>
      <c r="AV654" s="279"/>
      <c r="AW654" s="279"/>
      <c r="AX654" s="279"/>
      <c r="AY654" s="279"/>
      <c r="AZ654" s="279"/>
      <c r="BA654" s="279"/>
      <c r="BB654" s="279"/>
      <c r="BC654" s="279"/>
    </row>
    <row r="655" spans="1:55" s="44" customFormat="1">
      <c r="A655" s="277"/>
    </row>
    <row r="656" spans="1:55" s="44" customFormat="1">
      <c r="A656" s="277"/>
    </row>
    <row r="657" spans="1:1" s="44" customFormat="1">
      <c r="A657" s="277"/>
    </row>
    <row r="658" spans="1:1" s="44" customFormat="1">
      <c r="A658" s="277"/>
    </row>
    <row r="659" spans="1:1" s="44" customFormat="1">
      <c r="A659" s="277"/>
    </row>
    <row r="660" spans="1:1" s="44" customFormat="1">
      <c r="A660" s="277"/>
    </row>
    <row r="661" spans="1:1" s="44" customFormat="1">
      <c r="A661" s="277"/>
    </row>
    <row r="662" spans="1:1" s="44" customFormat="1">
      <c r="A662" s="277"/>
    </row>
    <row r="663" spans="1:1" s="44" customFormat="1">
      <c r="A663" s="277"/>
    </row>
    <row r="664" spans="1:1" s="44" customFormat="1">
      <c r="A664" s="277"/>
    </row>
    <row r="665" spans="1:1" s="44" customFormat="1">
      <c r="A665" s="277"/>
    </row>
    <row r="666" spans="1:1" s="44" customFormat="1">
      <c r="A666" s="277"/>
    </row>
    <row r="667" spans="1:1" s="44" customFormat="1">
      <c r="A667" s="277"/>
    </row>
    <row r="668" spans="1:1" s="44" customFormat="1">
      <c r="A668" s="277"/>
    </row>
    <row r="669" spans="1:1" s="44" customFormat="1">
      <c r="A669" s="277"/>
    </row>
    <row r="670" spans="1:1" s="44" customFormat="1">
      <c r="A670" s="277"/>
    </row>
    <row r="671" spans="1:1" s="44" customFormat="1">
      <c r="A671" s="277"/>
    </row>
    <row r="672" spans="1:1" s="44" customFormat="1">
      <c r="A672" s="277"/>
    </row>
    <row r="673" spans="1:1" s="44" customFormat="1">
      <c r="A673" s="277"/>
    </row>
    <row r="674" spans="1:1" s="44" customFormat="1">
      <c r="A674" s="277"/>
    </row>
    <row r="675" spans="1:1" s="44" customFormat="1">
      <c r="A675" s="277"/>
    </row>
    <row r="676" spans="1:1" s="44" customFormat="1">
      <c r="A676" s="277"/>
    </row>
    <row r="677" spans="1:1" s="44" customFormat="1">
      <c r="A677" s="277"/>
    </row>
    <row r="678" spans="1:1" s="44" customFormat="1">
      <c r="A678" s="277"/>
    </row>
    <row r="679" spans="1:1" s="44" customFormat="1">
      <c r="A679" s="277"/>
    </row>
    <row r="680" spans="1:1" s="44" customFormat="1">
      <c r="A680" s="277"/>
    </row>
    <row r="681" spans="1:1" s="44" customFormat="1">
      <c r="A681" s="277"/>
    </row>
    <row r="682" spans="1:1" s="44" customFormat="1">
      <c r="A682" s="277"/>
    </row>
    <row r="683" spans="1:1" s="44" customFormat="1">
      <c r="A683" s="277"/>
    </row>
    <row r="684" spans="1:1" s="44" customFormat="1">
      <c r="A684" s="277"/>
    </row>
    <row r="685" spans="1:1" s="44" customFormat="1">
      <c r="A685" s="277"/>
    </row>
    <row r="686" spans="1:1" s="44" customFormat="1">
      <c r="A686" s="277"/>
    </row>
    <row r="687" spans="1:1" s="44" customFormat="1">
      <c r="A687" s="277"/>
    </row>
    <row r="688" spans="1:1" s="44" customFormat="1">
      <c r="A688" s="277"/>
    </row>
    <row r="689" spans="1:1" s="44" customFormat="1">
      <c r="A689" s="277"/>
    </row>
    <row r="690" spans="1:1" s="44" customFormat="1">
      <c r="A690" s="277"/>
    </row>
    <row r="691" spans="1:1" s="44" customFormat="1">
      <c r="A691" s="277"/>
    </row>
    <row r="692" spans="1:1" s="44" customFormat="1">
      <c r="A692" s="277"/>
    </row>
    <row r="693" spans="1:1" s="44" customFormat="1">
      <c r="A693" s="277"/>
    </row>
    <row r="694" spans="1:1" s="44" customFormat="1">
      <c r="A694" s="277"/>
    </row>
    <row r="695" spans="1:1" s="44" customFormat="1">
      <c r="A695" s="277"/>
    </row>
    <row r="696" spans="1:1" s="44" customFormat="1">
      <c r="A696" s="277"/>
    </row>
    <row r="697" spans="1:1" s="44" customFormat="1">
      <c r="A697" s="277"/>
    </row>
    <row r="698" spans="1:1" s="44" customFormat="1">
      <c r="A698" s="277"/>
    </row>
    <row r="699" spans="1:1" s="44" customFormat="1">
      <c r="A699" s="277"/>
    </row>
    <row r="700" spans="1:1" s="44" customFormat="1">
      <c r="A700" s="277"/>
    </row>
    <row r="701" spans="1:1" s="44" customFormat="1">
      <c r="A701" s="277"/>
    </row>
    <row r="702" spans="1:1" s="44" customFormat="1">
      <c r="A702" s="277"/>
    </row>
    <row r="703" spans="1:1" s="44" customFormat="1">
      <c r="A703" s="277"/>
    </row>
    <row r="704" spans="1:1" s="44" customFormat="1">
      <c r="A704" s="277"/>
    </row>
    <row r="705" spans="1:1" s="44" customFormat="1">
      <c r="A705" s="277"/>
    </row>
    <row r="706" spans="1:1" s="44" customFormat="1">
      <c r="A706" s="277"/>
    </row>
    <row r="707" spans="1:1" s="44" customFormat="1">
      <c r="A707" s="277"/>
    </row>
    <row r="708" spans="1:1" s="44" customFormat="1">
      <c r="A708" s="277"/>
    </row>
    <row r="709" spans="1:1" s="44" customFormat="1">
      <c r="A709" s="277"/>
    </row>
    <row r="710" spans="1:1" s="44" customFormat="1">
      <c r="A710" s="277"/>
    </row>
    <row r="711" spans="1:1" s="44" customFormat="1">
      <c r="A711" s="277"/>
    </row>
    <row r="712" spans="1:1" s="44" customFormat="1">
      <c r="A712" s="277"/>
    </row>
    <row r="713" spans="1:1" s="44" customFormat="1">
      <c r="A713" s="277"/>
    </row>
    <row r="714" spans="1:1" s="44" customFormat="1">
      <c r="A714" s="277"/>
    </row>
    <row r="715" spans="1:1" s="44" customFormat="1">
      <c r="A715" s="277"/>
    </row>
    <row r="716" spans="1:1" s="44" customFormat="1">
      <c r="A716" s="277"/>
    </row>
    <row r="717" spans="1:1" s="44" customFormat="1">
      <c r="A717" s="277"/>
    </row>
    <row r="718" spans="1:1" s="44" customFormat="1">
      <c r="A718" s="277"/>
    </row>
    <row r="719" spans="1:1" s="44" customFormat="1">
      <c r="A719" s="277"/>
    </row>
    <row r="720" spans="1:1" s="44" customFormat="1">
      <c r="A720" s="277"/>
    </row>
    <row r="721" spans="1:1" s="362" customFormat="1">
      <c r="A721" s="277"/>
    </row>
    <row r="722" spans="1:1" s="362" customFormat="1">
      <c r="A722" s="277"/>
    </row>
    <row r="723" spans="1:1" s="362" customFormat="1">
      <c r="A723" s="277"/>
    </row>
    <row r="724" spans="1:1" s="362" customFormat="1">
      <c r="A724" s="277"/>
    </row>
    <row r="725" spans="1:1" s="362" customFormat="1">
      <c r="A725" s="277"/>
    </row>
    <row r="726" spans="1:1" s="362" customFormat="1">
      <c r="A726" s="277"/>
    </row>
    <row r="727" spans="1:1" s="362" customFormat="1">
      <c r="A727" s="277"/>
    </row>
    <row r="728" spans="1:1" s="362" customFormat="1">
      <c r="A728" s="277"/>
    </row>
  </sheetData>
  <mergeCells count="1871">
    <mergeCell ref="E639:I642"/>
    <mergeCell ref="J639:J642"/>
    <mergeCell ref="K639:K642"/>
    <mergeCell ref="L639:L642"/>
    <mergeCell ref="M640:O642"/>
    <mergeCell ref="P640:P642"/>
    <mergeCell ref="Q640:T642"/>
    <mergeCell ref="AD637:AD638"/>
    <mergeCell ref="X637:X638"/>
    <mergeCell ref="Y637:Y638"/>
    <mergeCell ref="Z637:AA638"/>
    <mergeCell ref="AB637:AC638"/>
    <mergeCell ref="P636:W636"/>
    <mergeCell ref="X636:AA636"/>
    <mergeCell ref="AB636:AF636"/>
    <mergeCell ref="AG636:AU636"/>
    <mergeCell ref="U639:W642"/>
    <mergeCell ref="X639:X642"/>
    <mergeCell ref="Y639:Y642"/>
    <mergeCell ref="Z639:AA642"/>
    <mergeCell ref="AB639:AC642"/>
    <mergeCell ref="AD639:AD642"/>
    <mergeCell ref="M638:O639"/>
    <mergeCell ref="P638:P639"/>
    <mergeCell ref="Q638:T639"/>
    <mergeCell ref="B637:B642"/>
    <mergeCell ref="C637:D642"/>
    <mergeCell ref="E637:I638"/>
    <mergeCell ref="J637:J638"/>
    <mergeCell ref="K637:K638"/>
    <mergeCell ref="M637:O637"/>
    <mergeCell ref="AL634:AU634"/>
    <mergeCell ref="B635:N635"/>
    <mergeCell ref="O635:W635"/>
    <mergeCell ref="X635:AI635"/>
    <mergeCell ref="AJ635:AU635"/>
    <mergeCell ref="B636:D636"/>
    <mergeCell ref="E636:F636"/>
    <mergeCell ref="G636:K636"/>
    <mergeCell ref="L636:L638"/>
    <mergeCell ref="M636:N636"/>
    <mergeCell ref="C634:N634"/>
    <mergeCell ref="O634:P634"/>
    <mergeCell ref="Q634:W634"/>
    <mergeCell ref="X634:Y634"/>
    <mergeCell ref="Z634:AI634"/>
    <mergeCell ref="AJ634:AK634"/>
    <mergeCell ref="AE637:AF642"/>
    <mergeCell ref="AG637:AG642"/>
    <mergeCell ref="AH637:AN639"/>
    <mergeCell ref="AO637:AR639"/>
    <mergeCell ref="AS637:AU639"/>
    <mergeCell ref="AH640:AN642"/>
    <mergeCell ref="AO640:AR642"/>
    <mergeCell ref="AS640:AU642"/>
    <mergeCell ref="Q637:T637"/>
    <mergeCell ref="U637:W638"/>
    <mergeCell ref="L617:P617"/>
    <mergeCell ref="C618:J618"/>
    <mergeCell ref="L618:P618"/>
    <mergeCell ref="L612:P612"/>
    <mergeCell ref="C613:J613"/>
    <mergeCell ref="L613:P613"/>
    <mergeCell ref="C614:P614"/>
    <mergeCell ref="C615:J615"/>
    <mergeCell ref="L615:P615"/>
    <mergeCell ref="C632:Y632"/>
    <mergeCell ref="Z632:AD632"/>
    <mergeCell ref="AE632:AJ632"/>
    <mergeCell ref="AK632:AU632"/>
    <mergeCell ref="B633:Y633"/>
    <mergeCell ref="Z633:AD633"/>
    <mergeCell ref="AE633:AJ633"/>
    <mergeCell ref="AK633:AU633"/>
    <mergeCell ref="C623:P623"/>
    <mergeCell ref="C624:J624"/>
    <mergeCell ref="L624:P624"/>
    <mergeCell ref="B630:AU630"/>
    <mergeCell ref="B631:S631"/>
    <mergeCell ref="T631:AB631"/>
    <mergeCell ref="AC631:AE631"/>
    <mergeCell ref="AF631:AO631"/>
    <mergeCell ref="AP631:AR631"/>
    <mergeCell ref="AS631:AU631"/>
    <mergeCell ref="B607:Q607"/>
    <mergeCell ref="B608:B624"/>
    <mergeCell ref="C608:J608"/>
    <mergeCell ref="L608:P608"/>
    <mergeCell ref="C609:J609"/>
    <mergeCell ref="L609:P609"/>
    <mergeCell ref="C610:J610"/>
    <mergeCell ref="L610:P610"/>
    <mergeCell ref="C611:P611"/>
    <mergeCell ref="C612:J612"/>
    <mergeCell ref="B603:G603"/>
    <mergeCell ref="I603:M603"/>
    <mergeCell ref="B604:G604"/>
    <mergeCell ref="I604:M604"/>
    <mergeCell ref="B605:G605"/>
    <mergeCell ref="I605:M605"/>
    <mergeCell ref="B600:G600"/>
    <mergeCell ref="I600:M600"/>
    <mergeCell ref="B601:G601"/>
    <mergeCell ref="I601:M601"/>
    <mergeCell ref="B602:G602"/>
    <mergeCell ref="I602:M602"/>
    <mergeCell ref="C619:J619"/>
    <mergeCell ref="L619:P619"/>
    <mergeCell ref="C620:P620"/>
    <mergeCell ref="C621:J621"/>
    <mergeCell ref="L621:P621"/>
    <mergeCell ref="C622:J622"/>
    <mergeCell ref="L622:P622"/>
    <mergeCell ref="C616:J616"/>
    <mergeCell ref="L616:P616"/>
    <mergeCell ref="C617:J617"/>
    <mergeCell ref="B597:G597"/>
    <mergeCell ref="I597:M597"/>
    <mergeCell ref="B598:G598"/>
    <mergeCell ref="I598:M598"/>
    <mergeCell ref="B599:G599"/>
    <mergeCell ref="I599:M599"/>
    <mergeCell ref="B594:G594"/>
    <mergeCell ref="I594:M594"/>
    <mergeCell ref="B595:G595"/>
    <mergeCell ref="I595:M595"/>
    <mergeCell ref="B596:G596"/>
    <mergeCell ref="I596:M596"/>
    <mergeCell ref="B591:G591"/>
    <mergeCell ref="I591:M591"/>
    <mergeCell ref="B592:G592"/>
    <mergeCell ref="I592:M592"/>
    <mergeCell ref="B593:G593"/>
    <mergeCell ref="I593:M593"/>
    <mergeCell ref="B586:N587"/>
    <mergeCell ref="B588:G588"/>
    <mergeCell ref="I588:M588"/>
    <mergeCell ref="B589:G589"/>
    <mergeCell ref="I589:M589"/>
    <mergeCell ref="B590:G590"/>
    <mergeCell ref="I590:M590"/>
    <mergeCell ref="B582:I582"/>
    <mergeCell ref="K582:O582"/>
    <mergeCell ref="B583:I583"/>
    <mergeCell ref="K583:O583"/>
    <mergeCell ref="B584:I584"/>
    <mergeCell ref="K584:O584"/>
    <mergeCell ref="B579:I579"/>
    <mergeCell ref="K579:O579"/>
    <mergeCell ref="B580:I580"/>
    <mergeCell ref="K580:O580"/>
    <mergeCell ref="B581:I581"/>
    <mergeCell ref="K581:O581"/>
    <mergeCell ref="B576:I576"/>
    <mergeCell ref="K576:O576"/>
    <mergeCell ref="B577:I577"/>
    <mergeCell ref="K577:O577"/>
    <mergeCell ref="B578:I578"/>
    <mergeCell ref="K578:O578"/>
    <mergeCell ref="B573:I573"/>
    <mergeCell ref="K573:O573"/>
    <mergeCell ref="B574:I574"/>
    <mergeCell ref="K574:O574"/>
    <mergeCell ref="B575:I575"/>
    <mergeCell ref="K575:O575"/>
    <mergeCell ref="K569:O569"/>
    <mergeCell ref="B570:I570"/>
    <mergeCell ref="K570:O570"/>
    <mergeCell ref="B571:I571"/>
    <mergeCell ref="K571:O571"/>
    <mergeCell ref="B572:I572"/>
    <mergeCell ref="K572:O572"/>
    <mergeCell ref="B566:I566"/>
    <mergeCell ref="K566:O566"/>
    <mergeCell ref="B567:I567"/>
    <mergeCell ref="K567:O567"/>
    <mergeCell ref="B568:I568"/>
    <mergeCell ref="K568:O568"/>
    <mergeCell ref="B563:I563"/>
    <mergeCell ref="K563:O563"/>
    <mergeCell ref="B564:I564"/>
    <mergeCell ref="K564:O564"/>
    <mergeCell ref="B565:I565"/>
    <mergeCell ref="K565:O565"/>
    <mergeCell ref="B560:I560"/>
    <mergeCell ref="K560:O560"/>
    <mergeCell ref="B561:I561"/>
    <mergeCell ref="K561:O561"/>
    <mergeCell ref="B562:I562"/>
    <mergeCell ref="K562:O562"/>
    <mergeCell ref="B557:I557"/>
    <mergeCell ref="K557:O557"/>
    <mergeCell ref="B558:I558"/>
    <mergeCell ref="K558:O558"/>
    <mergeCell ref="B559:I559"/>
    <mergeCell ref="K559:O559"/>
    <mergeCell ref="B553:I553"/>
    <mergeCell ref="K553:O553"/>
    <mergeCell ref="K554:O554"/>
    <mergeCell ref="B555:I555"/>
    <mergeCell ref="K555:O555"/>
    <mergeCell ref="B556:I556"/>
    <mergeCell ref="K556:O556"/>
    <mergeCell ref="AL548:AP548"/>
    <mergeCell ref="AR548:AV548"/>
    <mergeCell ref="AX548:BB548"/>
    <mergeCell ref="B550:P551"/>
    <mergeCell ref="B552:J552"/>
    <mergeCell ref="K552:O552"/>
    <mergeCell ref="B548:F548"/>
    <mergeCell ref="H548:L548"/>
    <mergeCell ref="N548:R548"/>
    <mergeCell ref="T548:X548"/>
    <mergeCell ref="Z548:AD548"/>
    <mergeCell ref="AF548:AJ548"/>
    <mergeCell ref="AX546:BB546"/>
    <mergeCell ref="B547:F547"/>
    <mergeCell ref="H547:L547"/>
    <mergeCell ref="N547:R547"/>
    <mergeCell ref="T547:X547"/>
    <mergeCell ref="Z547:AD547"/>
    <mergeCell ref="AF547:AJ547"/>
    <mergeCell ref="AL547:AP547"/>
    <mergeCell ref="AR547:AV547"/>
    <mergeCell ref="AX547:BB547"/>
    <mergeCell ref="AR545:AV545"/>
    <mergeCell ref="AX545:BB545"/>
    <mergeCell ref="B546:F546"/>
    <mergeCell ref="H546:L546"/>
    <mergeCell ref="N546:R546"/>
    <mergeCell ref="T546:X546"/>
    <mergeCell ref="Z546:AD546"/>
    <mergeCell ref="AF546:AJ546"/>
    <mergeCell ref="AL546:AP546"/>
    <mergeCell ref="AR546:AV546"/>
    <mergeCell ref="AL544:AP544"/>
    <mergeCell ref="AR544:AV544"/>
    <mergeCell ref="AX544:BB544"/>
    <mergeCell ref="B545:F545"/>
    <mergeCell ref="H545:L545"/>
    <mergeCell ref="N545:R545"/>
    <mergeCell ref="T545:X545"/>
    <mergeCell ref="Z545:AD545"/>
    <mergeCell ref="AF545:AJ545"/>
    <mergeCell ref="AL545:AP545"/>
    <mergeCell ref="B544:F544"/>
    <mergeCell ref="H544:L544"/>
    <mergeCell ref="N544:R544"/>
    <mergeCell ref="T544:X544"/>
    <mergeCell ref="Z544:AD544"/>
    <mergeCell ref="AF544:AJ544"/>
    <mergeCell ref="AX542:BB542"/>
    <mergeCell ref="B543:F543"/>
    <mergeCell ref="H543:L543"/>
    <mergeCell ref="N543:R543"/>
    <mergeCell ref="T543:X543"/>
    <mergeCell ref="Z543:AD543"/>
    <mergeCell ref="AF543:AJ543"/>
    <mergeCell ref="AL543:AP543"/>
    <mergeCell ref="AR543:AV543"/>
    <mergeCell ref="AX543:BB543"/>
    <mergeCell ref="AR541:AV541"/>
    <mergeCell ref="AX541:BB541"/>
    <mergeCell ref="B542:F542"/>
    <mergeCell ref="H542:L542"/>
    <mergeCell ref="N542:R542"/>
    <mergeCell ref="T542:X542"/>
    <mergeCell ref="Z542:AD542"/>
    <mergeCell ref="AF542:AJ542"/>
    <mergeCell ref="AL542:AP542"/>
    <mergeCell ref="AR542:AV542"/>
    <mergeCell ref="AL540:AP540"/>
    <mergeCell ref="AR540:AV540"/>
    <mergeCell ref="AX540:BB540"/>
    <mergeCell ref="B541:F541"/>
    <mergeCell ref="H541:L541"/>
    <mergeCell ref="N541:R541"/>
    <mergeCell ref="T541:X541"/>
    <mergeCell ref="Z541:AD541"/>
    <mergeCell ref="AF541:AJ541"/>
    <mergeCell ref="AL541:AP541"/>
    <mergeCell ref="B540:F540"/>
    <mergeCell ref="H540:L540"/>
    <mergeCell ref="N540:R540"/>
    <mergeCell ref="T540:X540"/>
    <mergeCell ref="Z540:AD540"/>
    <mergeCell ref="AF540:AJ540"/>
    <mergeCell ref="AX538:BB538"/>
    <mergeCell ref="B539:F539"/>
    <mergeCell ref="H539:L539"/>
    <mergeCell ref="N539:R539"/>
    <mergeCell ref="T539:X539"/>
    <mergeCell ref="Z539:AD539"/>
    <mergeCell ref="AF539:AJ539"/>
    <mergeCell ref="AL539:AP539"/>
    <mergeCell ref="AR539:AV539"/>
    <mergeCell ref="AX539:BB539"/>
    <mergeCell ref="AR537:AV537"/>
    <mergeCell ref="AX537:BB537"/>
    <mergeCell ref="B538:F538"/>
    <mergeCell ref="H538:L538"/>
    <mergeCell ref="N538:R538"/>
    <mergeCell ref="T538:X538"/>
    <mergeCell ref="Z538:AD538"/>
    <mergeCell ref="AF538:AJ538"/>
    <mergeCell ref="AL538:AP538"/>
    <mergeCell ref="AR538:AV538"/>
    <mergeCell ref="AL536:AP536"/>
    <mergeCell ref="AR536:AV536"/>
    <mergeCell ref="AX536:BB536"/>
    <mergeCell ref="B537:F537"/>
    <mergeCell ref="H537:L537"/>
    <mergeCell ref="N537:R537"/>
    <mergeCell ref="T537:X537"/>
    <mergeCell ref="Z537:AD537"/>
    <mergeCell ref="AF537:AJ537"/>
    <mergeCell ref="AL537:AP537"/>
    <mergeCell ref="AF535:AJ535"/>
    <mergeCell ref="AL535:AP535"/>
    <mergeCell ref="AR535:AV535"/>
    <mergeCell ref="AX535:BB535"/>
    <mergeCell ref="B536:F536"/>
    <mergeCell ref="H536:L536"/>
    <mergeCell ref="N536:R536"/>
    <mergeCell ref="T536:X536"/>
    <mergeCell ref="Z536:AD536"/>
    <mergeCell ref="AF536:AJ536"/>
    <mergeCell ref="M534:R534"/>
    <mergeCell ref="S534:X534"/>
    <mergeCell ref="Y534:AD534"/>
    <mergeCell ref="B535:F535"/>
    <mergeCell ref="H535:L535"/>
    <mergeCell ref="N535:R535"/>
    <mergeCell ref="T535:X535"/>
    <mergeCell ref="Z535:AD535"/>
    <mergeCell ref="B532:F534"/>
    <mergeCell ref="G532:AJ532"/>
    <mergeCell ref="AK532:BB532"/>
    <mergeCell ref="G533:R533"/>
    <mergeCell ref="S533:AD533"/>
    <mergeCell ref="AE533:AJ534"/>
    <mergeCell ref="AK533:AP534"/>
    <mergeCell ref="AQ533:AV534"/>
    <mergeCell ref="AW533:BB534"/>
    <mergeCell ref="G534:L534"/>
    <mergeCell ref="AM529:AQ529"/>
    <mergeCell ref="AS529:AW529"/>
    <mergeCell ref="B530:G530"/>
    <mergeCell ref="I530:M530"/>
    <mergeCell ref="O530:S530"/>
    <mergeCell ref="U530:Y530"/>
    <mergeCell ref="AA530:AE530"/>
    <mergeCell ref="AG530:AK530"/>
    <mergeCell ref="AM530:AQ530"/>
    <mergeCell ref="AS530:AW530"/>
    <mergeCell ref="B529:G529"/>
    <mergeCell ref="I529:M529"/>
    <mergeCell ref="O529:S529"/>
    <mergeCell ref="U529:Y529"/>
    <mergeCell ref="AA529:AE529"/>
    <mergeCell ref="AG529:AK529"/>
    <mergeCell ref="AM527:AQ527"/>
    <mergeCell ref="AS527:AW527"/>
    <mergeCell ref="B528:G528"/>
    <mergeCell ref="I528:M528"/>
    <mergeCell ref="O528:S528"/>
    <mergeCell ref="U528:Y528"/>
    <mergeCell ref="AA528:AE528"/>
    <mergeCell ref="AG528:AK528"/>
    <mergeCell ref="AM528:AQ528"/>
    <mergeCell ref="AS528:AW528"/>
    <mergeCell ref="B527:G527"/>
    <mergeCell ref="I527:M527"/>
    <mergeCell ref="O527:S527"/>
    <mergeCell ref="U527:Y527"/>
    <mergeCell ref="AA527:AE527"/>
    <mergeCell ref="AG527:AK527"/>
    <mergeCell ref="AM525:AQ525"/>
    <mergeCell ref="AS525:AW525"/>
    <mergeCell ref="B526:G526"/>
    <mergeCell ref="I526:M526"/>
    <mergeCell ref="O526:S526"/>
    <mergeCell ref="U526:Y526"/>
    <mergeCell ref="AA526:AE526"/>
    <mergeCell ref="AG526:AK526"/>
    <mergeCell ref="AM526:AQ526"/>
    <mergeCell ref="AS526:AW526"/>
    <mergeCell ref="B525:G525"/>
    <mergeCell ref="I525:M525"/>
    <mergeCell ref="O525:S525"/>
    <mergeCell ref="U525:Y525"/>
    <mergeCell ref="AA525:AE525"/>
    <mergeCell ref="AG525:AK525"/>
    <mergeCell ref="AM523:AQ523"/>
    <mergeCell ref="AS523:AW523"/>
    <mergeCell ref="B524:G524"/>
    <mergeCell ref="I524:M524"/>
    <mergeCell ref="O524:S524"/>
    <mergeCell ref="U524:Y524"/>
    <mergeCell ref="AA524:AE524"/>
    <mergeCell ref="AG524:AK524"/>
    <mergeCell ref="AM524:AQ524"/>
    <mergeCell ref="AS524:AW524"/>
    <mergeCell ref="B523:G523"/>
    <mergeCell ref="I523:M523"/>
    <mergeCell ref="O523:S523"/>
    <mergeCell ref="U523:Y523"/>
    <mergeCell ref="AA523:AE523"/>
    <mergeCell ref="AG523:AK523"/>
    <mergeCell ref="AM521:AQ521"/>
    <mergeCell ref="AS521:AW521"/>
    <mergeCell ref="B522:G522"/>
    <mergeCell ref="I522:M522"/>
    <mergeCell ref="O522:S522"/>
    <mergeCell ref="U522:Y522"/>
    <mergeCell ref="AA522:AE522"/>
    <mergeCell ref="AG522:AK522"/>
    <mergeCell ref="AM522:AQ522"/>
    <mergeCell ref="AS522:AW522"/>
    <mergeCell ref="B521:G521"/>
    <mergeCell ref="I521:M521"/>
    <mergeCell ref="O521:S521"/>
    <mergeCell ref="U521:Y521"/>
    <mergeCell ref="AA521:AE521"/>
    <mergeCell ref="AG521:AK521"/>
    <mergeCell ref="AS519:AW519"/>
    <mergeCell ref="B520:G520"/>
    <mergeCell ref="I520:M520"/>
    <mergeCell ref="O520:S520"/>
    <mergeCell ref="U520:Y520"/>
    <mergeCell ref="AA520:AE520"/>
    <mergeCell ref="AG520:AK520"/>
    <mergeCell ref="AM520:AQ520"/>
    <mergeCell ref="AS520:AW520"/>
    <mergeCell ref="AG518:AK518"/>
    <mergeCell ref="AM518:AQ518"/>
    <mergeCell ref="AS518:AW518"/>
    <mergeCell ref="B519:G519"/>
    <mergeCell ref="I519:M519"/>
    <mergeCell ref="O519:S519"/>
    <mergeCell ref="U519:Y519"/>
    <mergeCell ref="AA519:AE519"/>
    <mergeCell ref="AG519:AK519"/>
    <mergeCell ref="AM519:AQ519"/>
    <mergeCell ref="T517:Y517"/>
    <mergeCell ref="Z517:AE517"/>
    <mergeCell ref="B518:G518"/>
    <mergeCell ref="I518:M518"/>
    <mergeCell ref="O518:S518"/>
    <mergeCell ref="U518:Y518"/>
    <mergeCell ref="AA518:AE518"/>
    <mergeCell ref="B513:I513"/>
    <mergeCell ref="K513:O513"/>
    <mergeCell ref="B515:G517"/>
    <mergeCell ref="H515:M517"/>
    <mergeCell ref="N515:AQ515"/>
    <mergeCell ref="AR515:AW517"/>
    <mergeCell ref="N516:AE516"/>
    <mergeCell ref="AF516:AK517"/>
    <mergeCell ref="AL516:AQ517"/>
    <mergeCell ref="N517:S517"/>
    <mergeCell ref="B510:I510"/>
    <mergeCell ref="K510:O510"/>
    <mergeCell ref="B511:I511"/>
    <mergeCell ref="K511:O511"/>
    <mergeCell ref="B512:I512"/>
    <mergeCell ref="K512:O512"/>
    <mergeCell ref="B507:I507"/>
    <mergeCell ref="K507:O507"/>
    <mergeCell ref="B508:I508"/>
    <mergeCell ref="K508:O508"/>
    <mergeCell ref="B509:I509"/>
    <mergeCell ref="K509:O509"/>
    <mergeCell ref="B504:I504"/>
    <mergeCell ref="K504:O504"/>
    <mergeCell ref="B505:I505"/>
    <mergeCell ref="K505:O505"/>
    <mergeCell ref="B506:I506"/>
    <mergeCell ref="K506:O506"/>
    <mergeCell ref="B501:I501"/>
    <mergeCell ref="K501:O501"/>
    <mergeCell ref="B502:I502"/>
    <mergeCell ref="K502:O502"/>
    <mergeCell ref="B503:I503"/>
    <mergeCell ref="K503:O503"/>
    <mergeCell ref="B498:I498"/>
    <mergeCell ref="K498:O498"/>
    <mergeCell ref="B499:I499"/>
    <mergeCell ref="K499:O499"/>
    <mergeCell ref="B500:I500"/>
    <mergeCell ref="K500:O500"/>
    <mergeCell ref="B495:I495"/>
    <mergeCell ref="K495:O495"/>
    <mergeCell ref="B496:I496"/>
    <mergeCell ref="K496:O496"/>
    <mergeCell ref="B497:I497"/>
    <mergeCell ref="K497:O497"/>
    <mergeCell ref="B490:P491"/>
    <mergeCell ref="B492:I492"/>
    <mergeCell ref="K492:O492"/>
    <mergeCell ref="B493:I493"/>
    <mergeCell ref="K493:O493"/>
    <mergeCell ref="B494:I494"/>
    <mergeCell ref="K494:O494"/>
    <mergeCell ref="B486:I486"/>
    <mergeCell ref="K486:O486"/>
    <mergeCell ref="B487:I487"/>
    <mergeCell ref="K487:O487"/>
    <mergeCell ref="B488:I488"/>
    <mergeCell ref="K488:O488"/>
    <mergeCell ref="B483:I483"/>
    <mergeCell ref="K483:O483"/>
    <mergeCell ref="B484:I484"/>
    <mergeCell ref="K484:O484"/>
    <mergeCell ref="B485:I485"/>
    <mergeCell ref="K485:O485"/>
    <mergeCell ref="B480:I480"/>
    <mergeCell ref="K480:O480"/>
    <mergeCell ref="B481:I481"/>
    <mergeCell ref="K481:O481"/>
    <mergeCell ref="B482:I482"/>
    <mergeCell ref="K482:O482"/>
    <mergeCell ref="B474:I474"/>
    <mergeCell ref="K474:O474"/>
    <mergeCell ref="K475:O475"/>
    <mergeCell ref="B477:P478"/>
    <mergeCell ref="B479:I479"/>
    <mergeCell ref="K479:O479"/>
    <mergeCell ref="B470:I470"/>
    <mergeCell ref="K470:O470"/>
    <mergeCell ref="B471:I471"/>
    <mergeCell ref="K471:O471"/>
    <mergeCell ref="B472:P472"/>
    <mergeCell ref="K473:O473"/>
    <mergeCell ref="B467:I467"/>
    <mergeCell ref="K467:O467"/>
    <mergeCell ref="B468:I468"/>
    <mergeCell ref="K468:O468"/>
    <mergeCell ref="B469:I469"/>
    <mergeCell ref="K469:O469"/>
    <mergeCell ref="B464:I464"/>
    <mergeCell ref="K464:O464"/>
    <mergeCell ref="B465:I465"/>
    <mergeCell ref="K465:O465"/>
    <mergeCell ref="B466:I466"/>
    <mergeCell ref="K466:O466"/>
    <mergeCell ref="B461:I461"/>
    <mergeCell ref="K461:O461"/>
    <mergeCell ref="B462:I462"/>
    <mergeCell ref="K462:O462"/>
    <mergeCell ref="B463:I463"/>
    <mergeCell ref="K463:O463"/>
    <mergeCell ref="B458:I458"/>
    <mergeCell ref="K458:O458"/>
    <mergeCell ref="B459:I459"/>
    <mergeCell ref="K459:O459"/>
    <mergeCell ref="B460:I460"/>
    <mergeCell ref="K460:O460"/>
    <mergeCell ref="B455:I455"/>
    <mergeCell ref="K455:O455"/>
    <mergeCell ref="B456:I456"/>
    <mergeCell ref="K456:O456"/>
    <mergeCell ref="B457:I457"/>
    <mergeCell ref="K457:O457"/>
    <mergeCell ref="B452:I452"/>
    <mergeCell ref="K452:O452"/>
    <mergeCell ref="B453:I453"/>
    <mergeCell ref="K453:O453"/>
    <mergeCell ref="B454:I454"/>
    <mergeCell ref="K454:O454"/>
    <mergeCell ref="B449:I449"/>
    <mergeCell ref="K449:O449"/>
    <mergeCell ref="B450:I450"/>
    <mergeCell ref="K450:O450"/>
    <mergeCell ref="B451:I451"/>
    <mergeCell ref="K451:O451"/>
    <mergeCell ref="B446:I446"/>
    <mergeCell ref="K446:O446"/>
    <mergeCell ref="B447:I447"/>
    <mergeCell ref="K447:O447"/>
    <mergeCell ref="B448:I448"/>
    <mergeCell ref="K448:O448"/>
    <mergeCell ref="B443:I443"/>
    <mergeCell ref="K443:O443"/>
    <mergeCell ref="B444:I444"/>
    <mergeCell ref="K444:O444"/>
    <mergeCell ref="B445:I445"/>
    <mergeCell ref="K445:O445"/>
    <mergeCell ref="B440:I440"/>
    <mergeCell ref="K440:O440"/>
    <mergeCell ref="B441:I441"/>
    <mergeCell ref="K441:O441"/>
    <mergeCell ref="B442:I442"/>
    <mergeCell ref="K442:O442"/>
    <mergeCell ref="B437:I437"/>
    <mergeCell ref="K437:O437"/>
    <mergeCell ref="B438:I438"/>
    <mergeCell ref="K438:O438"/>
    <mergeCell ref="B439:I439"/>
    <mergeCell ref="K439:O439"/>
    <mergeCell ref="B434:I434"/>
    <mergeCell ref="K434:O434"/>
    <mergeCell ref="B435:I435"/>
    <mergeCell ref="K435:O435"/>
    <mergeCell ref="B436:I436"/>
    <mergeCell ref="K436:O436"/>
    <mergeCell ref="AS428:AW428"/>
    <mergeCell ref="AY428:BC428"/>
    <mergeCell ref="B430:P431"/>
    <mergeCell ref="B432:J432"/>
    <mergeCell ref="K432:O432"/>
    <mergeCell ref="B433:I433"/>
    <mergeCell ref="K433:O433"/>
    <mergeCell ref="AM427:AQ427"/>
    <mergeCell ref="AS427:AW427"/>
    <mergeCell ref="AY427:BC427"/>
    <mergeCell ref="B428:G428"/>
    <mergeCell ref="I428:M428"/>
    <mergeCell ref="O428:S428"/>
    <mergeCell ref="U428:Y428"/>
    <mergeCell ref="AA428:AE428"/>
    <mergeCell ref="AG428:AK428"/>
    <mergeCell ref="AM428:AQ428"/>
    <mergeCell ref="B427:G427"/>
    <mergeCell ref="I427:M427"/>
    <mergeCell ref="O427:S427"/>
    <mergeCell ref="U427:Y427"/>
    <mergeCell ref="AA427:AE427"/>
    <mergeCell ref="AG427:AK427"/>
    <mergeCell ref="AY425:BC425"/>
    <mergeCell ref="B426:G426"/>
    <mergeCell ref="I426:M426"/>
    <mergeCell ref="O426:S426"/>
    <mergeCell ref="U426:Y426"/>
    <mergeCell ref="AA426:AE426"/>
    <mergeCell ref="AG426:AK426"/>
    <mergeCell ref="AM426:AQ426"/>
    <mergeCell ref="AS426:AW426"/>
    <mergeCell ref="AY426:BC426"/>
    <mergeCell ref="AS424:AW424"/>
    <mergeCell ref="AY424:BC424"/>
    <mergeCell ref="B425:G425"/>
    <mergeCell ref="I425:M425"/>
    <mergeCell ref="O425:S425"/>
    <mergeCell ref="U425:Y425"/>
    <mergeCell ref="AA425:AE425"/>
    <mergeCell ref="AG425:AK425"/>
    <mergeCell ref="AM425:AQ425"/>
    <mergeCell ref="AS425:AW425"/>
    <mergeCell ref="AM423:AQ423"/>
    <mergeCell ref="AS423:AW423"/>
    <mergeCell ref="AY423:BC423"/>
    <mergeCell ref="B424:G424"/>
    <mergeCell ref="I424:M424"/>
    <mergeCell ref="O424:S424"/>
    <mergeCell ref="U424:Y424"/>
    <mergeCell ref="AA424:AE424"/>
    <mergeCell ref="AG424:AK424"/>
    <mergeCell ref="AM424:AQ424"/>
    <mergeCell ref="B423:G423"/>
    <mergeCell ref="I423:M423"/>
    <mergeCell ref="O423:S423"/>
    <mergeCell ref="U423:Y423"/>
    <mergeCell ref="AA423:AE423"/>
    <mergeCell ref="AG423:AK423"/>
    <mergeCell ref="AY421:BC421"/>
    <mergeCell ref="B422:G422"/>
    <mergeCell ref="I422:M422"/>
    <mergeCell ref="O422:S422"/>
    <mergeCell ref="U422:Y422"/>
    <mergeCell ref="AA422:AE422"/>
    <mergeCell ref="AG422:AK422"/>
    <mergeCell ref="AM422:AQ422"/>
    <mergeCell ref="AS422:AW422"/>
    <mergeCell ref="AY422:BC422"/>
    <mergeCell ref="AS420:AW420"/>
    <mergeCell ref="AY420:BC420"/>
    <mergeCell ref="B421:G421"/>
    <mergeCell ref="I421:M421"/>
    <mergeCell ref="O421:S421"/>
    <mergeCell ref="U421:Y421"/>
    <mergeCell ref="AA421:AE421"/>
    <mergeCell ref="AG421:AK421"/>
    <mergeCell ref="AM421:AQ421"/>
    <mergeCell ref="AS421:AW421"/>
    <mergeCell ref="AM419:AQ419"/>
    <mergeCell ref="AS419:AW419"/>
    <mergeCell ref="AY419:BC419"/>
    <mergeCell ref="B420:G420"/>
    <mergeCell ref="I420:M420"/>
    <mergeCell ref="O420:S420"/>
    <mergeCell ref="U420:Y420"/>
    <mergeCell ref="AA420:AE420"/>
    <mergeCell ref="AG420:AK420"/>
    <mergeCell ref="AM420:AQ420"/>
    <mergeCell ref="B419:G419"/>
    <mergeCell ref="I419:M419"/>
    <mergeCell ref="O419:S419"/>
    <mergeCell ref="U419:Y419"/>
    <mergeCell ref="AA419:AE419"/>
    <mergeCell ref="AG419:AK419"/>
    <mergeCell ref="AY417:BC417"/>
    <mergeCell ref="B418:G418"/>
    <mergeCell ref="I418:M418"/>
    <mergeCell ref="O418:S418"/>
    <mergeCell ref="U418:Y418"/>
    <mergeCell ref="AA418:AE418"/>
    <mergeCell ref="AG418:AK418"/>
    <mergeCell ref="AM418:AQ418"/>
    <mergeCell ref="AS418:AW418"/>
    <mergeCell ref="AY418:BC418"/>
    <mergeCell ref="AS416:AW416"/>
    <mergeCell ref="AY416:BC416"/>
    <mergeCell ref="B417:G417"/>
    <mergeCell ref="I417:M417"/>
    <mergeCell ref="O417:S417"/>
    <mergeCell ref="U417:Y417"/>
    <mergeCell ref="AA417:AE417"/>
    <mergeCell ref="AG417:AK417"/>
    <mergeCell ref="AM417:AQ417"/>
    <mergeCell ref="AS417:AW417"/>
    <mergeCell ref="AM415:AQ415"/>
    <mergeCell ref="AS415:AW415"/>
    <mergeCell ref="AY415:BC415"/>
    <mergeCell ref="B416:G416"/>
    <mergeCell ref="I416:M416"/>
    <mergeCell ref="O416:S416"/>
    <mergeCell ref="U416:Y416"/>
    <mergeCell ref="AA416:AE416"/>
    <mergeCell ref="AG416:AK416"/>
    <mergeCell ref="AM416:AQ416"/>
    <mergeCell ref="B415:G415"/>
    <mergeCell ref="I415:M415"/>
    <mergeCell ref="O415:S415"/>
    <mergeCell ref="U415:Y415"/>
    <mergeCell ref="AA415:AE415"/>
    <mergeCell ref="AG415:AK415"/>
    <mergeCell ref="AR413:AW414"/>
    <mergeCell ref="AX413:BC414"/>
    <mergeCell ref="H414:M414"/>
    <mergeCell ref="N414:S414"/>
    <mergeCell ref="T414:Y414"/>
    <mergeCell ref="Z414:AE414"/>
    <mergeCell ref="AL410:AP410"/>
    <mergeCell ref="AR410:AV410"/>
    <mergeCell ref="AX410:BB410"/>
    <mergeCell ref="B412:G414"/>
    <mergeCell ref="H412:AK412"/>
    <mergeCell ref="AL412:BC412"/>
    <mergeCell ref="H413:S413"/>
    <mergeCell ref="T413:AE413"/>
    <mergeCell ref="AF413:AK414"/>
    <mergeCell ref="AL413:AQ414"/>
    <mergeCell ref="B410:F410"/>
    <mergeCell ref="H410:L410"/>
    <mergeCell ref="N410:R410"/>
    <mergeCell ref="T410:X410"/>
    <mergeCell ref="Z410:AD410"/>
    <mergeCell ref="AF410:AJ410"/>
    <mergeCell ref="AX408:BB408"/>
    <mergeCell ref="B409:F409"/>
    <mergeCell ref="H409:L409"/>
    <mergeCell ref="N409:R409"/>
    <mergeCell ref="T409:X409"/>
    <mergeCell ref="Z409:AD409"/>
    <mergeCell ref="AF409:AJ409"/>
    <mergeCell ref="AL409:AP409"/>
    <mergeCell ref="AR409:AV409"/>
    <mergeCell ref="AX409:BB409"/>
    <mergeCell ref="AR407:AV407"/>
    <mergeCell ref="AX407:BB407"/>
    <mergeCell ref="B408:F408"/>
    <mergeCell ref="H408:L408"/>
    <mergeCell ref="N408:R408"/>
    <mergeCell ref="T408:X408"/>
    <mergeCell ref="Z408:AD408"/>
    <mergeCell ref="AF408:AJ408"/>
    <mergeCell ref="AL408:AP408"/>
    <mergeCell ref="AR408:AV408"/>
    <mergeCell ref="AL406:AP406"/>
    <mergeCell ref="AR406:AV406"/>
    <mergeCell ref="AX406:BB406"/>
    <mergeCell ref="B407:F407"/>
    <mergeCell ref="H407:L407"/>
    <mergeCell ref="N407:R407"/>
    <mergeCell ref="T407:X407"/>
    <mergeCell ref="Z407:AD407"/>
    <mergeCell ref="AF407:AJ407"/>
    <mergeCell ref="AL407:AP407"/>
    <mergeCell ref="B406:F406"/>
    <mergeCell ref="H406:L406"/>
    <mergeCell ref="N406:R406"/>
    <mergeCell ref="T406:X406"/>
    <mergeCell ref="Z406:AD406"/>
    <mergeCell ref="AF406:AJ406"/>
    <mergeCell ref="AX404:BB404"/>
    <mergeCell ref="B405:F405"/>
    <mergeCell ref="H405:L405"/>
    <mergeCell ref="N405:R405"/>
    <mergeCell ref="T405:X405"/>
    <mergeCell ref="Z405:AD405"/>
    <mergeCell ref="AF405:AJ405"/>
    <mergeCell ref="AL405:AP405"/>
    <mergeCell ref="AR405:AV405"/>
    <mergeCell ref="AX405:BB405"/>
    <mergeCell ref="AR403:AV403"/>
    <mergeCell ref="AX403:BB403"/>
    <mergeCell ref="B404:F404"/>
    <mergeCell ref="H404:L404"/>
    <mergeCell ref="N404:R404"/>
    <mergeCell ref="T404:X404"/>
    <mergeCell ref="Z404:AD404"/>
    <mergeCell ref="AF404:AJ404"/>
    <mergeCell ref="AL404:AP404"/>
    <mergeCell ref="AR404:AV404"/>
    <mergeCell ref="AL402:AP402"/>
    <mergeCell ref="AR402:AV402"/>
    <mergeCell ref="AX402:BB402"/>
    <mergeCell ref="B403:F403"/>
    <mergeCell ref="H403:L403"/>
    <mergeCell ref="N403:R403"/>
    <mergeCell ref="T403:X403"/>
    <mergeCell ref="Z403:AD403"/>
    <mergeCell ref="AF403:AJ403"/>
    <mergeCell ref="AL403:AP403"/>
    <mergeCell ref="B402:F402"/>
    <mergeCell ref="H402:L402"/>
    <mergeCell ref="N402:R402"/>
    <mergeCell ref="T402:X402"/>
    <mergeCell ref="Z402:AD402"/>
    <mergeCell ref="AF402:AJ402"/>
    <mergeCell ref="AX400:BB400"/>
    <mergeCell ref="B401:F401"/>
    <mergeCell ref="H401:L401"/>
    <mergeCell ref="N401:R401"/>
    <mergeCell ref="T401:X401"/>
    <mergeCell ref="Z401:AD401"/>
    <mergeCell ref="AF401:AJ401"/>
    <mergeCell ref="AL401:AP401"/>
    <mergeCell ref="AR401:AV401"/>
    <mergeCell ref="AX401:BB401"/>
    <mergeCell ref="AR399:AV399"/>
    <mergeCell ref="AX399:BB399"/>
    <mergeCell ref="B400:F400"/>
    <mergeCell ref="H400:L400"/>
    <mergeCell ref="N400:R400"/>
    <mergeCell ref="T400:X400"/>
    <mergeCell ref="Z400:AD400"/>
    <mergeCell ref="AF400:AJ400"/>
    <mergeCell ref="AL400:AP400"/>
    <mergeCell ref="AR400:AV400"/>
    <mergeCell ref="AL398:AP398"/>
    <mergeCell ref="AR398:AV398"/>
    <mergeCell ref="AX398:BB398"/>
    <mergeCell ref="B399:F399"/>
    <mergeCell ref="H399:L399"/>
    <mergeCell ref="N399:R399"/>
    <mergeCell ref="T399:X399"/>
    <mergeCell ref="Z399:AD399"/>
    <mergeCell ref="AF399:AJ399"/>
    <mergeCell ref="AL399:AP399"/>
    <mergeCell ref="AE397:AJ397"/>
    <mergeCell ref="B398:F398"/>
    <mergeCell ref="H398:L398"/>
    <mergeCell ref="N398:R398"/>
    <mergeCell ref="T398:X398"/>
    <mergeCell ref="Z398:AD398"/>
    <mergeCell ref="AF398:AJ398"/>
    <mergeCell ref="B395:F397"/>
    <mergeCell ref="G395:L397"/>
    <mergeCell ref="M395:R397"/>
    <mergeCell ref="S395:AV395"/>
    <mergeCell ref="AW395:BB397"/>
    <mergeCell ref="S396:AJ396"/>
    <mergeCell ref="AK396:AP397"/>
    <mergeCell ref="AQ396:AV397"/>
    <mergeCell ref="S397:X397"/>
    <mergeCell ref="Y397:AD397"/>
    <mergeCell ref="B391:H391"/>
    <mergeCell ref="J391:N391"/>
    <mergeCell ref="B392:H392"/>
    <mergeCell ref="J392:N392"/>
    <mergeCell ref="B393:H393"/>
    <mergeCell ref="J393:N393"/>
    <mergeCell ref="B388:H388"/>
    <mergeCell ref="J388:N388"/>
    <mergeCell ref="B389:H389"/>
    <mergeCell ref="J389:N389"/>
    <mergeCell ref="B390:H390"/>
    <mergeCell ref="J390:N390"/>
    <mergeCell ref="B385:H385"/>
    <mergeCell ref="J385:N385"/>
    <mergeCell ref="B386:H386"/>
    <mergeCell ref="J386:N386"/>
    <mergeCell ref="B387:H387"/>
    <mergeCell ref="J387:N387"/>
    <mergeCell ref="B382:H382"/>
    <mergeCell ref="J382:N382"/>
    <mergeCell ref="B383:H383"/>
    <mergeCell ref="J383:N383"/>
    <mergeCell ref="B384:H384"/>
    <mergeCell ref="J384:N384"/>
    <mergeCell ref="B379:H379"/>
    <mergeCell ref="J379:N379"/>
    <mergeCell ref="B380:H380"/>
    <mergeCell ref="J380:N380"/>
    <mergeCell ref="B381:H381"/>
    <mergeCell ref="J381:N381"/>
    <mergeCell ref="B376:H376"/>
    <mergeCell ref="J376:N376"/>
    <mergeCell ref="B377:H377"/>
    <mergeCell ref="J377:N377"/>
    <mergeCell ref="B378:H378"/>
    <mergeCell ref="J378:N378"/>
    <mergeCell ref="B373:H373"/>
    <mergeCell ref="J373:N373"/>
    <mergeCell ref="B374:H374"/>
    <mergeCell ref="J374:N374"/>
    <mergeCell ref="B375:H375"/>
    <mergeCell ref="J375:N375"/>
    <mergeCell ref="B368:O369"/>
    <mergeCell ref="B370:H370"/>
    <mergeCell ref="J370:N370"/>
    <mergeCell ref="B371:H371"/>
    <mergeCell ref="J371:N371"/>
    <mergeCell ref="B372:H372"/>
    <mergeCell ref="J372:N372"/>
    <mergeCell ref="B364:H364"/>
    <mergeCell ref="J364:N364"/>
    <mergeCell ref="B365:H365"/>
    <mergeCell ref="J365:N365"/>
    <mergeCell ref="B366:H366"/>
    <mergeCell ref="J366:N366"/>
    <mergeCell ref="B361:H361"/>
    <mergeCell ref="J361:N361"/>
    <mergeCell ref="B362:H362"/>
    <mergeCell ref="J362:N362"/>
    <mergeCell ref="B363:H363"/>
    <mergeCell ref="J363:N363"/>
    <mergeCell ref="B358:H358"/>
    <mergeCell ref="J358:N358"/>
    <mergeCell ref="B359:H359"/>
    <mergeCell ref="J359:N359"/>
    <mergeCell ref="B360:H360"/>
    <mergeCell ref="J360:N360"/>
    <mergeCell ref="C352:J352"/>
    <mergeCell ref="L352:P352"/>
    <mergeCell ref="C353:J353"/>
    <mergeCell ref="L353:P353"/>
    <mergeCell ref="B355:O356"/>
    <mergeCell ref="B357:H357"/>
    <mergeCell ref="J357:N357"/>
    <mergeCell ref="B318:B353"/>
    <mergeCell ref="C318:J318"/>
    <mergeCell ref="L318:P318"/>
    <mergeCell ref="C319:J319"/>
    <mergeCell ref="L319:P319"/>
    <mergeCell ref="C320:J320"/>
    <mergeCell ref="C330:J330"/>
    <mergeCell ref="L330:P330"/>
    <mergeCell ref="C331:J331"/>
    <mergeCell ref="L331:P331"/>
    <mergeCell ref="C332:J332"/>
    <mergeCell ref="L332:P332"/>
    <mergeCell ref="C327:J327"/>
    <mergeCell ref="L348:P348"/>
    <mergeCell ref="C349:J349"/>
    <mergeCell ref="L349:P349"/>
    <mergeCell ref="C350:Q350"/>
    <mergeCell ref="C351:J351"/>
    <mergeCell ref="L351:P351"/>
    <mergeCell ref="C345:J345"/>
    <mergeCell ref="L345:P345"/>
    <mergeCell ref="C346:J346"/>
    <mergeCell ref="L346:P346"/>
    <mergeCell ref="C347:J347"/>
    <mergeCell ref="L347:P347"/>
    <mergeCell ref="C342:J342"/>
    <mergeCell ref="L342:P342"/>
    <mergeCell ref="C343:J343"/>
    <mergeCell ref="L343:P343"/>
    <mergeCell ref="C344:J344"/>
    <mergeCell ref="L344:P344"/>
    <mergeCell ref="L327:P327"/>
    <mergeCell ref="C328:J328"/>
    <mergeCell ref="L328:P328"/>
    <mergeCell ref="C329:J329"/>
    <mergeCell ref="L329:P329"/>
    <mergeCell ref="C324:J324"/>
    <mergeCell ref="L324:P324"/>
    <mergeCell ref="C325:J325"/>
    <mergeCell ref="L325:P325"/>
    <mergeCell ref="C326:J326"/>
    <mergeCell ref="L326:P326"/>
    <mergeCell ref="C339:J339"/>
    <mergeCell ref="L339:P339"/>
    <mergeCell ref="C340:J340"/>
    <mergeCell ref="L340:P340"/>
    <mergeCell ref="C341:J341"/>
    <mergeCell ref="L341:P341"/>
    <mergeCell ref="C336:J336"/>
    <mergeCell ref="L336:P336"/>
    <mergeCell ref="C337:J337"/>
    <mergeCell ref="L337:P337"/>
    <mergeCell ref="C338:J338"/>
    <mergeCell ref="L338:P338"/>
    <mergeCell ref="C333:J333"/>
    <mergeCell ref="L333:P333"/>
    <mergeCell ref="C334:J334"/>
    <mergeCell ref="L334:P334"/>
    <mergeCell ref="C335:J335"/>
    <mergeCell ref="L335:P335"/>
    <mergeCell ref="C312:J312"/>
    <mergeCell ref="L312:P312"/>
    <mergeCell ref="C307:J307"/>
    <mergeCell ref="L307:P307"/>
    <mergeCell ref="C308:J308"/>
    <mergeCell ref="L308:P308"/>
    <mergeCell ref="C309:J309"/>
    <mergeCell ref="L309:P309"/>
    <mergeCell ref="L320:P320"/>
    <mergeCell ref="C321:J321"/>
    <mergeCell ref="L321:P321"/>
    <mergeCell ref="C322:J322"/>
    <mergeCell ref="L322:P322"/>
    <mergeCell ref="C323:J323"/>
    <mergeCell ref="L323:P323"/>
    <mergeCell ref="C316:J316"/>
    <mergeCell ref="L316:P316"/>
    <mergeCell ref="C317:J317"/>
    <mergeCell ref="L317:P317"/>
    <mergeCell ref="C304:J304"/>
    <mergeCell ref="L304:P304"/>
    <mergeCell ref="C305:J305"/>
    <mergeCell ref="L305:P305"/>
    <mergeCell ref="C306:J306"/>
    <mergeCell ref="L306:P306"/>
    <mergeCell ref="C301:J301"/>
    <mergeCell ref="L301:P301"/>
    <mergeCell ref="C302:J302"/>
    <mergeCell ref="L302:P302"/>
    <mergeCell ref="C303:J303"/>
    <mergeCell ref="L303:P303"/>
    <mergeCell ref="B294:G294"/>
    <mergeCell ref="I294:M294"/>
    <mergeCell ref="B295:G295"/>
    <mergeCell ref="I295:M295"/>
    <mergeCell ref="B297:Q298"/>
    <mergeCell ref="B299:B317"/>
    <mergeCell ref="C299:J299"/>
    <mergeCell ref="L299:P299"/>
    <mergeCell ref="C300:J300"/>
    <mergeCell ref="L300:P300"/>
    <mergeCell ref="C313:J313"/>
    <mergeCell ref="L313:P313"/>
    <mergeCell ref="C314:J314"/>
    <mergeCell ref="L314:P314"/>
    <mergeCell ref="C315:J315"/>
    <mergeCell ref="L315:P315"/>
    <mergeCell ref="C310:J310"/>
    <mergeCell ref="L310:P310"/>
    <mergeCell ref="C311:J311"/>
    <mergeCell ref="L311:P311"/>
    <mergeCell ref="B289:N290"/>
    <mergeCell ref="B291:G291"/>
    <mergeCell ref="I291:M291"/>
    <mergeCell ref="B292:G292"/>
    <mergeCell ref="I292:M292"/>
    <mergeCell ref="B293:G293"/>
    <mergeCell ref="I293:M293"/>
    <mergeCell ref="B285:I285"/>
    <mergeCell ref="K285:O285"/>
    <mergeCell ref="B286:I286"/>
    <mergeCell ref="K286:O286"/>
    <mergeCell ref="B287:I287"/>
    <mergeCell ref="K287:O287"/>
    <mergeCell ref="B280:P281"/>
    <mergeCell ref="B282:I282"/>
    <mergeCell ref="K282:O282"/>
    <mergeCell ref="B283:I283"/>
    <mergeCell ref="K283:O283"/>
    <mergeCell ref="B284:I284"/>
    <mergeCell ref="K284:O284"/>
    <mergeCell ref="B276:G276"/>
    <mergeCell ref="I276:M276"/>
    <mergeCell ref="B277:G277"/>
    <mergeCell ref="I277:M277"/>
    <mergeCell ref="B278:G278"/>
    <mergeCell ref="I278:M278"/>
    <mergeCell ref="B273:G273"/>
    <mergeCell ref="I273:M273"/>
    <mergeCell ref="B274:G274"/>
    <mergeCell ref="I274:M274"/>
    <mergeCell ref="B275:G275"/>
    <mergeCell ref="I275:M275"/>
    <mergeCell ref="B270:G270"/>
    <mergeCell ref="I270:M270"/>
    <mergeCell ref="B271:G271"/>
    <mergeCell ref="I271:M271"/>
    <mergeCell ref="B272:G272"/>
    <mergeCell ref="I272:M272"/>
    <mergeCell ref="AB255:AG255"/>
    <mergeCell ref="D256:O256"/>
    <mergeCell ref="Q256:U256"/>
    <mergeCell ref="W256:AA256"/>
    <mergeCell ref="AB256:AG256"/>
    <mergeCell ref="B267:G267"/>
    <mergeCell ref="I267:M267"/>
    <mergeCell ref="B268:G268"/>
    <mergeCell ref="I268:M268"/>
    <mergeCell ref="B269:G269"/>
    <mergeCell ref="I269:M269"/>
    <mergeCell ref="AC261:AG261"/>
    <mergeCell ref="B263:N264"/>
    <mergeCell ref="B265:G265"/>
    <mergeCell ref="I265:M265"/>
    <mergeCell ref="B266:G266"/>
    <mergeCell ref="I266:M266"/>
    <mergeCell ref="D259:O259"/>
    <mergeCell ref="Q259:U259"/>
    <mergeCell ref="V259:AA259"/>
    <mergeCell ref="AB259:AG259"/>
    <mergeCell ref="B260:O261"/>
    <mergeCell ref="P260:U260"/>
    <mergeCell ref="V260:AA260"/>
    <mergeCell ref="AB260:AG260"/>
    <mergeCell ref="Q261:U261"/>
    <mergeCell ref="W261:AA261"/>
    <mergeCell ref="AC251:AG251"/>
    <mergeCell ref="B252:C259"/>
    <mergeCell ref="D252:O253"/>
    <mergeCell ref="P252:U253"/>
    <mergeCell ref="V252:AA253"/>
    <mergeCell ref="AB252:AG252"/>
    <mergeCell ref="AB253:AG253"/>
    <mergeCell ref="D254:O254"/>
    <mergeCell ref="Q254:U254"/>
    <mergeCell ref="W254:AA254"/>
    <mergeCell ref="D249:AA249"/>
    <mergeCell ref="AC249:AG249"/>
    <mergeCell ref="D250:AA250"/>
    <mergeCell ref="AC250:AG250"/>
    <mergeCell ref="B251:C251"/>
    <mergeCell ref="D251:F251"/>
    <mergeCell ref="H251:L251"/>
    <mergeCell ref="M251:O251"/>
    <mergeCell ref="Q251:U251"/>
    <mergeCell ref="V251:AA251"/>
    <mergeCell ref="D257:O257"/>
    <mergeCell ref="Q257:U257"/>
    <mergeCell ref="W257:AA257"/>
    <mergeCell ref="AB257:AG257"/>
    <mergeCell ref="D258:O258"/>
    <mergeCell ref="Q258:U258"/>
    <mergeCell ref="W258:AA258"/>
    <mergeCell ref="AB258:AG258"/>
    <mergeCell ref="AB254:AG254"/>
    <mergeCell ref="D255:O255"/>
    <mergeCell ref="Q255:U255"/>
    <mergeCell ref="W255:AA255"/>
    <mergeCell ref="AC246:AG246"/>
    <mergeCell ref="D247:O247"/>
    <mergeCell ref="Q247:U247"/>
    <mergeCell ref="V247:AA247"/>
    <mergeCell ref="AC247:AG247"/>
    <mergeCell ref="D248:O248"/>
    <mergeCell ref="Q248:U248"/>
    <mergeCell ref="V248:AA248"/>
    <mergeCell ref="AC248:AG248"/>
    <mergeCell ref="D243:AA243"/>
    <mergeCell ref="AC243:AG243"/>
    <mergeCell ref="D244:AA244"/>
    <mergeCell ref="AC244:AG244"/>
    <mergeCell ref="B245:C250"/>
    <mergeCell ref="D245:AA245"/>
    <mergeCell ref="AC245:AG245"/>
    <mergeCell ref="D246:O246"/>
    <mergeCell ref="Q246:U246"/>
    <mergeCell ref="W246:AA246"/>
    <mergeCell ref="B233:C244"/>
    <mergeCell ref="D233:O234"/>
    <mergeCell ref="P233:U234"/>
    <mergeCell ref="V233:AA234"/>
    <mergeCell ref="AB233:AG234"/>
    <mergeCell ref="D240:AA240"/>
    <mergeCell ref="AC240:AG240"/>
    <mergeCell ref="D241:AA241"/>
    <mergeCell ref="AC241:AG241"/>
    <mergeCell ref="D242:AA242"/>
    <mergeCell ref="AC242:AG242"/>
    <mergeCell ref="D238:O238"/>
    <mergeCell ref="Q238:U238"/>
    <mergeCell ref="W238:AA238"/>
    <mergeCell ref="AC238:AG238"/>
    <mergeCell ref="D239:O239"/>
    <mergeCell ref="Q239:U239"/>
    <mergeCell ref="W239:AA239"/>
    <mergeCell ref="AC239:AG239"/>
    <mergeCell ref="D236:O236"/>
    <mergeCell ref="Q236:U236"/>
    <mergeCell ref="W236:AA236"/>
    <mergeCell ref="AC236:AG236"/>
    <mergeCell ref="D237:O237"/>
    <mergeCell ref="Q237:U237"/>
    <mergeCell ref="W237:AA237"/>
    <mergeCell ref="AC237:AG237"/>
    <mergeCell ref="AH233:AH234"/>
    <mergeCell ref="D235:O235"/>
    <mergeCell ref="Q235:U235"/>
    <mergeCell ref="W235:AA235"/>
    <mergeCell ref="AC235:AG235"/>
    <mergeCell ref="B229:L229"/>
    <mergeCell ref="N229:R229"/>
    <mergeCell ref="T229:X229"/>
    <mergeCell ref="Z229:AD229"/>
    <mergeCell ref="AF229:AJ229"/>
    <mergeCell ref="B231:AH232"/>
    <mergeCell ref="B227:L227"/>
    <mergeCell ref="N227:R227"/>
    <mergeCell ref="T227:X227"/>
    <mergeCell ref="Z227:AD227"/>
    <mergeCell ref="AE227:AJ227"/>
    <mergeCell ref="B228:L228"/>
    <mergeCell ref="N228:R228"/>
    <mergeCell ref="T228:X228"/>
    <mergeCell ref="Z228:AD228"/>
    <mergeCell ref="AE228:AJ228"/>
    <mergeCell ref="B225:L225"/>
    <mergeCell ref="N225:R225"/>
    <mergeCell ref="T225:X225"/>
    <mergeCell ref="Z225:AD225"/>
    <mergeCell ref="AF225:AJ225"/>
    <mergeCell ref="B226:L226"/>
    <mergeCell ref="N226:R226"/>
    <mergeCell ref="T226:X226"/>
    <mergeCell ref="Z226:AD226"/>
    <mergeCell ref="AF226:AJ226"/>
    <mergeCell ref="B223:L223"/>
    <mergeCell ref="N223:R223"/>
    <mergeCell ref="T223:X223"/>
    <mergeCell ref="Z223:AD223"/>
    <mergeCell ref="AF223:AJ223"/>
    <mergeCell ref="B224:L224"/>
    <mergeCell ref="N224:R224"/>
    <mergeCell ref="T224:X224"/>
    <mergeCell ref="Z224:AD224"/>
    <mergeCell ref="AF224:AJ224"/>
    <mergeCell ref="B219:AK220"/>
    <mergeCell ref="B221:L222"/>
    <mergeCell ref="M221:R222"/>
    <mergeCell ref="S221:X222"/>
    <mergeCell ref="Y221:AJ221"/>
    <mergeCell ref="AK221:AK222"/>
    <mergeCell ref="Y222:AD222"/>
    <mergeCell ref="AE222:AJ222"/>
    <mergeCell ref="B214:B217"/>
    <mergeCell ref="C214:J214"/>
    <mergeCell ref="L214:P214"/>
    <mergeCell ref="C215:J215"/>
    <mergeCell ref="L215:P215"/>
    <mergeCell ref="C216:J216"/>
    <mergeCell ref="L216:P216"/>
    <mergeCell ref="C217:J217"/>
    <mergeCell ref="L217:P217"/>
    <mergeCell ref="L210:P210"/>
    <mergeCell ref="C211:J211"/>
    <mergeCell ref="L211:P211"/>
    <mergeCell ref="C212:J212"/>
    <mergeCell ref="L212:P212"/>
    <mergeCell ref="C213:J213"/>
    <mergeCell ref="L213:P213"/>
    <mergeCell ref="B206:B213"/>
    <mergeCell ref="C206:J206"/>
    <mergeCell ref="L206:P206"/>
    <mergeCell ref="C207:J207"/>
    <mergeCell ref="L207:P207"/>
    <mergeCell ref="C208:J208"/>
    <mergeCell ref="L208:P208"/>
    <mergeCell ref="C209:J209"/>
    <mergeCell ref="L209:P209"/>
    <mergeCell ref="C210:J210"/>
    <mergeCell ref="B197:B205"/>
    <mergeCell ref="C197:J197"/>
    <mergeCell ref="L197:P197"/>
    <mergeCell ref="C198:J198"/>
    <mergeCell ref="L198:P198"/>
    <mergeCell ref="C199:J199"/>
    <mergeCell ref="C192:J192"/>
    <mergeCell ref="L192:P192"/>
    <mergeCell ref="C193:J193"/>
    <mergeCell ref="L193:P193"/>
    <mergeCell ref="C194:J194"/>
    <mergeCell ref="L194:P194"/>
    <mergeCell ref="L188:P188"/>
    <mergeCell ref="C189:J189"/>
    <mergeCell ref="L189:P189"/>
    <mergeCell ref="C190:J190"/>
    <mergeCell ref="L190:P190"/>
    <mergeCell ref="C191:J191"/>
    <mergeCell ref="L191:P191"/>
    <mergeCell ref="C203:J203"/>
    <mergeCell ref="L203:P203"/>
    <mergeCell ref="C204:J204"/>
    <mergeCell ref="L204:P204"/>
    <mergeCell ref="C205:J205"/>
    <mergeCell ref="L205:P205"/>
    <mergeCell ref="L199:P199"/>
    <mergeCell ref="C200:J200"/>
    <mergeCell ref="L200:P200"/>
    <mergeCell ref="C201:J201"/>
    <mergeCell ref="L201:P201"/>
    <mergeCell ref="C202:J202"/>
    <mergeCell ref="L202:P202"/>
    <mergeCell ref="C184:J184"/>
    <mergeCell ref="L184:P184"/>
    <mergeCell ref="C185:J185"/>
    <mergeCell ref="L185:P185"/>
    <mergeCell ref="B186:B196"/>
    <mergeCell ref="C186:J186"/>
    <mergeCell ref="L186:P186"/>
    <mergeCell ref="C187:J187"/>
    <mergeCell ref="L187:P187"/>
    <mergeCell ref="C188:J188"/>
    <mergeCell ref="B178:Q179"/>
    <mergeCell ref="B180:B185"/>
    <mergeCell ref="C180:J180"/>
    <mergeCell ref="L180:P180"/>
    <mergeCell ref="C181:J181"/>
    <mergeCell ref="L181:P181"/>
    <mergeCell ref="C182:J182"/>
    <mergeCell ref="L182:P182"/>
    <mergeCell ref="C183:J183"/>
    <mergeCell ref="L183:P183"/>
    <mergeCell ref="C195:J195"/>
    <mergeCell ref="L195:P195"/>
    <mergeCell ref="C196:J196"/>
    <mergeCell ref="L196:P196"/>
    <mergeCell ref="B174:G174"/>
    <mergeCell ref="I174:M174"/>
    <mergeCell ref="B175:G175"/>
    <mergeCell ref="I175:M175"/>
    <mergeCell ref="B176:G176"/>
    <mergeCell ref="I176:M176"/>
    <mergeCell ref="C169:F169"/>
    <mergeCell ref="H169:L169"/>
    <mergeCell ref="N169:R169"/>
    <mergeCell ref="S169:AD169"/>
    <mergeCell ref="B171:N172"/>
    <mergeCell ref="B173:G173"/>
    <mergeCell ref="I173:M173"/>
    <mergeCell ref="Z167:AD167"/>
    <mergeCell ref="C168:F168"/>
    <mergeCell ref="H168:L168"/>
    <mergeCell ref="N168:R168"/>
    <mergeCell ref="T168:X168"/>
    <mergeCell ref="Z168:AD168"/>
    <mergeCell ref="B166:B169"/>
    <mergeCell ref="C166:F166"/>
    <mergeCell ref="G166:L166"/>
    <mergeCell ref="M166:R166"/>
    <mergeCell ref="S166:X166"/>
    <mergeCell ref="Y166:AD166"/>
    <mergeCell ref="C167:F167"/>
    <mergeCell ref="H167:L167"/>
    <mergeCell ref="N167:R167"/>
    <mergeCell ref="T167:X167"/>
    <mergeCell ref="Z164:AD164"/>
    <mergeCell ref="C165:F165"/>
    <mergeCell ref="H165:L165"/>
    <mergeCell ref="N165:R165"/>
    <mergeCell ref="T165:X165"/>
    <mergeCell ref="Z165:AD165"/>
    <mergeCell ref="B163:B165"/>
    <mergeCell ref="C163:F163"/>
    <mergeCell ref="G163:L163"/>
    <mergeCell ref="M163:R163"/>
    <mergeCell ref="S163:X163"/>
    <mergeCell ref="Y163:AD163"/>
    <mergeCell ref="C164:F164"/>
    <mergeCell ref="H164:L164"/>
    <mergeCell ref="N164:R164"/>
    <mergeCell ref="T164:X164"/>
    <mergeCell ref="C161:F161"/>
    <mergeCell ref="H161:L161"/>
    <mergeCell ref="N161:R161"/>
    <mergeCell ref="T161:X161"/>
    <mergeCell ref="Z161:AD161"/>
    <mergeCell ref="C162:F162"/>
    <mergeCell ref="H162:L162"/>
    <mergeCell ref="N162:R162"/>
    <mergeCell ref="S162:AD162"/>
    <mergeCell ref="Y159:AD159"/>
    <mergeCell ref="C160:F160"/>
    <mergeCell ref="H160:L160"/>
    <mergeCell ref="N160:R160"/>
    <mergeCell ref="T160:X160"/>
    <mergeCell ref="Z160:AD160"/>
    <mergeCell ref="B154:L154"/>
    <mergeCell ref="N154:R154"/>
    <mergeCell ref="B155:L155"/>
    <mergeCell ref="N155:R155"/>
    <mergeCell ref="B157:AD158"/>
    <mergeCell ref="B159:B162"/>
    <mergeCell ref="C159:F159"/>
    <mergeCell ref="G159:L159"/>
    <mergeCell ref="M159:R159"/>
    <mergeCell ref="S159:X159"/>
    <mergeCell ref="B151:L151"/>
    <mergeCell ref="N151:R151"/>
    <mergeCell ref="B152:L152"/>
    <mergeCell ref="N152:R152"/>
    <mergeCell ref="B153:L153"/>
    <mergeCell ref="N153:R153"/>
    <mergeCell ref="B145:N145"/>
    <mergeCell ref="P145:T145"/>
    <mergeCell ref="B146:N146"/>
    <mergeCell ref="P146:T146"/>
    <mergeCell ref="B148:S149"/>
    <mergeCell ref="B150:L150"/>
    <mergeCell ref="N150:R150"/>
    <mergeCell ref="B142:N142"/>
    <mergeCell ref="P142:T142"/>
    <mergeCell ref="B143:N143"/>
    <mergeCell ref="P143:T143"/>
    <mergeCell ref="B144:N144"/>
    <mergeCell ref="P144:T144"/>
    <mergeCell ref="B139:N139"/>
    <mergeCell ref="P139:T139"/>
    <mergeCell ref="B140:N140"/>
    <mergeCell ref="P140:T140"/>
    <mergeCell ref="B141:N141"/>
    <mergeCell ref="P141:T141"/>
    <mergeCell ref="B136:N136"/>
    <mergeCell ref="P136:T136"/>
    <mergeCell ref="B137:N137"/>
    <mergeCell ref="P137:T137"/>
    <mergeCell ref="B138:N138"/>
    <mergeCell ref="P138:T138"/>
    <mergeCell ref="B131:U132"/>
    <mergeCell ref="B133:N133"/>
    <mergeCell ref="P133:T133"/>
    <mergeCell ref="B134:N134"/>
    <mergeCell ref="P134:T134"/>
    <mergeCell ref="B135:N135"/>
    <mergeCell ref="P135:T135"/>
    <mergeCell ref="B127:L127"/>
    <mergeCell ref="N127:R127"/>
    <mergeCell ref="S127:T127"/>
    <mergeCell ref="U127:Y127"/>
    <mergeCell ref="B128:M128"/>
    <mergeCell ref="N128:S129"/>
    <mergeCell ref="T128:Z129"/>
    <mergeCell ref="B129:D129"/>
    <mergeCell ref="E129:M129"/>
    <mergeCell ref="B125:L125"/>
    <mergeCell ref="N125:R125"/>
    <mergeCell ref="S125:Y125"/>
    <mergeCell ref="B126:L126"/>
    <mergeCell ref="N126:R126"/>
    <mergeCell ref="S126:T126"/>
    <mergeCell ref="U126:Y126"/>
    <mergeCell ref="B123:L123"/>
    <mergeCell ref="N123:R123"/>
    <mergeCell ref="S123:Y123"/>
    <mergeCell ref="B124:L124"/>
    <mergeCell ref="N124:R124"/>
    <mergeCell ref="S124:Y124"/>
    <mergeCell ref="B121:L121"/>
    <mergeCell ref="N121:R121"/>
    <mergeCell ref="S121:Y121"/>
    <mergeCell ref="B122:L122"/>
    <mergeCell ref="N122:R122"/>
    <mergeCell ref="S122:Y122"/>
    <mergeCell ref="B119:L119"/>
    <mergeCell ref="N119:R119"/>
    <mergeCell ref="S119:Y119"/>
    <mergeCell ref="B120:L120"/>
    <mergeCell ref="N120:R120"/>
    <mergeCell ref="S120:Y120"/>
    <mergeCell ref="B117:L117"/>
    <mergeCell ref="N117:R117"/>
    <mergeCell ref="S117:Y117"/>
    <mergeCell ref="B118:L118"/>
    <mergeCell ref="N118:R118"/>
    <mergeCell ref="S118:Y118"/>
    <mergeCell ref="B115:L115"/>
    <mergeCell ref="N115:R115"/>
    <mergeCell ref="S115:Y115"/>
    <mergeCell ref="B116:L116"/>
    <mergeCell ref="N116:R116"/>
    <mergeCell ref="S116:Y116"/>
    <mergeCell ref="AG101:AH101"/>
    <mergeCell ref="AJ101:AK101"/>
    <mergeCell ref="C102:U102"/>
    <mergeCell ref="AG102:AH102"/>
    <mergeCell ref="AJ102:AK102"/>
    <mergeCell ref="Q109:T109"/>
    <mergeCell ref="B111:Z112"/>
    <mergeCell ref="B113:L113"/>
    <mergeCell ref="M113:R113"/>
    <mergeCell ref="S113:Y113"/>
    <mergeCell ref="B114:L114"/>
    <mergeCell ref="N114:R114"/>
    <mergeCell ref="S114:T114"/>
    <mergeCell ref="U114:Y114"/>
    <mergeCell ref="AJ105:AK105"/>
    <mergeCell ref="D106:O106"/>
    <mergeCell ref="Q106:T106"/>
    <mergeCell ref="AG106:AH106"/>
    <mergeCell ref="AJ106:AK106"/>
    <mergeCell ref="C107:C109"/>
    <mergeCell ref="D107:O109"/>
    <mergeCell ref="Q107:T107"/>
    <mergeCell ref="Q108:T108"/>
    <mergeCell ref="W108:AI108"/>
    <mergeCell ref="L98:O98"/>
    <mergeCell ref="Q98:T98"/>
    <mergeCell ref="V98:AE98"/>
    <mergeCell ref="AG98:AH98"/>
    <mergeCell ref="AJ98:AK98"/>
    <mergeCell ref="B100:B109"/>
    <mergeCell ref="D100:O100"/>
    <mergeCell ref="Q100:T100"/>
    <mergeCell ref="V100:AE102"/>
    <mergeCell ref="AG100:AH100"/>
    <mergeCell ref="E94:AH94"/>
    <mergeCell ref="AJ94:AK94"/>
    <mergeCell ref="E95:AH95"/>
    <mergeCell ref="AJ95:AK95"/>
    <mergeCell ref="B97:P97"/>
    <mergeCell ref="Q97:T97"/>
    <mergeCell ref="V97:AE97"/>
    <mergeCell ref="AG97:AH97"/>
    <mergeCell ref="AJ97:AK97"/>
    <mergeCell ref="D103:O103"/>
    <mergeCell ref="Q103:T103"/>
    <mergeCell ref="V103:AL103"/>
    <mergeCell ref="D104:U104"/>
    <mergeCell ref="V104:AE106"/>
    <mergeCell ref="AG104:AH104"/>
    <mergeCell ref="AJ104:AK104"/>
    <mergeCell ref="D105:O105"/>
    <mergeCell ref="Q105:U105"/>
    <mergeCell ref="AG105:AH105"/>
    <mergeCell ref="AJ100:AK100"/>
    <mergeCell ref="D101:O101"/>
    <mergeCell ref="Q101:T101"/>
    <mergeCell ref="Q92:U92"/>
    <mergeCell ref="V92:AE92"/>
    <mergeCell ref="AG92:AH92"/>
    <mergeCell ref="AJ92:AK92"/>
    <mergeCell ref="E93:AH93"/>
    <mergeCell ref="AJ93:AK93"/>
    <mergeCell ref="E90:AH90"/>
    <mergeCell ref="AJ90:AK90"/>
    <mergeCell ref="E91:O91"/>
    <mergeCell ref="Q91:U91"/>
    <mergeCell ref="V91:AE91"/>
    <mergeCell ref="AG91:AH91"/>
    <mergeCell ref="AJ91:AK91"/>
    <mergeCell ref="E88:O88"/>
    <mergeCell ref="Q88:U88"/>
    <mergeCell ref="V88:AE88"/>
    <mergeCell ref="AG88:AH88"/>
    <mergeCell ref="AJ88:AK88"/>
    <mergeCell ref="E89:O89"/>
    <mergeCell ref="Q89:U89"/>
    <mergeCell ref="V89:AE89"/>
    <mergeCell ref="AG89:AH89"/>
    <mergeCell ref="AJ89:AK89"/>
    <mergeCell ref="AJ83:AK83"/>
    <mergeCell ref="E80:O80"/>
    <mergeCell ref="Q80:U80"/>
    <mergeCell ref="V80:AE80"/>
    <mergeCell ref="AG80:AH80"/>
    <mergeCell ref="AJ80:AK80"/>
    <mergeCell ref="C81:C92"/>
    <mergeCell ref="E81:Z81"/>
    <mergeCell ref="AB81:AE81"/>
    <mergeCell ref="AG81:AH81"/>
    <mergeCell ref="AJ81:AK81"/>
    <mergeCell ref="E86:O86"/>
    <mergeCell ref="Q86:U86"/>
    <mergeCell ref="V86:AE86"/>
    <mergeCell ref="AG86:AH86"/>
    <mergeCell ref="AJ86:AK86"/>
    <mergeCell ref="E87:O87"/>
    <mergeCell ref="Q87:U87"/>
    <mergeCell ref="V87:AE87"/>
    <mergeCell ref="AG87:AH87"/>
    <mergeCell ref="AJ87:AK87"/>
    <mergeCell ref="E84:O84"/>
    <mergeCell ref="Q84:U84"/>
    <mergeCell ref="V84:AE84"/>
    <mergeCell ref="AG84:AH84"/>
    <mergeCell ref="AJ84:AK84"/>
    <mergeCell ref="E85:O85"/>
    <mergeCell ref="Q85:U85"/>
    <mergeCell ref="V85:AE85"/>
    <mergeCell ref="AG85:AH85"/>
    <mergeCell ref="AJ85:AK85"/>
    <mergeCell ref="E92:O92"/>
    <mergeCell ref="AJ78:AK78"/>
    <mergeCell ref="E79:O79"/>
    <mergeCell ref="Q79:U79"/>
    <mergeCell ref="V79:AE79"/>
    <mergeCell ref="AG79:AH79"/>
    <mergeCell ref="AJ79:AK79"/>
    <mergeCell ref="E76:O76"/>
    <mergeCell ref="Q76:U76"/>
    <mergeCell ref="V76:AE76"/>
    <mergeCell ref="AG76:AH76"/>
    <mergeCell ref="AJ76:AK76"/>
    <mergeCell ref="E77:O77"/>
    <mergeCell ref="Q77:U77"/>
    <mergeCell ref="V77:AE77"/>
    <mergeCell ref="AG77:AH77"/>
    <mergeCell ref="AJ77:AK77"/>
    <mergeCell ref="E82:O82"/>
    <mergeCell ref="Q82:U82"/>
    <mergeCell ref="V82:AE82"/>
    <mergeCell ref="AG82:AH82"/>
    <mergeCell ref="AJ82:AK82"/>
    <mergeCell ref="AJ67:AK67"/>
    <mergeCell ref="AB64:AE64"/>
    <mergeCell ref="AG64:AH64"/>
    <mergeCell ref="AJ64:AK64"/>
    <mergeCell ref="E65:Z65"/>
    <mergeCell ref="AB65:AE65"/>
    <mergeCell ref="AG65:AH65"/>
    <mergeCell ref="AJ65:AK65"/>
    <mergeCell ref="E74:Z74"/>
    <mergeCell ref="AB74:AE74"/>
    <mergeCell ref="AG74:AH74"/>
    <mergeCell ref="AJ74:AK74"/>
    <mergeCell ref="E75:Z75"/>
    <mergeCell ref="AB75:AE75"/>
    <mergeCell ref="AG75:AH75"/>
    <mergeCell ref="AJ75:AK75"/>
    <mergeCell ref="E72:Z72"/>
    <mergeCell ref="AB72:AE72"/>
    <mergeCell ref="AG72:AH72"/>
    <mergeCell ref="AJ72:AK72"/>
    <mergeCell ref="E73:Z73"/>
    <mergeCell ref="AB73:AE73"/>
    <mergeCell ref="AG73:AH73"/>
    <mergeCell ref="AJ73:AK73"/>
    <mergeCell ref="E70:Z70"/>
    <mergeCell ref="AB70:AE70"/>
    <mergeCell ref="AG70:AH70"/>
    <mergeCell ref="AJ70:AK70"/>
    <mergeCell ref="E71:Z71"/>
    <mergeCell ref="AB71:AE71"/>
    <mergeCell ref="AG71:AH71"/>
    <mergeCell ref="AJ71:AK71"/>
    <mergeCell ref="AJ61:AK61"/>
    <mergeCell ref="E62:Z62"/>
    <mergeCell ref="AB62:AE62"/>
    <mergeCell ref="AG62:AH62"/>
    <mergeCell ref="AJ62:AK62"/>
    <mergeCell ref="E63:Z63"/>
    <mergeCell ref="AB63:AE63"/>
    <mergeCell ref="AG63:AH63"/>
    <mergeCell ref="AJ63:AK63"/>
    <mergeCell ref="AJ58:AK58"/>
    <mergeCell ref="C59:C80"/>
    <mergeCell ref="E59:Z59"/>
    <mergeCell ref="AB59:AE59"/>
    <mergeCell ref="AG59:AH59"/>
    <mergeCell ref="AJ59:AK59"/>
    <mergeCell ref="E60:Z60"/>
    <mergeCell ref="AB60:AE60"/>
    <mergeCell ref="AG60:AH60"/>
    <mergeCell ref="AJ60:AK60"/>
    <mergeCell ref="E68:Z68"/>
    <mergeCell ref="AB68:AE68"/>
    <mergeCell ref="AG68:AH68"/>
    <mergeCell ref="AJ68:AK68"/>
    <mergeCell ref="E69:Z69"/>
    <mergeCell ref="AB69:AE69"/>
    <mergeCell ref="AG69:AH69"/>
    <mergeCell ref="AJ69:AK69"/>
    <mergeCell ref="E66:Z66"/>
    <mergeCell ref="AB66:AE66"/>
    <mergeCell ref="AG66:AH66"/>
    <mergeCell ref="AJ66:AK66"/>
    <mergeCell ref="E67:Z67"/>
    <mergeCell ref="E57:AE57"/>
    <mergeCell ref="AG57:AH57"/>
    <mergeCell ref="B58:B95"/>
    <mergeCell ref="E58:Z58"/>
    <mergeCell ref="AB58:AE58"/>
    <mergeCell ref="AG58:AH58"/>
    <mergeCell ref="E61:Z61"/>
    <mergeCell ref="AB61:AE61"/>
    <mergeCell ref="AG61:AH61"/>
    <mergeCell ref="E64:Z64"/>
    <mergeCell ref="E54:AE54"/>
    <mergeCell ref="AG54:AH54"/>
    <mergeCell ref="E55:AE55"/>
    <mergeCell ref="AG55:AH55"/>
    <mergeCell ref="E56:AE56"/>
    <mergeCell ref="AG56:AH56"/>
    <mergeCell ref="E51:AE51"/>
    <mergeCell ref="AG51:AH51"/>
    <mergeCell ref="E52:AE52"/>
    <mergeCell ref="AG52:AH52"/>
    <mergeCell ref="E53:AE53"/>
    <mergeCell ref="AG53:AH53"/>
    <mergeCell ref="AB67:AE67"/>
    <mergeCell ref="AG67:AH67"/>
    <mergeCell ref="E78:O78"/>
    <mergeCell ref="Q78:U78"/>
    <mergeCell ref="V78:AE78"/>
    <mergeCell ref="AG78:AH78"/>
    <mergeCell ref="E83:O83"/>
    <mergeCell ref="Q83:U83"/>
    <mergeCell ref="V83:AE83"/>
    <mergeCell ref="AG83:AH83"/>
    <mergeCell ref="AJ30:AK30"/>
    <mergeCell ref="E31:AE31"/>
    <mergeCell ref="AG31:AH31"/>
    <mergeCell ref="E32:AE32"/>
    <mergeCell ref="AG32:AH32"/>
    <mergeCell ref="E33:AE33"/>
    <mergeCell ref="AG33:AH33"/>
    <mergeCell ref="E48:AE48"/>
    <mergeCell ref="AG48:AH48"/>
    <mergeCell ref="E49:AE49"/>
    <mergeCell ref="AG49:AH49"/>
    <mergeCell ref="E50:AE50"/>
    <mergeCell ref="AG50:AH50"/>
    <mergeCell ref="E45:AE45"/>
    <mergeCell ref="AG45:AH45"/>
    <mergeCell ref="E46:AE46"/>
    <mergeCell ref="AG46:AH46"/>
    <mergeCell ref="E47:AE47"/>
    <mergeCell ref="AG47:AH47"/>
    <mergeCell ref="E42:AE42"/>
    <mergeCell ref="AG42:AH42"/>
    <mergeCell ref="E43:AE43"/>
    <mergeCell ref="AG43:AH43"/>
    <mergeCell ref="E44:AE44"/>
    <mergeCell ref="AG44:AH44"/>
    <mergeCell ref="E29:AE29"/>
    <mergeCell ref="AG29:AH29"/>
    <mergeCell ref="B30:B57"/>
    <mergeCell ref="C30:C56"/>
    <mergeCell ref="E30:AE30"/>
    <mergeCell ref="AG30:AH30"/>
    <mergeCell ref="E34:AE34"/>
    <mergeCell ref="AG34:AH34"/>
    <mergeCell ref="E35:AE35"/>
    <mergeCell ref="AG35:AH35"/>
    <mergeCell ref="E27:M27"/>
    <mergeCell ref="O27:S27"/>
    <mergeCell ref="T27:Y27"/>
    <mergeCell ref="AA27:AE27"/>
    <mergeCell ref="AG27:AH27"/>
    <mergeCell ref="E28:M28"/>
    <mergeCell ref="O28:S28"/>
    <mergeCell ref="T28:Y28"/>
    <mergeCell ref="AA28:AE28"/>
    <mergeCell ref="AG28:AH28"/>
    <mergeCell ref="E39:AE39"/>
    <mergeCell ref="AG39:AH39"/>
    <mergeCell ref="E40:AE40"/>
    <mergeCell ref="AG40:AH40"/>
    <mergeCell ref="E41:AE41"/>
    <mergeCell ref="AG41:AH41"/>
    <mergeCell ref="E36:AE36"/>
    <mergeCell ref="AG36:AH36"/>
    <mergeCell ref="E37:AE37"/>
    <mergeCell ref="AG37:AH37"/>
    <mergeCell ref="E38:AE38"/>
    <mergeCell ref="AG38:AH38"/>
    <mergeCell ref="AG23:AH23"/>
    <mergeCell ref="E24:AE24"/>
    <mergeCell ref="AG24:AH24"/>
    <mergeCell ref="E25:AE25"/>
    <mergeCell ref="AG25:AH25"/>
    <mergeCell ref="E26:AE26"/>
    <mergeCell ref="AG26:AH26"/>
    <mergeCell ref="E22:M22"/>
    <mergeCell ref="O22:S22"/>
    <mergeCell ref="T22:Y22"/>
    <mergeCell ref="AA22:AE22"/>
    <mergeCell ref="AG22:AH22"/>
    <mergeCell ref="C23:C28"/>
    <mergeCell ref="E23:M23"/>
    <mergeCell ref="O23:S23"/>
    <mergeCell ref="T23:Y23"/>
    <mergeCell ref="AA23:AE23"/>
    <mergeCell ref="D13:D14"/>
    <mergeCell ref="E13:S14"/>
    <mergeCell ref="T13:T14"/>
    <mergeCell ref="U13:V14"/>
    <mergeCell ref="W13:W14"/>
    <mergeCell ref="X13:Y14"/>
    <mergeCell ref="E20:M20"/>
    <mergeCell ref="O20:S20"/>
    <mergeCell ref="T20:Y20"/>
    <mergeCell ref="AA20:AE20"/>
    <mergeCell ref="AG20:AH20"/>
    <mergeCell ref="E21:AE21"/>
    <mergeCell ref="AG21:AH21"/>
    <mergeCell ref="E18:S18"/>
    <mergeCell ref="T18:Y18"/>
    <mergeCell ref="AA18:AB18"/>
    <mergeCell ref="AD18:AE18"/>
    <mergeCell ref="AG18:AH18"/>
    <mergeCell ref="E19:AE19"/>
    <mergeCell ref="AG19:AH19"/>
    <mergeCell ref="E17:S17"/>
    <mergeCell ref="U17:V17"/>
    <mergeCell ref="X17:Y17"/>
    <mergeCell ref="AA17:AB17"/>
    <mergeCell ref="AD17:AE17"/>
    <mergeCell ref="AG17:AH17"/>
    <mergeCell ref="AG8:AH8"/>
    <mergeCell ref="E9:S9"/>
    <mergeCell ref="U9:V9"/>
    <mergeCell ref="X9:Y9"/>
    <mergeCell ref="AA9:AB9"/>
    <mergeCell ref="AD9:AE9"/>
    <mergeCell ref="AG9:AH9"/>
    <mergeCell ref="AI13:AI14"/>
    <mergeCell ref="AL13:AL14"/>
    <mergeCell ref="E15:AE15"/>
    <mergeCell ref="AG15:AH15"/>
    <mergeCell ref="E16:AB16"/>
    <mergeCell ref="AD16:AE16"/>
    <mergeCell ref="AG16:AH16"/>
    <mergeCell ref="Z13:Z14"/>
    <mergeCell ref="AA13:AB14"/>
    <mergeCell ref="AC13:AC14"/>
    <mergeCell ref="AD13:AE14"/>
    <mergeCell ref="AF13:AF14"/>
    <mergeCell ref="AG13:AH14"/>
    <mergeCell ref="W7:Y7"/>
    <mergeCell ref="Z7:AB7"/>
    <mergeCell ref="AC7:AE7"/>
    <mergeCell ref="B8:B29"/>
    <mergeCell ref="C8:C22"/>
    <mergeCell ref="E8:S8"/>
    <mergeCell ref="U8:V8"/>
    <mergeCell ref="X8:Y8"/>
    <mergeCell ref="AA8:AB8"/>
    <mergeCell ref="AD8:AE8"/>
    <mergeCell ref="AN1:AP2"/>
    <mergeCell ref="B2:O2"/>
    <mergeCell ref="AF2:AI2"/>
    <mergeCell ref="B5:C7"/>
    <mergeCell ref="D5:S7"/>
    <mergeCell ref="T5:AE5"/>
    <mergeCell ref="AF5:AI7"/>
    <mergeCell ref="T6:Y6"/>
    <mergeCell ref="Z6:AE6"/>
    <mergeCell ref="T7:V7"/>
    <mergeCell ref="E12:S12"/>
    <mergeCell ref="U12:V12"/>
    <mergeCell ref="X12:Y12"/>
    <mergeCell ref="AA12:AB12"/>
    <mergeCell ref="AD12:AE12"/>
    <mergeCell ref="AG12:AH12"/>
    <mergeCell ref="E10:AE10"/>
    <mergeCell ref="AG10:AH10"/>
    <mergeCell ref="E11:Y11"/>
    <mergeCell ref="AA11:AB11"/>
    <mergeCell ref="AD11:AE11"/>
    <mergeCell ref="AG11:AH11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AM127"/>
  <sheetViews>
    <sheetView topLeftCell="A7" zoomScale="53" zoomScaleNormal="53" workbookViewId="0">
      <pane ySplit="9" topLeftCell="A16" activePane="bottomLeft" state="frozen"/>
      <selection activeCell="A7" sqref="A7"/>
      <selection pane="bottomLeft" activeCell="M128" sqref="M128"/>
    </sheetView>
  </sheetViews>
  <sheetFormatPr baseColWidth="10" defaultRowHeight="15"/>
  <cols>
    <col min="1" max="1" width="7" customWidth="1"/>
    <col min="2" max="2" width="81.85546875" customWidth="1"/>
    <col min="3" max="3" width="17.7109375" bestFit="1" customWidth="1"/>
    <col min="4" max="5" width="12.140625" customWidth="1"/>
    <col min="6" max="6" width="22.85546875" customWidth="1"/>
    <col min="7" max="7" width="19" bestFit="1" customWidth="1"/>
    <col min="8" max="8" width="21.42578125" customWidth="1"/>
    <col min="9" max="9" width="12.7109375" hidden="1" customWidth="1"/>
    <col min="10" max="10" width="17.85546875" hidden="1" customWidth="1"/>
    <col min="11" max="11" width="12.7109375" hidden="1" customWidth="1"/>
    <col min="12" max="12" width="13.42578125" hidden="1" customWidth="1"/>
    <col min="13" max="13" width="15" customWidth="1"/>
    <col min="14" max="14" width="15.42578125" hidden="1" customWidth="1"/>
    <col min="15" max="15" width="12.7109375" hidden="1" customWidth="1"/>
    <col min="16" max="17" width="11.42578125" hidden="1" customWidth="1"/>
    <col min="18" max="18" width="15.42578125" hidden="1" customWidth="1"/>
    <col min="19" max="19" width="14.5703125" style="89" hidden="1" customWidth="1"/>
    <col min="20" max="20" width="11.42578125" style="89" customWidth="1"/>
    <col min="21" max="21" width="16.28515625" style="89" customWidth="1"/>
    <col min="22" max="22" width="13.140625" style="89" customWidth="1"/>
    <col min="23" max="23" width="14" style="89" bestFit="1" customWidth="1"/>
    <col min="24" max="24" width="12" hidden="1" customWidth="1"/>
    <col min="25" max="25" width="14.42578125" hidden="1" customWidth="1"/>
    <col min="26" max="26" width="13.42578125" hidden="1" customWidth="1"/>
    <col min="27" max="27" width="20.5703125" hidden="1" customWidth="1"/>
    <col min="28" max="28" width="12" hidden="1" customWidth="1"/>
    <col min="29" max="29" width="0" hidden="1" customWidth="1"/>
    <col min="30" max="30" width="14.85546875" hidden="1" customWidth="1"/>
    <col min="31" max="32" width="14.140625" hidden="1" customWidth="1"/>
    <col min="33" max="34" width="15.42578125" hidden="1" customWidth="1"/>
    <col min="35" max="35" width="17.140625" hidden="1" customWidth="1"/>
    <col min="36" max="36" width="17.7109375" style="5" bestFit="1" customWidth="1"/>
    <col min="37" max="37" width="12.7109375" bestFit="1" customWidth="1"/>
    <col min="38" max="38" width="15.42578125" customWidth="1"/>
  </cols>
  <sheetData>
    <row r="2" spans="2:39">
      <c r="B2" s="3" t="s">
        <v>345</v>
      </c>
      <c r="C2" s="3"/>
      <c r="D2" s="3"/>
      <c r="E2" s="3"/>
      <c r="F2" s="3" t="s">
        <v>346</v>
      </c>
      <c r="G2" s="3"/>
      <c r="H2" s="3"/>
      <c r="I2" s="3"/>
      <c r="J2" s="3"/>
      <c r="K2" s="3"/>
      <c r="L2" s="3"/>
      <c r="M2" s="3"/>
      <c r="N2" s="3"/>
      <c r="O2" s="3"/>
      <c r="P2" s="4"/>
      <c r="Q2" s="4"/>
      <c r="R2" s="4"/>
      <c r="S2" s="103"/>
      <c r="T2" s="103"/>
      <c r="U2" s="103"/>
      <c r="V2" s="103"/>
      <c r="W2" s="103"/>
      <c r="X2" s="4"/>
      <c r="Y2" s="4"/>
      <c r="Z2" s="4"/>
      <c r="AA2" s="4"/>
      <c r="AB2" s="4"/>
      <c r="AC2" s="4"/>
      <c r="AD2" s="4"/>
      <c r="AE2" s="4"/>
      <c r="AF2" s="4"/>
      <c r="AI2" s="4"/>
      <c r="AJ2" s="4"/>
    </row>
    <row r="7" spans="2:39" ht="15.75" thickBot="1"/>
    <row r="8" spans="2:39" ht="19.5" thickBot="1"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1041" t="s">
        <v>347</v>
      </c>
      <c r="T8" s="1042"/>
      <c r="U8" s="1042"/>
      <c r="V8" s="1042"/>
      <c r="W8" s="1042"/>
      <c r="X8" s="1042"/>
      <c r="Y8" s="1042"/>
      <c r="Z8" s="1042"/>
      <c r="AA8" s="1042"/>
      <c r="AB8" s="1042"/>
      <c r="AC8" s="1042"/>
      <c r="AD8" s="1042"/>
      <c r="AE8" s="1042"/>
      <c r="AF8" s="1042"/>
      <c r="AG8" s="1043"/>
      <c r="AH8" s="529"/>
      <c r="AI8" s="364"/>
    </row>
    <row r="9" spans="2:39" ht="19.5" thickBot="1">
      <c r="B9" s="88"/>
      <c r="C9" s="88"/>
      <c r="D9" s="88"/>
      <c r="E9" s="88"/>
      <c r="F9" s="88"/>
      <c r="G9" s="442"/>
      <c r="H9" s="442"/>
      <c r="I9" s="442"/>
      <c r="J9" s="442"/>
      <c r="K9" s="442"/>
      <c r="L9" s="442"/>
      <c r="M9" s="442"/>
      <c r="N9" s="442"/>
      <c r="O9" s="442"/>
      <c r="P9" s="88"/>
      <c r="Q9" s="88"/>
      <c r="R9" s="88"/>
      <c r="S9" s="1044" t="s">
        <v>453</v>
      </c>
      <c r="T9" s="1045"/>
      <c r="U9" s="1045"/>
      <c r="V9" s="1045"/>
      <c r="W9" s="1045"/>
      <c r="X9" s="1045"/>
      <c r="Y9" s="1045"/>
      <c r="Z9" s="1045"/>
      <c r="AA9" s="1045"/>
      <c r="AB9" s="1046"/>
      <c r="AC9" s="992" t="s">
        <v>454</v>
      </c>
      <c r="AD9" s="993"/>
      <c r="AE9" s="993"/>
      <c r="AF9" s="993"/>
      <c r="AG9" s="1047"/>
      <c r="AH9" s="524"/>
      <c r="AI9" s="974" t="s">
        <v>300</v>
      </c>
    </row>
    <row r="10" spans="2:39" ht="19.5" thickBot="1">
      <c r="B10" s="88"/>
      <c r="C10" s="88"/>
      <c r="D10" s="88"/>
      <c r="E10" s="88"/>
      <c r="F10" s="88"/>
      <c r="G10" s="442"/>
      <c r="H10" s="442"/>
      <c r="I10" s="442"/>
      <c r="J10" s="442"/>
      <c r="K10" s="442"/>
      <c r="L10" s="442"/>
      <c r="M10" s="442"/>
      <c r="N10" s="442"/>
      <c r="O10" s="442"/>
      <c r="P10" s="88"/>
      <c r="Q10" s="88"/>
      <c r="R10" s="88"/>
      <c r="S10" s="527"/>
      <c r="T10" s="443"/>
      <c r="U10" s="444"/>
      <c r="V10" s="445" t="s">
        <v>456</v>
      </c>
      <c r="W10" s="445">
        <v>0.111111</v>
      </c>
      <c r="X10" s="526"/>
      <c r="Y10" s="526"/>
      <c r="Z10" s="527" t="s">
        <v>456</v>
      </c>
      <c r="AA10" s="446">
        <f>+W10</f>
        <v>0.111111</v>
      </c>
      <c r="AB10" s="447"/>
      <c r="AC10" s="448" t="s">
        <v>452</v>
      </c>
      <c r="AD10" s="449" t="e">
        <f>+AD33/AI33</f>
        <v>#REF!</v>
      </c>
      <c r="AE10" s="450" t="s">
        <v>456</v>
      </c>
      <c r="AF10" s="451">
        <v>0</v>
      </c>
      <c r="AG10" s="528"/>
      <c r="AH10" s="523"/>
      <c r="AI10" s="975"/>
    </row>
    <row r="11" spans="2:39" ht="26.25" customHeight="1" thickBot="1">
      <c r="B11" s="989" t="s">
        <v>230</v>
      </c>
      <c r="C11" s="1048" t="s">
        <v>348</v>
      </c>
      <c r="D11" s="1049"/>
      <c r="E11" s="986"/>
      <c r="F11" s="989" t="s">
        <v>349</v>
      </c>
      <c r="G11" s="989" t="s">
        <v>297</v>
      </c>
      <c r="H11" s="992" t="s">
        <v>299</v>
      </c>
      <c r="I11" s="993"/>
      <c r="J11" s="993"/>
      <c r="K11" s="993"/>
      <c r="L11" s="993"/>
      <c r="M11" s="993"/>
      <c r="N11" s="993"/>
      <c r="O11" s="993"/>
      <c r="P11" s="993"/>
      <c r="Q11" s="993"/>
      <c r="R11" s="993"/>
      <c r="S11" s="452"/>
      <c r="T11" s="1054" t="s">
        <v>450</v>
      </c>
      <c r="U11" s="1055"/>
      <c r="V11" s="1054" t="s">
        <v>450</v>
      </c>
      <c r="W11" s="1055"/>
      <c r="X11" s="1044" t="s">
        <v>451</v>
      </c>
      <c r="Y11" s="1046"/>
      <c r="Z11" s="1060" t="s">
        <v>769</v>
      </c>
      <c r="AA11" s="1061"/>
      <c r="AB11" s="453" t="s">
        <v>455</v>
      </c>
      <c r="AC11" s="1062" t="s">
        <v>450</v>
      </c>
      <c r="AD11" s="1063"/>
      <c r="AE11" s="1064" t="s">
        <v>450</v>
      </c>
      <c r="AF11" s="1065"/>
      <c r="AG11" s="528" t="s">
        <v>455</v>
      </c>
      <c r="AH11" s="365"/>
      <c r="AI11" s="975"/>
    </row>
    <row r="12" spans="2:39" ht="26.25" customHeight="1" thickBot="1">
      <c r="B12" s="990"/>
      <c r="C12" s="1050"/>
      <c r="D12" s="1051"/>
      <c r="E12" s="987"/>
      <c r="F12" s="990"/>
      <c r="G12" s="990"/>
      <c r="H12" s="101"/>
      <c r="I12" s="102"/>
      <c r="J12" s="102"/>
      <c r="K12" s="102"/>
      <c r="L12" s="102"/>
      <c r="M12" s="102"/>
      <c r="N12" s="102"/>
      <c r="O12" s="102"/>
      <c r="P12" s="102"/>
      <c r="Q12" s="102"/>
      <c r="R12" s="527"/>
      <c r="S12" s="452"/>
      <c r="T12" s="1054" t="s">
        <v>449</v>
      </c>
      <c r="U12" s="1055"/>
      <c r="V12" s="1054" t="s">
        <v>770</v>
      </c>
      <c r="W12" s="1055"/>
      <c r="X12" s="1056" t="s">
        <v>771</v>
      </c>
      <c r="Y12" s="1057"/>
      <c r="Z12" s="454" t="s">
        <v>772</v>
      </c>
      <c r="AA12" s="455"/>
      <c r="AB12" s="456" t="s">
        <v>315</v>
      </c>
      <c r="AC12" s="1056" t="s">
        <v>771</v>
      </c>
      <c r="AD12" s="1057"/>
      <c r="AE12" s="1058" t="s">
        <v>773</v>
      </c>
      <c r="AF12" s="1059"/>
      <c r="AG12" s="457" t="s">
        <v>315</v>
      </c>
      <c r="AH12" s="365"/>
      <c r="AI12" s="975"/>
    </row>
    <row r="13" spans="2:39" ht="27.75" customHeight="1" thickBot="1">
      <c r="B13" s="990"/>
      <c r="C13" s="1050"/>
      <c r="D13" s="1051"/>
      <c r="E13" s="987"/>
      <c r="F13" s="990"/>
      <c r="G13" s="990"/>
      <c r="H13" s="1066" t="s">
        <v>350</v>
      </c>
      <c r="I13" s="1067"/>
      <c r="J13" s="1067"/>
      <c r="K13" s="1067"/>
      <c r="L13" s="1067"/>
      <c r="M13" s="1067"/>
      <c r="N13" s="1067"/>
      <c r="O13" s="1068"/>
      <c r="P13" s="1069" t="s">
        <v>351</v>
      </c>
      <c r="Q13" s="1070"/>
      <c r="R13" s="1071" t="s">
        <v>352</v>
      </c>
      <c r="S13" s="530"/>
      <c r="T13" s="458"/>
      <c r="U13" s="459"/>
      <c r="V13" s="458"/>
      <c r="W13" s="460"/>
      <c r="X13" s="458"/>
      <c r="Y13" s="460"/>
      <c r="Z13" s="461"/>
      <c r="AA13" s="462"/>
      <c r="AB13" s="463">
        <v>0.08</v>
      </c>
      <c r="AC13" s="464"/>
      <c r="AD13" s="465"/>
      <c r="AE13" s="466"/>
      <c r="AF13" s="467"/>
      <c r="AG13" s="468">
        <v>0.08</v>
      </c>
      <c r="AH13" s="522"/>
      <c r="AI13" s="975"/>
    </row>
    <row r="14" spans="2:39" ht="27.75" customHeight="1" thickBot="1">
      <c r="B14" s="990"/>
      <c r="C14" s="1050"/>
      <c r="D14" s="1051"/>
      <c r="E14" s="987"/>
      <c r="F14" s="990"/>
      <c r="G14" s="990"/>
      <c r="H14" s="469" t="s">
        <v>774</v>
      </c>
      <c r="I14" s="1073" t="s">
        <v>775</v>
      </c>
      <c r="J14" s="1074"/>
      <c r="K14" s="1075"/>
      <c r="L14" s="1073" t="s">
        <v>776</v>
      </c>
      <c r="M14" s="1074"/>
      <c r="N14" s="1074"/>
      <c r="O14" s="1075"/>
      <c r="P14" s="470"/>
      <c r="Q14" s="471"/>
      <c r="R14" s="1071"/>
      <c r="S14" s="530"/>
      <c r="T14" s="472"/>
      <c r="U14" s="473"/>
      <c r="V14" s="472"/>
      <c r="W14" s="473"/>
      <c r="X14" s="472"/>
      <c r="Y14" s="473"/>
      <c r="Z14" s="474"/>
      <c r="AA14" s="475"/>
      <c r="AB14" s="463"/>
      <c r="AC14" s="472"/>
      <c r="AD14" s="476"/>
      <c r="AE14" s="477"/>
      <c r="AF14" s="478"/>
      <c r="AG14" s="479"/>
      <c r="AH14" s="522"/>
      <c r="AI14" s="975"/>
    </row>
    <row r="15" spans="2:39" s="6" customFormat="1" ht="319.5" thickBot="1">
      <c r="B15" s="991"/>
      <c r="C15" s="1052"/>
      <c r="D15" s="1053"/>
      <c r="E15" s="988"/>
      <c r="F15" s="991"/>
      <c r="G15" s="991"/>
      <c r="H15" s="480" t="s">
        <v>446</v>
      </c>
      <c r="I15" s="480" t="s">
        <v>777</v>
      </c>
      <c r="J15" s="481" t="s">
        <v>778</v>
      </c>
      <c r="K15" s="480" t="s">
        <v>779</v>
      </c>
      <c r="L15" s="482" t="s">
        <v>447</v>
      </c>
      <c r="M15" s="480" t="s">
        <v>780</v>
      </c>
      <c r="N15" s="480" t="s">
        <v>448</v>
      </c>
      <c r="O15" s="480" t="s">
        <v>781</v>
      </c>
      <c r="P15" s="483" t="s">
        <v>358</v>
      </c>
      <c r="Q15" s="484" t="s">
        <v>359</v>
      </c>
      <c r="R15" s="1072"/>
      <c r="S15" s="485" t="s">
        <v>782</v>
      </c>
      <c r="T15" s="486" t="s">
        <v>360</v>
      </c>
      <c r="U15" s="486" t="s">
        <v>361</v>
      </c>
      <c r="V15" s="486" t="s">
        <v>360</v>
      </c>
      <c r="W15" s="486" t="s">
        <v>361</v>
      </c>
      <c r="X15" s="486" t="s">
        <v>360</v>
      </c>
      <c r="Y15" s="486" t="s">
        <v>361</v>
      </c>
      <c r="Z15" s="487" t="s">
        <v>360</v>
      </c>
      <c r="AA15" s="487" t="s">
        <v>361</v>
      </c>
      <c r="AB15" s="488" t="s">
        <v>362</v>
      </c>
      <c r="AC15" s="531" t="s">
        <v>363</v>
      </c>
      <c r="AD15" s="486" t="s">
        <v>361</v>
      </c>
      <c r="AE15" s="489" t="s">
        <v>363</v>
      </c>
      <c r="AF15" s="487" t="s">
        <v>361</v>
      </c>
      <c r="AG15" s="525" t="s">
        <v>363</v>
      </c>
      <c r="AH15" s="366" t="s">
        <v>783</v>
      </c>
      <c r="AI15" s="976"/>
      <c r="AJ15" s="5"/>
    </row>
    <row r="16" spans="2:39" ht="18.75">
      <c r="B16" s="367" t="s">
        <v>784</v>
      </c>
      <c r="C16" s="490"/>
      <c r="D16" s="490"/>
      <c r="E16" s="490"/>
      <c r="F16" s="491"/>
      <c r="G16" s="491"/>
      <c r="H16" s="491"/>
      <c r="I16" s="491"/>
      <c r="J16" s="491"/>
      <c r="K16" s="491"/>
      <c r="L16" s="491"/>
      <c r="M16" s="492"/>
      <c r="N16" s="491"/>
      <c r="O16" s="492"/>
      <c r="P16" s="491"/>
      <c r="Q16" s="492"/>
      <c r="R16" s="493"/>
      <c r="S16" s="493"/>
      <c r="T16" s="493"/>
      <c r="U16" s="493"/>
      <c r="V16" s="493"/>
      <c r="W16" s="493"/>
      <c r="X16" s="493"/>
      <c r="Y16" s="493"/>
      <c r="Z16" s="493"/>
      <c r="AA16" s="493"/>
      <c r="AB16" s="491"/>
      <c r="AC16" s="491"/>
      <c r="AD16" s="491"/>
      <c r="AE16" s="491"/>
      <c r="AF16" s="491"/>
      <c r="AG16" s="491"/>
      <c r="AH16" s="368"/>
      <c r="AI16" s="369"/>
      <c r="AJ16" s="7"/>
      <c r="AM16" s="4"/>
    </row>
    <row r="17" spans="2:39" ht="18.75">
      <c r="B17" s="370" t="s">
        <v>785</v>
      </c>
      <c r="C17" s="105"/>
      <c r="D17" s="105"/>
      <c r="E17" s="105"/>
      <c r="F17" s="494">
        <f>SUM(G17:R17)</f>
        <v>0</v>
      </c>
      <c r="G17" s="495"/>
      <c r="H17" s="495"/>
      <c r="I17" s="495"/>
      <c r="J17" s="495"/>
      <c r="K17" s="495"/>
      <c r="L17" s="495"/>
      <c r="M17" s="496"/>
      <c r="N17" s="495"/>
      <c r="O17" s="496"/>
      <c r="P17" s="495"/>
      <c r="Q17" s="496"/>
      <c r="R17" s="497"/>
      <c r="S17" s="497"/>
      <c r="T17" s="497"/>
      <c r="U17" s="497"/>
      <c r="V17" s="497"/>
      <c r="W17" s="497"/>
      <c r="X17" s="497"/>
      <c r="Y17" s="497"/>
      <c r="Z17" s="497"/>
      <c r="AA17" s="497"/>
      <c r="AB17" s="495"/>
      <c r="AC17" s="495"/>
      <c r="AD17" s="495"/>
      <c r="AE17" s="495"/>
      <c r="AF17" s="495"/>
      <c r="AG17" s="495"/>
      <c r="AH17" s="121"/>
      <c r="AI17" s="371"/>
      <c r="AJ17" s="7"/>
      <c r="AM17" s="4"/>
    </row>
    <row r="18" spans="2:39" ht="19.5" thickBot="1">
      <c r="B18" s="370" t="s">
        <v>786</v>
      </c>
      <c r="C18" s="105"/>
      <c r="D18" s="105"/>
      <c r="E18" s="105"/>
      <c r="F18" s="494">
        <f>+G18+H18:H19</f>
        <v>17165832</v>
      </c>
      <c r="G18" s="498">
        <v>3797741</v>
      </c>
      <c r="H18" s="495">
        <v>13368091</v>
      </c>
      <c r="I18" s="495"/>
      <c r="J18" s="495"/>
      <c r="K18" s="495"/>
      <c r="L18" s="495"/>
      <c r="M18" s="496"/>
      <c r="N18" s="495"/>
      <c r="O18" s="496"/>
      <c r="P18" s="495"/>
      <c r="Q18" s="496"/>
      <c r="R18" s="496" t="e">
        <f>+#REF!</f>
        <v>#REF!</v>
      </c>
      <c r="S18" s="496"/>
      <c r="T18" s="496"/>
      <c r="U18" s="496"/>
      <c r="V18" s="496"/>
      <c r="W18" s="496"/>
      <c r="X18" s="496"/>
      <c r="Y18" s="496"/>
      <c r="Z18" s="496"/>
      <c r="AA18" s="496"/>
      <c r="AB18" s="495"/>
      <c r="AC18" s="495"/>
      <c r="AD18" s="495" t="e">
        <f>+#REF!</f>
        <v>#REF!</v>
      </c>
      <c r="AE18" s="495"/>
      <c r="AF18" s="495"/>
      <c r="AG18" s="495"/>
      <c r="AH18" s="121"/>
      <c r="AI18" s="371" t="e">
        <f>+#REF!</f>
        <v>#REF!</v>
      </c>
      <c r="AJ18" s="7"/>
      <c r="AM18" s="4"/>
    </row>
    <row r="19" spans="2:39" s="6" customFormat="1" ht="19.5" thickBot="1">
      <c r="B19" s="119" t="s">
        <v>787</v>
      </c>
      <c r="C19" s="499"/>
      <c r="D19" s="499"/>
      <c r="E19" s="499"/>
      <c r="F19" s="500">
        <f t="shared" ref="F19:S19" si="0">SUM(F16:F18)</f>
        <v>17165832</v>
      </c>
      <c r="G19" s="500">
        <f t="shared" si="0"/>
        <v>3797741</v>
      </c>
      <c r="H19" s="500">
        <f t="shared" si="0"/>
        <v>13368091</v>
      </c>
      <c r="I19" s="500">
        <f t="shared" si="0"/>
        <v>0</v>
      </c>
      <c r="J19" s="500">
        <f t="shared" si="0"/>
        <v>0</v>
      </c>
      <c r="K19" s="500">
        <f t="shared" si="0"/>
        <v>0</v>
      </c>
      <c r="L19" s="500">
        <f t="shared" si="0"/>
        <v>0</v>
      </c>
      <c r="M19" s="500">
        <f t="shared" si="0"/>
        <v>0</v>
      </c>
      <c r="N19" s="500">
        <f t="shared" si="0"/>
        <v>0</v>
      </c>
      <c r="O19" s="500">
        <f t="shared" si="0"/>
        <v>0</v>
      </c>
      <c r="P19" s="500">
        <f t="shared" si="0"/>
        <v>0</v>
      </c>
      <c r="Q19" s="500">
        <f t="shared" si="0"/>
        <v>0</v>
      </c>
      <c r="R19" s="500" t="e">
        <f t="shared" si="0"/>
        <v>#REF!</v>
      </c>
      <c r="S19" s="500">
        <f t="shared" si="0"/>
        <v>0</v>
      </c>
      <c r="T19" s="500">
        <f>+V19</f>
        <v>0</v>
      </c>
      <c r="U19" s="500">
        <f t="shared" ref="U19:AI19" si="1">SUM(U16:U18)</f>
        <v>0</v>
      </c>
      <c r="V19" s="500">
        <f t="shared" si="1"/>
        <v>0</v>
      </c>
      <c r="W19" s="500">
        <f t="shared" si="1"/>
        <v>0</v>
      </c>
      <c r="X19" s="500">
        <f t="shared" si="1"/>
        <v>0</v>
      </c>
      <c r="Y19" s="500">
        <f t="shared" si="1"/>
        <v>0</v>
      </c>
      <c r="Z19" s="500">
        <f t="shared" si="1"/>
        <v>0</v>
      </c>
      <c r="AA19" s="500">
        <f t="shared" si="1"/>
        <v>0</v>
      </c>
      <c r="AB19" s="500">
        <f t="shared" si="1"/>
        <v>0</v>
      </c>
      <c r="AC19" s="500">
        <f t="shared" si="1"/>
        <v>0</v>
      </c>
      <c r="AD19" s="500" t="e">
        <f t="shared" si="1"/>
        <v>#REF!</v>
      </c>
      <c r="AE19" s="500">
        <f t="shared" si="1"/>
        <v>0</v>
      </c>
      <c r="AF19" s="500">
        <f t="shared" si="1"/>
        <v>0</v>
      </c>
      <c r="AG19" s="500">
        <f t="shared" si="1"/>
        <v>0</v>
      </c>
      <c r="AH19" s="123">
        <f t="shared" si="1"/>
        <v>0</v>
      </c>
      <c r="AI19" s="124" t="e">
        <f t="shared" si="1"/>
        <v>#REF!</v>
      </c>
      <c r="AJ19" s="372"/>
      <c r="AK19" s="8"/>
      <c r="AL19" s="8"/>
    </row>
    <row r="20" spans="2:39" s="6" customFormat="1" ht="18.75">
      <c r="B20" s="373" t="s">
        <v>788</v>
      </c>
      <c r="C20" s="501"/>
      <c r="D20" s="501"/>
      <c r="E20" s="501"/>
      <c r="F20" s="494">
        <f t="shared" ref="F20:F23" si="2">SUM(G20:R20)</f>
        <v>0</v>
      </c>
      <c r="G20" s="502"/>
      <c r="H20" s="502"/>
      <c r="I20" s="502"/>
      <c r="J20" s="502"/>
      <c r="K20" s="502"/>
      <c r="L20" s="502"/>
      <c r="M20" s="502"/>
      <c r="N20" s="502"/>
      <c r="O20" s="502"/>
      <c r="P20" s="502"/>
      <c r="Q20" s="502"/>
      <c r="R20" s="502"/>
      <c r="S20" s="502"/>
      <c r="T20" s="502"/>
      <c r="U20" s="502"/>
      <c r="V20" s="502"/>
      <c r="W20" s="502"/>
      <c r="X20" s="502"/>
      <c r="Y20" s="502"/>
      <c r="Z20" s="502"/>
      <c r="AA20" s="502"/>
      <c r="AB20" s="502"/>
      <c r="AC20" s="502"/>
      <c r="AD20" s="502"/>
      <c r="AE20" s="502"/>
      <c r="AF20" s="502"/>
      <c r="AG20" s="502"/>
      <c r="AH20" s="125"/>
      <c r="AI20" s="125"/>
      <c r="AJ20" s="372"/>
      <c r="AK20" s="8"/>
      <c r="AL20" s="8"/>
    </row>
    <row r="21" spans="2:39" s="6" customFormat="1" ht="18.75">
      <c r="B21" s="374" t="s">
        <v>867</v>
      </c>
      <c r="C21" s="107"/>
      <c r="D21" s="107"/>
      <c r="E21" s="107"/>
      <c r="F21" s="494">
        <f t="shared" si="2"/>
        <v>-3342023</v>
      </c>
      <c r="G21" s="495"/>
      <c r="H21" s="503">
        <v>-3342023</v>
      </c>
      <c r="I21" s="503"/>
      <c r="J21" s="503"/>
      <c r="K21" s="503"/>
      <c r="L21" s="495"/>
      <c r="M21" s="495"/>
      <c r="N21" s="495"/>
      <c r="O21" s="495"/>
      <c r="P21" s="495"/>
      <c r="Q21" s="495"/>
      <c r="R21" s="495"/>
      <c r="S21" s="495"/>
      <c r="T21" s="495"/>
      <c r="U21" s="495"/>
      <c r="V21" s="495"/>
      <c r="W21" s="495"/>
      <c r="X21" s="495"/>
      <c r="Y21" s="495"/>
      <c r="Z21" s="495"/>
      <c r="AA21" s="495"/>
      <c r="AB21" s="495"/>
      <c r="AC21" s="495"/>
      <c r="AD21" s="495"/>
      <c r="AE21" s="495"/>
      <c r="AF21" s="495"/>
      <c r="AG21" s="495"/>
      <c r="AH21" s="127"/>
      <c r="AI21" s="127"/>
      <c r="AJ21" s="376"/>
      <c r="AK21" s="8"/>
      <c r="AL21" s="8"/>
    </row>
    <row r="22" spans="2:39" s="6" customFormat="1" ht="18.75">
      <c r="B22" s="265" t="s">
        <v>789</v>
      </c>
      <c r="C22" s="107"/>
      <c r="D22" s="107"/>
      <c r="E22" s="107"/>
      <c r="F22" s="494">
        <f t="shared" si="2"/>
        <v>0</v>
      </c>
      <c r="G22" s="504"/>
      <c r="H22" s="504"/>
      <c r="I22" s="504"/>
      <c r="J22" s="504"/>
      <c r="K22" s="504"/>
      <c r="L22" s="504"/>
      <c r="M22" s="504"/>
      <c r="N22" s="504"/>
      <c r="O22" s="504"/>
      <c r="P22" s="504"/>
      <c r="Q22" s="504"/>
      <c r="R22" s="504"/>
      <c r="S22" s="504"/>
      <c r="T22" s="504"/>
      <c r="U22" s="504"/>
      <c r="V22" s="504"/>
      <c r="W22" s="504"/>
      <c r="X22" s="504"/>
      <c r="Y22" s="504"/>
      <c r="Z22" s="504"/>
      <c r="AA22" s="504"/>
      <c r="AB22" s="504"/>
      <c r="AC22" s="504"/>
      <c r="AD22" s="504"/>
      <c r="AE22" s="504"/>
      <c r="AF22" s="504"/>
      <c r="AG22" s="504"/>
      <c r="AH22" s="377"/>
      <c r="AI22" s="377"/>
      <c r="AJ22" s="372"/>
      <c r="AK22" s="8"/>
      <c r="AL22" s="8"/>
    </row>
    <row r="23" spans="2:39" s="6" customFormat="1" ht="19.5" thickBot="1">
      <c r="B23" s="265" t="s">
        <v>790</v>
      </c>
      <c r="C23" s="107"/>
      <c r="D23" s="107"/>
      <c r="E23" s="107"/>
      <c r="F23" s="494">
        <f t="shared" si="2"/>
        <v>0</v>
      </c>
      <c r="G23" s="504"/>
      <c r="H23" s="504"/>
      <c r="I23" s="504"/>
      <c r="J23" s="504"/>
      <c r="K23" s="504"/>
      <c r="L23" s="504"/>
      <c r="M23" s="504"/>
      <c r="N23" s="504"/>
      <c r="O23" s="504"/>
      <c r="P23" s="504"/>
      <c r="Q23" s="504"/>
      <c r="R23" s="504"/>
      <c r="S23" s="504"/>
      <c r="T23" s="504"/>
      <c r="U23" s="504"/>
      <c r="V23" s="504"/>
      <c r="W23" s="504"/>
      <c r="X23" s="504"/>
      <c r="Y23" s="504"/>
      <c r="Z23" s="504"/>
      <c r="AA23" s="504"/>
      <c r="AB23" s="504"/>
      <c r="AC23" s="504"/>
      <c r="AD23" s="504"/>
      <c r="AE23" s="504"/>
      <c r="AF23" s="504"/>
      <c r="AG23" s="504"/>
      <c r="AH23" s="377"/>
      <c r="AI23" s="377"/>
      <c r="AJ23" s="372"/>
      <c r="AK23" s="8"/>
      <c r="AL23" s="8"/>
    </row>
    <row r="24" spans="2:39" s="6" customFormat="1" ht="19.5" thickBot="1">
      <c r="B24" s="119" t="s">
        <v>791</v>
      </c>
      <c r="C24" s="499"/>
      <c r="D24" s="499"/>
      <c r="E24" s="499"/>
      <c r="F24" s="500">
        <f>SUM(F19:F23)</f>
        <v>13823809</v>
      </c>
      <c r="G24" s="500">
        <f t="shared" ref="G24:AI24" si="3">SUM(G19:G23)</f>
        <v>3797741</v>
      </c>
      <c r="H24" s="500">
        <f>SUM(H19:H23)</f>
        <v>10026068</v>
      </c>
      <c r="I24" s="500">
        <f t="shared" si="3"/>
        <v>0</v>
      </c>
      <c r="J24" s="500">
        <f t="shared" si="3"/>
        <v>0</v>
      </c>
      <c r="K24" s="500">
        <f t="shared" si="3"/>
        <v>0</v>
      </c>
      <c r="L24" s="500">
        <f t="shared" si="3"/>
        <v>0</v>
      </c>
      <c r="M24" s="500">
        <f t="shared" si="3"/>
        <v>0</v>
      </c>
      <c r="N24" s="500">
        <f t="shared" si="3"/>
        <v>0</v>
      </c>
      <c r="O24" s="500">
        <f t="shared" si="3"/>
        <v>0</v>
      </c>
      <c r="P24" s="500">
        <f t="shared" si="3"/>
        <v>0</v>
      </c>
      <c r="Q24" s="500">
        <f t="shared" si="3"/>
        <v>0</v>
      </c>
      <c r="R24" s="500" t="e">
        <f t="shared" si="3"/>
        <v>#REF!</v>
      </c>
      <c r="S24" s="500">
        <f t="shared" si="3"/>
        <v>0</v>
      </c>
      <c r="T24" s="500">
        <f t="shared" si="3"/>
        <v>0</v>
      </c>
      <c r="U24" s="500">
        <f t="shared" si="3"/>
        <v>0</v>
      </c>
      <c r="V24" s="500">
        <f t="shared" si="3"/>
        <v>0</v>
      </c>
      <c r="W24" s="500">
        <f t="shared" si="3"/>
        <v>0</v>
      </c>
      <c r="X24" s="500">
        <f t="shared" si="3"/>
        <v>0</v>
      </c>
      <c r="Y24" s="500">
        <f t="shared" si="3"/>
        <v>0</v>
      </c>
      <c r="Z24" s="500">
        <f t="shared" si="3"/>
        <v>0</v>
      </c>
      <c r="AA24" s="500">
        <f t="shared" si="3"/>
        <v>0</v>
      </c>
      <c r="AB24" s="500">
        <f t="shared" si="3"/>
        <v>0</v>
      </c>
      <c r="AC24" s="500">
        <f t="shared" si="3"/>
        <v>0</v>
      </c>
      <c r="AD24" s="500" t="e">
        <f t="shared" si="3"/>
        <v>#REF!</v>
      </c>
      <c r="AE24" s="500">
        <f t="shared" si="3"/>
        <v>0</v>
      </c>
      <c r="AF24" s="500">
        <f t="shared" si="3"/>
        <v>0</v>
      </c>
      <c r="AG24" s="500">
        <f t="shared" si="3"/>
        <v>0</v>
      </c>
      <c r="AH24" s="123">
        <f t="shared" si="3"/>
        <v>0</v>
      </c>
      <c r="AI24" s="123" t="e">
        <f t="shared" si="3"/>
        <v>#REF!</v>
      </c>
      <c r="AJ24" s="372"/>
      <c r="AK24" s="8"/>
      <c r="AL24" s="8"/>
    </row>
    <row r="25" spans="2:39" s="6" customFormat="1" ht="18.75">
      <c r="B25" s="105" t="s">
        <v>457</v>
      </c>
      <c r="C25" s="107"/>
      <c r="D25" s="107"/>
      <c r="E25" s="107"/>
      <c r="F25" s="504">
        <f>SUM(G25:R25)</f>
        <v>-3797741</v>
      </c>
      <c r="G25" s="495">
        <f>-G19</f>
        <v>-3797741</v>
      </c>
      <c r="H25" s="495"/>
      <c r="I25" s="495"/>
      <c r="J25" s="495"/>
      <c r="K25" s="495"/>
      <c r="L25" s="495"/>
      <c r="M25" s="495"/>
      <c r="N25" s="495"/>
      <c r="O25" s="495"/>
      <c r="P25" s="495"/>
      <c r="Q25" s="495"/>
      <c r="R25" s="495"/>
      <c r="S25" s="495"/>
      <c r="T25" s="495"/>
      <c r="U25" s="495"/>
      <c r="V25" s="495"/>
      <c r="W25" s="495"/>
      <c r="X25" s="495"/>
      <c r="Y25" s="495"/>
      <c r="Z25" s="495"/>
      <c r="AA25" s="495"/>
      <c r="AB25" s="495"/>
      <c r="AC25" s="495"/>
      <c r="AD25" s="495"/>
      <c r="AE25" s="495"/>
      <c r="AF25" s="495"/>
      <c r="AG25" s="495"/>
      <c r="AH25" s="127"/>
      <c r="AI25" s="127"/>
      <c r="AJ25" s="378"/>
      <c r="AK25" s="8"/>
      <c r="AL25" s="8"/>
    </row>
    <row r="26" spans="2:39" s="6" customFormat="1" ht="18.75">
      <c r="B26" s="379" t="s">
        <v>462</v>
      </c>
      <c r="C26" s="505"/>
      <c r="D26" s="105"/>
      <c r="E26" s="107"/>
      <c r="F26" s="502"/>
      <c r="G26" s="495"/>
      <c r="H26" s="495"/>
      <c r="I26" s="495"/>
      <c r="J26" s="495"/>
      <c r="K26" s="495"/>
      <c r="L26" s="495"/>
      <c r="M26" s="495"/>
      <c r="N26" s="495"/>
      <c r="O26" s="495"/>
      <c r="P26" s="495"/>
      <c r="Q26" s="495"/>
      <c r="R26" s="495"/>
      <c r="S26" s="495"/>
      <c r="T26" s="495"/>
      <c r="U26" s="495"/>
      <c r="V26" s="495"/>
      <c r="W26" s="495"/>
      <c r="X26" s="495"/>
      <c r="Y26" s="495"/>
      <c r="Z26" s="495"/>
      <c r="AA26" s="495"/>
      <c r="AB26" s="495"/>
      <c r="AC26" s="495"/>
      <c r="AD26" s="495"/>
      <c r="AE26" s="495"/>
      <c r="AF26" s="495"/>
      <c r="AG26" s="495"/>
      <c r="AH26" s="127"/>
      <c r="AI26" s="127"/>
      <c r="AJ26" s="372"/>
      <c r="AK26" s="8"/>
      <c r="AL26" s="8"/>
    </row>
    <row r="27" spans="2:39" s="6" customFormat="1" ht="18.75">
      <c r="B27" s="379" t="s">
        <v>792</v>
      </c>
      <c r="C27" s="505">
        <f>+'[5]R18 at2021 observada'!U13</f>
        <v>12045936</v>
      </c>
      <c r="D27" s="105"/>
      <c r="E27" s="107"/>
      <c r="F27" s="502">
        <f t="shared" ref="F27" si="4">SUM(G27:R27)</f>
        <v>12045936</v>
      </c>
      <c r="G27" s="495">
        <f>+C27</f>
        <v>12045936</v>
      </c>
      <c r="H27" s="495"/>
      <c r="I27" s="495"/>
      <c r="J27" s="495"/>
      <c r="K27" s="495"/>
      <c r="L27" s="495"/>
      <c r="M27" s="495"/>
      <c r="N27" s="495"/>
      <c r="O27" s="495"/>
      <c r="P27" s="495"/>
      <c r="Q27" s="495"/>
      <c r="R27" s="495"/>
      <c r="S27" s="495"/>
      <c r="T27" s="495"/>
      <c r="U27" s="495"/>
      <c r="V27" s="495"/>
      <c r="W27" s="495"/>
      <c r="X27" s="495"/>
      <c r="Y27" s="495"/>
      <c r="Z27" s="495"/>
      <c r="AA27" s="495"/>
      <c r="AB27" s="495"/>
      <c r="AC27" s="495"/>
      <c r="AD27" s="495"/>
      <c r="AE27" s="495"/>
      <c r="AF27" s="495"/>
      <c r="AG27" s="495"/>
      <c r="AH27" s="127"/>
      <c r="AI27" s="127"/>
      <c r="AJ27" s="372"/>
      <c r="AK27" s="8"/>
      <c r="AL27" s="8"/>
    </row>
    <row r="28" spans="2:39" s="6" customFormat="1" ht="18.75">
      <c r="B28" s="105" t="s">
        <v>461</v>
      </c>
      <c r="C28" s="505"/>
      <c r="D28" s="105"/>
      <c r="E28" s="107"/>
      <c r="F28" s="502"/>
      <c r="G28" s="495"/>
      <c r="H28" s="495"/>
      <c r="I28" s="495"/>
      <c r="J28" s="495"/>
      <c r="K28" s="495"/>
      <c r="L28" s="495"/>
      <c r="M28" s="495"/>
      <c r="N28" s="495"/>
      <c r="O28" s="495"/>
      <c r="P28" s="495"/>
      <c r="Q28" s="495"/>
      <c r="R28" s="495"/>
      <c r="S28" s="495"/>
      <c r="T28" s="495"/>
      <c r="U28" s="495"/>
      <c r="V28" s="495"/>
      <c r="W28" s="495"/>
      <c r="X28" s="495"/>
      <c r="Y28" s="503"/>
      <c r="Z28" s="503"/>
      <c r="AA28" s="503"/>
      <c r="AB28" s="503"/>
      <c r="AC28" s="503"/>
      <c r="AD28" s="503"/>
      <c r="AE28" s="503"/>
      <c r="AF28" s="503"/>
      <c r="AG28" s="503"/>
      <c r="AH28" s="375"/>
      <c r="AI28" s="375"/>
      <c r="AJ28" s="10"/>
      <c r="AK28" s="8"/>
      <c r="AL28" s="8"/>
    </row>
    <row r="29" spans="2:39" ht="18.75">
      <c r="B29" s="105" t="s">
        <v>459</v>
      </c>
      <c r="C29" s="505">
        <f>+'[5]R17 at2021 corregida'!V42</f>
        <v>3556586</v>
      </c>
      <c r="D29" s="506">
        <v>0.1</v>
      </c>
      <c r="E29" s="506"/>
      <c r="F29" s="495"/>
      <c r="G29" s="495"/>
      <c r="H29" s="495"/>
      <c r="I29" s="495"/>
      <c r="J29" s="495"/>
      <c r="K29" s="495"/>
      <c r="L29" s="495"/>
      <c r="M29" s="495"/>
      <c r="N29" s="495"/>
      <c r="O29" s="495"/>
      <c r="P29" s="495"/>
      <c r="Q29" s="495"/>
      <c r="R29" s="495"/>
      <c r="S29" s="507"/>
      <c r="T29" s="507"/>
      <c r="U29" s="507"/>
      <c r="V29" s="507"/>
      <c r="W29" s="507">
        <f>+C29*D29</f>
        <v>355658.60000000003</v>
      </c>
      <c r="X29" s="495"/>
      <c r="Y29" s="503"/>
      <c r="Z29" s="503"/>
      <c r="AA29" s="503"/>
      <c r="AB29" s="503"/>
      <c r="AC29" s="503"/>
      <c r="AD29" s="503"/>
      <c r="AE29" s="503"/>
      <c r="AF29" s="503"/>
      <c r="AG29" s="503"/>
      <c r="AH29" s="375"/>
      <c r="AI29" s="375"/>
      <c r="AK29" s="4"/>
      <c r="AL29" s="4"/>
    </row>
    <row r="30" spans="2:39" ht="18.75">
      <c r="B30" s="114" t="s">
        <v>460</v>
      </c>
      <c r="C30" s="508"/>
      <c r="D30" s="509"/>
      <c r="E30" s="509"/>
      <c r="F30" s="510"/>
      <c r="G30" s="510"/>
      <c r="H30" s="510"/>
      <c r="I30" s="510"/>
      <c r="J30" s="510"/>
      <c r="K30" s="510"/>
      <c r="L30" s="510"/>
      <c r="M30" s="510"/>
      <c r="N30" s="510"/>
      <c r="O30" s="510"/>
      <c r="P30" s="510"/>
      <c r="Q30" s="510"/>
      <c r="R30" s="510"/>
      <c r="S30" s="511"/>
      <c r="T30" s="511"/>
      <c r="U30" s="511"/>
      <c r="V30" s="511"/>
      <c r="W30" s="511"/>
      <c r="X30" s="510"/>
      <c r="Y30" s="512"/>
      <c r="Z30" s="512"/>
      <c r="AA30" s="512"/>
      <c r="AB30" s="512"/>
      <c r="AC30" s="512"/>
      <c r="AD30" s="512"/>
      <c r="AE30" s="512"/>
      <c r="AF30" s="512"/>
      <c r="AG30" s="512"/>
      <c r="AH30" s="381"/>
      <c r="AI30" s="381"/>
      <c r="AK30" s="4"/>
      <c r="AL30" s="4"/>
    </row>
    <row r="31" spans="2:39" ht="18.75">
      <c r="B31" s="114" t="s">
        <v>460</v>
      </c>
      <c r="C31" s="508"/>
      <c r="D31" s="509"/>
      <c r="E31" s="509"/>
      <c r="F31" s="510"/>
      <c r="G31" s="510"/>
      <c r="H31" s="510"/>
      <c r="I31" s="510"/>
      <c r="J31" s="510"/>
      <c r="K31" s="510"/>
      <c r="L31" s="510"/>
      <c r="M31" s="510"/>
      <c r="N31" s="510"/>
      <c r="O31" s="510"/>
      <c r="P31" s="510"/>
      <c r="Q31" s="510"/>
      <c r="R31" s="510"/>
      <c r="S31" s="511"/>
      <c r="T31" s="511"/>
      <c r="U31" s="511"/>
      <c r="V31" s="511"/>
      <c r="W31" s="511"/>
      <c r="X31" s="510"/>
      <c r="Y31" s="510"/>
      <c r="Z31" s="510"/>
      <c r="AA31" s="510"/>
      <c r="AB31" s="510"/>
      <c r="AC31" s="510"/>
      <c r="AD31" s="510"/>
      <c r="AE31" s="510"/>
      <c r="AF31" s="510"/>
      <c r="AG31" s="510"/>
      <c r="AH31" s="380"/>
      <c r="AI31" s="380"/>
      <c r="AK31" s="4"/>
      <c r="AL31" s="4"/>
    </row>
    <row r="32" spans="2:39" ht="19.5" thickBot="1">
      <c r="B32" s="114" t="s">
        <v>460</v>
      </c>
      <c r="C32" s="508"/>
      <c r="D32" s="509"/>
      <c r="E32" s="509"/>
      <c r="F32" s="510"/>
      <c r="G32" s="510"/>
      <c r="H32" s="510"/>
      <c r="I32" s="510"/>
      <c r="J32" s="510"/>
      <c r="K32" s="510"/>
      <c r="L32" s="510"/>
      <c r="M32" s="510"/>
      <c r="N32" s="510"/>
      <c r="O32" s="510"/>
      <c r="P32" s="510"/>
      <c r="Q32" s="510"/>
      <c r="R32" s="510"/>
      <c r="S32" s="511"/>
      <c r="T32" s="511"/>
      <c r="U32" s="511"/>
      <c r="V32" s="511"/>
      <c r="W32" s="511"/>
      <c r="X32" s="510"/>
      <c r="Y32" s="510"/>
      <c r="Z32" s="510"/>
      <c r="AA32" s="510"/>
      <c r="AB32" s="510"/>
      <c r="AC32" s="510"/>
      <c r="AD32" s="510"/>
      <c r="AE32" s="510"/>
      <c r="AF32" s="510"/>
      <c r="AG32" s="510"/>
      <c r="AH32" s="380"/>
      <c r="AI32" s="380"/>
      <c r="AK32" s="4"/>
      <c r="AL32" s="4"/>
    </row>
    <row r="33" spans="2:38" s="6" customFormat="1" ht="19.5" thickBot="1">
      <c r="B33" s="119" t="s">
        <v>464</v>
      </c>
      <c r="C33" s="499"/>
      <c r="D33" s="499"/>
      <c r="E33" s="499"/>
      <c r="F33" s="500">
        <f t="shared" ref="F33:AI33" si="5">SUM(F24:F32)</f>
        <v>22072004</v>
      </c>
      <c r="G33" s="500">
        <f t="shared" si="5"/>
        <v>12045936</v>
      </c>
      <c r="H33" s="500">
        <f t="shared" si="5"/>
        <v>10026068</v>
      </c>
      <c r="I33" s="500">
        <f t="shared" si="5"/>
        <v>0</v>
      </c>
      <c r="J33" s="500">
        <f t="shared" si="5"/>
        <v>0</v>
      </c>
      <c r="K33" s="500">
        <f t="shared" si="5"/>
        <v>0</v>
      </c>
      <c r="L33" s="500">
        <f t="shared" si="5"/>
        <v>0</v>
      </c>
      <c r="M33" s="500">
        <f t="shared" si="5"/>
        <v>0</v>
      </c>
      <c r="N33" s="500">
        <f t="shared" si="5"/>
        <v>0</v>
      </c>
      <c r="O33" s="500">
        <f t="shared" si="5"/>
        <v>0</v>
      </c>
      <c r="P33" s="500">
        <f t="shared" si="5"/>
        <v>0</v>
      </c>
      <c r="Q33" s="500">
        <f t="shared" si="5"/>
        <v>0</v>
      </c>
      <c r="R33" s="500" t="e">
        <f t="shared" si="5"/>
        <v>#REF!</v>
      </c>
      <c r="S33" s="500">
        <f t="shared" si="5"/>
        <v>0</v>
      </c>
      <c r="T33" s="500">
        <f t="shared" si="5"/>
        <v>0</v>
      </c>
      <c r="U33" s="500">
        <f t="shared" si="5"/>
        <v>0</v>
      </c>
      <c r="V33" s="500">
        <f t="shared" si="5"/>
        <v>0</v>
      </c>
      <c r="W33" s="500">
        <f t="shared" si="5"/>
        <v>355658.60000000003</v>
      </c>
      <c r="X33" s="500">
        <f t="shared" si="5"/>
        <v>0</v>
      </c>
      <c r="Y33" s="500">
        <f t="shared" si="5"/>
        <v>0</v>
      </c>
      <c r="Z33" s="500">
        <f t="shared" si="5"/>
        <v>0</v>
      </c>
      <c r="AA33" s="500">
        <f t="shared" si="5"/>
        <v>0</v>
      </c>
      <c r="AB33" s="500">
        <f t="shared" si="5"/>
        <v>0</v>
      </c>
      <c r="AC33" s="500">
        <f t="shared" si="5"/>
        <v>0</v>
      </c>
      <c r="AD33" s="500" t="e">
        <f t="shared" si="5"/>
        <v>#REF!</v>
      </c>
      <c r="AE33" s="500">
        <f t="shared" si="5"/>
        <v>0</v>
      </c>
      <c r="AF33" s="500">
        <f t="shared" si="5"/>
        <v>0</v>
      </c>
      <c r="AG33" s="500">
        <f t="shared" si="5"/>
        <v>0</v>
      </c>
      <c r="AH33" s="123">
        <f t="shared" si="5"/>
        <v>0</v>
      </c>
      <c r="AI33" s="123" t="e">
        <f t="shared" si="5"/>
        <v>#REF!</v>
      </c>
      <c r="AJ33" s="9"/>
      <c r="AK33" s="4"/>
      <c r="AL33" s="4"/>
    </row>
    <row r="34" spans="2:38" ht="18.75">
      <c r="B34" s="107" t="s">
        <v>465</v>
      </c>
      <c r="C34" s="107"/>
      <c r="D34" s="105"/>
      <c r="E34" s="105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513"/>
      <c r="T34" s="513"/>
      <c r="U34" s="513"/>
      <c r="V34" s="513"/>
      <c r="W34" s="5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4"/>
      <c r="AI34" s="14"/>
      <c r="AK34" s="4"/>
      <c r="AL34" s="4"/>
    </row>
    <row r="35" spans="2:38" s="6" customFormat="1" ht="18.75" hidden="1">
      <c r="B35" s="105" t="s">
        <v>793</v>
      </c>
      <c r="C35" s="113">
        <f>+'[5]retiros at2021 '!B10</f>
        <v>0</v>
      </c>
      <c r="D35" s="107"/>
      <c r="E35" s="107"/>
      <c r="F35" s="502">
        <f t="shared" ref="F35:F98" si="6">SUM(G35:R35)</f>
        <v>0</v>
      </c>
      <c r="G35" s="495"/>
      <c r="H35" s="495"/>
      <c r="I35" s="495"/>
      <c r="J35" s="495"/>
      <c r="K35" s="495"/>
      <c r="L35" s="495"/>
      <c r="M35" s="495"/>
      <c r="N35" s="495"/>
      <c r="O35" s="495"/>
      <c r="P35" s="495"/>
      <c r="Q35" s="495"/>
      <c r="R35" s="495"/>
      <c r="S35" s="507"/>
      <c r="T35" s="507"/>
      <c r="U35" s="507"/>
      <c r="V35" s="507"/>
      <c r="W35" s="507"/>
      <c r="X35" s="495"/>
      <c r="Y35" s="495"/>
      <c r="Z35" s="495"/>
      <c r="AA35" s="495"/>
      <c r="AB35" s="495"/>
      <c r="AC35" s="495"/>
      <c r="AD35" s="495"/>
      <c r="AE35" s="495"/>
      <c r="AF35" s="495"/>
      <c r="AG35" s="495"/>
      <c r="AH35" s="127"/>
      <c r="AI35" s="127"/>
      <c r="AJ35" s="7"/>
      <c r="AK35" s="4"/>
      <c r="AL35" s="4"/>
    </row>
    <row r="36" spans="2:38" ht="18.75" hidden="1">
      <c r="B36" s="105" t="s">
        <v>807</v>
      </c>
      <c r="C36" s="113">
        <f>+'[5]retiros at2021 '!C10</f>
        <v>0</v>
      </c>
      <c r="D36" s="506"/>
      <c r="E36" s="506"/>
      <c r="F36" s="502">
        <f t="shared" si="6"/>
        <v>0</v>
      </c>
      <c r="G36" s="495"/>
      <c r="H36" s="495"/>
      <c r="I36" s="495"/>
      <c r="J36" s="495"/>
      <c r="K36" s="495"/>
      <c r="L36" s="495"/>
      <c r="M36" s="495"/>
      <c r="N36" s="495"/>
      <c r="O36" s="495"/>
      <c r="P36" s="495"/>
      <c r="Q36" s="495"/>
      <c r="R36" s="495"/>
      <c r="S36" s="507"/>
      <c r="T36" s="507"/>
      <c r="U36" s="507"/>
      <c r="V36" s="507"/>
      <c r="W36" s="507"/>
      <c r="X36" s="495"/>
      <c r="Y36" s="495"/>
      <c r="Z36" s="495"/>
      <c r="AA36" s="495"/>
      <c r="AB36" s="495"/>
      <c r="AC36" s="495"/>
      <c r="AD36" s="495"/>
      <c r="AE36" s="495"/>
      <c r="AF36" s="495"/>
      <c r="AG36" s="495"/>
      <c r="AH36" s="127"/>
      <c r="AI36" s="127"/>
      <c r="AK36" s="4"/>
      <c r="AL36" s="4"/>
    </row>
    <row r="37" spans="2:38" ht="18.75" hidden="1">
      <c r="B37" s="105" t="s">
        <v>808</v>
      </c>
      <c r="C37" s="113">
        <f>+'[5]retiros at2021 '!D10</f>
        <v>0</v>
      </c>
      <c r="D37" s="506"/>
      <c r="E37" s="506"/>
      <c r="F37" s="502">
        <f t="shared" si="6"/>
        <v>0</v>
      </c>
      <c r="G37" s="495"/>
      <c r="H37" s="495"/>
      <c r="I37" s="495"/>
      <c r="J37" s="495"/>
      <c r="K37" s="495"/>
      <c r="L37" s="495"/>
      <c r="M37" s="495"/>
      <c r="N37" s="495"/>
      <c r="O37" s="495"/>
      <c r="P37" s="495"/>
      <c r="Q37" s="495"/>
      <c r="R37" s="495"/>
      <c r="S37" s="507"/>
      <c r="T37" s="507"/>
      <c r="U37" s="507"/>
      <c r="V37" s="507"/>
      <c r="W37" s="507"/>
      <c r="X37" s="495"/>
      <c r="Y37" s="495"/>
      <c r="Z37" s="495"/>
      <c r="AA37" s="495"/>
      <c r="AB37" s="495"/>
      <c r="AC37" s="495"/>
      <c r="AD37" s="495"/>
      <c r="AE37" s="495"/>
      <c r="AF37" s="495"/>
      <c r="AG37" s="495"/>
      <c r="AH37" s="127"/>
      <c r="AI37" s="127"/>
      <c r="AK37" s="4"/>
      <c r="AL37" s="4"/>
    </row>
    <row r="38" spans="2:38" ht="18.75" hidden="1">
      <c r="B38" s="105" t="s">
        <v>809</v>
      </c>
      <c r="C38" s="113">
        <f>+'[5]retiros at2021 '!E10</f>
        <v>0</v>
      </c>
      <c r="D38" s="506"/>
      <c r="E38" s="506"/>
      <c r="F38" s="502">
        <f t="shared" si="6"/>
        <v>0</v>
      </c>
      <c r="G38" s="495"/>
      <c r="H38" s="495"/>
      <c r="I38" s="495"/>
      <c r="J38" s="495"/>
      <c r="K38" s="495"/>
      <c r="L38" s="495"/>
      <c r="M38" s="495"/>
      <c r="N38" s="495"/>
      <c r="O38" s="495"/>
      <c r="P38" s="495"/>
      <c r="Q38" s="495"/>
      <c r="R38" s="495"/>
      <c r="S38" s="507"/>
      <c r="T38" s="507"/>
      <c r="U38" s="507"/>
      <c r="V38" s="507"/>
      <c r="W38" s="507"/>
      <c r="X38" s="495"/>
      <c r="Y38" s="495"/>
      <c r="Z38" s="495"/>
      <c r="AA38" s="495"/>
      <c r="AB38" s="495"/>
      <c r="AC38" s="495"/>
      <c r="AD38" s="495"/>
      <c r="AE38" s="495"/>
      <c r="AF38" s="495"/>
      <c r="AG38" s="495"/>
      <c r="AH38" s="127"/>
      <c r="AI38" s="127"/>
      <c r="AK38" s="4"/>
      <c r="AL38" s="4"/>
    </row>
    <row r="39" spans="2:38" ht="18.75" hidden="1">
      <c r="B39" s="105" t="s">
        <v>810</v>
      </c>
      <c r="C39" s="113">
        <f>+'[5]retiros at2021 '!F10</f>
        <v>0</v>
      </c>
      <c r="D39" s="506"/>
      <c r="E39" s="506"/>
      <c r="F39" s="502">
        <f t="shared" si="6"/>
        <v>0</v>
      </c>
      <c r="G39" s="495"/>
      <c r="H39" s="495"/>
      <c r="I39" s="495"/>
      <c r="J39" s="495"/>
      <c r="K39" s="495"/>
      <c r="L39" s="495"/>
      <c r="M39" s="495"/>
      <c r="N39" s="495"/>
      <c r="O39" s="495"/>
      <c r="P39" s="495"/>
      <c r="Q39" s="495"/>
      <c r="R39" s="495"/>
      <c r="S39" s="507"/>
      <c r="T39" s="507"/>
      <c r="U39" s="507"/>
      <c r="V39" s="507"/>
      <c r="W39" s="507"/>
      <c r="X39" s="495"/>
      <c r="Y39" s="495"/>
      <c r="Z39" s="495"/>
      <c r="AA39" s="495"/>
      <c r="AB39" s="495"/>
      <c r="AC39" s="495"/>
      <c r="AD39" s="495"/>
      <c r="AE39" s="495"/>
      <c r="AF39" s="495"/>
      <c r="AG39" s="495"/>
      <c r="AH39" s="127"/>
      <c r="AI39" s="127"/>
      <c r="AK39" s="4"/>
      <c r="AL39" s="4"/>
    </row>
    <row r="40" spans="2:38" ht="18.75" hidden="1">
      <c r="B40" s="105" t="s">
        <v>811</v>
      </c>
      <c r="C40" s="113">
        <f>+'[5]retiros at2021 '!G10</f>
        <v>0</v>
      </c>
      <c r="D40" s="506"/>
      <c r="E40" s="506"/>
      <c r="F40" s="502">
        <f t="shared" si="6"/>
        <v>0</v>
      </c>
      <c r="G40" s="495"/>
      <c r="H40" s="495"/>
      <c r="I40" s="495"/>
      <c r="J40" s="495"/>
      <c r="K40" s="495"/>
      <c r="L40" s="495"/>
      <c r="M40" s="495"/>
      <c r="N40" s="495"/>
      <c r="O40" s="495"/>
      <c r="P40" s="495"/>
      <c r="Q40" s="495"/>
      <c r="R40" s="495"/>
      <c r="S40" s="507"/>
      <c r="T40" s="507"/>
      <c r="U40" s="507"/>
      <c r="V40" s="507"/>
      <c r="W40" s="507"/>
      <c r="X40" s="495"/>
      <c r="Y40" s="495"/>
      <c r="Z40" s="495"/>
      <c r="AA40" s="495"/>
      <c r="AB40" s="495"/>
      <c r="AC40" s="495"/>
      <c r="AD40" s="495"/>
      <c r="AE40" s="495"/>
      <c r="AF40" s="495"/>
      <c r="AG40" s="495"/>
      <c r="AH40" s="127"/>
      <c r="AI40" s="127"/>
      <c r="AK40" s="4"/>
      <c r="AL40" s="4"/>
    </row>
    <row r="41" spans="2:38" ht="18.75" hidden="1">
      <c r="B41" s="105" t="s">
        <v>794</v>
      </c>
      <c r="C41" s="113">
        <f>+'[5]retiros at2021 '!B11</f>
        <v>0</v>
      </c>
      <c r="D41" s="506"/>
      <c r="E41" s="506"/>
      <c r="F41" s="502">
        <f t="shared" si="6"/>
        <v>0</v>
      </c>
      <c r="G41" s="495"/>
      <c r="H41" s="495"/>
      <c r="I41" s="495"/>
      <c r="J41" s="495"/>
      <c r="K41" s="495"/>
      <c r="L41" s="495"/>
      <c r="M41" s="495"/>
      <c r="N41" s="495"/>
      <c r="O41" s="495"/>
      <c r="P41" s="495"/>
      <c r="Q41" s="495"/>
      <c r="R41" s="495"/>
      <c r="S41" s="507"/>
      <c r="T41" s="507"/>
      <c r="U41" s="507"/>
      <c r="V41" s="507"/>
      <c r="W41" s="507"/>
      <c r="X41" s="495"/>
      <c r="Y41" s="495"/>
      <c r="Z41" s="495"/>
      <c r="AA41" s="495"/>
      <c r="AB41" s="495"/>
      <c r="AC41" s="495"/>
      <c r="AD41" s="495"/>
      <c r="AE41" s="495"/>
      <c r="AF41" s="495"/>
      <c r="AG41" s="495"/>
      <c r="AH41" s="127"/>
      <c r="AI41" s="127"/>
      <c r="AK41" s="4"/>
      <c r="AL41" s="4"/>
    </row>
    <row r="42" spans="2:38" ht="18.75" hidden="1">
      <c r="B42" s="105" t="s">
        <v>812</v>
      </c>
      <c r="C42" s="113">
        <f>+'[5]retiros at2021 '!C11</f>
        <v>0</v>
      </c>
      <c r="D42" s="506"/>
      <c r="E42" s="506"/>
      <c r="F42" s="502">
        <f t="shared" si="6"/>
        <v>0</v>
      </c>
      <c r="G42" s="495"/>
      <c r="H42" s="495"/>
      <c r="I42" s="495"/>
      <c r="J42" s="495"/>
      <c r="K42" s="495"/>
      <c r="L42" s="495"/>
      <c r="M42" s="495"/>
      <c r="N42" s="495"/>
      <c r="O42" s="495"/>
      <c r="P42" s="495"/>
      <c r="Q42" s="495"/>
      <c r="R42" s="495"/>
      <c r="S42" s="507"/>
      <c r="T42" s="507"/>
      <c r="U42" s="507"/>
      <c r="V42" s="507"/>
      <c r="W42" s="507"/>
      <c r="X42" s="495"/>
      <c r="Y42" s="495"/>
      <c r="Z42" s="495"/>
      <c r="AA42" s="495"/>
      <c r="AB42" s="495"/>
      <c r="AC42" s="495"/>
      <c r="AD42" s="495"/>
      <c r="AE42" s="495"/>
      <c r="AF42" s="495"/>
      <c r="AG42" s="495"/>
      <c r="AH42" s="127"/>
      <c r="AI42" s="127"/>
      <c r="AK42" s="4"/>
      <c r="AL42" s="4"/>
    </row>
    <row r="43" spans="2:38" ht="18.75" hidden="1">
      <c r="B43" s="105" t="s">
        <v>813</v>
      </c>
      <c r="C43" s="113">
        <f>+'[5]retiros at2021 '!D11</f>
        <v>0</v>
      </c>
      <c r="D43" s="506"/>
      <c r="E43" s="506"/>
      <c r="F43" s="502">
        <f t="shared" si="6"/>
        <v>0</v>
      </c>
      <c r="G43" s="495"/>
      <c r="H43" s="495"/>
      <c r="I43" s="495"/>
      <c r="J43" s="495"/>
      <c r="K43" s="495"/>
      <c r="L43" s="495"/>
      <c r="M43" s="495"/>
      <c r="N43" s="495"/>
      <c r="O43" s="495"/>
      <c r="P43" s="495"/>
      <c r="Q43" s="495"/>
      <c r="R43" s="495"/>
      <c r="S43" s="507"/>
      <c r="T43" s="507"/>
      <c r="U43" s="507"/>
      <c r="V43" s="507"/>
      <c r="W43" s="507"/>
      <c r="X43" s="495"/>
      <c r="Y43" s="495"/>
      <c r="Z43" s="495"/>
      <c r="AA43" s="495"/>
      <c r="AB43" s="495"/>
      <c r="AC43" s="495"/>
      <c r="AD43" s="495"/>
      <c r="AE43" s="495"/>
      <c r="AF43" s="495"/>
      <c r="AG43" s="495"/>
      <c r="AH43" s="127"/>
      <c r="AI43" s="127"/>
      <c r="AK43" s="4"/>
      <c r="AL43" s="4"/>
    </row>
    <row r="44" spans="2:38" ht="18.75" hidden="1">
      <c r="B44" s="105" t="s">
        <v>814</v>
      </c>
      <c r="C44" s="113">
        <f>+'[5]retiros at2021 '!E11</f>
        <v>0</v>
      </c>
      <c r="D44" s="506"/>
      <c r="E44" s="506"/>
      <c r="F44" s="502">
        <f t="shared" si="6"/>
        <v>0</v>
      </c>
      <c r="G44" s="495"/>
      <c r="H44" s="495"/>
      <c r="I44" s="495"/>
      <c r="J44" s="495"/>
      <c r="K44" s="495"/>
      <c r="L44" s="495"/>
      <c r="M44" s="495"/>
      <c r="N44" s="495"/>
      <c r="O44" s="495"/>
      <c r="P44" s="495"/>
      <c r="Q44" s="495"/>
      <c r="R44" s="495"/>
      <c r="S44" s="507"/>
      <c r="T44" s="507"/>
      <c r="U44" s="507"/>
      <c r="V44" s="507"/>
      <c r="W44" s="507"/>
      <c r="X44" s="495"/>
      <c r="Y44" s="495"/>
      <c r="Z44" s="495"/>
      <c r="AA44" s="495"/>
      <c r="AB44" s="495"/>
      <c r="AC44" s="495"/>
      <c r="AD44" s="495"/>
      <c r="AE44" s="495"/>
      <c r="AF44" s="495"/>
      <c r="AG44" s="495"/>
      <c r="AH44" s="127"/>
      <c r="AI44" s="127"/>
      <c r="AK44" s="4"/>
      <c r="AL44" s="4"/>
    </row>
    <row r="45" spans="2:38" ht="18.75" hidden="1">
      <c r="B45" s="105" t="s">
        <v>815</v>
      </c>
      <c r="C45" s="113">
        <f>+'[5]retiros at2021 '!F11</f>
        <v>0</v>
      </c>
      <c r="D45" s="506"/>
      <c r="E45" s="506"/>
      <c r="F45" s="502">
        <f t="shared" si="6"/>
        <v>0</v>
      </c>
      <c r="G45" s="495"/>
      <c r="H45" s="495"/>
      <c r="I45" s="495"/>
      <c r="J45" s="495"/>
      <c r="K45" s="495"/>
      <c r="L45" s="495"/>
      <c r="M45" s="495"/>
      <c r="N45" s="495"/>
      <c r="O45" s="495"/>
      <c r="P45" s="495"/>
      <c r="Q45" s="495"/>
      <c r="R45" s="495"/>
      <c r="S45" s="507"/>
      <c r="T45" s="507"/>
      <c r="U45" s="507"/>
      <c r="V45" s="507"/>
      <c r="W45" s="507"/>
      <c r="X45" s="495"/>
      <c r="Y45" s="495"/>
      <c r="Z45" s="495"/>
      <c r="AA45" s="495"/>
      <c r="AB45" s="495"/>
      <c r="AC45" s="495"/>
      <c r="AD45" s="495"/>
      <c r="AE45" s="495"/>
      <c r="AF45" s="495"/>
      <c r="AG45" s="495"/>
      <c r="AH45" s="127"/>
      <c r="AI45" s="127"/>
      <c r="AK45" s="4"/>
      <c r="AL45" s="4"/>
    </row>
    <row r="46" spans="2:38" ht="18.75" hidden="1">
      <c r="B46" s="105" t="s">
        <v>816</v>
      </c>
      <c r="C46" s="113">
        <f>+'[5]retiros at2021 '!G11</f>
        <v>0</v>
      </c>
      <c r="D46" s="506"/>
      <c r="E46" s="506"/>
      <c r="F46" s="502">
        <f t="shared" si="6"/>
        <v>0</v>
      </c>
      <c r="G46" s="495"/>
      <c r="H46" s="495"/>
      <c r="I46" s="495"/>
      <c r="J46" s="495"/>
      <c r="K46" s="495"/>
      <c r="L46" s="495"/>
      <c r="M46" s="495"/>
      <c r="N46" s="495"/>
      <c r="O46" s="495"/>
      <c r="P46" s="495"/>
      <c r="Q46" s="495"/>
      <c r="R46" s="495"/>
      <c r="S46" s="507"/>
      <c r="T46" s="507"/>
      <c r="U46" s="507"/>
      <c r="V46" s="507"/>
      <c r="W46" s="507"/>
      <c r="X46" s="495"/>
      <c r="Y46" s="495"/>
      <c r="Z46" s="495"/>
      <c r="AA46" s="495"/>
      <c r="AB46" s="495"/>
      <c r="AC46" s="495"/>
      <c r="AD46" s="495"/>
      <c r="AE46" s="495"/>
      <c r="AF46" s="495"/>
      <c r="AG46" s="495"/>
      <c r="AH46" s="127"/>
      <c r="AI46" s="127"/>
      <c r="AK46" s="4"/>
      <c r="AL46" s="4"/>
    </row>
    <row r="47" spans="2:38" ht="18.75" hidden="1">
      <c r="B47" s="105" t="s">
        <v>795</v>
      </c>
      <c r="C47" s="113">
        <f>+'[5]retiros at2021 '!B12</f>
        <v>0</v>
      </c>
      <c r="D47" s="506"/>
      <c r="E47" s="506"/>
      <c r="F47" s="502">
        <f t="shared" si="6"/>
        <v>0</v>
      </c>
      <c r="G47" s="495"/>
      <c r="H47" s="495"/>
      <c r="I47" s="495"/>
      <c r="J47" s="495"/>
      <c r="K47" s="495"/>
      <c r="L47" s="495"/>
      <c r="M47" s="495"/>
      <c r="N47" s="495"/>
      <c r="O47" s="495"/>
      <c r="P47" s="495"/>
      <c r="Q47" s="495"/>
      <c r="R47" s="495"/>
      <c r="S47" s="507"/>
      <c r="T47" s="507"/>
      <c r="U47" s="507"/>
      <c r="V47" s="507"/>
      <c r="W47" s="507"/>
      <c r="X47" s="495"/>
      <c r="Y47" s="495"/>
      <c r="Z47" s="495"/>
      <c r="AA47" s="495"/>
      <c r="AB47" s="495"/>
      <c r="AC47" s="495"/>
      <c r="AD47" s="495"/>
      <c r="AE47" s="495"/>
      <c r="AF47" s="495"/>
      <c r="AG47" s="495"/>
      <c r="AH47" s="127"/>
      <c r="AI47" s="127"/>
      <c r="AK47" s="4"/>
      <c r="AL47" s="4"/>
    </row>
    <row r="48" spans="2:38" ht="18.75" hidden="1">
      <c r="B48" s="105" t="s">
        <v>817</v>
      </c>
      <c r="C48" s="113">
        <f>+'[5]retiros at2021 '!C12</f>
        <v>0</v>
      </c>
      <c r="D48" s="506"/>
      <c r="E48" s="506"/>
      <c r="F48" s="502">
        <f t="shared" si="6"/>
        <v>0</v>
      </c>
      <c r="G48" s="495"/>
      <c r="H48" s="495"/>
      <c r="I48" s="495"/>
      <c r="J48" s="495"/>
      <c r="K48" s="495"/>
      <c r="L48" s="495"/>
      <c r="M48" s="495"/>
      <c r="N48" s="495"/>
      <c r="O48" s="495"/>
      <c r="P48" s="495"/>
      <c r="Q48" s="495"/>
      <c r="R48" s="495"/>
      <c r="S48" s="507"/>
      <c r="T48" s="507"/>
      <c r="U48" s="507"/>
      <c r="V48" s="507"/>
      <c r="W48" s="507"/>
      <c r="X48" s="495"/>
      <c r="Y48" s="495"/>
      <c r="Z48" s="495"/>
      <c r="AA48" s="495"/>
      <c r="AB48" s="495"/>
      <c r="AC48" s="495"/>
      <c r="AD48" s="495"/>
      <c r="AE48" s="495"/>
      <c r="AF48" s="495"/>
      <c r="AG48" s="495"/>
      <c r="AH48" s="127"/>
      <c r="AI48" s="127"/>
      <c r="AK48" s="4"/>
      <c r="AL48" s="4"/>
    </row>
    <row r="49" spans="2:38" ht="18.75" hidden="1">
      <c r="B49" s="105" t="s">
        <v>818</v>
      </c>
      <c r="C49" s="113">
        <f>+'[5]retiros at2021 '!D12</f>
        <v>0</v>
      </c>
      <c r="D49" s="506"/>
      <c r="E49" s="506"/>
      <c r="F49" s="502">
        <f t="shared" si="6"/>
        <v>0</v>
      </c>
      <c r="G49" s="495"/>
      <c r="H49" s="495"/>
      <c r="I49" s="495"/>
      <c r="J49" s="495"/>
      <c r="K49" s="495"/>
      <c r="L49" s="495"/>
      <c r="M49" s="495"/>
      <c r="N49" s="495"/>
      <c r="O49" s="495"/>
      <c r="P49" s="495"/>
      <c r="Q49" s="495"/>
      <c r="R49" s="495"/>
      <c r="S49" s="507"/>
      <c r="T49" s="507"/>
      <c r="U49" s="507"/>
      <c r="V49" s="507"/>
      <c r="W49" s="507"/>
      <c r="X49" s="495"/>
      <c r="Y49" s="495"/>
      <c r="Z49" s="495"/>
      <c r="AA49" s="495"/>
      <c r="AB49" s="495"/>
      <c r="AC49" s="495"/>
      <c r="AD49" s="495"/>
      <c r="AE49" s="495"/>
      <c r="AF49" s="495"/>
      <c r="AG49" s="495"/>
      <c r="AH49" s="127"/>
      <c r="AI49" s="127"/>
      <c r="AK49" s="4"/>
      <c r="AL49" s="4"/>
    </row>
    <row r="50" spans="2:38" ht="18.75" hidden="1">
      <c r="B50" s="105" t="s">
        <v>819</v>
      </c>
      <c r="C50" s="113">
        <f>+'[5]retiros at2021 '!E12</f>
        <v>0</v>
      </c>
      <c r="D50" s="506"/>
      <c r="E50" s="506"/>
      <c r="F50" s="502">
        <f t="shared" si="6"/>
        <v>0</v>
      </c>
      <c r="G50" s="495"/>
      <c r="H50" s="495"/>
      <c r="I50" s="495"/>
      <c r="J50" s="495"/>
      <c r="K50" s="495"/>
      <c r="L50" s="495"/>
      <c r="M50" s="495"/>
      <c r="N50" s="495"/>
      <c r="O50" s="495"/>
      <c r="P50" s="495"/>
      <c r="Q50" s="495"/>
      <c r="R50" s="495"/>
      <c r="S50" s="507"/>
      <c r="T50" s="507"/>
      <c r="U50" s="507"/>
      <c r="V50" s="507"/>
      <c r="W50" s="507"/>
      <c r="X50" s="495"/>
      <c r="Y50" s="495"/>
      <c r="Z50" s="495"/>
      <c r="AA50" s="495"/>
      <c r="AB50" s="495"/>
      <c r="AC50" s="495"/>
      <c r="AD50" s="495"/>
      <c r="AE50" s="495"/>
      <c r="AF50" s="495"/>
      <c r="AG50" s="495"/>
      <c r="AH50" s="127"/>
      <c r="AI50" s="127"/>
      <c r="AK50" s="4"/>
      <c r="AL50" s="4"/>
    </row>
    <row r="51" spans="2:38" ht="18.75" hidden="1">
      <c r="B51" s="105" t="s">
        <v>820</v>
      </c>
      <c r="C51" s="113">
        <f>+'[5]retiros at2021 '!F12</f>
        <v>0</v>
      </c>
      <c r="D51" s="506"/>
      <c r="E51" s="506"/>
      <c r="F51" s="502">
        <f t="shared" si="6"/>
        <v>0</v>
      </c>
      <c r="G51" s="495"/>
      <c r="H51" s="495"/>
      <c r="I51" s="495"/>
      <c r="J51" s="495"/>
      <c r="K51" s="495"/>
      <c r="L51" s="495"/>
      <c r="M51" s="495"/>
      <c r="N51" s="495"/>
      <c r="O51" s="495"/>
      <c r="P51" s="495"/>
      <c r="Q51" s="495"/>
      <c r="R51" s="495"/>
      <c r="S51" s="507"/>
      <c r="T51" s="507"/>
      <c r="U51" s="507"/>
      <c r="V51" s="507"/>
      <c r="W51" s="507"/>
      <c r="X51" s="495"/>
      <c r="Y51" s="495"/>
      <c r="Z51" s="495"/>
      <c r="AA51" s="495"/>
      <c r="AB51" s="495"/>
      <c r="AC51" s="495"/>
      <c r="AD51" s="495"/>
      <c r="AE51" s="495"/>
      <c r="AF51" s="495"/>
      <c r="AG51" s="495"/>
      <c r="AH51" s="127"/>
      <c r="AI51" s="127"/>
      <c r="AK51" s="4"/>
      <c r="AL51" s="4"/>
    </row>
    <row r="52" spans="2:38" ht="18.75" hidden="1">
      <c r="B52" s="105" t="s">
        <v>821</v>
      </c>
      <c r="C52" s="113">
        <f>+'[5]retiros at2021 '!G12</f>
        <v>0</v>
      </c>
      <c r="D52" s="506"/>
      <c r="E52" s="506"/>
      <c r="F52" s="502">
        <f t="shared" si="6"/>
        <v>0</v>
      </c>
      <c r="G52" s="495"/>
      <c r="H52" s="495"/>
      <c r="I52" s="495"/>
      <c r="J52" s="495"/>
      <c r="K52" s="495"/>
      <c r="L52" s="495"/>
      <c r="M52" s="495"/>
      <c r="N52" s="495"/>
      <c r="O52" s="495"/>
      <c r="P52" s="495"/>
      <c r="Q52" s="495"/>
      <c r="R52" s="495"/>
      <c r="S52" s="507"/>
      <c r="T52" s="507"/>
      <c r="U52" s="507"/>
      <c r="V52" s="507"/>
      <c r="W52" s="507"/>
      <c r="X52" s="495"/>
      <c r="Y52" s="495"/>
      <c r="Z52" s="495"/>
      <c r="AA52" s="495"/>
      <c r="AB52" s="495"/>
      <c r="AC52" s="495"/>
      <c r="AD52" s="495"/>
      <c r="AE52" s="495"/>
      <c r="AF52" s="495"/>
      <c r="AG52" s="495"/>
      <c r="AH52" s="127"/>
      <c r="AI52" s="127"/>
      <c r="AK52" s="4"/>
      <c r="AL52" s="4"/>
    </row>
    <row r="53" spans="2:38" ht="18.75" hidden="1">
      <c r="B53" s="105" t="s">
        <v>796</v>
      </c>
      <c r="C53" s="113">
        <f>+'[5]retiros at2021 '!B13</f>
        <v>0</v>
      </c>
      <c r="D53" s="506"/>
      <c r="E53" s="506"/>
      <c r="F53" s="502">
        <f t="shared" si="6"/>
        <v>0</v>
      </c>
      <c r="G53" s="495">
        <f>-C53</f>
        <v>0</v>
      </c>
      <c r="H53" s="495"/>
      <c r="I53" s="495"/>
      <c r="J53" s="495"/>
      <c r="K53" s="495"/>
      <c r="L53" s="495"/>
      <c r="M53" s="495"/>
      <c r="N53" s="495"/>
      <c r="O53" s="495"/>
      <c r="P53" s="495"/>
      <c r="Q53" s="495"/>
      <c r="R53" s="495"/>
      <c r="S53" s="507"/>
      <c r="T53" s="507"/>
      <c r="U53" s="507"/>
      <c r="V53" s="507"/>
      <c r="W53" s="507"/>
      <c r="X53" s="495"/>
      <c r="Y53" s="495"/>
      <c r="Z53" s="495"/>
      <c r="AA53" s="495"/>
      <c r="AB53" s="495"/>
      <c r="AC53" s="495"/>
      <c r="AD53" s="495"/>
      <c r="AE53" s="495"/>
      <c r="AF53" s="495"/>
      <c r="AG53" s="495"/>
      <c r="AH53" s="127"/>
      <c r="AI53" s="127"/>
      <c r="AK53" s="4"/>
      <c r="AL53" s="4"/>
    </row>
    <row r="54" spans="2:38" ht="18.75" hidden="1">
      <c r="B54" s="105" t="s">
        <v>822</v>
      </c>
      <c r="C54" s="113">
        <f>+'[5]retiros at2021 '!C13</f>
        <v>0</v>
      </c>
      <c r="D54" s="506"/>
      <c r="E54" s="506"/>
      <c r="F54" s="502">
        <f t="shared" si="6"/>
        <v>0</v>
      </c>
      <c r="G54" s="495">
        <f t="shared" ref="G54:G100" si="7">-C54</f>
        <v>0</v>
      </c>
      <c r="H54" s="495"/>
      <c r="I54" s="495"/>
      <c r="J54" s="495"/>
      <c r="K54" s="495"/>
      <c r="L54" s="495"/>
      <c r="M54" s="495"/>
      <c r="N54" s="495"/>
      <c r="O54" s="495"/>
      <c r="P54" s="495"/>
      <c r="Q54" s="495"/>
      <c r="R54" s="495"/>
      <c r="S54" s="507"/>
      <c r="T54" s="507"/>
      <c r="U54" s="507"/>
      <c r="V54" s="507"/>
      <c r="W54" s="507"/>
      <c r="X54" s="495"/>
      <c r="Y54" s="495"/>
      <c r="Z54" s="495"/>
      <c r="AA54" s="495"/>
      <c r="AB54" s="495"/>
      <c r="AC54" s="495"/>
      <c r="AD54" s="495"/>
      <c r="AE54" s="495"/>
      <c r="AF54" s="495"/>
      <c r="AG54" s="495"/>
      <c r="AH54" s="127"/>
      <c r="AI54" s="127"/>
      <c r="AK54" s="4"/>
      <c r="AL54" s="4"/>
    </row>
    <row r="55" spans="2:38" ht="18.75" hidden="1">
      <c r="B55" s="105" t="s">
        <v>823</v>
      </c>
      <c r="C55" s="113">
        <f>+'[5]retiros at2021 '!D13</f>
        <v>0</v>
      </c>
      <c r="D55" s="506"/>
      <c r="E55" s="506"/>
      <c r="F55" s="502">
        <f t="shared" si="6"/>
        <v>0</v>
      </c>
      <c r="G55" s="495">
        <f t="shared" si="7"/>
        <v>0</v>
      </c>
      <c r="H55" s="495"/>
      <c r="I55" s="495"/>
      <c r="J55" s="495"/>
      <c r="K55" s="495"/>
      <c r="L55" s="495"/>
      <c r="M55" s="495"/>
      <c r="N55" s="495"/>
      <c r="O55" s="495"/>
      <c r="P55" s="495"/>
      <c r="Q55" s="495"/>
      <c r="R55" s="495"/>
      <c r="S55" s="507"/>
      <c r="T55" s="507"/>
      <c r="U55" s="507"/>
      <c r="V55" s="507"/>
      <c r="W55" s="507"/>
      <c r="X55" s="495"/>
      <c r="Y55" s="495"/>
      <c r="Z55" s="495"/>
      <c r="AA55" s="495"/>
      <c r="AB55" s="495"/>
      <c r="AC55" s="495"/>
      <c r="AD55" s="495"/>
      <c r="AE55" s="495"/>
      <c r="AF55" s="495"/>
      <c r="AG55" s="495"/>
      <c r="AH55" s="127"/>
      <c r="AI55" s="127"/>
      <c r="AK55" s="4"/>
      <c r="AL55" s="4"/>
    </row>
    <row r="56" spans="2:38" ht="18.75" hidden="1">
      <c r="B56" s="105" t="s">
        <v>824</v>
      </c>
      <c r="C56" s="113">
        <f>+'[5]retiros at2021 '!E13</f>
        <v>0</v>
      </c>
      <c r="D56" s="506"/>
      <c r="E56" s="506"/>
      <c r="F56" s="502">
        <f t="shared" si="6"/>
        <v>0</v>
      </c>
      <c r="G56" s="495">
        <f t="shared" si="7"/>
        <v>0</v>
      </c>
      <c r="H56" s="495"/>
      <c r="I56" s="495"/>
      <c r="J56" s="495"/>
      <c r="K56" s="495"/>
      <c r="L56" s="495"/>
      <c r="M56" s="495"/>
      <c r="N56" s="495"/>
      <c r="O56" s="495"/>
      <c r="P56" s="495"/>
      <c r="Q56" s="495"/>
      <c r="R56" s="495"/>
      <c r="S56" s="507"/>
      <c r="T56" s="507"/>
      <c r="U56" s="507"/>
      <c r="V56" s="507"/>
      <c r="W56" s="507"/>
      <c r="X56" s="495"/>
      <c r="Y56" s="495"/>
      <c r="Z56" s="495"/>
      <c r="AA56" s="495"/>
      <c r="AB56" s="495"/>
      <c r="AC56" s="495"/>
      <c r="AD56" s="495"/>
      <c r="AE56" s="495"/>
      <c r="AF56" s="495"/>
      <c r="AG56" s="495"/>
      <c r="AH56" s="127"/>
      <c r="AI56" s="127"/>
      <c r="AK56" s="4"/>
      <c r="AL56" s="4"/>
    </row>
    <row r="57" spans="2:38" s="6" customFormat="1" ht="18.75" hidden="1">
      <c r="B57" s="105" t="s">
        <v>825</v>
      </c>
      <c r="C57" s="113">
        <f>+'[5]retiros at2021 '!F13</f>
        <v>0</v>
      </c>
      <c r="D57" s="506"/>
      <c r="E57" s="506"/>
      <c r="F57" s="502">
        <f t="shared" si="6"/>
        <v>0</v>
      </c>
      <c r="G57" s="495">
        <f t="shared" si="7"/>
        <v>0</v>
      </c>
      <c r="H57" s="495"/>
      <c r="I57" s="495"/>
      <c r="J57" s="495"/>
      <c r="K57" s="495"/>
      <c r="L57" s="495"/>
      <c r="M57" s="495"/>
      <c r="N57" s="495"/>
      <c r="O57" s="495"/>
      <c r="P57" s="495"/>
      <c r="Q57" s="495"/>
      <c r="R57" s="495"/>
      <c r="S57" s="507"/>
      <c r="T57" s="507"/>
      <c r="U57" s="507"/>
      <c r="V57" s="507"/>
      <c r="W57" s="507"/>
      <c r="X57" s="495"/>
      <c r="Y57" s="495"/>
      <c r="Z57" s="495"/>
      <c r="AA57" s="495"/>
      <c r="AB57" s="495"/>
      <c r="AC57" s="495"/>
      <c r="AD57" s="495"/>
      <c r="AE57" s="495"/>
      <c r="AF57" s="495"/>
      <c r="AG57" s="495"/>
      <c r="AH57" s="127"/>
      <c r="AI57" s="127"/>
      <c r="AJ57" s="5"/>
      <c r="AK57" s="4"/>
      <c r="AL57" s="4"/>
    </row>
    <row r="58" spans="2:38" ht="18.75" hidden="1">
      <c r="B58" s="105" t="s">
        <v>826</v>
      </c>
      <c r="C58" s="113">
        <f>+'[5]retiros at2021 '!G13</f>
        <v>0</v>
      </c>
      <c r="D58" s="112"/>
      <c r="E58" s="112"/>
      <c r="F58" s="502">
        <f t="shared" si="6"/>
        <v>0</v>
      </c>
      <c r="G58" s="495">
        <f t="shared" si="7"/>
        <v>0</v>
      </c>
      <c r="H58" s="495"/>
      <c r="I58" s="495"/>
      <c r="J58" s="495"/>
      <c r="K58" s="495"/>
      <c r="L58" s="495"/>
      <c r="M58" s="495"/>
      <c r="N58" s="495"/>
      <c r="O58" s="495"/>
      <c r="P58" s="495"/>
      <c r="Q58" s="495"/>
      <c r="R58" s="495"/>
      <c r="S58" s="507"/>
      <c r="T58" s="507"/>
      <c r="U58" s="507"/>
      <c r="V58" s="507"/>
      <c r="W58" s="507"/>
      <c r="X58" s="495"/>
      <c r="Y58" s="495"/>
      <c r="Z58" s="495"/>
      <c r="AA58" s="495"/>
      <c r="AB58" s="495"/>
      <c r="AC58" s="495"/>
      <c r="AD58" s="495"/>
      <c r="AE58" s="495"/>
      <c r="AF58" s="495"/>
      <c r="AG58" s="495"/>
      <c r="AH58" s="127"/>
      <c r="AI58" s="127"/>
      <c r="AK58" s="4"/>
      <c r="AL58" s="4"/>
    </row>
    <row r="59" spans="2:38" ht="18.75" hidden="1">
      <c r="B59" s="105" t="s">
        <v>797</v>
      </c>
      <c r="C59" s="113">
        <f>+'[5]retiros at2021 '!B14</f>
        <v>0</v>
      </c>
      <c r="D59" s="112"/>
      <c r="E59" s="112"/>
      <c r="F59" s="502">
        <f t="shared" si="6"/>
        <v>0</v>
      </c>
      <c r="G59" s="495">
        <f t="shared" si="7"/>
        <v>0</v>
      </c>
      <c r="H59" s="495"/>
      <c r="I59" s="495"/>
      <c r="J59" s="495"/>
      <c r="K59" s="495"/>
      <c r="L59" s="495"/>
      <c r="M59" s="495"/>
      <c r="N59" s="495"/>
      <c r="O59" s="495"/>
      <c r="P59" s="495"/>
      <c r="Q59" s="495"/>
      <c r="R59" s="495"/>
      <c r="S59" s="507"/>
      <c r="T59" s="507"/>
      <c r="U59" s="507"/>
      <c r="V59" s="507"/>
      <c r="W59" s="507"/>
      <c r="X59" s="495"/>
      <c r="Y59" s="495"/>
      <c r="Z59" s="495"/>
      <c r="AA59" s="495"/>
      <c r="AB59" s="495"/>
      <c r="AC59" s="495"/>
      <c r="AD59" s="495"/>
      <c r="AE59" s="495"/>
      <c r="AF59" s="495"/>
      <c r="AG59" s="495"/>
      <c r="AH59" s="127"/>
      <c r="AI59" s="127"/>
      <c r="AK59" s="4"/>
      <c r="AL59" s="4"/>
    </row>
    <row r="60" spans="2:38" ht="18.75" hidden="1">
      <c r="B60" s="105" t="s">
        <v>827</v>
      </c>
      <c r="C60" s="113">
        <f>+'[5]retiros at2021 '!C14</f>
        <v>0</v>
      </c>
      <c r="D60" s="112"/>
      <c r="E60" s="112"/>
      <c r="F60" s="502">
        <f t="shared" si="6"/>
        <v>0</v>
      </c>
      <c r="G60" s="495">
        <f t="shared" si="7"/>
        <v>0</v>
      </c>
      <c r="H60" s="495"/>
      <c r="I60" s="495"/>
      <c r="J60" s="495"/>
      <c r="K60" s="495"/>
      <c r="L60" s="495"/>
      <c r="M60" s="495"/>
      <c r="N60" s="495"/>
      <c r="O60" s="495"/>
      <c r="P60" s="495"/>
      <c r="Q60" s="495"/>
      <c r="R60" s="495"/>
      <c r="S60" s="507"/>
      <c r="T60" s="507"/>
      <c r="U60" s="507"/>
      <c r="V60" s="507"/>
      <c r="W60" s="507"/>
      <c r="X60" s="495"/>
      <c r="Y60" s="495"/>
      <c r="Z60" s="495"/>
      <c r="AA60" s="495"/>
      <c r="AB60" s="495"/>
      <c r="AC60" s="495"/>
      <c r="AD60" s="495"/>
      <c r="AE60" s="495"/>
      <c r="AF60" s="495"/>
      <c r="AG60" s="495"/>
      <c r="AH60" s="127"/>
      <c r="AI60" s="127"/>
      <c r="AK60" s="4"/>
      <c r="AL60" s="4"/>
    </row>
    <row r="61" spans="2:38" ht="18.75" hidden="1">
      <c r="B61" s="105" t="s">
        <v>828</v>
      </c>
      <c r="C61" s="113">
        <f>+'[5]retiros at2021 '!D14</f>
        <v>0</v>
      </c>
      <c r="D61" s="112"/>
      <c r="E61" s="112"/>
      <c r="F61" s="502">
        <f t="shared" si="6"/>
        <v>0</v>
      </c>
      <c r="G61" s="495">
        <f t="shared" si="7"/>
        <v>0</v>
      </c>
      <c r="H61" s="495"/>
      <c r="I61" s="495"/>
      <c r="J61" s="495"/>
      <c r="K61" s="495"/>
      <c r="L61" s="495"/>
      <c r="M61" s="495"/>
      <c r="N61" s="495"/>
      <c r="O61" s="495"/>
      <c r="P61" s="495"/>
      <c r="Q61" s="495"/>
      <c r="R61" s="495"/>
      <c r="S61" s="507"/>
      <c r="T61" s="507"/>
      <c r="U61" s="507"/>
      <c r="V61" s="507"/>
      <c r="W61" s="507"/>
      <c r="X61" s="495"/>
      <c r="Y61" s="495"/>
      <c r="Z61" s="495"/>
      <c r="AA61" s="495"/>
      <c r="AB61" s="495"/>
      <c r="AC61" s="495"/>
      <c r="AD61" s="495"/>
      <c r="AE61" s="495"/>
      <c r="AF61" s="495"/>
      <c r="AG61" s="495"/>
      <c r="AH61" s="127"/>
      <c r="AI61" s="127"/>
      <c r="AK61" s="4"/>
      <c r="AL61" s="4"/>
    </row>
    <row r="62" spans="2:38" ht="18.75" hidden="1">
      <c r="B62" s="105" t="s">
        <v>829</v>
      </c>
      <c r="C62" s="113">
        <f>+'[5]retiros at2021 '!E14</f>
        <v>0</v>
      </c>
      <c r="D62" s="112"/>
      <c r="E62" s="112"/>
      <c r="F62" s="502">
        <f t="shared" si="6"/>
        <v>0</v>
      </c>
      <c r="G62" s="495">
        <f t="shared" si="7"/>
        <v>0</v>
      </c>
      <c r="H62" s="495"/>
      <c r="I62" s="495"/>
      <c r="J62" s="495"/>
      <c r="K62" s="495"/>
      <c r="L62" s="495"/>
      <c r="M62" s="495"/>
      <c r="N62" s="495"/>
      <c r="O62" s="495"/>
      <c r="P62" s="495"/>
      <c r="Q62" s="495"/>
      <c r="R62" s="495"/>
      <c r="S62" s="507"/>
      <c r="T62" s="507"/>
      <c r="U62" s="507"/>
      <c r="V62" s="507"/>
      <c r="W62" s="507"/>
      <c r="X62" s="495"/>
      <c r="Y62" s="495"/>
      <c r="Z62" s="495"/>
      <c r="AA62" s="495"/>
      <c r="AB62" s="495"/>
      <c r="AC62" s="495"/>
      <c r="AD62" s="495"/>
      <c r="AE62" s="495"/>
      <c r="AF62" s="495"/>
      <c r="AG62" s="495"/>
      <c r="AH62" s="127"/>
      <c r="AI62" s="127"/>
      <c r="AK62" s="4"/>
      <c r="AL62" s="4"/>
    </row>
    <row r="63" spans="2:38" ht="18.75" hidden="1">
      <c r="B63" s="105" t="s">
        <v>830</v>
      </c>
      <c r="C63" s="113">
        <f>+'[5]retiros at2021 '!F14</f>
        <v>0</v>
      </c>
      <c r="D63" s="112"/>
      <c r="E63" s="112"/>
      <c r="F63" s="502">
        <f t="shared" si="6"/>
        <v>0</v>
      </c>
      <c r="G63" s="495">
        <f t="shared" si="7"/>
        <v>0</v>
      </c>
      <c r="H63" s="495"/>
      <c r="I63" s="495"/>
      <c r="J63" s="495"/>
      <c r="K63" s="495"/>
      <c r="L63" s="495"/>
      <c r="M63" s="495"/>
      <c r="N63" s="495"/>
      <c r="O63" s="495"/>
      <c r="P63" s="495"/>
      <c r="Q63" s="495"/>
      <c r="R63" s="495"/>
      <c r="S63" s="507"/>
      <c r="T63" s="507"/>
      <c r="U63" s="507"/>
      <c r="V63" s="507"/>
      <c r="W63" s="507"/>
      <c r="X63" s="495"/>
      <c r="Y63" s="495"/>
      <c r="Z63" s="495"/>
      <c r="AA63" s="495"/>
      <c r="AB63" s="495"/>
      <c r="AC63" s="495"/>
      <c r="AD63" s="495"/>
      <c r="AE63" s="495"/>
      <c r="AF63" s="495"/>
      <c r="AG63" s="495"/>
      <c r="AH63" s="127"/>
      <c r="AI63" s="127"/>
      <c r="AK63" s="4"/>
      <c r="AL63" s="4"/>
    </row>
    <row r="64" spans="2:38" ht="18.75" hidden="1">
      <c r="B64" s="105" t="s">
        <v>831</v>
      </c>
      <c r="C64" s="113">
        <f>+'[5]retiros at2021 '!G14</f>
        <v>0</v>
      </c>
      <c r="D64" s="112"/>
      <c r="E64" s="112"/>
      <c r="F64" s="502">
        <f t="shared" si="6"/>
        <v>0</v>
      </c>
      <c r="G64" s="495">
        <f t="shared" si="7"/>
        <v>0</v>
      </c>
      <c r="H64" s="495"/>
      <c r="I64" s="495"/>
      <c r="J64" s="495"/>
      <c r="K64" s="495"/>
      <c r="L64" s="495"/>
      <c r="M64" s="495"/>
      <c r="N64" s="495"/>
      <c r="O64" s="495"/>
      <c r="P64" s="495"/>
      <c r="Q64" s="495"/>
      <c r="R64" s="495"/>
      <c r="S64" s="507"/>
      <c r="T64" s="507"/>
      <c r="U64" s="507"/>
      <c r="V64" s="507"/>
      <c r="W64" s="507"/>
      <c r="X64" s="495"/>
      <c r="Y64" s="495"/>
      <c r="Z64" s="495"/>
      <c r="AA64" s="495"/>
      <c r="AB64" s="495"/>
      <c r="AC64" s="495"/>
      <c r="AD64" s="495"/>
      <c r="AE64" s="495"/>
      <c r="AF64" s="495"/>
      <c r="AG64" s="495"/>
      <c r="AH64" s="127"/>
      <c r="AI64" s="127"/>
      <c r="AK64" s="4"/>
      <c r="AL64" s="4"/>
    </row>
    <row r="65" spans="2:38" ht="18.75" hidden="1">
      <c r="B65" s="105" t="s">
        <v>798</v>
      </c>
      <c r="C65" s="113">
        <f>+'[5]retiros at2021 '!B15</f>
        <v>0</v>
      </c>
      <c r="D65" s="112"/>
      <c r="E65" s="112"/>
      <c r="F65" s="502">
        <f t="shared" si="6"/>
        <v>0</v>
      </c>
      <c r="G65" s="495">
        <f t="shared" si="7"/>
        <v>0</v>
      </c>
      <c r="H65" s="495"/>
      <c r="I65" s="495"/>
      <c r="J65" s="495"/>
      <c r="K65" s="495"/>
      <c r="L65" s="495"/>
      <c r="M65" s="495"/>
      <c r="N65" s="495"/>
      <c r="O65" s="495"/>
      <c r="P65" s="495"/>
      <c r="Q65" s="495"/>
      <c r="R65" s="495"/>
      <c r="S65" s="507"/>
      <c r="T65" s="507"/>
      <c r="U65" s="507"/>
      <c r="V65" s="507"/>
      <c r="W65" s="507"/>
      <c r="X65" s="495"/>
      <c r="Y65" s="495"/>
      <c r="Z65" s="495"/>
      <c r="AA65" s="495"/>
      <c r="AB65" s="495"/>
      <c r="AC65" s="495"/>
      <c r="AD65" s="495"/>
      <c r="AE65" s="495"/>
      <c r="AF65" s="495"/>
      <c r="AG65" s="495"/>
      <c r="AH65" s="127"/>
      <c r="AI65" s="127"/>
      <c r="AK65" s="4"/>
      <c r="AL65" s="4"/>
    </row>
    <row r="66" spans="2:38" ht="18.75" hidden="1">
      <c r="B66" s="105" t="s">
        <v>832</v>
      </c>
      <c r="C66" s="113">
        <f>+'[5]retiros at2021 '!C15</f>
        <v>0</v>
      </c>
      <c r="D66" s="112"/>
      <c r="E66" s="112"/>
      <c r="F66" s="502">
        <f t="shared" si="6"/>
        <v>0</v>
      </c>
      <c r="G66" s="495">
        <f t="shared" si="7"/>
        <v>0</v>
      </c>
      <c r="H66" s="495"/>
      <c r="I66" s="495"/>
      <c r="J66" s="495"/>
      <c r="K66" s="495"/>
      <c r="L66" s="495"/>
      <c r="M66" s="495"/>
      <c r="N66" s="495"/>
      <c r="O66" s="495"/>
      <c r="P66" s="495"/>
      <c r="Q66" s="495"/>
      <c r="R66" s="495"/>
      <c r="S66" s="507"/>
      <c r="T66" s="507"/>
      <c r="U66" s="507"/>
      <c r="V66" s="507"/>
      <c r="W66" s="507"/>
      <c r="X66" s="495"/>
      <c r="Y66" s="495"/>
      <c r="Z66" s="495"/>
      <c r="AA66" s="495"/>
      <c r="AB66" s="495"/>
      <c r="AC66" s="495"/>
      <c r="AD66" s="495"/>
      <c r="AE66" s="495"/>
      <c r="AF66" s="495"/>
      <c r="AG66" s="495"/>
      <c r="AH66" s="127"/>
      <c r="AI66" s="127"/>
      <c r="AK66" s="4"/>
      <c r="AL66" s="4"/>
    </row>
    <row r="67" spans="2:38" ht="18.75" hidden="1">
      <c r="B67" s="105" t="s">
        <v>833</v>
      </c>
      <c r="C67" s="113">
        <f>+'[5]retiros at2021 '!D15</f>
        <v>0</v>
      </c>
      <c r="D67" s="112"/>
      <c r="E67" s="112"/>
      <c r="F67" s="502">
        <f t="shared" si="6"/>
        <v>0</v>
      </c>
      <c r="G67" s="495">
        <f t="shared" si="7"/>
        <v>0</v>
      </c>
      <c r="H67" s="495"/>
      <c r="I67" s="495"/>
      <c r="J67" s="495"/>
      <c r="K67" s="495"/>
      <c r="L67" s="495"/>
      <c r="M67" s="495"/>
      <c r="N67" s="495"/>
      <c r="O67" s="495"/>
      <c r="P67" s="495"/>
      <c r="Q67" s="495"/>
      <c r="R67" s="495"/>
      <c r="S67" s="507"/>
      <c r="T67" s="507"/>
      <c r="U67" s="507"/>
      <c r="V67" s="507"/>
      <c r="W67" s="507"/>
      <c r="X67" s="495"/>
      <c r="Y67" s="495"/>
      <c r="Z67" s="495"/>
      <c r="AA67" s="495"/>
      <c r="AB67" s="495"/>
      <c r="AC67" s="495"/>
      <c r="AD67" s="495"/>
      <c r="AE67" s="495"/>
      <c r="AF67" s="495"/>
      <c r="AG67" s="495"/>
      <c r="AH67" s="127"/>
      <c r="AI67" s="127"/>
      <c r="AK67" s="4"/>
      <c r="AL67" s="4"/>
    </row>
    <row r="68" spans="2:38" ht="18.75" hidden="1">
      <c r="B68" s="105" t="s">
        <v>834</v>
      </c>
      <c r="C68" s="113">
        <f>+'[5]retiros at2021 '!E15</f>
        <v>0</v>
      </c>
      <c r="D68" s="112"/>
      <c r="E68" s="112"/>
      <c r="F68" s="502">
        <f t="shared" si="6"/>
        <v>0</v>
      </c>
      <c r="G68" s="495">
        <f t="shared" si="7"/>
        <v>0</v>
      </c>
      <c r="H68" s="495"/>
      <c r="I68" s="495"/>
      <c r="J68" s="495"/>
      <c r="K68" s="495"/>
      <c r="L68" s="495"/>
      <c r="M68" s="495"/>
      <c r="N68" s="495"/>
      <c r="O68" s="495"/>
      <c r="P68" s="495"/>
      <c r="Q68" s="495"/>
      <c r="R68" s="495"/>
      <c r="S68" s="507"/>
      <c r="T68" s="507"/>
      <c r="U68" s="507"/>
      <c r="V68" s="507"/>
      <c r="W68" s="507"/>
      <c r="X68" s="495"/>
      <c r="Y68" s="495"/>
      <c r="Z68" s="495"/>
      <c r="AA68" s="495"/>
      <c r="AB68" s="495"/>
      <c r="AC68" s="495"/>
      <c r="AD68" s="495"/>
      <c r="AE68" s="495"/>
      <c r="AF68" s="495"/>
      <c r="AG68" s="495"/>
      <c r="AH68" s="127"/>
      <c r="AI68" s="127"/>
      <c r="AK68" s="4"/>
      <c r="AL68" s="4"/>
    </row>
    <row r="69" spans="2:38" ht="18.75" hidden="1">
      <c r="B69" s="105" t="s">
        <v>835</v>
      </c>
      <c r="C69" s="113">
        <f>+'[5]retiros at2021 '!F15</f>
        <v>0</v>
      </c>
      <c r="D69" s="112"/>
      <c r="E69" s="112"/>
      <c r="F69" s="502">
        <f t="shared" si="6"/>
        <v>0</v>
      </c>
      <c r="G69" s="495">
        <f t="shared" si="7"/>
        <v>0</v>
      </c>
      <c r="H69" s="495"/>
      <c r="I69" s="495"/>
      <c r="J69" s="495"/>
      <c r="K69" s="495"/>
      <c r="L69" s="495"/>
      <c r="M69" s="495"/>
      <c r="N69" s="495"/>
      <c r="O69" s="495"/>
      <c r="P69" s="495"/>
      <c r="Q69" s="495"/>
      <c r="R69" s="495"/>
      <c r="S69" s="507"/>
      <c r="T69" s="507"/>
      <c r="U69" s="507"/>
      <c r="V69" s="507"/>
      <c r="W69" s="507"/>
      <c r="X69" s="495"/>
      <c r="Y69" s="495"/>
      <c r="Z69" s="495"/>
      <c r="AA69" s="495"/>
      <c r="AB69" s="495"/>
      <c r="AC69" s="495"/>
      <c r="AD69" s="495"/>
      <c r="AE69" s="495"/>
      <c r="AF69" s="495"/>
      <c r="AG69" s="495"/>
      <c r="AH69" s="127"/>
      <c r="AI69" s="127"/>
      <c r="AK69" s="4"/>
      <c r="AL69" s="4"/>
    </row>
    <row r="70" spans="2:38" ht="18.75" hidden="1">
      <c r="B70" s="105" t="s">
        <v>836</v>
      </c>
      <c r="C70" s="113">
        <f>+'[5]retiros at2021 '!G15</f>
        <v>0</v>
      </c>
      <c r="D70" s="112"/>
      <c r="E70" s="112"/>
      <c r="F70" s="502">
        <f t="shared" si="6"/>
        <v>0</v>
      </c>
      <c r="G70" s="495">
        <f t="shared" si="7"/>
        <v>0</v>
      </c>
      <c r="H70" s="495"/>
      <c r="I70" s="495"/>
      <c r="J70" s="495"/>
      <c r="K70" s="495"/>
      <c r="L70" s="495"/>
      <c r="M70" s="495"/>
      <c r="N70" s="495"/>
      <c r="O70" s="495"/>
      <c r="P70" s="495"/>
      <c r="Q70" s="495"/>
      <c r="R70" s="495"/>
      <c r="S70" s="507"/>
      <c r="T70" s="507"/>
      <c r="U70" s="507"/>
      <c r="V70" s="507"/>
      <c r="W70" s="507"/>
      <c r="X70" s="495"/>
      <c r="Y70" s="495"/>
      <c r="Z70" s="495"/>
      <c r="AA70" s="495"/>
      <c r="AB70" s="495"/>
      <c r="AC70" s="495"/>
      <c r="AD70" s="495"/>
      <c r="AE70" s="495"/>
      <c r="AF70" s="495"/>
      <c r="AG70" s="495"/>
      <c r="AH70" s="127"/>
      <c r="AI70" s="127"/>
      <c r="AK70" s="4"/>
      <c r="AL70" s="4"/>
    </row>
    <row r="71" spans="2:38" ht="18.75" hidden="1">
      <c r="B71" s="105" t="s">
        <v>799</v>
      </c>
      <c r="C71" s="113">
        <f>+'[5]retiros at2021 '!B16</f>
        <v>0</v>
      </c>
      <c r="D71" s="112"/>
      <c r="E71" s="112"/>
      <c r="F71" s="502">
        <f t="shared" si="6"/>
        <v>0</v>
      </c>
      <c r="G71" s="495">
        <f t="shared" si="7"/>
        <v>0</v>
      </c>
      <c r="H71" s="495"/>
      <c r="I71" s="495"/>
      <c r="J71" s="495"/>
      <c r="K71" s="495"/>
      <c r="L71" s="495"/>
      <c r="M71" s="495"/>
      <c r="N71" s="495"/>
      <c r="O71" s="495"/>
      <c r="P71" s="495"/>
      <c r="Q71" s="495"/>
      <c r="R71" s="495"/>
      <c r="S71" s="507"/>
      <c r="T71" s="507"/>
      <c r="U71" s="507"/>
      <c r="V71" s="507"/>
      <c r="W71" s="507"/>
      <c r="X71" s="495"/>
      <c r="Y71" s="495"/>
      <c r="Z71" s="495"/>
      <c r="AA71" s="495"/>
      <c r="AB71" s="495"/>
      <c r="AC71" s="495"/>
      <c r="AD71" s="495"/>
      <c r="AE71" s="495"/>
      <c r="AF71" s="495"/>
      <c r="AG71" s="495"/>
      <c r="AH71" s="127"/>
      <c r="AI71" s="127"/>
      <c r="AK71" s="4"/>
      <c r="AL71" s="4"/>
    </row>
    <row r="72" spans="2:38" ht="18.75" hidden="1">
      <c r="B72" s="105" t="s">
        <v>837</v>
      </c>
      <c r="C72" s="113">
        <f>+'[5]retiros at2021 '!C16</f>
        <v>0</v>
      </c>
      <c r="D72" s="112"/>
      <c r="E72" s="112"/>
      <c r="F72" s="502">
        <f t="shared" si="6"/>
        <v>0</v>
      </c>
      <c r="G72" s="495">
        <f t="shared" si="7"/>
        <v>0</v>
      </c>
      <c r="H72" s="495"/>
      <c r="I72" s="495"/>
      <c r="J72" s="495"/>
      <c r="K72" s="495"/>
      <c r="L72" s="495"/>
      <c r="M72" s="495"/>
      <c r="N72" s="495"/>
      <c r="O72" s="495"/>
      <c r="P72" s="495"/>
      <c r="Q72" s="495"/>
      <c r="R72" s="495"/>
      <c r="S72" s="507"/>
      <c r="T72" s="507"/>
      <c r="U72" s="507"/>
      <c r="V72" s="507"/>
      <c r="W72" s="507"/>
      <c r="X72" s="495"/>
      <c r="Y72" s="495"/>
      <c r="Z72" s="495"/>
      <c r="AA72" s="495"/>
      <c r="AB72" s="495"/>
      <c r="AC72" s="495"/>
      <c r="AD72" s="495"/>
      <c r="AE72" s="495"/>
      <c r="AF72" s="495"/>
      <c r="AG72" s="495"/>
      <c r="AH72" s="127"/>
      <c r="AI72" s="127"/>
      <c r="AK72" s="4"/>
      <c r="AL72" s="4"/>
    </row>
    <row r="73" spans="2:38" ht="18.75" hidden="1">
      <c r="B73" s="105" t="s">
        <v>838</v>
      </c>
      <c r="C73" s="113">
        <f>+'[5]retiros at2021 '!D16</f>
        <v>0</v>
      </c>
      <c r="D73" s="112"/>
      <c r="E73" s="112"/>
      <c r="F73" s="502">
        <f t="shared" si="6"/>
        <v>0</v>
      </c>
      <c r="G73" s="495">
        <f t="shared" si="7"/>
        <v>0</v>
      </c>
      <c r="H73" s="495"/>
      <c r="I73" s="495"/>
      <c r="J73" s="495"/>
      <c r="K73" s="495"/>
      <c r="L73" s="495"/>
      <c r="M73" s="495"/>
      <c r="N73" s="495"/>
      <c r="O73" s="495"/>
      <c r="P73" s="495"/>
      <c r="Q73" s="495"/>
      <c r="R73" s="495"/>
      <c r="S73" s="507"/>
      <c r="T73" s="507"/>
      <c r="U73" s="507"/>
      <c r="V73" s="507"/>
      <c r="W73" s="507"/>
      <c r="X73" s="495"/>
      <c r="Y73" s="495"/>
      <c r="Z73" s="495"/>
      <c r="AA73" s="495"/>
      <c r="AB73" s="495"/>
      <c r="AC73" s="495"/>
      <c r="AD73" s="495"/>
      <c r="AE73" s="495"/>
      <c r="AF73" s="495"/>
      <c r="AG73" s="495"/>
      <c r="AH73" s="127"/>
      <c r="AI73" s="127"/>
      <c r="AK73" s="4"/>
      <c r="AL73" s="4"/>
    </row>
    <row r="74" spans="2:38" ht="18.75" hidden="1">
      <c r="B74" s="105" t="s">
        <v>839</v>
      </c>
      <c r="C74" s="113">
        <f>+'[5]retiros at2021 '!E16</f>
        <v>0</v>
      </c>
      <c r="D74" s="112"/>
      <c r="E74" s="112"/>
      <c r="F74" s="502">
        <f t="shared" si="6"/>
        <v>0</v>
      </c>
      <c r="G74" s="495">
        <f t="shared" si="7"/>
        <v>0</v>
      </c>
      <c r="H74" s="495"/>
      <c r="I74" s="495"/>
      <c r="J74" s="495"/>
      <c r="K74" s="495"/>
      <c r="L74" s="495"/>
      <c r="M74" s="495"/>
      <c r="N74" s="495"/>
      <c r="O74" s="495"/>
      <c r="P74" s="495"/>
      <c r="Q74" s="495"/>
      <c r="R74" s="495"/>
      <c r="S74" s="507"/>
      <c r="T74" s="507"/>
      <c r="U74" s="507"/>
      <c r="V74" s="507"/>
      <c r="W74" s="507"/>
      <c r="X74" s="495"/>
      <c r="Y74" s="495"/>
      <c r="Z74" s="495"/>
      <c r="AA74" s="495"/>
      <c r="AB74" s="495"/>
      <c r="AC74" s="495"/>
      <c r="AD74" s="495"/>
      <c r="AE74" s="495"/>
      <c r="AF74" s="495"/>
      <c r="AG74" s="495"/>
      <c r="AH74" s="127"/>
      <c r="AI74" s="127"/>
      <c r="AK74" s="4"/>
      <c r="AL74" s="4"/>
    </row>
    <row r="75" spans="2:38" ht="18.75" hidden="1">
      <c r="B75" s="105" t="s">
        <v>840</v>
      </c>
      <c r="C75" s="113">
        <f>+'[5]retiros at2021 '!F16</f>
        <v>0</v>
      </c>
      <c r="D75" s="112"/>
      <c r="E75" s="112"/>
      <c r="F75" s="502">
        <f t="shared" si="6"/>
        <v>0</v>
      </c>
      <c r="G75" s="495">
        <f t="shared" si="7"/>
        <v>0</v>
      </c>
      <c r="H75" s="495"/>
      <c r="I75" s="495"/>
      <c r="J75" s="495"/>
      <c r="K75" s="495"/>
      <c r="L75" s="495"/>
      <c r="M75" s="495"/>
      <c r="N75" s="495"/>
      <c r="O75" s="495"/>
      <c r="P75" s="495"/>
      <c r="Q75" s="495"/>
      <c r="R75" s="495"/>
      <c r="S75" s="507"/>
      <c r="T75" s="507"/>
      <c r="U75" s="507"/>
      <c r="V75" s="507"/>
      <c r="W75" s="507"/>
      <c r="X75" s="495"/>
      <c r="Y75" s="495"/>
      <c r="Z75" s="495"/>
      <c r="AA75" s="495"/>
      <c r="AB75" s="495"/>
      <c r="AC75" s="495"/>
      <c r="AD75" s="495"/>
      <c r="AE75" s="495"/>
      <c r="AF75" s="495"/>
      <c r="AG75" s="495"/>
      <c r="AH75" s="127"/>
      <c r="AI75" s="127"/>
      <c r="AK75" s="4"/>
      <c r="AL75" s="4"/>
    </row>
    <row r="76" spans="2:38" ht="18.75" hidden="1">
      <c r="B76" s="105" t="s">
        <v>841</v>
      </c>
      <c r="C76" s="113">
        <f>+'[5]retiros at2021 '!G16</f>
        <v>0</v>
      </c>
      <c r="D76" s="112"/>
      <c r="E76" s="112"/>
      <c r="F76" s="502">
        <f t="shared" si="6"/>
        <v>0</v>
      </c>
      <c r="G76" s="495">
        <f t="shared" si="7"/>
        <v>0</v>
      </c>
      <c r="H76" s="495"/>
      <c r="I76" s="495"/>
      <c r="J76" s="495"/>
      <c r="K76" s="495"/>
      <c r="L76" s="495"/>
      <c r="M76" s="495"/>
      <c r="N76" s="495"/>
      <c r="O76" s="495"/>
      <c r="P76" s="495"/>
      <c r="Q76" s="495"/>
      <c r="R76" s="495"/>
      <c r="S76" s="507"/>
      <c r="T76" s="507"/>
      <c r="U76" s="507"/>
      <c r="V76" s="507"/>
      <c r="W76" s="507"/>
      <c r="X76" s="495"/>
      <c r="Y76" s="495"/>
      <c r="Z76" s="495"/>
      <c r="AA76" s="495"/>
      <c r="AB76" s="495"/>
      <c r="AC76" s="495"/>
      <c r="AD76" s="495"/>
      <c r="AE76" s="495"/>
      <c r="AF76" s="495"/>
      <c r="AG76" s="495"/>
      <c r="AH76" s="127"/>
      <c r="AI76" s="127"/>
      <c r="AK76" s="4"/>
      <c r="AL76" s="4"/>
    </row>
    <row r="77" spans="2:38" ht="18.75" hidden="1">
      <c r="B77" s="105" t="s">
        <v>800</v>
      </c>
      <c r="C77" s="113">
        <f>+'[5]retiros at2021 '!B17</f>
        <v>0</v>
      </c>
      <c r="D77" s="112"/>
      <c r="E77" s="112"/>
      <c r="F77" s="502">
        <f t="shared" si="6"/>
        <v>0</v>
      </c>
      <c r="G77" s="495">
        <f t="shared" si="7"/>
        <v>0</v>
      </c>
      <c r="H77" s="495"/>
      <c r="I77" s="495"/>
      <c r="J77" s="495"/>
      <c r="K77" s="495"/>
      <c r="L77" s="495"/>
      <c r="M77" s="495"/>
      <c r="N77" s="495"/>
      <c r="O77" s="495"/>
      <c r="P77" s="495"/>
      <c r="Q77" s="495"/>
      <c r="R77" s="495"/>
      <c r="S77" s="507"/>
      <c r="T77" s="507"/>
      <c r="U77" s="507"/>
      <c r="V77" s="507"/>
      <c r="W77" s="507"/>
      <c r="X77" s="495"/>
      <c r="Y77" s="495"/>
      <c r="Z77" s="495"/>
      <c r="AA77" s="495"/>
      <c r="AB77" s="495"/>
      <c r="AC77" s="495"/>
      <c r="AD77" s="495"/>
      <c r="AE77" s="495"/>
      <c r="AF77" s="495"/>
      <c r="AG77" s="495"/>
      <c r="AH77" s="127"/>
      <c r="AI77" s="127"/>
      <c r="AK77" s="4"/>
      <c r="AL77" s="4"/>
    </row>
    <row r="78" spans="2:38" ht="18.75" hidden="1">
      <c r="B78" s="105" t="s">
        <v>842</v>
      </c>
      <c r="C78" s="113">
        <f>+'[5]retiros at2021 '!C17</f>
        <v>0</v>
      </c>
      <c r="D78" s="112"/>
      <c r="E78" s="112"/>
      <c r="F78" s="502">
        <f t="shared" si="6"/>
        <v>0</v>
      </c>
      <c r="G78" s="495">
        <f t="shared" si="7"/>
        <v>0</v>
      </c>
      <c r="H78" s="495"/>
      <c r="I78" s="495"/>
      <c r="J78" s="495"/>
      <c r="K78" s="495"/>
      <c r="L78" s="495"/>
      <c r="M78" s="495"/>
      <c r="N78" s="495"/>
      <c r="O78" s="495"/>
      <c r="P78" s="495"/>
      <c r="Q78" s="495"/>
      <c r="R78" s="495"/>
      <c r="S78" s="507"/>
      <c r="T78" s="507"/>
      <c r="U78" s="507"/>
      <c r="V78" s="507"/>
      <c r="W78" s="507"/>
      <c r="X78" s="495"/>
      <c r="Y78" s="495"/>
      <c r="Z78" s="495"/>
      <c r="AA78" s="495"/>
      <c r="AB78" s="495"/>
      <c r="AC78" s="495"/>
      <c r="AD78" s="495"/>
      <c r="AE78" s="495"/>
      <c r="AF78" s="495"/>
      <c r="AG78" s="495"/>
      <c r="AH78" s="127"/>
      <c r="AI78" s="127"/>
      <c r="AK78" s="4"/>
      <c r="AL78" s="4"/>
    </row>
    <row r="79" spans="2:38" ht="18.75" hidden="1">
      <c r="B79" s="105" t="s">
        <v>843</v>
      </c>
      <c r="C79" s="113">
        <f>+'[5]retiros at2021 '!D17</f>
        <v>0</v>
      </c>
      <c r="D79" s="112"/>
      <c r="E79" s="112"/>
      <c r="F79" s="502">
        <f t="shared" si="6"/>
        <v>0</v>
      </c>
      <c r="G79" s="495">
        <f t="shared" si="7"/>
        <v>0</v>
      </c>
      <c r="H79" s="495"/>
      <c r="I79" s="495"/>
      <c r="J79" s="495"/>
      <c r="K79" s="495"/>
      <c r="L79" s="495"/>
      <c r="M79" s="495"/>
      <c r="N79" s="495"/>
      <c r="O79" s="495"/>
      <c r="P79" s="495"/>
      <c r="Q79" s="495"/>
      <c r="R79" s="495"/>
      <c r="S79" s="507"/>
      <c r="T79" s="507"/>
      <c r="U79" s="507"/>
      <c r="V79" s="507"/>
      <c r="W79" s="507"/>
      <c r="X79" s="495"/>
      <c r="Y79" s="495"/>
      <c r="Z79" s="495"/>
      <c r="AA79" s="495"/>
      <c r="AB79" s="495"/>
      <c r="AC79" s="495"/>
      <c r="AD79" s="495"/>
      <c r="AE79" s="495"/>
      <c r="AF79" s="495"/>
      <c r="AG79" s="495"/>
      <c r="AH79" s="127"/>
      <c r="AI79" s="127"/>
      <c r="AK79" s="4"/>
      <c r="AL79" s="4"/>
    </row>
    <row r="80" spans="2:38" ht="18.75" hidden="1">
      <c r="B80" s="105" t="s">
        <v>844</v>
      </c>
      <c r="C80" s="113">
        <f>+'[5]retiros at2021 '!E17</f>
        <v>0</v>
      </c>
      <c r="D80" s="112"/>
      <c r="E80" s="112"/>
      <c r="F80" s="502">
        <f t="shared" si="6"/>
        <v>0</v>
      </c>
      <c r="G80" s="495">
        <f t="shared" si="7"/>
        <v>0</v>
      </c>
      <c r="H80" s="495"/>
      <c r="I80" s="495"/>
      <c r="J80" s="495"/>
      <c r="K80" s="495"/>
      <c r="L80" s="495"/>
      <c r="M80" s="495"/>
      <c r="N80" s="495"/>
      <c r="O80" s="495"/>
      <c r="P80" s="495"/>
      <c r="Q80" s="495"/>
      <c r="R80" s="495"/>
      <c r="S80" s="507"/>
      <c r="T80" s="507"/>
      <c r="U80" s="507"/>
      <c r="V80" s="507"/>
      <c r="W80" s="507"/>
      <c r="X80" s="495"/>
      <c r="Y80" s="495"/>
      <c r="Z80" s="495"/>
      <c r="AA80" s="495"/>
      <c r="AB80" s="495"/>
      <c r="AC80" s="495"/>
      <c r="AD80" s="495"/>
      <c r="AE80" s="495"/>
      <c r="AF80" s="495"/>
      <c r="AG80" s="495"/>
      <c r="AH80" s="127"/>
      <c r="AI80" s="127"/>
      <c r="AK80" s="4"/>
      <c r="AL80" s="4"/>
    </row>
    <row r="81" spans="2:38" ht="18.75" hidden="1">
      <c r="B81" s="105" t="s">
        <v>845</v>
      </c>
      <c r="C81" s="113">
        <f>+'[5]retiros at2021 '!F17</f>
        <v>0</v>
      </c>
      <c r="D81" s="112"/>
      <c r="E81" s="112"/>
      <c r="F81" s="502">
        <f t="shared" si="6"/>
        <v>0</v>
      </c>
      <c r="G81" s="495">
        <f t="shared" si="7"/>
        <v>0</v>
      </c>
      <c r="H81" s="495"/>
      <c r="I81" s="495"/>
      <c r="J81" s="495"/>
      <c r="K81" s="495"/>
      <c r="L81" s="495"/>
      <c r="M81" s="495"/>
      <c r="N81" s="495"/>
      <c r="O81" s="495"/>
      <c r="P81" s="495"/>
      <c r="Q81" s="495"/>
      <c r="R81" s="495"/>
      <c r="S81" s="507"/>
      <c r="T81" s="507"/>
      <c r="U81" s="507"/>
      <c r="V81" s="507"/>
      <c r="W81" s="507"/>
      <c r="X81" s="495"/>
      <c r="Y81" s="495"/>
      <c r="Z81" s="495"/>
      <c r="AA81" s="495"/>
      <c r="AB81" s="495"/>
      <c r="AC81" s="495"/>
      <c r="AD81" s="495"/>
      <c r="AE81" s="495"/>
      <c r="AF81" s="495"/>
      <c r="AG81" s="495"/>
      <c r="AH81" s="127"/>
      <c r="AI81" s="127"/>
      <c r="AK81" s="4"/>
      <c r="AL81" s="4"/>
    </row>
    <row r="82" spans="2:38" ht="18.75" hidden="1">
      <c r="B82" s="105" t="s">
        <v>846</v>
      </c>
      <c r="C82" s="113">
        <f>+'[5]retiros at2021 '!G17</f>
        <v>0</v>
      </c>
      <c r="D82" s="112"/>
      <c r="E82" s="112"/>
      <c r="F82" s="502">
        <f t="shared" si="6"/>
        <v>0</v>
      </c>
      <c r="G82" s="495">
        <f t="shared" si="7"/>
        <v>0</v>
      </c>
      <c r="H82" s="495"/>
      <c r="I82" s="495"/>
      <c r="J82" s="495"/>
      <c r="K82" s="495"/>
      <c r="L82" s="495"/>
      <c r="M82" s="495"/>
      <c r="N82" s="495"/>
      <c r="O82" s="495"/>
      <c r="P82" s="495"/>
      <c r="Q82" s="495"/>
      <c r="R82" s="495"/>
      <c r="S82" s="507"/>
      <c r="T82" s="507"/>
      <c r="U82" s="507"/>
      <c r="V82" s="507"/>
      <c r="W82" s="507"/>
      <c r="X82" s="495"/>
      <c r="Y82" s="495"/>
      <c r="Z82" s="495"/>
      <c r="AA82" s="495"/>
      <c r="AB82" s="495"/>
      <c r="AC82" s="495"/>
      <c r="AD82" s="495"/>
      <c r="AE82" s="495"/>
      <c r="AF82" s="495"/>
      <c r="AG82" s="495"/>
      <c r="AH82" s="127"/>
      <c r="AI82" s="127"/>
      <c r="AK82" s="4"/>
      <c r="AL82" s="4"/>
    </row>
    <row r="83" spans="2:38" ht="18.75">
      <c r="B83" s="105" t="s">
        <v>801</v>
      </c>
      <c r="C83" s="113">
        <f>+'[5]retiros at2021 '!B18</f>
        <v>350000</v>
      </c>
      <c r="D83" s="112"/>
      <c r="E83" s="112"/>
      <c r="F83" s="502">
        <f t="shared" si="6"/>
        <v>-350000</v>
      </c>
      <c r="G83" s="495"/>
      <c r="H83" s="495">
        <f>-C83</f>
        <v>-350000</v>
      </c>
      <c r="I83" s="495"/>
      <c r="J83" s="495"/>
      <c r="K83" s="495"/>
      <c r="L83" s="495"/>
      <c r="M83" s="495"/>
      <c r="N83" s="495"/>
      <c r="O83" s="495"/>
      <c r="P83" s="495"/>
      <c r="Q83" s="495"/>
      <c r="R83" s="495"/>
      <c r="S83" s="507"/>
      <c r="T83" s="507"/>
      <c r="U83" s="507"/>
      <c r="V83" s="507"/>
      <c r="W83" s="507"/>
      <c r="X83" s="495"/>
      <c r="Y83" s="495"/>
      <c r="Z83" s="495"/>
      <c r="AA83" s="495"/>
      <c r="AB83" s="495"/>
      <c r="AC83" s="495"/>
      <c r="AD83" s="495"/>
      <c r="AE83" s="495"/>
      <c r="AF83" s="495"/>
      <c r="AG83" s="495"/>
      <c r="AH83" s="127"/>
      <c r="AI83" s="127"/>
      <c r="AK83" s="4"/>
      <c r="AL83" s="4"/>
    </row>
    <row r="84" spans="2:38" ht="18.75" hidden="1">
      <c r="B84" s="105" t="s">
        <v>847</v>
      </c>
      <c r="C84" s="113">
        <f>+'[5]retiros at2021 '!C18</f>
        <v>0</v>
      </c>
      <c r="D84" s="112"/>
      <c r="E84" s="112"/>
      <c r="F84" s="502">
        <f t="shared" si="6"/>
        <v>0</v>
      </c>
      <c r="G84" s="495"/>
      <c r="H84" s="495">
        <f t="shared" ref="H84:H101" si="8">-C84</f>
        <v>0</v>
      </c>
      <c r="I84" s="495"/>
      <c r="J84" s="495"/>
      <c r="K84" s="495"/>
      <c r="L84" s="495"/>
      <c r="M84" s="495"/>
      <c r="N84" s="495"/>
      <c r="O84" s="495"/>
      <c r="P84" s="495"/>
      <c r="Q84" s="495"/>
      <c r="R84" s="495"/>
      <c r="S84" s="507"/>
      <c r="T84" s="507"/>
      <c r="U84" s="507"/>
      <c r="V84" s="507"/>
      <c r="W84" s="507"/>
      <c r="X84" s="495"/>
      <c r="Y84" s="495"/>
      <c r="Z84" s="495"/>
      <c r="AA84" s="495"/>
      <c r="AB84" s="495"/>
      <c r="AC84" s="495"/>
      <c r="AD84" s="495"/>
      <c r="AE84" s="495"/>
      <c r="AF84" s="495"/>
      <c r="AG84" s="495"/>
      <c r="AH84" s="127"/>
      <c r="AI84" s="127"/>
      <c r="AK84" s="4"/>
      <c r="AL84" s="4"/>
    </row>
    <row r="85" spans="2:38" ht="18.75" hidden="1">
      <c r="B85" s="105" t="s">
        <v>848</v>
      </c>
      <c r="C85" s="113">
        <f>+'[5]retiros at2021 '!D18</f>
        <v>0</v>
      </c>
      <c r="D85" s="112"/>
      <c r="E85" s="112"/>
      <c r="F85" s="502">
        <f t="shared" si="6"/>
        <v>0</v>
      </c>
      <c r="G85" s="495"/>
      <c r="H85" s="495">
        <f t="shared" si="8"/>
        <v>0</v>
      </c>
      <c r="I85" s="495"/>
      <c r="J85" s="495"/>
      <c r="K85" s="495"/>
      <c r="L85" s="495"/>
      <c r="M85" s="495"/>
      <c r="N85" s="495"/>
      <c r="O85" s="495"/>
      <c r="P85" s="495"/>
      <c r="Q85" s="495"/>
      <c r="R85" s="495"/>
      <c r="S85" s="507"/>
      <c r="T85" s="507"/>
      <c r="U85" s="507"/>
      <c r="V85" s="507"/>
      <c r="W85" s="507"/>
      <c r="X85" s="495"/>
      <c r="Y85" s="495"/>
      <c r="Z85" s="495"/>
      <c r="AA85" s="495"/>
      <c r="AB85" s="495"/>
      <c r="AC85" s="495"/>
      <c r="AD85" s="495"/>
      <c r="AE85" s="495"/>
      <c r="AF85" s="495"/>
      <c r="AG85" s="495"/>
      <c r="AH85" s="127"/>
      <c r="AI85" s="127"/>
      <c r="AK85" s="4"/>
      <c r="AL85" s="4"/>
    </row>
    <row r="86" spans="2:38" ht="18.75" hidden="1">
      <c r="B86" s="105" t="s">
        <v>849</v>
      </c>
      <c r="C86" s="113">
        <f>+'[5]retiros at2021 '!E18</f>
        <v>0</v>
      </c>
      <c r="D86" s="112"/>
      <c r="E86" s="112"/>
      <c r="F86" s="502">
        <f t="shared" si="6"/>
        <v>0</v>
      </c>
      <c r="G86" s="495"/>
      <c r="H86" s="495">
        <f t="shared" si="8"/>
        <v>0</v>
      </c>
      <c r="I86" s="495"/>
      <c r="J86" s="495"/>
      <c r="K86" s="495"/>
      <c r="L86" s="495"/>
      <c r="M86" s="495"/>
      <c r="N86" s="495"/>
      <c r="O86" s="495"/>
      <c r="P86" s="495"/>
      <c r="Q86" s="495"/>
      <c r="R86" s="495"/>
      <c r="S86" s="507"/>
      <c r="T86" s="507"/>
      <c r="U86" s="507"/>
      <c r="V86" s="507"/>
      <c r="W86" s="507"/>
      <c r="X86" s="495"/>
      <c r="Y86" s="495"/>
      <c r="Z86" s="495"/>
      <c r="AA86" s="495"/>
      <c r="AB86" s="495"/>
      <c r="AC86" s="495"/>
      <c r="AD86" s="495"/>
      <c r="AE86" s="495"/>
      <c r="AF86" s="495"/>
      <c r="AG86" s="495"/>
      <c r="AH86" s="127"/>
      <c r="AI86" s="127"/>
      <c r="AK86" s="4"/>
      <c r="AL86" s="4"/>
    </row>
    <row r="87" spans="2:38" ht="18.75" hidden="1">
      <c r="B87" s="105" t="s">
        <v>850</v>
      </c>
      <c r="C87" s="113">
        <f>+'[5]retiros at2021 '!F18</f>
        <v>0</v>
      </c>
      <c r="D87" s="112"/>
      <c r="E87" s="112"/>
      <c r="F87" s="502">
        <f t="shared" si="6"/>
        <v>0</v>
      </c>
      <c r="G87" s="495"/>
      <c r="H87" s="495">
        <f t="shared" si="8"/>
        <v>0</v>
      </c>
      <c r="I87" s="495"/>
      <c r="J87" s="495"/>
      <c r="K87" s="495"/>
      <c r="L87" s="495"/>
      <c r="M87" s="495"/>
      <c r="N87" s="495"/>
      <c r="O87" s="495"/>
      <c r="P87" s="495"/>
      <c r="Q87" s="495"/>
      <c r="R87" s="495"/>
      <c r="S87" s="507"/>
      <c r="T87" s="507"/>
      <c r="U87" s="507"/>
      <c r="V87" s="507"/>
      <c r="W87" s="507"/>
      <c r="X87" s="495"/>
      <c r="Y87" s="495"/>
      <c r="Z87" s="495"/>
      <c r="AA87" s="495"/>
      <c r="AB87" s="495"/>
      <c r="AC87" s="495"/>
      <c r="AD87" s="495"/>
      <c r="AE87" s="495"/>
      <c r="AF87" s="495"/>
      <c r="AG87" s="495"/>
      <c r="AH87" s="127"/>
      <c r="AI87" s="127"/>
      <c r="AK87" s="4"/>
      <c r="AL87" s="4"/>
    </row>
    <row r="88" spans="2:38" ht="18.75" hidden="1">
      <c r="B88" s="105" t="s">
        <v>851</v>
      </c>
      <c r="C88" s="113">
        <f>+'[5]retiros at2021 '!G18</f>
        <v>0</v>
      </c>
      <c r="D88" s="112"/>
      <c r="E88" s="112"/>
      <c r="F88" s="502">
        <f t="shared" si="6"/>
        <v>0</v>
      </c>
      <c r="G88" s="495"/>
      <c r="H88" s="495">
        <f t="shared" si="8"/>
        <v>0</v>
      </c>
      <c r="I88" s="495"/>
      <c r="J88" s="495"/>
      <c r="K88" s="495"/>
      <c r="L88" s="495"/>
      <c r="M88" s="495"/>
      <c r="N88" s="495"/>
      <c r="O88" s="495"/>
      <c r="P88" s="495"/>
      <c r="Q88" s="495"/>
      <c r="R88" s="495"/>
      <c r="S88" s="507"/>
      <c r="T88" s="507"/>
      <c r="U88" s="507"/>
      <c r="V88" s="507"/>
      <c r="W88" s="507"/>
      <c r="X88" s="495"/>
      <c r="Y88" s="495"/>
      <c r="Z88" s="495"/>
      <c r="AA88" s="495"/>
      <c r="AB88" s="495"/>
      <c r="AC88" s="495"/>
      <c r="AD88" s="495"/>
      <c r="AE88" s="495"/>
      <c r="AF88" s="495"/>
      <c r="AG88" s="495"/>
      <c r="AH88" s="127"/>
      <c r="AI88" s="127"/>
      <c r="AK88" s="4"/>
      <c r="AL88" s="4"/>
    </row>
    <row r="89" spans="2:38" ht="18.75">
      <c r="B89" s="105" t="s">
        <v>802</v>
      </c>
      <c r="C89" s="113">
        <f>+'[5]retiros at2021 '!B19</f>
        <v>300000.00000000006</v>
      </c>
      <c r="D89" s="112"/>
      <c r="E89" s="112"/>
      <c r="F89" s="502">
        <f t="shared" si="6"/>
        <v>-300000.00000000006</v>
      </c>
      <c r="G89" s="495"/>
      <c r="H89" s="495">
        <f t="shared" si="8"/>
        <v>-300000.00000000006</v>
      </c>
      <c r="I89" s="495"/>
      <c r="J89" s="495"/>
      <c r="K89" s="495"/>
      <c r="L89" s="495"/>
      <c r="M89" s="495"/>
      <c r="N89" s="495"/>
      <c r="O89" s="495"/>
      <c r="P89" s="495"/>
      <c r="Q89" s="495"/>
      <c r="R89" s="495"/>
      <c r="S89" s="507"/>
      <c r="T89" s="507"/>
      <c r="U89" s="507"/>
      <c r="V89" s="507"/>
      <c r="W89" s="507"/>
      <c r="X89" s="495"/>
      <c r="Y89" s="495"/>
      <c r="Z89" s="495"/>
      <c r="AA89" s="495"/>
      <c r="AB89" s="495"/>
      <c r="AC89" s="495"/>
      <c r="AD89" s="495"/>
      <c r="AE89" s="495"/>
      <c r="AF89" s="495"/>
      <c r="AG89" s="495"/>
      <c r="AH89" s="127"/>
      <c r="AI89" s="127"/>
      <c r="AK89" s="4"/>
      <c r="AL89" s="4"/>
    </row>
    <row r="90" spans="2:38" ht="18.75" hidden="1">
      <c r="B90" s="105" t="s">
        <v>852</v>
      </c>
      <c r="C90" s="113">
        <f>+'[5]retiros at2021 '!C19</f>
        <v>0</v>
      </c>
      <c r="D90" s="112"/>
      <c r="E90" s="112"/>
      <c r="F90" s="502">
        <f t="shared" si="6"/>
        <v>0</v>
      </c>
      <c r="G90" s="495"/>
      <c r="H90" s="495">
        <f t="shared" si="8"/>
        <v>0</v>
      </c>
      <c r="I90" s="495"/>
      <c r="J90" s="495"/>
      <c r="K90" s="495"/>
      <c r="L90" s="495"/>
      <c r="M90" s="495"/>
      <c r="N90" s="495"/>
      <c r="O90" s="495"/>
      <c r="P90" s="495"/>
      <c r="Q90" s="495"/>
      <c r="R90" s="495"/>
      <c r="S90" s="507"/>
      <c r="T90" s="507"/>
      <c r="U90" s="507"/>
      <c r="V90" s="507"/>
      <c r="W90" s="507"/>
      <c r="X90" s="495"/>
      <c r="Y90" s="495"/>
      <c r="Z90" s="495"/>
      <c r="AA90" s="495"/>
      <c r="AB90" s="495"/>
      <c r="AC90" s="495"/>
      <c r="AD90" s="495"/>
      <c r="AE90" s="495"/>
      <c r="AF90" s="495"/>
      <c r="AG90" s="495"/>
      <c r="AH90" s="127"/>
      <c r="AI90" s="127"/>
      <c r="AK90" s="4"/>
      <c r="AL90" s="4"/>
    </row>
    <row r="91" spans="2:38" ht="18.75" hidden="1">
      <c r="B91" s="105" t="s">
        <v>853</v>
      </c>
      <c r="C91" s="113">
        <f>+'[5]retiros at2021 '!D19</f>
        <v>0</v>
      </c>
      <c r="D91" s="112"/>
      <c r="E91" s="112"/>
      <c r="F91" s="502">
        <f t="shared" si="6"/>
        <v>0</v>
      </c>
      <c r="G91" s="495"/>
      <c r="H91" s="495">
        <f t="shared" si="8"/>
        <v>0</v>
      </c>
      <c r="I91" s="495"/>
      <c r="J91" s="495"/>
      <c r="K91" s="495"/>
      <c r="L91" s="495"/>
      <c r="M91" s="495"/>
      <c r="N91" s="495"/>
      <c r="O91" s="495"/>
      <c r="P91" s="495"/>
      <c r="Q91" s="495"/>
      <c r="R91" s="495"/>
      <c r="S91" s="507"/>
      <c r="T91" s="507"/>
      <c r="U91" s="507"/>
      <c r="V91" s="507"/>
      <c r="W91" s="507"/>
      <c r="X91" s="495"/>
      <c r="Y91" s="495"/>
      <c r="Z91" s="495"/>
      <c r="AA91" s="495"/>
      <c r="AB91" s="495"/>
      <c r="AC91" s="495"/>
      <c r="AD91" s="495"/>
      <c r="AE91" s="495"/>
      <c r="AF91" s="495"/>
      <c r="AG91" s="495"/>
      <c r="AH91" s="127"/>
      <c r="AI91" s="127"/>
      <c r="AK91" s="4"/>
      <c r="AL91" s="4"/>
    </row>
    <row r="92" spans="2:38" ht="18.75" hidden="1">
      <c r="B92" s="105" t="s">
        <v>854</v>
      </c>
      <c r="C92" s="113">
        <f>+'[5]retiros at2021 '!E19</f>
        <v>0</v>
      </c>
      <c r="D92" s="112"/>
      <c r="E92" s="112"/>
      <c r="F92" s="502">
        <f t="shared" si="6"/>
        <v>0</v>
      </c>
      <c r="G92" s="495"/>
      <c r="H92" s="495">
        <f t="shared" si="8"/>
        <v>0</v>
      </c>
      <c r="I92" s="495"/>
      <c r="J92" s="495"/>
      <c r="K92" s="495"/>
      <c r="L92" s="495"/>
      <c r="M92" s="495"/>
      <c r="N92" s="495"/>
      <c r="O92" s="495"/>
      <c r="P92" s="495"/>
      <c r="Q92" s="495"/>
      <c r="R92" s="495"/>
      <c r="S92" s="507"/>
      <c r="T92" s="507"/>
      <c r="U92" s="507"/>
      <c r="V92" s="507"/>
      <c r="W92" s="507"/>
      <c r="X92" s="495"/>
      <c r="Y92" s="495"/>
      <c r="Z92" s="495"/>
      <c r="AA92" s="495"/>
      <c r="AB92" s="495"/>
      <c r="AC92" s="495"/>
      <c r="AD92" s="495"/>
      <c r="AE92" s="495"/>
      <c r="AF92" s="495"/>
      <c r="AG92" s="495"/>
      <c r="AH92" s="127"/>
      <c r="AI92" s="127"/>
      <c r="AK92" s="4"/>
      <c r="AL92" s="4"/>
    </row>
    <row r="93" spans="2:38" ht="18.75" hidden="1">
      <c r="B93" s="105" t="s">
        <v>855</v>
      </c>
      <c r="C93" s="113">
        <f>+'[5]retiros at2021 '!F19</f>
        <v>0</v>
      </c>
      <c r="D93" s="112"/>
      <c r="E93" s="112"/>
      <c r="F93" s="502">
        <f t="shared" si="6"/>
        <v>0</v>
      </c>
      <c r="G93" s="495"/>
      <c r="H93" s="495">
        <f t="shared" si="8"/>
        <v>0</v>
      </c>
      <c r="I93" s="495"/>
      <c r="J93" s="495"/>
      <c r="K93" s="495"/>
      <c r="L93" s="495"/>
      <c r="M93" s="495"/>
      <c r="N93" s="495"/>
      <c r="O93" s="495"/>
      <c r="P93" s="495"/>
      <c r="Q93" s="495"/>
      <c r="R93" s="495"/>
      <c r="S93" s="507"/>
      <c r="T93" s="507"/>
      <c r="U93" s="507"/>
      <c r="V93" s="507"/>
      <c r="W93" s="507"/>
      <c r="X93" s="495"/>
      <c r="Y93" s="495"/>
      <c r="Z93" s="495"/>
      <c r="AA93" s="495"/>
      <c r="AB93" s="495"/>
      <c r="AC93" s="495"/>
      <c r="AD93" s="495"/>
      <c r="AE93" s="495"/>
      <c r="AF93" s="495"/>
      <c r="AG93" s="495"/>
      <c r="AH93" s="127"/>
      <c r="AI93" s="127"/>
      <c r="AK93" s="4"/>
      <c r="AL93" s="4"/>
    </row>
    <row r="94" spans="2:38" ht="18.75" hidden="1">
      <c r="B94" s="105" t="s">
        <v>856</v>
      </c>
      <c r="C94" s="113">
        <f>+'[5]retiros at2021 '!G19</f>
        <v>0</v>
      </c>
      <c r="D94" s="112"/>
      <c r="E94" s="112"/>
      <c r="F94" s="502">
        <f t="shared" si="6"/>
        <v>0</v>
      </c>
      <c r="G94" s="495"/>
      <c r="H94" s="495">
        <f t="shared" si="8"/>
        <v>0</v>
      </c>
      <c r="I94" s="495"/>
      <c r="J94" s="495"/>
      <c r="K94" s="495"/>
      <c r="L94" s="495"/>
      <c r="M94" s="495"/>
      <c r="N94" s="495"/>
      <c r="O94" s="495"/>
      <c r="P94" s="495"/>
      <c r="Q94" s="495"/>
      <c r="R94" s="495"/>
      <c r="S94" s="507"/>
      <c r="T94" s="507"/>
      <c r="U94" s="507"/>
      <c r="V94" s="507"/>
      <c r="W94" s="507"/>
      <c r="X94" s="495"/>
      <c r="Y94" s="495"/>
      <c r="Z94" s="495"/>
      <c r="AA94" s="495"/>
      <c r="AB94" s="495"/>
      <c r="AC94" s="495"/>
      <c r="AD94" s="495"/>
      <c r="AE94" s="495"/>
      <c r="AF94" s="495"/>
      <c r="AG94" s="495"/>
      <c r="AH94" s="127"/>
      <c r="AI94" s="127"/>
      <c r="AK94" s="4"/>
      <c r="AL94" s="4"/>
    </row>
    <row r="95" spans="2:38" ht="18.75">
      <c r="B95" s="105" t="s">
        <v>803</v>
      </c>
      <c r="C95" s="113">
        <f>+'[5]retiros at2021 '!B20</f>
        <v>775000</v>
      </c>
      <c r="D95" s="112"/>
      <c r="E95" s="112"/>
      <c r="F95" s="502">
        <f t="shared" si="6"/>
        <v>-775000</v>
      </c>
      <c r="G95" s="495"/>
      <c r="H95" s="495">
        <f t="shared" si="8"/>
        <v>-775000</v>
      </c>
      <c r="I95" s="495"/>
      <c r="J95" s="495"/>
      <c r="K95" s="495"/>
      <c r="L95" s="495"/>
      <c r="M95" s="495"/>
      <c r="N95" s="495"/>
      <c r="O95" s="495"/>
      <c r="P95" s="495"/>
      <c r="Q95" s="495"/>
      <c r="R95" s="495"/>
      <c r="S95" s="507"/>
      <c r="T95" s="507"/>
      <c r="U95" s="507"/>
      <c r="V95" s="507"/>
      <c r="W95" s="507"/>
      <c r="X95" s="495"/>
      <c r="Y95" s="495"/>
      <c r="Z95" s="495"/>
      <c r="AA95" s="495"/>
      <c r="AB95" s="495"/>
      <c r="AC95" s="495"/>
      <c r="AD95" s="495"/>
      <c r="AE95" s="495"/>
      <c r="AF95" s="495"/>
      <c r="AG95" s="495"/>
      <c r="AH95" s="127"/>
      <c r="AI95" s="127"/>
      <c r="AK95" s="4"/>
      <c r="AL95" s="4"/>
    </row>
    <row r="96" spans="2:38" ht="18.75" hidden="1">
      <c r="B96" s="105" t="s">
        <v>857</v>
      </c>
      <c r="C96" s="113">
        <f>+'[5]retiros at2021 '!C20</f>
        <v>0</v>
      </c>
      <c r="D96" s="112"/>
      <c r="E96" s="112"/>
      <c r="F96" s="502">
        <f t="shared" si="6"/>
        <v>0</v>
      </c>
      <c r="G96" s="495">
        <f t="shared" si="7"/>
        <v>0</v>
      </c>
      <c r="H96" s="495">
        <f t="shared" si="8"/>
        <v>0</v>
      </c>
      <c r="I96" s="495"/>
      <c r="J96" s="495"/>
      <c r="K96" s="495"/>
      <c r="L96" s="495"/>
      <c r="M96" s="495"/>
      <c r="N96" s="495"/>
      <c r="O96" s="495"/>
      <c r="P96" s="495"/>
      <c r="Q96" s="495"/>
      <c r="R96" s="495"/>
      <c r="S96" s="507"/>
      <c r="T96" s="507"/>
      <c r="U96" s="507"/>
      <c r="V96" s="507"/>
      <c r="W96" s="507"/>
      <c r="X96" s="495"/>
      <c r="Y96" s="495"/>
      <c r="Z96" s="495"/>
      <c r="AA96" s="495"/>
      <c r="AB96" s="495"/>
      <c r="AC96" s="495"/>
      <c r="AD96" s="495"/>
      <c r="AE96" s="495"/>
      <c r="AF96" s="495"/>
      <c r="AG96" s="495"/>
      <c r="AH96" s="127"/>
      <c r="AI96" s="127"/>
      <c r="AK96" s="4"/>
      <c r="AL96" s="4"/>
    </row>
    <row r="97" spans="2:38" ht="18.75" hidden="1">
      <c r="B97" s="105" t="s">
        <v>858</v>
      </c>
      <c r="C97" s="113">
        <f>+'[5]retiros at2021 '!D20</f>
        <v>0</v>
      </c>
      <c r="D97" s="112"/>
      <c r="E97" s="112"/>
      <c r="F97" s="502">
        <f t="shared" si="6"/>
        <v>0</v>
      </c>
      <c r="G97" s="495">
        <f t="shared" si="7"/>
        <v>0</v>
      </c>
      <c r="H97" s="495">
        <f t="shared" si="8"/>
        <v>0</v>
      </c>
      <c r="I97" s="495"/>
      <c r="J97" s="495"/>
      <c r="K97" s="495"/>
      <c r="L97" s="495"/>
      <c r="M97" s="495"/>
      <c r="N97" s="495"/>
      <c r="O97" s="495"/>
      <c r="P97" s="495"/>
      <c r="Q97" s="495"/>
      <c r="R97" s="495"/>
      <c r="S97" s="507"/>
      <c r="T97" s="507"/>
      <c r="U97" s="507"/>
      <c r="V97" s="507"/>
      <c r="W97" s="507"/>
      <c r="X97" s="495"/>
      <c r="Y97" s="495"/>
      <c r="Z97" s="495"/>
      <c r="AA97" s="495"/>
      <c r="AB97" s="495"/>
      <c r="AC97" s="495"/>
      <c r="AD97" s="495"/>
      <c r="AE97" s="495"/>
      <c r="AF97" s="495"/>
      <c r="AG97" s="495"/>
      <c r="AH97" s="127"/>
      <c r="AI97" s="127"/>
      <c r="AK97" s="4"/>
      <c r="AL97" s="4"/>
    </row>
    <row r="98" spans="2:38" ht="18.75" hidden="1">
      <c r="B98" s="105" t="s">
        <v>859</v>
      </c>
      <c r="C98" s="113">
        <f>+'[5]retiros at2021 '!E20</f>
        <v>0</v>
      </c>
      <c r="D98" s="112"/>
      <c r="E98" s="112"/>
      <c r="F98" s="502">
        <f t="shared" si="6"/>
        <v>0</v>
      </c>
      <c r="G98" s="495">
        <f t="shared" si="7"/>
        <v>0</v>
      </c>
      <c r="H98" s="495">
        <f t="shared" si="8"/>
        <v>0</v>
      </c>
      <c r="I98" s="495"/>
      <c r="J98" s="495"/>
      <c r="K98" s="495"/>
      <c r="L98" s="495"/>
      <c r="M98" s="495"/>
      <c r="N98" s="495"/>
      <c r="O98" s="495"/>
      <c r="P98" s="495"/>
      <c r="Q98" s="495"/>
      <c r="R98" s="495"/>
      <c r="S98" s="507"/>
      <c r="T98" s="507"/>
      <c r="U98" s="507"/>
      <c r="V98" s="507"/>
      <c r="W98" s="507"/>
      <c r="X98" s="495"/>
      <c r="Y98" s="495"/>
      <c r="Z98" s="495"/>
      <c r="AA98" s="495"/>
      <c r="AB98" s="495"/>
      <c r="AC98" s="495"/>
      <c r="AD98" s="495"/>
      <c r="AE98" s="495"/>
      <c r="AF98" s="495"/>
      <c r="AG98" s="495"/>
      <c r="AH98" s="127"/>
      <c r="AI98" s="127"/>
      <c r="AK98" s="4"/>
      <c r="AL98" s="4"/>
    </row>
    <row r="99" spans="2:38" ht="18.75" hidden="1">
      <c r="B99" s="105" t="s">
        <v>860</v>
      </c>
      <c r="C99" s="113">
        <f>+'[5]retiros at2021 '!F20</f>
        <v>0</v>
      </c>
      <c r="D99" s="112"/>
      <c r="E99" s="112"/>
      <c r="F99" s="502">
        <f t="shared" ref="F99:F106" si="9">SUM(G99:R99)</f>
        <v>0</v>
      </c>
      <c r="G99" s="495">
        <f t="shared" si="7"/>
        <v>0</v>
      </c>
      <c r="H99" s="495">
        <f t="shared" si="8"/>
        <v>0</v>
      </c>
      <c r="I99" s="495"/>
      <c r="J99" s="495"/>
      <c r="K99" s="495"/>
      <c r="L99" s="495"/>
      <c r="M99" s="495"/>
      <c r="N99" s="495"/>
      <c r="O99" s="495"/>
      <c r="P99" s="495"/>
      <c r="Q99" s="495"/>
      <c r="R99" s="495"/>
      <c r="S99" s="507"/>
      <c r="T99" s="507"/>
      <c r="U99" s="507"/>
      <c r="V99" s="507"/>
      <c r="W99" s="507"/>
      <c r="X99" s="495"/>
      <c r="Y99" s="495"/>
      <c r="Z99" s="495"/>
      <c r="AA99" s="495"/>
      <c r="AB99" s="495"/>
      <c r="AC99" s="495"/>
      <c r="AD99" s="495"/>
      <c r="AE99" s="495"/>
      <c r="AF99" s="495"/>
      <c r="AG99" s="495"/>
      <c r="AH99" s="127"/>
      <c r="AI99" s="127"/>
      <c r="AK99" s="4"/>
      <c r="AL99" s="4"/>
    </row>
    <row r="100" spans="2:38" ht="18.75" hidden="1">
      <c r="B100" s="105" t="s">
        <v>861</v>
      </c>
      <c r="C100" s="113">
        <f>+'[5]retiros at2021 '!G20</f>
        <v>0</v>
      </c>
      <c r="D100" s="112"/>
      <c r="E100" s="112"/>
      <c r="F100" s="502">
        <f t="shared" si="9"/>
        <v>0</v>
      </c>
      <c r="G100" s="495">
        <f t="shared" si="7"/>
        <v>0</v>
      </c>
      <c r="H100" s="495">
        <f t="shared" si="8"/>
        <v>0</v>
      </c>
      <c r="I100" s="495"/>
      <c r="J100" s="495"/>
      <c r="K100" s="495"/>
      <c r="L100" s="495"/>
      <c r="M100" s="495"/>
      <c r="N100" s="495"/>
      <c r="O100" s="495"/>
      <c r="P100" s="495"/>
      <c r="Q100" s="495"/>
      <c r="R100" s="495"/>
      <c r="S100" s="507"/>
      <c r="T100" s="507"/>
      <c r="U100" s="507"/>
      <c r="V100" s="507"/>
      <c r="W100" s="507"/>
      <c r="X100" s="495"/>
      <c r="Y100" s="495"/>
      <c r="Z100" s="495"/>
      <c r="AA100" s="495"/>
      <c r="AB100" s="495"/>
      <c r="AC100" s="495"/>
      <c r="AD100" s="495"/>
      <c r="AE100" s="495"/>
      <c r="AF100" s="495"/>
      <c r="AG100" s="495"/>
      <c r="AH100" s="127"/>
      <c r="AI100" s="127"/>
      <c r="AK100" s="4"/>
      <c r="AL100" s="4"/>
    </row>
    <row r="101" spans="2:38" ht="19.5" thickBot="1">
      <c r="B101" s="105" t="s">
        <v>804</v>
      </c>
      <c r="C101" s="113">
        <f>+'[5]retiros at2021 '!B21</f>
        <v>782000</v>
      </c>
      <c r="D101" s="112"/>
      <c r="E101" s="112"/>
      <c r="F101" s="502">
        <f t="shared" si="9"/>
        <v>-782000</v>
      </c>
      <c r="G101" s="495"/>
      <c r="H101" s="495">
        <f t="shared" si="8"/>
        <v>-782000</v>
      </c>
      <c r="I101" s="495"/>
      <c r="J101" s="495"/>
      <c r="K101" s="495"/>
      <c r="L101" s="495"/>
      <c r="M101" s="495"/>
      <c r="N101" s="495"/>
      <c r="O101" s="495"/>
      <c r="P101" s="495"/>
      <c r="Q101" s="495"/>
      <c r="R101" s="495"/>
      <c r="S101" s="507"/>
      <c r="T101" s="507"/>
      <c r="U101" s="507"/>
      <c r="V101" s="507"/>
      <c r="W101" s="507"/>
      <c r="X101" s="495"/>
      <c r="Y101" s="495"/>
      <c r="Z101" s="495"/>
      <c r="AA101" s="495"/>
      <c r="AB101" s="495"/>
      <c r="AC101" s="495"/>
      <c r="AD101" s="495"/>
      <c r="AE101" s="495"/>
      <c r="AF101" s="495"/>
      <c r="AG101" s="495"/>
      <c r="AH101" s="127"/>
      <c r="AI101" s="127"/>
      <c r="AK101" s="4"/>
      <c r="AL101" s="4"/>
    </row>
    <row r="102" spans="2:38" ht="19.5" hidden="1" thickBot="1">
      <c r="B102" s="105" t="s">
        <v>868</v>
      </c>
      <c r="C102" s="113">
        <f>+'[5]retiros at2021 '!C21</f>
        <v>0</v>
      </c>
      <c r="D102" s="112"/>
      <c r="E102" s="112"/>
      <c r="F102" s="502">
        <f t="shared" si="9"/>
        <v>0</v>
      </c>
      <c r="G102" s="495"/>
      <c r="H102" s="495"/>
      <c r="I102" s="495"/>
      <c r="J102" s="495"/>
      <c r="K102" s="495"/>
      <c r="L102" s="495"/>
      <c r="M102" s="495"/>
      <c r="N102" s="495"/>
      <c r="O102" s="495"/>
      <c r="P102" s="495"/>
      <c r="Q102" s="495"/>
      <c r="R102" s="495"/>
      <c r="S102" s="507"/>
      <c r="T102" s="507"/>
      <c r="U102" s="507"/>
      <c r="V102" s="507"/>
      <c r="W102" s="507"/>
      <c r="X102" s="495"/>
      <c r="Y102" s="495"/>
      <c r="Z102" s="495"/>
      <c r="AA102" s="495"/>
      <c r="AB102" s="495"/>
      <c r="AC102" s="495"/>
      <c r="AD102" s="495"/>
      <c r="AE102" s="495"/>
      <c r="AF102" s="495"/>
      <c r="AG102" s="495"/>
      <c r="AH102" s="127"/>
      <c r="AI102" s="127"/>
      <c r="AK102" s="4"/>
      <c r="AL102" s="4"/>
    </row>
    <row r="103" spans="2:38" ht="19.5" hidden="1" thickBot="1">
      <c r="B103" s="105" t="s">
        <v>862</v>
      </c>
      <c r="C103" s="113">
        <f>+'[5]retiros at2021 '!D21</f>
        <v>0</v>
      </c>
      <c r="D103" s="112"/>
      <c r="E103" s="112"/>
      <c r="F103" s="502">
        <f t="shared" si="9"/>
        <v>0</v>
      </c>
      <c r="G103" s="113"/>
      <c r="H103" s="113"/>
      <c r="I103" s="113"/>
      <c r="J103" s="113"/>
      <c r="K103" s="113"/>
      <c r="L103" s="113"/>
      <c r="M103" s="113"/>
      <c r="N103" s="113"/>
      <c r="O103" s="113"/>
      <c r="P103" s="113"/>
      <c r="Q103" s="113"/>
      <c r="R103" s="113"/>
      <c r="S103" s="513"/>
      <c r="T103" s="513"/>
      <c r="U103" s="513"/>
      <c r="V103" s="513"/>
      <c r="W103" s="513"/>
      <c r="X103" s="113"/>
      <c r="Y103" s="113"/>
      <c r="Z103" s="113"/>
      <c r="AA103" s="113"/>
      <c r="AB103" s="113"/>
      <c r="AC103" s="113"/>
      <c r="AD103" s="113"/>
      <c r="AE103" s="113"/>
      <c r="AF103" s="113"/>
      <c r="AG103" s="113"/>
      <c r="AH103" s="14"/>
      <c r="AI103" s="14"/>
      <c r="AK103" s="4"/>
      <c r="AL103" s="4"/>
    </row>
    <row r="104" spans="2:38" ht="19.5" hidden="1" thickBot="1">
      <c r="B104" s="105" t="s">
        <v>863</v>
      </c>
      <c r="C104" s="113">
        <f>+'[5]retiros at2021 '!E21</f>
        <v>0</v>
      </c>
      <c r="D104" s="112"/>
      <c r="E104" s="112"/>
      <c r="F104" s="502">
        <f t="shared" si="9"/>
        <v>0</v>
      </c>
      <c r="G104" s="113"/>
      <c r="H104" s="113"/>
      <c r="I104" s="113"/>
      <c r="J104" s="113"/>
      <c r="K104" s="113"/>
      <c r="L104" s="113"/>
      <c r="M104" s="113"/>
      <c r="N104" s="113"/>
      <c r="O104" s="113"/>
      <c r="P104" s="113"/>
      <c r="Q104" s="113"/>
      <c r="R104" s="113"/>
      <c r="S104" s="513"/>
      <c r="T104" s="513"/>
      <c r="U104" s="513"/>
      <c r="V104" s="513"/>
      <c r="W104" s="513"/>
      <c r="X104" s="113"/>
      <c r="Y104" s="113"/>
      <c r="Z104" s="113"/>
      <c r="AA104" s="113"/>
      <c r="AB104" s="113"/>
      <c r="AC104" s="113"/>
      <c r="AD104" s="113"/>
      <c r="AE104" s="113"/>
      <c r="AF104" s="113"/>
      <c r="AG104" s="113"/>
      <c r="AH104" s="14"/>
      <c r="AI104" s="14"/>
      <c r="AK104" s="4"/>
      <c r="AL104" s="4"/>
    </row>
    <row r="105" spans="2:38" ht="19.5" hidden="1" thickBot="1">
      <c r="B105" s="105" t="s">
        <v>864</v>
      </c>
      <c r="C105" s="113">
        <f>+'[5]retiros at2021 '!F21</f>
        <v>0</v>
      </c>
      <c r="D105" s="112"/>
      <c r="E105" s="112"/>
      <c r="F105" s="502">
        <f t="shared" si="9"/>
        <v>0</v>
      </c>
      <c r="G105" s="113"/>
      <c r="H105" s="113"/>
      <c r="I105" s="113"/>
      <c r="J105" s="113"/>
      <c r="K105" s="113"/>
      <c r="L105" s="113"/>
      <c r="M105" s="113"/>
      <c r="N105" s="113"/>
      <c r="O105" s="113"/>
      <c r="P105" s="113"/>
      <c r="Q105" s="113"/>
      <c r="R105" s="113"/>
      <c r="S105" s="513"/>
      <c r="T105" s="513"/>
      <c r="U105" s="513"/>
      <c r="V105" s="513"/>
      <c r="W105" s="513"/>
      <c r="X105" s="113"/>
      <c r="Y105" s="113"/>
      <c r="Z105" s="113"/>
      <c r="AA105" s="113"/>
      <c r="AB105" s="113"/>
      <c r="AC105" s="113"/>
      <c r="AD105" s="113"/>
      <c r="AE105" s="113"/>
      <c r="AF105" s="113"/>
      <c r="AG105" s="113"/>
      <c r="AH105" s="14"/>
      <c r="AI105" s="14"/>
      <c r="AK105" s="4"/>
      <c r="AL105" s="4"/>
    </row>
    <row r="106" spans="2:38" ht="19.5" hidden="1" thickBot="1">
      <c r="B106" s="114" t="s">
        <v>865</v>
      </c>
      <c r="C106" s="137">
        <f>+'[5]retiros at2021 '!G21</f>
        <v>0</v>
      </c>
      <c r="D106" s="514"/>
      <c r="E106" s="514"/>
      <c r="F106" s="502">
        <f t="shared" si="9"/>
        <v>0</v>
      </c>
      <c r="G106" s="137"/>
      <c r="H106" s="137"/>
      <c r="I106" s="137"/>
      <c r="J106" s="137"/>
      <c r="K106" s="137"/>
      <c r="L106" s="137"/>
      <c r="M106" s="137"/>
      <c r="N106" s="137"/>
      <c r="O106" s="137"/>
      <c r="P106" s="137"/>
      <c r="Q106" s="137"/>
      <c r="R106" s="137"/>
      <c r="S106" s="515"/>
      <c r="T106" s="515"/>
      <c r="U106" s="515"/>
      <c r="V106" s="515"/>
      <c r="W106" s="515"/>
      <c r="X106" s="137"/>
      <c r="Y106" s="137"/>
      <c r="Z106" s="137"/>
      <c r="AA106" s="137"/>
      <c r="AB106" s="137"/>
      <c r="AC106" s="137"/>
      <c r="AD106" s="137"/>
      <c r="AE106" s="137"/>
      <c r="AF106" s="137"/>
      <c r="AG106" s="137"/>
      <c r="AH106" s="15"/>
      <c r="AI106" s="15"/>
      <c r="AK106" s="4"/>
      <c r="AL106" s="4"/>
    </row>
    <row r="107" spans="2:38" ht="19.5" thickBot="1">
      <c r="B107" s="139" t="s">
        <v>474</v>
      </c>
      <c r="C107" s="500">
        <f t="shared" ref="C107" si="10">SUM(C35:C106)</f>
        <v>2207000</v>
      </c>
      <c r="D107" s="500"/>
      <c r="E107" s="500"/>
      <c r="F107" s="500">
        <f>SUM(F35:F106)</f>
        <v>-2207000</v>
      </c>
      <c r="G107" s="500">
        <f>SUM(G35:G106)</f>
        <v>0</v>
      </c>
      <c r="H107" s="500">
        <f t="shared" ref="H107:AH107" si="11">SUM(H35:H106)</f>
        <v>-2207000</v>
      </c>
      <c r="I107" s="500">
        <f t="shared" si="11"/>
        <v>0</v>
      </c>
      <c r="J107" s="500">
        <f t="shared" si="11"/>
        <v>0</v>
      </c>
      <c r="K107" s="500">
        <f t="shared" si="11"/>
        <v>0</v>
      </c>
      <c r="L107" s="500">
        <f t="shared" si="11"/>
        <v>0</v>
      </c>
      <c r="M107" s="500">
        <f t="shared" si="11"/>
        <v>0</v>
      </c>
      <c r="N107" s="500">
        <f t="shared" si="11"/>
        <v>0</v>
      </c>
      <c r="O107" s="500">
        <f t="shared" si="11"/>
        <v>0</v>
      </c>
      <c r="P107" s="500">
        <f t="shared" si="11"/>
        <v>0</v>
      </c>
      <c r="Q107" s="500">
        <f t="shared" si="11"/>
        <v>0</v>
      </c>
      <c r="R107" s="500">
        <f t="shared" si="11"/>
        <v>0</v>
      </c>
      <c r="S107" s="500">
        <f t="shared" si="11"/>
        <v>0</v>
      </c>
      <c r="T107" s="500">
        <f t="shared" si="11"/>
        <v>0</v>
      </c>
      <c r="U107" s="500">
        <f t="shared" si="11"/>
        <v>0</v>
      </c>
      <c r="V107" s="500">
        <f t="shared" si="11"/>
        <v>0</v>
      </c>
      <c r="W107" s="500">
        <f t="shared" si="11"/>
        <v>0</v>
      </c>
      <c r="X107" s="500">
        <f t="shared" si="11"/>
        <v>0</v>
      </c>
      <c r="Y107" s="500">
        <f t="shared" si="11"/>
        <v>0</v>
      </c>
      <c r="Z107" s="500">
        <f t="shared" si="11"/>
        <v>0</v>
      </c>
      <c r="AA107" s="500">
        <f t="shared" si="11"/>
        <v>0</v>
      </c>
      <c r="AB107" s="500">
        <f t="shared" si="11"/>
        <v>0</v>
      </c>
      <c r="AC107" s="500">
        <f t="shared" si="11"/>
        <v>0</v>
      </c>
      <c r="AD107" s="500">
        <f t="shared" si="11"/>
        <v>0</v>
      </c>
      <c r="AE107" s="500">
        <f t="shared" si="11"/>
        <v>0</v>
      </c>
      <c r="AF107" s="500">
        <f t="shared" si="11"/>
        <v>0</v>
      </c>
      <c r="AG107" s="500">
        <f t="shared" si="11"/>
        <v>0</v>
      </c>
      <c r="AH107" s="123">
        <f t="shared" si="11"/>
        <v>0</v>
      </c>
      <c r="AI107" s="124">
        <f>SUM(AI35:AI106)</f>
        <v>0</v>
      </c>
      <c r="AK107" s="4"/>
      <c r="AL107" s="4"/>
    </row>
    <row r="108" spans="2:38" ht="18.75">
      <c r="B108" s="107" t="s">
        <v>866</v>
      </c>
      <c r="C108" s="105"/>
      <c r="D108" s="113"/>
      <c r="E108" s="112"/>
      <c r="F108" s="113"/>
      <c r="G108" s="113"/>
      <c r="H108" s="113"/>
      <c r="I108" s="113"/>
      <c r="J108" s="113"/>
      <c r="K108" s="113"/>
      <c r="L108" s="113"/>
      <c r="M108" s="113"/>
      <c r="N108" s="113"/>
      <c r="O108" s="113"/>
      <c r="P108" s="113"/>
      <c r="Q108" s="113"/>
      <c r="R108" s="113"/>
      <c r="S108" s="513"/>
      <c r="T108" s="513"/>
      <c r="U108" s="513"/>
      <c r="V108" s="513"/>
      <c r="W108" s="513"/>
      <c r="X108" s="113"/>
      <c r="Y108" s="113"/>
      <c r="Z108" s="113"/>
      <c r="AA108" s="113"/>
      <c r="AB108" s="113"/>
      <c r="AC108" s="113"/>
      <c r="AD108" s="113"/>
      <c r="AE108" s="113"/>
      <c r="AF108" s="113"/>
      <c r="AG108" s="113"/>
      <c r="AH108" s="14"/>
      <c r="AI108" s="14"/>
      <c r="AK108" s="4"/>
      <c r="AL108" s="4"/>
    </row>
    <row r="109" spans="2:38" s="6" customFormat="1" ht="18.75">
      <c r="B109" s="113" t="s">
        <v>466</v>
      </c>
      <c r="C109" s="113"/>
      <c r="D109" s="113"/>
      <c r="E109" s="506"/>
      <c r="F109" s="113"/>
      <c r="G109" s="113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  <c r="S109" s="516"/>
      <c r="T109" s="516"/>
      <c r="U109" s="516"/>
      <c r="V109" s="516"/>
      <c r="W109" s="516"/>
      <c r="X109" s="112"/>
      <c r="Y109" s="112"/>
      <c r="Z109" s="112"/>
      <c r="AA109" s="112"/>
      <c r="AB109" s="113"/>
      <c r="AC109" s="112"/>
      <c r="AD109" s="112"/>
      <c r="AE109" s="112"/>
      <c r="AF109" s="112"/>
      <c r="AG109" s="112"/>
      <c r="AH109" s="108"/>
      <c r="AI109" s="108"/>
      <c r="AJ109" s="5"/>
      <c r="AK109" s="11"/>
      <c r="AL109" s="8"/>
    </row>
    <row r="110" spans="2:38" s="6" customFormat="1" ht="18.75">
      <c r="B110" s="113" t="s">
        <v>467</v>
      </c>
      <c r="C110" s="113"/>
      <c r="D110" s="113"/>
      <c r="E110" s="506"/>
      <c r="F110" s="113"/>
      <c r="G110" s="113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516"/>
      <c r="T110" s="516"/>
      <c r="U110" s="516"/>
      <c r="V110" s="516"/>
      <c r="W110" s="516"/>
      <c r="X110" s="112"/>
      <c r="Y110" s="112"/>
      <c r="Z110" s="112"/>
      <c r="AA110" s="112"/>
      <c r="AB110" s="113"/>
      <c r="AC110" s="112"/>
      <c r="AD110" s="112"/>
      <c r="AE110" s="112"/>
      <c r="AF110" s="112"/>
      <c r="AG110" s="112"/>
      <c r="AH110" s="108"/>
      <c r="AI110" s="108"/>
      <c r="AJ110" s="5"/>
      <c r="AK110" s="11"/>
      <c r="AL110" s="8"/>
    </row>
    <row r="111" spans="2:38" s="6" customFormat="1" ht="18.75">
      <c r="B111" s="113" t="s">
        <v>468</v>
      </c>
      <c r="C111" s="112"/>
      <c r="D111" s="113"/>
      <c r="E111" s="506"/>
      <c r="F111" s="113"/>
      <c r="G111" s="113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516"/>
      <c r="T111" s="516"/>
      <c r="U111" s="516"/>
      <c r="V111" s="516"/>
      <c r="W111" s="516"/>
      <c r="X111" s="112"/>
      <c r="Y111" s="112"/>
      <c r="Z111" s="112"/>
      <c r="AA111" s="112"/>
      <c r="AB111" s="113"/>
      <c r="AC111" s="112"/>
      <c r="AD111" s="112"/>
      <c r="AE111" s="112"/>
      <c r="AF111" s="112"/>
      <c r="AG111" s="112"/>
      <c r="AH111" s="108"/>
      <c r="AI111" s="108"/>
      <c r="AJ111" s="5"/>
      <c r="AK111" s="11"/>
      <c r="AL111" s="8"/>
    </row>
    <row r="112" spans="2:38" s="6" customFormat="1" ht="18.75">
      <c r="B112" s="113" t="s">
        <v>469</v>
      </c>
      <c r="C112" s="112"/>
      <c r="D112" s="113"/>
      <c r="E112" s="506"/>
      <c r="F112" s="113"/>
      <c r="G112" s="113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516"/>
      <c r="T112" s="516"/>
      <c r="U112" s="516"/>
      <c r="V112" s="516"/>
      <c r="W112" s="516"/>
      <c r="X112" s="112"/>
      <c r="Y112" s="112"/>
      <c r="Z112" s="112"/>
      <c r="AA112" s="112"/>
      <c r="AB112" s="113"/>
      <c r="AC112" s="112"/>
      <c r="AD112" s="112"/>
      <c r="AE112" s="112"/>
      <c r="AF112" s="112"/>
      <c r="AG112" s="112"/>
      <c r="AH112" s="108"/>
      <c r="AI112" s="108"/>
      <c r="AJ112" s="5"/>
      <c r="AK112" s="11"/>
      <c r="AL112" s="8"/>
    </row>
    <row r="113" spans="2:38" s="6" customFormat="1" ht="18.75">
      <c r="B113" s="113" t="s">
        <v>470</v>
      </c>
      <c r="C113" s="112"/>
      <c r="D113" s="113"/>
      <c r="E113" s="506"/>
      <c r="F113" s="113"/>
      <c r="G113" s="113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516"/>
      <c r="T113" s="516"/>
      <c r="U113" s="516"/>
      <c r="V113" s="516"/>
      <c r="W113" s="516"/>
      <c r="X113" s="112"/>
      <c r="Y113" s="112"/>
      <c r="Z113" s="112"/>
      <c r="AA113" s="112"/>
      <c r="AB113" s="113"/>
      <c r="AC113" s="112"/>
      <c r="AD113" s="112"/>
      <c r="AE113" s="112"/>
      <c r="AF113" s="112"/>
      <c r="AG113" s="112"/>
      <c r="AH113" s="108"/>
      <c r="AI113" s="108"/>
      <c r="AJ113" s="5"/>
      <c r="AK113" s="11"/>
      <c r="AL113" s="8"/>
    </row>
    <row r="114" spans="2:38" s="6" customFormat="1" ht="19.5" thickBot="1">
      <c r="B114" s="137" t="s">
        <v>471</v>
      </c>
      <c r="C114" s="514"/>
      <c r="D114" s="113"/>
      <c r="E114" s="506"/>
      <c r="F114" s="113"/>
      <c r="G114" s="113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516"/>
      <c r="T114" s="516"/>
      <c r="U114" s="516"/>
      <c r="V114" s="516"/>
      <c r="W114" s="516"/>
      <c r="X114" s="112"/>
      <c r="Y114" s="112"/>
      <c r="Z114" s="112"/>
      <c r="AA114" s="112"/>
      <c r="AB114" s="113"/>
      <c r="AC114" s="112"/>
      <c r="AD114" s="112"/>
      <c r="AE114" s="112"/>
      <c r="AF114" s="112"/>
      <c r="AG114" s="112"/>
      <c r="AH114" s="108"/>
      <c r="AI114" s="108"/>
      <c r="AJ114" s="5"/>
      <c r="AK114" s="11"/>
      <c r="AL114" s="8"/>
    </row>
    <row r="115" spans="2:38" s="437" customFormat="1" ht="19.5" thickBot="1">
      <c r="B115" s="383" t="s">
        <v>806</v>
      </c>
      <c r="C115" s="517">
        <f>SUM(C109:C114)</f>
        <v>0</v>
      </c>
      <c r="D115" s="517"/>
      <c r="E115" s="517"/>
      <c r="F115" s="517">
        <f>SUM(F109:F114)</f>
        <v>0</v>
      </c>
      <c r="G115" s="517">
        <f t="shared" ref="G115:AI115" si="12">SUM(G109:G114)</f>
        <v>0</v>
      </c>
      <c r="H115" s="517">
        <f t="shared" si="12"/>
        <v>0</v>
      </c>
      <c r="I115" s="517">
        <f t="shared" si="12"/>
        <v>0</v>
      </c>
      <c r="J115" s="517">
        <f t="shared" si="12"/>
        <v>0</v>
      </c>
      <c r="K115" s="517">
        <f t="shared" si="12"/>
        <v>0</v>
      </c>
      <c r="L115" s="517">
        <f t="shared" si="12"/>
        <v>0</v>
      </c>
      <c r="M115" s="517">
        <f t="shared" si="12"/>
        <v>0</v>
      </c>
      <c r="N115" s="517">
        <f t="shared" si="12"/>
        <v>0</v>
      </c>
      <c r="O115" s="517">
        <f t="shared" si="12"/>
        <v>0</v>
      </c>
      <c r="P115" s="517">
        <f t="shared" si="12"/>
        <v>0</v>
      </c>
      <c r="Q115" s="517">
        <f t="shared" si="12"/>
        <v>0</v>
      </c>
      <c r="R115" s="517">
        <f t="shared" si="12"/>
        <v>0</v>
      </c>
      <c r="S115" s="517">
        <f t="shared" si="12"/>
        <v>0</v>
      </c>
      <c r="T115" s="517">
        <f t="shared" si="12"/>
        <v>0</v>
      </c>
      <c r="U115" s="517">
        <f t="shared" si="12"/>
        <v>0</v>
      </c>
      <c r="V115" s="517">
        <f t="shared" si="12"/>
        <v>0</v>
      </c>
      <c r="W115" s="517">
        <f t="shared" si="12"/>
        <v>0</v>
      </c>
      <c r="X115" s="517">
        <f t="shared" si="12"/>
        <v>0</v>
      </c>
      <c r="Y115" s="517">
        <f t="shared" si="12"/>
        <v>0</v>
      </c>
      <c r="Z115" s="517">
        <f t="shared" si="12"/>
        <v>0</v>
      </c>
      <c r="AA115" s="517">
        <f t="shared" si="12"/>
        <v>0</v>
      </c>
      <c r="AB115" s="517">
        <f t="shared" si="12"/>
        <v>0</v>
      </c>
      <c r="AC115" s="517">
        <f t="shared" si="12"/>
        <v>0</v>
      </c>
      <c r="AD115" s="517">
        <f t="shared" si="12"/>
        <v>0</v>
      </c>
      <c r="AE115" s="517">
        <f t="shared" si="12"/>
        <v>0</v>
      </c>
      <c r="AF115" s="517">
        <f t="shared" si="12"/>
        <v>0</v>
      </c>
      <c r="AG115" s="517">
        <f t="shared" si="12"/>
        <v>0</v>
      </c>
      <c r="AH115" s="124">
        <f t="shared" si="12"/>
        <v>0</v>
      </c>
      <c r="AI115" s="124">
        <f t="shared" si="12"/>
        <v>0</v>
      </c>
      <c r="AJ115" s="5"/>
      <c r="AK115" s="384"/>
      <c r="AL115" s="385"/>
    </row>
    <row r="116" spans="2:38" s="6" customFormat="1" ht="18.75">
      <c r="B116" s="141" t="s">
        <v>472</v>
      </c>
      <c r="C116" s="141"/>
      <c r="D116" s="113"/>
      <c r="E116" s="506"/>
      <c r="F116" s="113"/>
      <c r="G116" s="113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516"/>
      <c r="T116" s="516"/>
      <c r="U116" s="516"/>
      <c r="V116" s="516"/>
      <c r="W116" s="516"/>
      <c r="X116" s="112"/>
      <c r="Y116" s="495"/>
      <c r="Z116" s="495"/>
      <c r="AA116" s="495"/>
      <c r="AB116" s="113"/>
      <c r="AC116" s="112"/>
      <c r="AD116" s="112"/>
      <c r="AE116" s="112"/>
      <c r="AF116" s="112"/>
      <c r="AG116" s="112"/>
      <c r="AH116" s="108"/>
      <c r="AI116" s="108"/>
      <c r="AJ116" s="5"/>
      <c r="AK116" s="11"/>
      <c r="AL116" s="8"/>
    </row>
    <row r="117" spans="2:38" s="6" customFormat="1" ht="18.75">
      <c r="B117" s="113" t="s">
        <v>473</v>
      </c>
      <c r="C117" s="113"/>
      <c r="D117" s="113"/>
      <c r="E117" s="506"/>
      <c r="F117" s="113"/>
      <c r="G117" s="113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516"/>
      <c r="T117" s="516"/>
      <c r="U117" s="516"/>
      <c r="V117" s="516"/>
      <c r="W117" s="516"/>
      <c r="X117" s="112"/>
      <c r="Y117" s="495"/>
      <c r="Z117" s="495"/>
      <c r="AA117" s="495"/>
      <c r="AB117" s="113"/>
      <c r="AC117" s="112"/>
      <c r="AD117" s="112"/>
      <c r="AE117" s="112"/>
      <c r="AF117" s="112"/>
      <c r="AG117" s="112"/>
      <c r="AH117" s="108"/>
      <c r="AI117" s="108"/>
      <c r="AJ117" s="5"/>
      <c r="AK117" s="11"/>
      <c r="AL117" s="8"/>
    </row>
    <row r="118" spans="2:38" ht="19.5" thickBot="1">
      <c r="B118" s="137" t="s">
        <v>371</v>
      </c>
      <c r="C118" s="113"/>
      <c r="D118" s="114"/>
      <c r="E118" s="114"/>
      <c r="F118" s="137"/>
      <c r="G118" s="137"/>
      <c r="H118" s="137"/>
      <c r="I118" s="137"/>
      <c r="J118" s="137"/>
      <c r="K118" s="137"/>
      <c r="L118" s="137"/>
      <c r="M118" s="137"/>
      <c r="N118" s="137"/>
      <c r="O118" s="137"/>
      <c r="P118" s="137"/>
      <c r="Q118" s="137"/>
      <c r="R118" s="137"/>
      <c r="S118" s="515"/>
      <c r="T118" s="515"/>
      <c r="U118" s="515"/>
      <c r="V118" s="515"/>
      <c r="W118" s="515"/>
      <c r="X118" s="137"/>
      <c r="Y118" s="495"/>
      <c r="Z118" s="510"/>
      <c r="AA118" s="510"/>
      <c r="AB118" s="137"/>
      <c r="AC118" s="137"/>
      <c r="AD118" s="137"/>
      <c r="AE118" s="137"/>
      <c r="AF118" s="137"/>
      <c r="AG118" s="137"/>
      <c r="AH118" s="15"/>
      <c r="AI118" s="15"/>
      <c r="AK118" s="4"/>
      <c r="AL118" s="4"/>
    </row>
    <row r="119" spans="2:38" s="6" customFormat="1" ht="19.5" thickBot="1">
      <c r="B119" s="139" t="s">
        <v>365</v>
      </c>
      <c r="C119" s="518"/>
      <c r="D119" s="518"/>
      <c r="E119" s="518"/>
      <c r="F119" s="500">
        <f>+F33+F107+F115</f>
        <v>19865004</v>
      </c>
      <c r="G119" s="500">
        <f t="shared" ref="G119:AI119" si="13">+G33+G107+G115</f>
        <v>12045936</v>
      </c>
      <c r="H119" s="500">
        <f t="shared" si="13"/>
        <v>7819068</v>
      </c>
      <c r="I119" s="500">
        <f t="shared" si="13"/>
        <v>0</v>
      </c>
      <c r="J119" s="500">
        <f t="shared" si="13"/>
        <v>0</v>
      </c>
      <c r="K119" s="500">
        <f t="shared" si="13"/>
        <v>0</v>
      </c>
      <c r="L119" s="500">
        <f t="shared" si="13"/>
        <v>0</v>
      </c>
      <c r="M119" s="500">
        <f t="shared" si="13"/>
        <v>0</v>
      </c>
      <c r="N119" s="500">
        <f t="shared" si="13"/>
        <v>0</v>
      </c>
      <c r="O119" s="500">
        <f t="shared" si="13"/>
        <v>0</v>
      </c>
      <c r="P119" s="500">
        <f t="shared" si="13"/>
        <v>0</v>
      </c>
      <c r="Q119" s="500">
        <f t="shared" si="13"/>
        <v>0</v>
      </c>
      <c r="R119" s="500" t="e">
        <f t="shared" si="13"/>
        <v>#REF!</v>
      </c>
      <c r="S119" s="500">
        <f t="shared" si="13"/>
        <v>0</v>
      </c>
      <c r="T119" s="500">
        <f t="shared" si="13"/>
        <v>0</v>
      </c>
      <c r="U119" s="500">
        <f t="shared" si="13"/>
        <v>0</v>
      </c>
      <c r="V119" s="500">
        <f t="shared" si="13"/>
        <v>0</v>
      </c>
      <c r="W119" s="500">
        <f t="shared" si="13"/>
        <v>355658.60000000003</v>
      </c>
      <c r="X119" s="500">
        <f t="shared" si="13"/>
        <v>0</v>
      </c>
      <c r="Y119" s="500">
        <f t="shared" si="13"/>
        <v>0</v>
      </c>
      <c r="Z119" s="500">
        <f t="shared" si="13"/>
        <v>0</v>
      </c>
      <c r="AA119" s="500">
        <f t="shared" si="13"/>
        <v>0</v>
      </c>
      <c r="AB119" s="500">
        <f t="shared" si="13"/>
        <v>0</v>
      </c>
      <c r="AC119" s="500">
        <f t="shared" si="13"/>
        <v>0</v>
      </c>
      <c r="AD119" s="500" t="e">
        <f t="shared" si="13"/>
        <v>#REF!</v>
      </c>
      <c r="AE119" s="500">
        <f t="shared" si="13"/>
        <v>0</v>
      </c>
      <c r="AF119" s="500">
        <f t="shared" si="13"/>
        <v>0</v>
      </c>
      <c r="AG119" s="500">
        <f t="shared" si="13"/>
        <v>0</v>
      </c>
      <c r="AH119" s="123">
        <f t="shared" si="13"/>
        <v>0</v>
      </c>
      <c r="AI119" s="123" t="e">
        <f t="shared" si="13"/>
        <v>#REF!</v>
      </c>
      <c r="AJ119" s="5"/>
      <c r="AK119" s="8">
        <f>SUM(AK19:AK109)</f>
        <v>0</v>
      </c>
      <c r="AL119" s="8"/>
    </row>
    <row r="120" spans="2:38" ht="19.5" thickBot="1">
      <c r="B120" s="88"/>
      <c r="C120" s="88"/>
      <c r="D120" s="88"/>
      <c r="E120" s="88"/>
      <c r="F120" s="442"/>
      <c r="G120" s="442"/>
      <c r="H120" s="442"/>
      <c r="I120" s="442"/>
      <c r="J120" s="442"/>
      <c r="K120" s="442"/>
      <c r="L120" s="442"/>
      <c r="M120" s="442"/>
      <c r="N120" s="442"/>
      <c r="O120" s="442"/>
      <c r="P120" s="442"/>
      <c r="Q120" s="442"/>
      <c r="R120" s="442"/>
      <c r="S120" s="519"/>
      <c r="T120" s="519"/>
      <c r="U120" s="519"/>
      <c r="V120" s="519"/>
      <c r="W120" s="519"/>
      <c r="X120" s="442"/>
      <c r="Y120" s="442"/>
      <c r="Z120" s="442"/>
      <c r="AA120" s="442"/>
      <c r="AB120" s="442"/>
      <c r="AC120" s="442"/>
      <c r="AD120" s="442"/>
      <c r="AE120" s="442"/>
      <c r="AF120" s="442"/>
      <c r="AG120" s="442"/>
      <c r="AH120" s="4"/>
      <c r="AI120" s="4"/>
      <c r="AK120" s="4"/>
      <c r="AL120" s="4"/>
    </row>
    <row r="121" spans="2:38" ht="18.75">
      <c r="B121" s="382" t="s">
        <v>805</v>
      </c>
      <c r="C121" s="386"/>
    </row>
    <row r="122" spans="2:38" ht="18.75" hidden="1">
      <c r="B122" s="387" t="s">
        <v>466</v>
      </c>
      <c r="C122" s="388"/>
    </row>
    <row r="123" spans="2:38" ht="18.75" hidden="1">
      <c r="B123" s="387" t="s">
        <v>467</v>
      </c>
      <c r="C123" s="388"/>
    </row>
    <row r="124" spans="2:38" ht="18.75" hidden="1">
      <c r="B124" s="387" t="s">
        <v>468</v>
      </c>
      <c r="C124" s="389"/>
    </row>
    <row r="125" spans="2:38" ht="18.75" hidden="1">
      <c r="B125" s="387" t="s">
        <v>469</v>
      </c>
      <c r="C125" s="389"/>
    </row>
    <row r="126" spans="2:38" ht="18.75" hidden="1">
      <c r="B126" s="387" t="s">
        <v>470</v>
      </c>
      <c r="C126" s="389"/>
    </row>
    <row r="127" spans="2:38" ht="19.5" hidden="1" thickBot="1">
      <c r="B127" s="390" t="s">
        <v>471</v>
      </c>
      <c r="C127" s="391"/>
    </row>
  </sheetData>
  <mergeCells count="25">
    <mergeCell ref="X11:Y11"/>
    <mergeCell ref="Z11:AA11"/>
    <mergeCell ref="AC11:AD11"/>
    <mergeCell ref="AE11:AF11"/>
    <mergeCell ref="H13:O13"/>
    <mergeCell ref="P13:Q13"/>
    <mergeCell ref="R13:R15"/>
    <mergeCell ref="I14:K14"/>
    <mergeCell ref="L14:O14"/>
    <mergeCell ref="S8:AG8"/>
    <mergeCell ref="S9:AB9"/>
    <mergeCell ref="AC9:AG9"/>
    <mergeCell ref="AI9:AI15"/>
    <mergeCell ref="B11:B15"/>
    <mergeCell ref="C11:E15"/>
    <mergeCell ref="F11:F15"/>
    <mergeCell ref="G11:G15"/>
    <mergeCell ref="H11:R11"/>
    <mergeCell ref="T11:U11"/>
    <mergeCell ref="T12:U12"/>
    <mergeCell ref="V12:W12"/>
    <mergeCell ref="X12:Y12"/>
    <mergeCell ref="AC12:AD12"/>
    <mergeCell ref="AE12:AF12"/>
    <mergeCell ref="V11:W11"/>
  </mergeCells>
  <printOptions gridLines="1"/>
  <pageMargins left="0.78740157480314965" right="0.70866141732283472" top="0.74803149606299213" bottom="0.74803149606299213" header="0.31496062992125984" footer="0.31496062992125984"/>
  <pageSetup scale="39" orientation="landscape" r:id="rId1"/>
  <headerFooter>
    <oddFooter>&amp;A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13</vt:i4>
      </vt:variant>
    </vt:vector>
  </HeadingPairs>
  <TitlesOfParts>
    <vt:vector size="30" baseType="lpstr">
      <vt:lpstr>ANVERSO at 2022 observada</vt:lpstr>
      <vt:lpstr>R17 at2022 observada </vt:lpstr>
      <vt:lpstr>ddjj 1948 at2022 aceptada</vt:lpstr>
      <vt:lpstr>R21 at2022 presentada</vt:lpstr>
      <vt:lpstr>R20 at2022 presentada</vt:lpstr>
      <vt:lpstr>RREE  at2022 determinado</vt:lpstr>
      <vt:lpstr>R18 at2022 presentada</vt:lpstr>
      <vt:lpstr>R19 at2022 presentada</vt:lpstr>
      <vt:lpstr>R17 at2022 correcto</vt:lpstr>
      <vt:lpstr>R19 at2022 correcto</vt:lpstr>
      <vt:lpstr>R18 at2022 correcta</vt:lpstr>
      <vt:lpstr>RREE  at2022 correcto</vt:lpstr>
      <vt:lpstr>R20 at2022 correcta</vt:lpstr>
      <vt:lpstr>R21 at2022 correcta</vt:lpstr>
      <vt:lpstr>ddjj 1948 at2022 correcta</vt:lpstr>
      <vt:lpstr>ANVERSO at 2022 corregido</vt:lpstr>
      <vt:lpstr>RREE at2021 correcta</vt:lpstr>
      <vt:lpstr>'R17 at2022 correcto'!Área_de_impresión</vt:lpstr>
      <vt:lpstr>'R17 at2022 observada '!Área_de_impresión</vt:lpstr>
      <vt:lpstr>'R18 at2022 correcta'!Área_de_impresión</vt:lpstr>
      <vt:lpstr>'R18 at2022 presentada'!Área_de_impresión</vt:lpstr>
      <vt:lpstr>'R19 at2022 correcto'!Área_de_impresión</vt:lpstr>
      <vt:lpstr>'R19 at2022 presentada'!Área_de_impresión</vt:lpstr>
      <vt:lpstr>'R20 at2022 correcta'!Área_de_impresión</vt:lpstr>
      <vt:lpstr>'R20 at2022 presentada'!Área_de_impresión</vt:lpstr>
      <vt:lpstr>'R21 at2022 correcta'!Área_de_impresión</vt:lpstr>
      <vt:lpstr>'R21 at2022 presentada'!Área_de_impresión</vt:lpstr>
      <vt:lpstr>'RREE  at2022 correcto'!Área_de_impresión</vt:lpstr>
      <vt:lpstr>'RREE  at2022 determinado'!Área_de_impresión</vt:lpstr>
      <vt:lpstr>'RREE at2021 correcta'!Área_de_impresión</vt:lpstr>
    </vt:vector>
  </TitlesOfParts>
  <Company>Servicio de Impuestos Internos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Leonardo Hormazabal Campos</dc:creator>
  <cp:lastModifiedBy>ACER_ASPIRE</cp:lastModifiedBy>
  <dcterms:created xsi:type="dcterms:W3CDTF">2020-11-12T15:05:37Z</dcterms:created>
  <dcterms:modified xsi:type="dcterms:W3CDTF">2024-01-15T04:37:15Z</dcterms:modified>
</cp:coreProperties>
</file>