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 activeTab="6"/>
  </bookViews>
  <sheets>
    <sheet name="retiros  at2023" sheetId="1" r:id="rId1"/>
    <sheet name="RTRE  at2023 " sheetId="2" r:id="rId2"/>
    <sheet name="RTRE  at2023 corregido" sheetId="7" r:id="rId3"/>
    <sheet name="retiros at2024" sheetId="3" r:id="rId4"/>
    <sheet name="RTRE AT 2024" sheetId="4" r:id="rId5"/>
    <sheet name="RTRE AT 2024 final " sheetId="8" r:id="rId6"/>
    <sheet name="RETIRO DESPROPORCIONADO" sheetId="5" r:id="rId7"/>
    <sheet name="F22 AT2024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b" localSheetId="7">#REF!</definedName>
    <definedName name="\b" localSheetId="6">#REF!</definedName>
    <definedName name="\b" localSheetId="0">#REF!</definedName>
    <definedName name="\b" localSheetId="3">#REF!</definedName>
    <definedName name="\b" localSheetId="2">#REF!</definedName>
    <definedName name="\b" localSheetId="4">#REF!</definedName>
    <definedName name="\b" localSheetId="5">#REF!</definedName>
    <definedName name="\b">#REF!</definedName>
    <definedName name="\z" localSheetId="7">#REF!</definedName>
    <definedName name="\z" localSheetId="6">#REF!</definedName>
    <definedName name="\z" localSheetId="0">#REF!</definedName>
    <definedName name="\z" localSheetId="3">#REF!</definedName>
    <definedName name="\z" localSheetId="2">#REF!</definedName>
    <definedName name="\z" localSheetId="4">#REF!</definedName>
    <definedName name="\z" localSheetId="5">#REF!</definedName>
    <definedName name="\z">#REF!</definedName>
    <definedName name="aa" localSheetId="7">#REF!</definedName>
    <definedName name="aa" localSheetId="6">#REF!</definedName>
    <definedName name="aa" localSheetId="3">#REF!</definedName>
    <definedName name="aa" localSheetId="2">#REF!</definedName>
    <definedName name="aa" localSheetId="4">#REF!</definedName>
    <definedName name="aa" localSheetId="5">#REF!</definedName>
    <definedName name="aa">#REF!</definedName>
    <definedName name="aaa" localSheetId="7">#REF!</definedName>
    <definedName name="aaa" localSheetId="6">#REF!</definedName>
    <definedName name="aaa" localSheetId="3">#REF!</definedName>
    <definedName name="aaa" localSheetId="2">#REF!</definedName>
    <definedName name="aaa" localSheetId="4">#REF!</definedName>
    <definedName name="aaa" localSheetId="5">#REF!</definedName>
    <definedName name="aaa">#REF!</definedName>
    <definedName name="aaaa" localSheetId="7">#REF!</definedName>
    <definedName name="aaaa" localSheetId="6">#REF!</definedName>
    <definedName name="aaaa" localSheetId="3">#REF!</definedName>
    <definedName name="aaaa" localSheetId="2">#REF!</definedName>
    <definedName name="aaaa" localSheetId="4">#REF!</definedName>
    <definedName name="aaaa" localSheetId="5">#REF!</definedName>
    <definedName name="aaaa">#REF!</definedName>
    <definedName name="_xlnm.Print_Area" localSheetId="6">'RETIRO DESPROPORCIONADO'!$B$1:$C$33</definedName>
    <definedName name="_xlnm.Print_Area" localSheetId="1">'RTRE  at2023 '!$B$1:$AK$91</definedName>
    <definedName name="_xlnm.Print_Area" localSheetId="2">'RTRE  at2023 corregido'!$B$1:$AK$91</definedName>
    <definedName name="_xlnm.Print_Area" localSheetId="4">'RTRE AT 2024'!$B$1:$AG$65</definedName>
    <definedName name="_xlnm.Print_Area" localSheetId="5">'RTRE AT 2024 final '!$B$1:$AG$65</definedName>
    <definedName name="casa" localSheetId="7">#REF!</definedName>
    <definedName name="casa" localSheetId="6">#REF!</definedName>
    <definedName name="casa" localSheetId="3">#REF!</definedName>
    <definedName name="casa" localSheetId="2">#REF!</definedName>
    <definedName name="casa" localSheetId="4">#REF!</definedName>
    <definedName name="casa" localSheetId="5">#REF!</definedName>
    <definedName name="casa">#REF!</definedName>
    <definedName name="CBDDSDSGSE" localSheetId="7">#REF!</definedName>
    <definedName name="CBDDSDSGSE" localSheetId="6">#REF!</definedName>
    <definedName name="CBDDSDSGSE" localSheetId="0">#REF!</definedName>
    <definedName name="CBDDSDSGSE" localSheetId="3">#REF!</definedName>
    <definedName name="CBDDSDSGSE" localSheetId="2">#REF!</definedName>
    <definedName name="CBDDSDSGSE" localSheetId="4">#REF!</definedName>
    <definedName name="CBDDSDSGSE" localSheetId="5">#REF!</definedName>
    <definedName name="CBDDSDSGSE">#REF!</definedName>
    <definedName name="CC" localSheetId="7">#REF!</definedName>
    <definedName name="CC" localSheetId="6">#REF!</definedName>
    <definedName name="CC" localSheetId="0">#REF!</definedName>
    <definedName name="CC" localSheetId="3">#REF!</definedName>
    <definedName name="CC" localSheetId="2">#REF!</definedName>
    <definedName name="CC" localSheetId="4">#REF!</definedName>
    <definedName name="CC" localSheetId="5">#REF!</definedName>
    <definedName name="CC">#REF!</definedName>
    <definedName name="CCCC" localSheetId="7">[1]bien!#REF!</definedName>
    <definedName name="CCCC" localSheetId="6">[1]bien!#REF!</definedName>
    <definedName name="CCCC" localSheetId="0">[1]bien!#REF!</definedName>
    <definedName name="CCCC" localSheetId="3">[1]bien!#REF!</definedName>
    <definedName name="CCCC" localSheetId="2">[1]bien!#REF!</definedName>
    <definedName name="CCCC" localSheetId="5">[1]bien!#REF!</definedName>
    <definedName name="CCCC">[1]bien!#REF!</definedName>
    <definedName name="CCCCC" localSheetId="7">[1]bien!#REF!</definedName>
    <definedName name="CCCCC" localSheetId="6">[1]bien!#REF!</definedName>
    <definedName name="CCCCC" localSheetId="0">[1]bien!#REF!</definedName>
    <definedName name="CCCCC" localSheetId="3">[1]bien!#REF!</definedName>
    <definedName name="CCCCC" localSheetId="2">[1]bien!#REF!</definedName>
    <definedName name="CCCCC" localSheetId="5">[1]bien!#REF!</definedName>
    <definedName name="CCCCC">[1]bien!#REF!</definedName>
    <definedName name="CERTIFICADO" localSheetId="7">#REF!</definedName>
    <definedName name="CERTIFICADO" localSheetId="6">#REF!</definedName>
    <definedName name="CERTIFICADO" localSheetId="3">#REF!</definedName>
    <definedName name="CERTIFICADO" localSheetId="2">#REF!</definedName>
    <definedName name="CERTIFICADO" localSheetId="4">#REF!</definedName>
    <definedName name="CERTIFICADO" localSheetId="5">#REF!</definedName>
    <definedName name="CERTIFICADO">#REF!</definedName>
    <definedName name="DD" localSheetId="7">#REF!</definedName>
    <definedName name="DD" localSheetId="6">#REF!</definedName>
    <definedName name="DD" localSheetId="0">#REF!</definedName>
    <definedName name="DD" localSheetId="3">#REF!</definedName>
    <definedName name="DD" localSheetId="2">#REF!</definedName>
    <definedName name="DD" localSheetId="4">#REF!</definedName>
    <definedName name="DD" localSheetId="5">#REF!</definedName>
    <definedName name="DD">#REF!</definedName>
    <definedName name="DFF" localSheetId="7">#REF!</definedName>
    <definedName name="DFF" localSheetId="6">#REF!</definedName>
    <definedName name="DFF" localSheetId="0">#REF!</definedName>
    <definedName name="DFF" localSheetId="3">#REF!</definedName>
    <definedName name="DFF" localSheetId="2">#REF!</definedName>
    <definedName name="DFF" localSheetId="4">#REF!</definedName>
    <definedName name="DFF" localSheetId="5">#REF!</definedName>
    <definedName name="DFF">#REF!</definedName>
    <definedName name="DFFFD" localSheetId="7">#REF!</definedName>
    <definedName name="DFFFD" localSheetId="6">#REF!</definedName>
    <definedName name="DFFFD" localSheetId="0">#REF!</definedName>
    <definedName name="DFFFD" localSheetId="3">#REF!</definedName>
    <definedName name="DFFFD" localSheetId="2">#REF!</definedName>
    <definedName name="DFFFD" localSheetId="4">#REF!</definedName>
    <definedName name="DFFFD" localSheetId="5">#REF!</definedName>
    <definedName name="DFFFD">#REF!</definedName>
    <definedName name="DOS" localSheetId="7">#REF!</definedName>
    <definedName name="DOS" localSheetId="6">#REF!</definedName>
    <definedName name="DOS" localSheetId="0">#REF!</definedName>
    <definedName name="DOS" localSheetId="3">#REF!</definedName>
    <definedName name="DOS" localSheetId="2">#REF!</definedName>
    <definedName name="DOS" localSheetId="4">#REF!</definedName>
    <definedName name="DOS" localSheetId="5">#REF!</definedName>
    <definedName name="DOS">#REF!</definedName>
    <definedName name="EDEE" localSheetId="7">#REF!</definedName>
    <definedName name="EDEE" localSheetId="6">#REF!</definedName>
    <definedName name="EDEE" localSheetId="0">#REF!</definedName>
    <definedName name="EDEE" localSheetId="3">#REF!</definedName>
    <definedName name="EDEE" localSheetId="2">#REF!</definedName>
    <definedName name="EDEE" localSheetId="4">#REF!</definedName>
    <definedName name="EDEE" localSheetId="5">#REF!</definedName>
    <definedName name="EDEE">#REF!</definedName>
    <definedName name="Excel_BuiltIn_Print_Area_2_1" localSheetId="7">#REF!</definedName>
    <definedName name="Excel_BuiltIn_Print_Area_2_1" localSheetId="6">#REF!</definedName>
    <definedName name="Excel_BuiltIn_Print_Area_2_1" localSheetId="0">#REF!</definedName>
    <definedName name="Excel_BuiltIn_Print_Area_2_1" localSheetId="3">#REF!</definedName>
    <definedName name="Excel_BuiltIn_Print_Area_2_1" localSheetId="2">#REF!</definedName>
    <definedName name="Excel_BuiltIn_Print_Area_2_1" localSheetId="4">#REF!</definedName>
    <definedName name="Excel_BuiltIn_Print_Area_2_1" localSheetId="5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7">[1]bien!#REF!</definedName>
    <definedName name="fecha_act" localSheetId="6">[1]bien!#REF!</definedName>
    <definedName name="fecha_act" localSheetId="0">[1]bien!#REF!</definedName>
    <definedName name="fecha_act" localSheetId="3">[1]bien!#REF!</definedName>
    <definedName name="fecha_act" localSheetId="2">[1]bien!#REF!</definedName>
    <definedName name="fecha_act" localSheetId="5">[1]bien!#REF!</definedName>
    <definedName name="fecha_act">[1]bien!#REF!</definedName>
    <definedName name="FF" localSheetId="7">#REF!</definedName>
    <definedName name="FF" localSheetId="6">#REF!</definedName>
    <definedName name="FF" localSheetId="0">#REF!</definedName>
    <definedName name="FF" localSheetId="3">#REF!</definedName>
    <definedName name="FF" localSheetId="2">#REF!</definedName>
    <definedName name="FF" localSheetId="4">#REF!</definedName>
    <definedName name="FF" localSheetId="5">#REF!</definedName>
    <definedName name="FF">#REF!</definedName>
    <definedName name="FFF" localSheetId="7">#REF!</definedName>
    <definedName name="FFF" localSheetId="6">#REF!</definedName>
    <definedName name="FFF" localSheetId="0">#REF!</definedName>
    <definedName name="FFF" localSheetId="3">#REF!</definedName>
    <definedName name="FFF" localSheetId="2">#REF!</definedName>
    <definedName name="FFF" localSheetId="4">#REF!</definedName>
    <definedName name="FFF" localSheetId="5">#REF!</definedName>
    <definedName name="FFF">#REF!</definedName>
    <definedName name="FFFF" localSheetId="7">[1]bien!#REF!</definedName>
    <definedName name="FFFF" localSheetId="6">[1]bien!#REF!</definedName>
    <definedName name="FFFF" localSheetId="0">[1]bien!#REF!</definedName>
    <definedName name="FFFF" localSheetId="3">[1]bien!#REF!</definedName>
    <definedName name="FFFF" localSheetId="2">[1]bien!#REF!</definedName>
    <definedName name="FFFF" localSheetId="5">[1]bien!#REF!</definedName>
    <definedName name="FFFF">[1]bien!#REF!</definedName>
    <definedName name="g" localSheetId="7">#REF!</definedName>
    <definedName name="g" localSheetId="6">#REF!</definedName>
    <definedName name="g" localSheetId="3">#REF!</definedName>
    <definedName name="g" localSheetId="2">#REF!</definedName>
    <definedName name="g" localSheetId="4">#REF!</definedName>
    <definedName name="g" localSheetId="5">#REF!</definedName>
    <definedName name="g">#REF!</definedName>
    <definedName name="ggg" localSheetId="7">#REF!</definedName>
    <definedName name="ggg" localSheetId="3">#REF!</definedName>
    <definedName name="ggg" localSheetId="2">#REF!</definedName>
    <definedName name="ggg" localSheetId="4">#REF!</definedName>
    <definedName name="ggg" localSheetId="5">#REF!</definedName>
    <definedName name="ggg">#REF!</definedName>
    <definedName name="GVKey">""</definedName>
    <definedName name="HGHHH" localSheetId="7">#REF!</definedName>
    <definedName name="HGHHH" localSheetId="6">#REF!</definedName>
    <definedName name="HGHHH" localSheetId="0">#REF!</definedName>
    <definedName name="HGHHH" localSheetId="3">#REF!</definedName>
    <definedName name="HGHHH" localSheetId="2">#REF!</definedName>
    <definedName name="HGHHH" localSheetId="4">#REF!</definedName>
    <definedName name="HGHHH" localSheetId="5">#REF!</definedName>
    <definedName name="HGHHH">#REF!</definedName>
    <definedName name="HHHH" localSheetId="7">#REF!</definedName>
    <definedName name="HHHH" localSheetId="6">#REF!</definedName>
    <definedName name="HHHH" localSheetId="0">#REF!</definedName>
    <definedName name="HHHH" localSheetId="3">#REF!</definedName>
    <definedName name="HHHH" localSheetId="2">#REF!</definedName>
    <definedName name="HHHH" localSheetId="4">#REF!</definedName>
    <definedName name="HHHH" localSheetId="5">#REF!</definedName>
    <definedName name="HHHH">#REF!</definedName>
    <definedName name="HISTORICO">[1]bien!$F$11</definedName>
    <definedName name="inicial">'[1]calculos planilla'!$S$3:$U$14</definedName>
    <definedName name="INVERSION" localSheetId="7">#REF!</definedName>
    <definedName name="INVERSION" localSheetId="6">#REF!</definedName>
    <definedName name="INVERSION" localSheetId="0">#REF!</definedName>
    <definedName name="INVERSION" localSheetId="3">#REF!</definedName>
    <definedName name="INVERSION" localSheetId="2">#REF!</definedName>
    <definedName name="INVERSION" localSheetId="4">#REF!</definedName>
    <definedName name="INVERSION" localSheetId="5">#REF!</definedName>
    <definedName name="INVERSION">#REF!</definedName>
    <definedName name="ipc">'[1]calculos planilla'!$P$3:$Q$146</definedName>
    <definedName name="matriz" localSheetId="7">#REF!</definedName>
    <definedName name="matriz" localSheetId="6">#REF!</definedName>
    <definedName name="matriz" localSheetId="0">#REF!</definedName>
    <definedName name="matriz" localSheetId="3">#REF!</definedName>
    <definedName name="matriz" localSheetId="2">#REF!</definedName>
    <definedName name="matriz" localSheetId="4">#REF!</definedName>
    <definedName name="matriz" localSheetId="5">#REF!</definedName>
    <definedName name="matriz">#REF!</definedName>
    <definedName name="matriz2" localSheetId="7">#REF!</definedName>
    <definedName name="matriz2" localSheetId="6">#REF!</definedName>
    <definedName name="matriz2" localSheetId="0">#REF!</definedName>
    <definedName name="matriz2" localSheetId="3">#REF!</definedName>
    <definedName name="matriz2" localSheetId="2">#REF!</definedName>
    <definedName name="matriz2" localSheetId="4">#REF!</definedName>
    <definedName name="matriz2" localSheetId="5">#REF!</definedName>
    <definedName name="matriz2">#REF!</definedName>
    <definedName name="mmm" localSheetId="7">#REF!</definedName>
    <definedName name="mmm" localSheetId="6">#REF!</definedName>
    <definedName name="mmm" localSheetId="3">#REF!</definedName>
    <definedName name="mmm" localSheetId="2">#REF!</definedName>
    <definedName name="mmm" localSheetId="4">#REF!</definedName>
    <definedName name="mmm" localSheetId="5">#REF!</definedName>
    <definedName name="mmm">#REF!</definedName>
    <definedName name="operacion" localSheetId="7">#REF!</definedName>
    <definedName name="operacion" localSheetId="6">#REF!</definedName>
    <definedName name="operacion" localSheetId="0">#REF!</definedName>
    <definedName name="operacion" localSheetId="3">#REF!</definedName>
    <definedName name="operacion" localSheetId="2">#REF!</definedName>
    <definedName name="operacion" localSheetId="4">#REF!</definedName>
    <definedName name="operacion" localSheetId="5">#REF!</definedName>
    <definedName name="operacion">#REF!</definedName>
    <definedName name="OPERACION1" localSheetId="7">#REF!</definedName>
    <definedName name="OPERACION1" localSheetId="6">#REF!</definedName>
    <definedName name="OPERACION1" localSheetId="0">#REF!</definedName>
    <definedName name="OPERACION1" localSheetId="3">#REF!</definedName>
    <definedName name="OPERACION1" localSheetId="2">#REF!</definedName>
    <definedName name="OPERACION1" localSheetId="4">#REF!</definedName>
    <definedName name="OPERACION1" localSheetId="5">#REF!</definedName>
    <definedName name="OPERACION1">#REF!</definedName>
    <definedName name="operacion4" localSheetId="7">#REF!</definedName>
    <definedName name="operacion4" localSheetId="6">#REF!</definedName>
    <definedName name="operacion4" localSheetId="3">#REF!</definedName>
    <definedName name="operacion4" localSheetId="2">#REF!</definedName>
    <definedName name="operacion4" localSheetId="4">#REF!</definedName>
    <definedName name="operacion4" localSheetId="5">#REF!</definedName>
    <definedName name="operacion4">#REF!</definedName>
    <definedName name="ORDENADO" localSheetId="7">#REF!</definedName>
    <definedName name="ORDENADO" localSheetId="6">#REF!</definedName>
    <definedName name="ORDENADO" localSheetId="0">#REF!</definedName>
    <definedName name="ORDENADO" localSheetId="3">#REF!</definedName>
    <definedName name="ORDENADO" localSheetId="2">#REF!</definedName>
    <definedName name="ORDENADO" localSheetId="4">#REF!</definedName>
    <definedName name="ORDENADO" localSheetId="5">#REF!</definedName>
    <definedName name="ORDENADO">#REF!</definedName>
    <definedName name="pert" localSheetId="7">#REF!</definedName>
    <definedName name="pert" localSheetId="6">#REF!</definedName>
    <definedName name="pert" localSheetId="3">#REF!</definedName>
    <definedName name="pert" localSheetId="2">#REF!</definedName>
    <definedName name="pert" localSheetId="4">#REF!</definedName>
    <definedName name="pert" localSheetId="5">#REF!</definedName>
    <definedName name="pert">#REF!</definedName>
    <definedName name="RRRR" localSheetId="7">#REF!</definedName>
    <definedName name="RRRR" localSheetId="6">#REF!</definedName>
    <definedName name="RRRR" localSheetId="0">#REF!</definedName>
    <definedName name="RRRR" localSheetId="3">#REF!</definedName>
    <definedName name="RRRR" localSheetId="2">#REF!</definedName>
    <definedName name="RRRR" localSheetId="4">#REF!</definedName>
    <definedName name="RRRR" localSheetId="5">#REF!</definedName>
    <definedName name="RRRR">#REF!</definedName>
    <definedName name="SPSet">"current"</definedName>
    <definedName name="SPWS_WBID">""</definedName>
    <definedName name="SRDF" localSheetId="7">#REF!</definedName>
    <definedName name="SRDF" localSheetId="6">#REF!</definedName>
    <definedName name="SRDF" localSheetId="0">#REF!</definedName>
    <definedName name="SRDF" localSheetId="3">#REF!</definedName>
    <definedName name="SRDF" localSheetId="2">#REF!</definedName>
    <definedName name="SRDF" localSheetId="4">#REF!</definedName>
    <definedName name="SRDF" localSheetId="5">#REF!</definedName>
    <definedName name="SRDF">#REF!</definedName>
    <definedName name="ssss" localSheetId="7">#REF!</definedName>
    <definedName name="ssss" localSheetId="6">#REF!</definedName>
    <definedName name="ssss" localSheetId="3">#REF!</definedName>
    <definedName name="ssss" localSheetId="2">#REF!</definedName>
    <definedName name="ssss" localSheetId="4">#REF!</definedName>
    <definedName name="ssss" localSheetId="5">#REF!</definedName>
    <definedName name="ssss">#REF!</definedName>
    <definedName name="TABLAS" localSheetId="7">#REF!</definedName>
    <definedName name="TABLAS" localSheetId="6">#REF!</definedName>
    <definedName name="TABLAS" localSheetId="0">#REF!</definedName>
    <definedName name="TABLAS" localSheetId="3">#REF!</definedName>
    <definedName name="TABLAS" localSheetId="2">#REF!</definedName>
    <definedName name="TABLAS" localSheetId="4">#REF!</definedName>
    <definedName name="TABLAS" localSheetId="5">#REF!</definedName>
    <definedName name="TABLAS">#REF!</definedName>
    <definedName name="TTTT" localSheetId="7">#REF!</definedName>
    <definedName name="TTTT" localSheetId="6">#REF!</definedName>
    <definedName name="TTTT" localSheetId="0">#REF!</definedName>
    <definedName name="TTTT" localSheetId="3">#REF!</definedName>
    <definedName name="TTTT" localSheetId="2">#REF!</definedName>
    <definedName name="TTTT" localSheetId="4">#REF!</definedName>
    <definedName name="TTTT" localSheetId="5">#REF!</definedName>
    <definedName name="TTTT">#REF!</definedName>
    <definedName name="v" localSheetId="7">'[2]Registrar '!$A$2:$B$182</definedName>
    <definedName name="v" localSheetId="6">'[3]Registrar '!$A$2:$B$182</definedName>
    <definedName name="v" localSheetId="0">'[4]Registrar '!$A$2:$B$182</definedName>
    <definedName name="v" localSheetId="3">'[4]Registrar '!$A$2:$B$182</definedName>
    <definedName name="v" localSheetId="1">'[3]Registrar '!$A$2:$B$182</definedName>
    <definedName name="v" localSheetId="2">'[3]Registrar '!$A$2:$B$182</definedName>
    <definedName name="v" localSheetId="4">'[2]Registrar '!$A$2:$B$182</definedName>
    <definedName name="v" localSheetId="5">'[2]Registrar '!$A$2:$B$182</definedName>
    <definedName name="v">'[5]Registrar '!$A$2:$B$182</definedName>
    <definedName name="VFGDGDS" localSheetId="7">#REF!</definedName>
    <definedName name="VFGDGDS" localSheetId="6">#REF!</definedName>
    <definedName name="VFGDGDS" localSheetId="0">#REF!</definedName>
    <definedName name="VFGDGDS" localSheetId="3">#REF!</definedName>
    <definedName name="VFGDGDS" localSheetId="2">#REF!</definedName>
    <definedName name="VFGDGDS" localSheetId="4">#REF!</definedName>
    <definedName name="VFGDGDS" localSheetId="5">#REF!</definedName>
    <definedName name="VFGDGDS">#REF!</definedName>
    <definedName name="Vutil">[1]bien!$G$17</definedName>
    <definedName name="XX" localSheetId="7">#REF!</definedName>
    <definedName name="XX" localSheetId="6">#REF!</definedName>
    <definedName name="XX" localSheetId="0">#REF!</definedName>
    <definedName name="XX" localSheetId="3">#REF!</definedName>
    <definedName name="XX" localSheetId="2">#REF!</definedName>
    <definedName name="XX" localSheetId="4">#REF!</definedName>
    <definedName name="XX" localSheetId="5">#REF!</definedName>
    <definedName name="XX">#REF!</definedName>
    <definedName name="XXX" localSheetId="7">#REF!</definedName>
    <definedName name="XXX" localSheetId="6">#REF!</definedName>
    <definedName name="XXX" localSheetId="0">#REF!</definedName>
    <definedName name="XXX" localSheetId="3">#REF!</definedName>
    <definedName name="XXX" localSheetId="2">#REF!</definedName>
    <definedName name="XXX" localSheetId="4">#REF!</definedName>
    <definedName name="XXX" localSheetId="5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V14" i="8" l="1"/>
  <c r="M14" i="8"/>
  <c r="V64" i="8"/>
  <c r="E64" i="8"/>
  <c r="E63" i="8"/>
  <c r="V63" i="8" s="1"/>
  <c r="E61" i="8"/>
  <c r="AG53" i="8"/>
  <c r="AF53" i="8"/>
  <c r="AE53" i="8"/>
  <c r="AD53" i="8"/>
  <c r="AC53" i="8"/>
  <c r="AB53" i="8"/>
  <c r="AA53" i="8"/>
  <c r="Z53" i="8"/>
  <c r="Y53" i="8"/>
  <c r="X53" i="8"/>
  <c r="W53" i="8"/>
  <c r="U53" i="8"/>
  <c r="T53" i="8"/>
  <c r="S53" i="8"/>
  <c r="R53" i="8"/>
  <c r="Q53" i="8"/>
  <c r="P53" i="8"/>
  <c r="O53" i="8"/>
  <c r="N53" i="8"/>
  <c r="M53" i="8"/>
  <c r="L53" i="8"/>
  <c r="J53" i="8"/>
  <c r="F53" i="8"/>
  <c r="H52" i="8"/>
  <c r="H51" i="8"/>
  <c r="H50" i="8"/>
  <c r="H49" i="8"/>
  <c r="H48" i="8"/>
  <c r="C48" i="8"/>
  <c r="B48" i="8"/>
  <c r="V47" i="8"/>
  <c r="I47" i="8"/>
  <c r="H47" i="8" s="1"/>
  <c r="E32" i="8"/>
  <c r="I32" i="8" s="1"/>
  <c r="E31" i="8"/>
  <c r="E33" i="8" s="1"/>
  <c r="E30" i="8"/>
  <c r="C30" i="8"/>
  <c r="E29" i="8"/>
  <c r="E24" i="8"/>
  <c r="E23" i="8"/>
  <c r="V23" i="8" s="1"/>
  <c r="R22" i="8"/>
  <c r="H22" i="8" s="1"/>
  <c r="R21" i="8"/>
  <c r="K21" i="8"/>
  <c r="H21" i="8" s="1"/>
  <c r="E21" i="8"/>
  <c r="I20" i="8"/>
  <c r="H20" i="8" s="1"/>
  <c r="E20" i="8"/>
  <c r="AI17" i="8"/>
  <c r="AG16" i="8"/>
  <c r="AG27" i="8" s="1"/>
  <c r="AF16" i="8"/>
  <c r="AF27" i="8" s="1"/>
  <c r="AF65" i="8" s="1"/>
  <c r="AE16" i="8"/>
  <c r="AE27" i="8" s="1"/>
  <c r="AE65" i="8" s="1"/>
  <c r="AD16" i="8"/>
  <c r="AD27" i="8" s="1"/>
  <c r="AC16" i="8"/>
  <c r="AC27" i="8" s="1"/>
  <c r="AB16" i="8"/>
  <c r="AB27" i="8" s="1"/>
  <c r="AB65" i="8" s="1"/>
  <c r="AA16" i="8"/>
  <c r="AA27" i="8" s="1"/>
  <c r="AA65" i="8" s="1"/>
  <c r="Z16" i="8"/>
  <c r="Z27" i="8" s="1"/>
  <c r="Z65" i="8" s="1"/>
  <c r="Y16" i="8"/>
  <c r="Y27" i="8" s="1"/>
  <c r="Y65" i="8" s="1"/>
  <c r="X16" i="8"/>
  <c r="X27" i="8" s="1"/>
  <c r="X65" i="8" s="1"/>
  <c r="W16" i="8"/>
  <c r="W27" i="8" s="1"/>
  <c r="W65" i="8" s="1"/>
  <c r="U16" i="8"/>
  <c r="U27" i="8" s="1"/>
  <c r="U65" i="8" s="1"/>
  <c r="T16" i="8"/>
  <c r="T27" i="8" s="1"/>
  <c r="T65" i="8" s="1"/>
  <c r="S16" i="8"/>
  <c r="S27" i="8" s="1"/>
  <c r="S65" i="8" s="1"/>
  <c r="Q16" i="8"/>
  <c r="Q27" i="8" s="1"/>
  <c r="Q65" i="8" s="1"/>
  <c r="P16" i="8"/>
  <c r="P27" i="8" s="1"/>
  <c r="P65" i="8" s="1"/>
  <c r="O16" i="8"/>
  <c r="O27" i="8" s="1"/>
  <c r="O65" i="8" s="1"/>
  <c r="N16" i="8"/>
  <c r="N27" i="8" s="1"/>
  <c r="N65" i="8" s="1"/>
  <c r="M16" i="8"/>
  <c r="M27" i="8" s="1"/>
  <c r="M65" i="8" s="1"/>
  <c r="L16" i="8"/>
  <c r="L27" i="8" s="1"/>
  <c r="L65" i="8" s="1"/>
  <c r="K16" i="8"/>
  <c r="K27" i="8" s="1"/>
  <c r="J16" i="8"/>
  <c r="I16" i="8"/>
  <c r="AI14" i="8"/>
  <c r="V16" i="8"/>
  <c r="V27" i="8" s="1"/>
  <c r="R14" i="8"/>
  <c r="R16" i="8" s="1"/>
  <c r="R27" i="8" s="1"/>
  <c r="R65" i="8" s="1"/>
  <c r="I14" i="8"/>
  <c r="H14" i="8" s="1"/>
  <c r="H16" i="8" s="1"/>
  <c r="AI13" i="8"/>
  <c r="AC12" i="8"/>
  <c r="N36" i="7"/>
  <c r="Y57" i="7"/>
  <c r="E91" i="7"/>
  <c r="G83" i="7"/>
  <c r="G92" i="7" s="1"/>
  <c r="F83" i="7"/>
  <c r="F92" i="7" s="1"/>
  <c r="E83" i="7"/>
  <c r="E92" i="7" s="1"/>
  <c r="C76" i="7"/>
  <c r="I76" i="7" s="1"/>
  <c r="H75" i="7"/>
  <c r="I74" i="7"/>
  <c r="Y74" i="7" s="1"/>
  <c r="H74" i="7"/>
  <c r="H73" i="7"/>
  <c r="H72" i="7"/>
  <c r="I71" i="7"/>
  <c r="H71" i="7" s="1"/>
  <c r="C71" i="7"/>
  <c r="I70" i="7"/>
  <c r="H70" i="7" s="1"/>
  <c r="C70" i="7"/>
  <c r="H69" i="7"/>
  <c r="H68" i="7"/>
  <c r="H67" i="7"/>
  <c r="Y66" i="7"/>
  <c r="I66" i="7"/>
  <c r="H66" i="7"/>
  <c r="C65" i="7"/>
  <c r="I65" i="7" s="1"/>
  <c r="C64" i="7"/>
  <c r="I64" i="7" s="1"/>
  <c r="Y48" i="7"/>
  <c r="H41" i="7"/>
  <c r="H40" i="7"/>
  <c r="H39" i="7"/>
  <c r="H38" i="7"/>
  <c r="H37" i="7"/>
  <c r="H36" i="7"/>
  <c r="H35" i="7"/>
  <c r="H34" i="7"/>
  <c r="H33" i="7"/>
  <c r="H32" i="7"/>
  <c r="I30" i="7"/>
  <c r="H30" i="7" s="1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 s="1"/>
  <c r="H26" i="7"/>
  <c r="H25" i="7"/>
  <c r="H23" i="7"/>
  <c r="H22" i="7"/>
  <c r="H21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H18" i="7"/>
  <c r="AK17" i="7"/>
  <c r="AK20" i="7" s="1"/>
  <c r="AK24" i="7" s="1"/>
  <c r="AK28" i="7" s="1"/>
  <c r="AK56" i="7" s="1"/>
  <c r="AK62" i="7" s="1"/>
  <c r="AK83" i="7" s="1"/>
  <c r="AK92" i="7" s="1"/>
  <c r="AJ17" i="7"/>
  <c r="AJ20" i="7" s="1"/>
  <c r="AJ24" i="7" s="1"/>
  <c r="AJ28" i="7" s="1"/>
  <c r="AJ56" i="7" s="1"/>
  <c r="AJ62" i="7" s="1"/>
  <c r="AJ83" i="7" s="1"/>
  <c r="AJ92" i="7" s="1"/>
  <c r="AI17" i="7"/>
  <c r="AI20" i="7" s="1"/>
  <c r="AI24" i="7" s="1"/>
  <c r="AI28" i="7" s="1"/>
  <c r="AI56" i="7" s="1"/>
  <c r="AI62" i="7" s="1"/>
  <c r="AI83" i="7" s="1"/>
  <c r="AI92" i="7" s="1"/>
  <c r="AH17" i="7"/>
  <c r="AH20" i="7" s="1"/>
  <c r="AH24" i="7" s="1"/>
  <c r="AH28" i="7" s="1"/>
  <c r="AH56" i="7" s="1"/>
  <c r="AH62" i="7" s="1"/>
  <c r="AH83" i="7" s="1"/>
  <c r="AH92" i="7" s="1"/>
  <c r="AG17" i="7"/>
  <c r="AG20" i="7" s="1"/>
  <c r="AF17" i="7"/>
  <c r="AF20" i="7" s="1"/>
  <c r="AF24" i="7" s="1"/>
  <c r="AF28" i="7" s="1"/>
  <c r="AF56" i="7" s="1"/>
  <c r="AF62" i="7" s="1"/>
  <c r="AF83" i="7" s="1"/>
  <c r="AF92" i="7" s="1"/>
  <c r="AE17" i="7"/>
  <c r="AE20" i="7" s="1"/>
  <c r="AD17" i="7"/>
  <c r="AD20" i="7" s="1"/>
  <c r="AD24" i="7" s="1"/>
  <c r="AD28" i="7" s="1"/>
  <c r="AD56" i="7" s="1"/>
  <c r="AD62" i="7" s="1"/>
  <c r="AD83" i="7" s="1"/>
  <c r="AD92" i="7" s="1"/>
  <c r="AC17" i="7"/>
  <c r="AC20" i="7" s="1"/>
  <c r="AC24" i="7" s="1"/>
  <c r="AC28" i="7" s="1"/>
  <c r="AC56" i="7" s="1"/>
  <c r="AC62" i="7" s="1"/>
  <c r="AC83" i="7" s="1"/>
  <c r="AC92" i="7" s="1"/>
  <c r="AB17" i="7"/>
  <c r="AB20" i="7" s="1"/>
  <c r="AB24" i="7" s="1"/>
  <c r="AB28" i="7" s="1"/>
  <c r="AB56" i="7" s="1"/>
  <c r="AB62" i="7" s="1"/>
  <c r="AB83" i="7" s="1"/>
  <c r="AB92" i="7" s="1"/>
  <c r="AA17" i="7"/>
  <c r="AA20" i="7" s="1"/>
  <c r="AA24" i="7" s="1"/>
  <c r="AA28" i="7" s="1"/>
  <c r="AA56" i="7" s="1"/>
  <c r="AA62" i="7" s="1"/>
  <c r="AA83" i="7" s="1"/>
  <c r="AA92" i="7" s="1"/>
  <c r="Z17" i="7"/>
  <c r="Z20" i="7" s="1"/>
  <c r="Z24" i="7" s="1"/>
  <c r="Z28" i="7" s="1"/>
  <c r="Z56" i="7" s="1"/>
  <c r="Z62" i="7" s="1"/>
  <c r="Z83" i="7" s="1"/>
  <c r="Z92" i="7" s="1"/>
  <c r="Y17" i="7"/>
  <c r="Y20" i="7" s="1"/>
  <c r="Y24" i="7" s="1"/>
  <c r="Y28" i="7" s="1"/>
  <c r="Y56" i="7" s="1"/>
  <c r="Y62" i="7" s="1"/>
  <c r="X17" i="7"/>
  <c r="X20" i="7" s="1"/>
  <c r="X24" i="7" s="1"/>
  <c r="X28" i="7" s="1"/>
  <c r="X56" i="7" s="1"/>
  <c r="X62" i="7" s="1"/>
  <c r="X83" i="7" s="1"/>
  <c r="X92" i="7" s="1"/>
  <c r="W17" i="7"/>
  <c r="W20" i="7" s="1"/>
  <c r="W24" i="7" s="1"/>
  <c r="W28" i="7" s="1"/>
  <c r="W56" i="7" s="1"/>
  <c r="W62" i="7" s="1"/>
  <c r="W83" i="7" s="1"/>
  <c r="W92" i="7" s="1"/>
  <c r="V17" i="7"/>
  <c r="V20" i="7" s="1"/>
  <c r="V24" i="7" s="1"/>
  <c r="V28" i="7" s="1"/>
  <c r="V56" i="7" s="1"/>
  <c r="V62" i="7" s="1"/>
  <c r="V83" i="7" s="1"/>
  <c r="V92" i="7" s="1"/>
  <c r="U17" i="7"/>
  <c r="U20" i="7" s="1"/>
  <c r="U24" i="7" s="1"/>
  <c r="U28" i="7" s="1"/>
  <c r="U56" i="7" s="1"/>
  <c r="U62" i="7" s="1"/>
  <c r="U83" i="7" s="1"/>
  <c r="U92" i="7" s="1"/>
  <c r="T17" i="7"/>
  <c r="T20" i="7" s="1"/>
  <c r="T24" i="7" s="1"/>
  <c r="T28" i="7" s="1"/>
  <c r="T56" i="7" s="1"/>
  <c r="T62" i="7" s="1"/>
  <c r="T83" i="7" s="1"/>
  <c r="T92" i="7" s="1"/>
  <c r="S17" i="7"/>
  <c r="S20" i="7" s="1"/>
  <c r="S24" i="7" s="1"/>
  <c r="S28" i="7" s="1"/>
  <c r="S56" i="7" s="1"/>
  <c r="S62" i="7" s="1"/>
  <c r="S83" i="7" s="1"/>
  <c r="S92" i="7" s="1"/>
  <c r="R17" i="7"/>
  <c r="R20" i="7" s="1"/>
  <c r="R24" i="7" s="1"/>
  <c r="R28" i="7" s="1"/>
  <c r="R56" i="7" s="1"/>
  <c r="R62" i="7" s="1"/>
  <c r="R83" i="7" s="1"/>
  <c r="R92" i="7" s="1"/>
  <c r="Q17" i="7"/>
  <c r="Q20" i="7" s="1"/>
  <c r="Q24" i="7" s="1"/>
  <c r="Q28" i="7" s="1"/>
  <c r="Q56" i="7" s="1"/>
  <c r="Q62" i="7" s="1"/>
  <c r="Q83" i="7" s="1"/>
  <c r="Q92" i="7" s="1"/>
  <c r="P17" i="7"/>
  <c r="P20" i="7" s="1"/>
  <c r="P24" i="7" s="1"/>
  <c r="P28" i="7" s="1"/>
  <c r="P56" i="7" s="1"/>
  <c r="P62" i="7" s="1"/>
  <c r="P83" i="7" s="1"/>
  <c r="P92" i="7" s="1"/>
  <c r="O17" i="7"/>
  <c r="O20" i="7" s="1"/>
  <c r="O24" i="7" s="1"/>
  <c r="O28" i="7" s="1"/>
  <c r="O56" i="7" s="1"/>
  <c r="O62" i="7" s="1"/>
  <c r="O83" i="7" s="1"/>
  <c r="O92" i="7" s="1"/>
  <c r="N17" i="7"/>
  <c r="N20" i="7" s="1"/>
  <c r="N24" i="7" s="1"/>
  <c r="N28" i="7" s="1"/>
  <c r="N56" i="7" s="1"/>
  <c r="N62" i="7" s="1"/>
  <c r="N83" i="7" s="1"/>
  <c r="N92" i="7" s="1"/>
  <c r="M17" i="7"/>
  <c r="M20" i="7" s="1"/>
  <c r="M24" i="7" s="1"/>
  <c r="M28" i="7" s="1"/>
  <c r="M56" i="7" s="1"/>
  <c r="M62" i="7" s="1"/>
  <c r="M83" i="7" s="1"/>
  <c r="M92" i="7" s="1"/>
  <c r="L17" i="7"/>
  <c r="L20" i="7" s="1"/>
  <c r="L24" i="7" s="1"/>
  <c r="L28" i="7" s="1"/>
  <c r="L56" i="7" s="1"/>
  <c r="L62" i="7" s="1"/>
  <c r="L83" i="7" s="1"/>
  <c r="L92" i="7" s="1"/>
  <c r="K17" i="7"/>
  <c r="K20" i="7" s="1"/>
  <c r="K24" i="7" s="1"/>
  <c r="K28" i="7" s="1"/>
  <c r="K56" i="7" s="1"/>
  <c r="K62" i="7" s="1"/>
  <c r="K83" i="7" s="1"/>
  <c r="K92" i="7" s="1"/>
  <c r="J17" i="7"/>
  <c r="J20" i="7" s="1"/>
  <c r="J24" i="7" s="1"/>
  <c r="J28" i="7" s="1"/>
  <c r="J56" i="7" s="1"/>
  <c r="J62" i="7" s="1"/>
  <c r="J83" i="7" s="1"/>
  <c r="J92" i="7" s="1"/>
  <c r="I17" i="7"/>
  <c r="H17" i="7" s="1"/>
  <c r="H16" i="7"/>
  <c r="H15" i="7"/>
  <c r="AE75" i="6"/>
  <c r="S75" i="6"/>
  <c r="AE65" i="6"/>
  <c r="S65" i="6"/>
  <c r="G22" i="5"/>
  <c r="K29" i="8" l="1"/>
  <c r="K30" i="8"/>
  <c r="I30" i="8" s="1"/>
  <c r="AC65" i="8"/>
  <c r="AJ27" i="8"/>
  <c r="AJ30" i="8"/>
  <c r="AG65" i="8"/>
  <c r="AD65" i="8"/>
  <c r="AJ28" i="8"/>
  <c r="AI65" i="8"/>
  <c r="E35" i="8"/>
  <c r="I33" i="8"/>
  <c r="V32" i="8"/>
  <c r="H32" i="8"/>
  <c r="E34" i="8"/>
  <c r="J18" i="8"/>
  <c r="H18" i="8" s="1"/>
  <c r="AI20" i="8"/>
  <c r="I29" i="8"/>
  <c r="I17" i="8"/>
  <c r="H17" i="8" s="1"/>
  <c r="I31" i="8"/>
  <c r="Y76" i="7"/>
  <c r="H76" i="7"/>
  <c r="AG24" i="7"/>
  <c r="AG28" i="7" s="1"/>
  <c r="AG56" i="7" s="1"/>
  <c r="AG62" i="7" s="1"/>
  <c r="AG83" i="7" s="1"/>
  <c r="AG92" i="7" s="1"/>
  <c r="AH11" i="7"/>
  <c r="Y65" i="7"/>
  <c r="H65" i="7"/>
  <c r="H20" i="7"/>
  <c r="H24" i="7" s="1"/>
  <c r="H28" i="7" s="1"/>
  <c r="AF11" i="7"/>
  <c r="AE24" i="7"/>
  <c r="AE28" i="7" s="1"/>
  <c r="AE56" i="7" s="1"/>
  <c r="AE62" i="7" s="1"/>
  <c r="AE83" i="7" s="1"/>
  <c r="AE92" i="7" s="1"/>
  <c r="Y64" i="7"/>
  <c r="Y83" i="7" s="1"/>
  <c r="Y92" i="7" s="1"/>
  <c r="H64" i="7"/>
  <c r="C83" i="7"/>
  <c r="I20" i="7"/>
  <c r="I24" i="7" s="1"/>
  <c r="I28" i="7" s="1"/>
  <c r="Y70" i="7"/>
  <c r="Y71" i="7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V47" i="4" s="1"/>
  <c r="I31" i="4"/>
  <c r="E36" i="4"/>
  <c r="E38" i="4" s="1"/>
  <c r="E40" i="4" s="1"/>
  <c r="E42" i="4" s="1"/>
  <c r="E44" i="4" s="1"/>
  <c r="E46" i="4" s="1"/>
  <c r="E34" i="4"/>
  <c r="E33" i="4"/>
  <c r="E35" i="4" s="1"/>
  <c r="E37" i="4" s="1"/>
  <c r="E39" i="4" s="1"/>
  <c r="E41" i="4" s="1"/>
  <c r="E43" i="4" s="1"/>
  <c r="E45" i="4" s="1"/>
  <c r="E30" i="4"/>
  <c r="E32" i="4" s="1"/>
  <c r="E29" i="4"/>
  <c r="E31" i="4" s="1"/>
  <c r="R14" i="4"/>
  <c r="AE92" i="6"/>
  <c r="AE107" i="6"/>
  <c r="AE111" i="6" s="1"/>
  <c r="AE56" i="6"/>
  <c r="AE45" i="6"/>
  <c r="AE60" i="6" s="1"/>
  <c r="AE30" i="6"/>
  <c r="V31" i="8" l="1"/>
  <c r="H31" i="8"/>
  <c r="I34" i="8"/>
  <c r="E36" i="8"/>
  <c r="I27" i="8"/>
  <c r="V29" i="8"/>
  <c r="H29" i="8"/>
  <c r="V33" i="8"/>
  <c r="H33" i="8"/>
  <c r="AJ29" i="8"/>
  <c r="K53" i="8"/>
  <c r="K65" i="8" s="1"/>
  <c r="H30" i="8"/>
  <c r="V30" i="8"/>
  <c r="I35" i="8"/>
  <c r="E37" i="8"/>
  <c r="G35" i="8"/>
  <c r="G53" i="8" s="1"/>
  <c r="J27" i="8"/>
  <c r="J65" i="8" s="1"/>
  <c r="I29" i="7"/>
  <c r="H29" i="7" s="1"/>
  <c r="H56" i="7" s="1"/>
  <c r="H62" i="7" s="1"/>
  <c r="H83" i="7" s="1"/>
  <c r="H92" i="7" s="1"/>
  <c r="I56" i="7"/>
  <c r="I62" i="7" s="1"/>
  <c r="I83" i="7" s="1"/>
  <c r="I92" i="7" s="1"/>
  <c r="F16" i="5"/>
  <c r="F17" i="5" s="1"/>
  <c r="F15" i="5"/>
  <c r="D17" i="5"/>
  <c r="E64" i="4"/>
  <c r="V64" i="4" s="1"/>
  <c r="E63" i="4"/>
  <c r="V63" i="4" s="1"/>
  <c r="E61" i="4"/>
  <c r="AG53" i="4"/>
  <c r="AF53" i="4"/>
  <c r="AE53" i="4"/>
  <c r="AD53" i="4"/>
  <c r="AC53" i="4"/>
  <c r="AB53" i="4"/>
  <c r="AA53" i="4"/>
  <c r="Z53" i="4"/>
  <c r="Y53" i="4"/>
  <c r="X53" i="4"/>
  <c r="W53" i="4"/>
  <c r="U53" i="4"/>
  <c r="T53" i="4"/>
  <c r="S53" i="4"/>
  <c r="R53" i="4"/>
  <c r="Q53" i="4"/>
  <c r="P53" i="4"/>
  <c r="O53" i="4"/>
  <c r="N53" i="4"/>
  <c r="M53" i="4"/>
  <c r="L53" i="4"/>
  <c r="J53" i="4"/>
  <c r="H52" i="4"/>
  <c r="H51" i="4"/>
  <c r="H50" i="4"/>
  <c r="H49" i="4"/>
  <c r="H48" i="4"/>
  <c r="C48" i="4"/>
  <c r="B48" i="4"/>
  <c r="H47" i="4"/>
  <c r="G35" i="4"/>
  <c r="G53" i="4" s="1"/>
  <c r="C30" i="4"/>
  <c r="E24" i="4"/>
  <c r="E23" i="4"/>
  <c r="V23" i="4" s="1"/>
  <c r="R22" i="4"/>
  <c r="H22" i="4" s="1"/>
  <c r="R21" i="4"/>
  <c r="K21" i="4"/>
  <c r="E21" i="4"/>
  <c r="E20" i="4"/>
  <c r="I20" i="4" s="1"/>
  <c r="H20" i="4" s="1"/>
  <c r="AI17" i="4"/>
  <c r="AI20" i="4" s="1"/>
  <c r="AG16" i="4"/>
  <c r="AG27" i="4" s="1"/>
  <c r="AF16" i="4"/>
  <c r="AF27" i="4" s="1"/>
  <c r="AF65" i="4" s="1"/>
  <c r="AE16" i="4"/>
  <c r="AE27" i="4" s="1"/>
  <c r="AD16" i="4"/>
  <c r="AD27" i="4" s="1"/>
  <c r="AC16" i="4"/>
  <c r="AC27" i="4" s="1"/>
  <c r="AB16" i="4"/>
  <c r="AB27" i="4" s="1"/>
  <c r="AB65" i="4" s="1"/>
  <c r="AA16" i="4"/>
  <c r="AA27" i="4" s="1"/>
  <c r="Z16" i="4"/>
  <c r="Z27" i="4" s="1"/>
  <c r="Y16" i="4"/>
  <c r="Y27" i="4" s="1"/>
  <c r="Y65" i="4" s="1"/>
  <c r="X16" i="4"/>
  <c r="X27" i="4" s="1"/>
  <c r="X65" i="4" s="1"/>
  <c r="W16" i="4"/>
  <c r="W27" i="4" s="1"/>
  <c r="U16" i="4"/>
  <c r="U27" i="4" s="1"/>
  <c r="T16" i="4"/>
  <c r="T27" i="4" s="1"/>
  <c r="S16" i="4"/>
  <c r="S27" i="4" s="1"/>
  <c r="R16" i="4"/>
  <c r="Q16" i="4"/>
  <c r="Q27" i="4" s="1"/>
  <c r="P16" i="4"/>
  <c r="P27" i="4" s="1"/>
  <c r="O16" i="4"/>
  <c r="O27" i="4" s="1"/>
  <c r="N16" i="4"/>
  <c r="N27" i="4" s="1"/>
  <c r="M16" i="4"/>
  <c r="M27" i="4" s="1"/>
  <c r="L16" i="4"/>
  <c r="L27" i="4" s="1"/>
  <c r="K16" i="4"/>
  <c r="J16" i="4"/>
  <c r="J18" i="4" s="1"/>
  <c r="H18" i="4" s="1"/>
  <c r="AI13" i="4"/>
  <c r="AI14" i="4" s="1"/>
  <c r="G38" i="3"/>
  <c r="F38" i="3"/>
  <c r="E38" i="3"/>
  <c r="D38" i="3"/>
  <c r="O37" i="3"/>
  <c r="N37" i="3"/>
  <c r="M37" i="3"/>
  <c r="L37" i="3"/>
  <c r="C37" i="3"/>
  <c r="K37" i="3" s="1"/>
  <c r="B37" i="3"/>
  <c r="J37" i="3" s="1"/>
  <c r="O36" i="3"/>
  <c r="N36" i="3"/>
  <c r="M36" i="3"/>
  <c r="L36" i="3"/>
  <c r="C36" i="3"/>
  <c r="K36" i="3" s="1"/>
  <c r="B36" i="3"/>
  <c r="H36" i="3" s="1"/>
  <c r="O35" i="3"/>
  <c r="N35" i="3"/>
  <c r="M35" i="3"/>
  <c r="L35" i="3"/>
  <c r="O34" i="3"/>
  <c r="N34" i="3"/>
  <c r="M34" i="3"/>
  <c r="L34" i="3"/>
  <c r="C34" i="3"/>
  <c r="K34" i="3" s="1"/>
  <c r="B34" i="3"/>
  <c r="O33" i="3"/>
  <c r="N33" i="3"/>
  <c r="M33" i="3"/>
  <c r="L33" i="3"/>
  <c r="C33" i="3"/>
  <c r="K33" i="3" s="1"/>
  <c r="B33" i="3"/>
  <c r="J33" i="3" s="1"/>
  <c r="O32" i="3"/>
  <c r="N32" i="3"/>
  <c r="M32" i="3"/>
  <c r="L32" i="3"/>
  <c r="C32" i="3"/>
  <c r="K32" i="3" s="1"/>
  <c r="B32" i="3"/>
  <c r="O31" i="3"/>
  <c r="N31" i="3"/>
  <c r="M31" i="3"/>
  <c r="L31" i="3"/>
  <c r="C31" i="3"/>
  <c r="K31" i="3" s="1"/>
  <c r="B31" i="3"/>
  <c r="J31" i="3" s="1"/>
  <c r="O30" i="3"/>
  <c r="N30" i="3"/>
  <c r="M30" i="3"/>
  <c r="L30" i="3"/>
  <c r="C30" i="3"/>
  <c r="K30" i="3" s="1"/>
  <c r="B30" i="3"/>
  <c r="J30" i="3" s="1"/>
  <c r="O29" i="3"/>
  <c r="N29" i="3"/>
  <c r="M29" i="3"/>
  <c r="L29" i="3"/>
  <c r="C29" i="3"/>
  <c r="K29" i="3" s="1"/>
  <c r="B29" i="3"/>
  <c r="J29" i="3" s="1"/>
  <c r="O28" i="3"/>
  <c r="N28" i="3"/>
  <c r="M28" i="3"/>
  <c r="L28" i="3"/>
  <c r="L38" i="3" s="1"/>
  <c r="C28" i="3"/>
  <c r="K28" i="3" s="1"/>
  <c r="B28" i="3"/>
  <c r="J28" i="3" s="1"/>
  <c r="O27" i="3"/>
  <c r="N27" i="3"/>
  <c r="M27" i="3"/>
  <c r="L27" i="3"/>
  <c r="B27" i="3"/>
  <c r="J27" i="3" s="1"/>
  <c r="O26" i="3"/>
  <c r="O38" i="3" s="1"/>
  <c r="N26" i="3"/>
  <c r="N38" i="3" s="1"/>
  <c r="M26" i="3"/>
  <c r="M38" i="3" s="1"/>
  <c r="L26" i="3"/>
  <c r="C26" i="3"/>
  <c r="B26" i="3"/>
  <c r="J26" i="3" s="1"/>
  <c r="P25" i="3"/>
  <c r="C25" i="3"/>
  <c r="B25" i="3"/>
  <c r="G17" i="3"/>
  <c r="F17" i="3"/>
  <c r="E17" i="3"/>
  <c r="D17" i="3"/>
  <c r="H16" i="3"/>
  <c r="H15" i="3"/>
  <c r="C35" i="3"/>
  <c r="K35" i="3" s="1"/>
  <c r="B17" i="3"/>
  <c r="H13" i="3"/>
  <c r="H12" i="3"/>
  <c r="H11" i="3"/>
  <c r="H10" i="3"/>
  <c r="H9" i="3"/>
  <c r="H8" i="3"/>
  <c r="H7" i="3"/>
  <c r="C27" i="3"/>
  <c r="H5" i="3"/>
  <c r="E91" i="2"/>
  <c r="E92" i="2" s="1"/>
  <c r="G83" i="2"/>
  <c r="G92" i="2" s="1"/>
  <c r="F83" i="2"/>
  <c r="F92" i="2" s="1"/>
  <c r="E83" i="2"/>
  <c r="C76" i="2"/>
  <c r="I76" i="2" s="1"/>
  <c r="Y76" i="2" s="1"/>
  <c r="H75" i="2"/>
  <c r="Y74" i="2"/>
  <c r="I74" i="2"/>
  <c r="H74" i="2"/>
  <c r="H73" i="2"/>
  <c r="H72" i="2"/>
  <c r="I71" i="2"/>
  <c r="Y71" i="2" s="1"/>
  <c r="C71" i="2"/>
  <c r="I70" i="2"/>
  <c r="Y70" i="2" s="1"/>
  <c r="C70" i="2"/>
  <c r="H69" i="2"/>
  <c r="H68" i="2"/>
  <c r="H67" i="2"/>
  <c r="I66" i="2"/>
  <c r="Y66" i="2" s="1"/>
  <c r="C65" i="2"/>
  <c r="I65" i="2" s="1"/>
  <c r="C64" i="2"/>
  <c r="Y48" i="2"/>
  <c r="H41" i="2"/>
  <c r="H40" i="2"/>
  <c r="H39" i="2"/>
  <c r="H38" i="2"/>
  <c r="H37" i="2"/>
  <c r="H36" i="2"/>
  <c r="H35" i="2"/>
  <c r="H34" i="2"/>
  <c r="H33" i="2"/>
  <c r="H32" i="2"/>
  <c r="I30" i="2"/>
  <c r="H30" i="2" s="1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 s="1"/>
  <c r="H26" i="2"/>
  <c r="H25" i="2"/>
  <c r="AH24" i="2"/>
  <c r="AH28" i="2" s="1"/>
  <c r="AH56" i="2" s="1"/>
  <c r="AH62" i="2" s="1"/>
  <c r="AH83" i="2" s="1"/>
  <c r="AH92" i="2" s="1"/>
  <c r="AD24" i="2"/>
  <c r="AD28" i="2" s="1"/>
  <c r="AD56" i="2" s="1"/>
  <c r="AD62" i="2" s="1"/>
  <c r="AD83" i="2" s="1"/>
  <c r="AD92" i="2" s="1"/>
  <c r="Z24" i="2"/>
  <c r="Z28" i="2" s="1"/>
  <c r="Z56" i="2" s="1"/>
  <c r="Z62" i="2" s="1"/>
  <c r="Z83" i="2" s="1"/>
  <c r="Z92" i="2" s="1"/>
  <c r="H23" i="2"/>
  <c r="H22" i="2"/>
  <c r="H21" i="2"/>
  <c r="AH20" i="2"/>
  <c r="AD20" i="2"/>
  <c r="Z20" i="2"/>
  <c r="V20" i="2"/>
  <c r="V24" i="2" s="1"/>
  <c r="V28" i="2" s="1"/>
  <c r="V56" i="2" s="1"/>
  <c r="V62" i="2" s="1"/>
  <c r="V83" i="2" s="1"/>
  <c r="V92" i="2" s="1"/>
  <c r="R20" i="2"/>
  <c r="R24" i="2" s="1"/>
  <c r="R28" i="2" s="1"/>
  <c r="R56" i="2" s="1"/>
  <c r="R62" i="2" s="1"/>
  <c r="R83" i="2" s="1"/>
  <c r="R92" i="2" s="1"/>
  <c r="N20" i="2"/>
  <c r="N24" i="2" s="1"/>
  <c r="N28" i="2" s="1"/>
  <c r="N56" i="2" s="1"/>
  <c r="N62" i="2" s="1"/>
  <c r="N83" i="2" s="1"/>
  <c r="N92" i="2" s="1"/>
  <c r="J20" i="2"/>
  <c r="J24" i="2" s="1"/>
  <c r="J28" i="2" s="1"/>
  <c r="J56" i="2" s="1"/>
  <c r="J62" i="2" s="1"/>
  <c r="J83" i="2" s="1"/>
  <c r="J92" i="2" s="1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 s="1"/>
  <c r="H18" i="2"/>
  <c r="AK17" i="2"/>
  <c r="AK20" i="2" s="1"/>
  <c r="AK24" i="2" s="1"/>
  <c r="AK28" i="2" s="1"/>
  <c r="AK56" i="2" s="1"/>
  <c r="AK62" i="2" s="1"/>
  <c r="AK83" i="2" s="1"/>
  <c r="AK92" i="2" s="1"/>
  <c r="AJ17" i="2"/>
  <c r="AJ20" i="2" s="1"/>
  <c r="AJ24" i="2" s="1"/>
  <c r="AJ28" i="2" s="1"/>
  <c r="AJ56" i="2" s="1"/>
  <c r="AJ62" i="2" s="1"/>
  <c r="AJ83" i="2" s="1"/>
  <c r="AJ92" i="2" s="1"/>
  <c r="AI17" i="2"/>
  <c r="AI20" i="2" s="1"/>
  <c r="AI24" i="2" s="1"/>
  <c r="AI28" i="2" s="1"/>
  <c r="AI56" i="2" s="1"/>
  <c r="AI62" i="2" s="1"/>
  <c r="AI83" i="2" s="1"/>
  <c r="AI92" i="2" s="1"/>
  <c r="AH17" i="2"/>
  <c r="AG17" i="2"/>
  <c r="AG20" i="2" s="1"/>
  <c r="AF17" i="2"/>
  <c r="AF20" i="2" s="1"/>
  <c r="AF24" i="2" s="1"/>
  <c r="AF28" i="2" s="1"/>
  <c r="AF56" i="2" s="1"/>
  <c r="AF62" i="2" s="1"/>
  <c r="AF83" i="2" s="1"/>
  <c r="AF92" i="2" s="1"/>
  <c r="AE17" i="2"/>
  <c r="AE20" i="2" s="1"/>
  <c r="AD17" i="2"/>
  <c r="AC17" i="2"/>
  <c r="AC20" i="2" s="1"/>
  <c r="AC24" i="2" s="1"/>
  <c r="AC28" i="2" s="1"/>
  <c r="AC56" i="2" s="1"/>
  <c r="AC62" i="2" s="1"/>
  <c r="AC83" i="2" s="1"/>
  <c r="AC92" i="2" s="1"/>
  <c r="AB17" i="2"/>
  <c r="AB20" i="2" s="1"/>
  <c r="AB24" i="2" s="1"/>
  <c r="AB28" i="2" s="1"/>
  <c r="AB56" i="2" s="1"/>
  <c r="AB62" i="2" s="1"/>
  <c r="AB83" i="2" s="1"/>
  <c r="AB92" i="2" s="1"/>
  <c r="AA17" i="2"/>
  <c r="AA20" i="2" s="1"/>
  <c r="AA24" i="2" s="1"/>
  <c r="AA28" i="2" s="1"/>
  <c r="AA56" i="2" s="1"/>
  <c r="AA62" i="2" s="1"/>
  <c r="AA83" i="2" s="1"/>
  <c r="AA92" i="2" s="1"/>
  <c r="Z17" i="2"/>
  <c r="Y17" i="2"/>
  <c r="Y20" i="2" s="1"/>
  <c r="Y24" i="2" s="1"/>
  <c r="Y28" i="2" s="1"/>
  <c r="X17" i="2"/>
  <c r="X20" i="2" s="1"/>
  <c r="X24" i="2" s="1"/>
  <c r="X28" i="2" s="1"/>
  <c r="X56" i="2" s="1"/>
  <c r="X62" i="2" s="1"/>
  <c r="X83" i="2" s="1"/>
  <c r="X92" i="2" s="1"/>
  <c r="W17" i="2"/>
  <c r="W20" i="2" s="1"/>
  <c r="W24" i="2" s="1"/>
  <c r="W28" i="2" s="1"/>
  <c r="W56" i="2" s="1"/>
  <c r="W62" i="2" s="1"/>
  <c r="W83" i="2" s="1"/>
  <c r="W92" i="2" s="1"/>
  <c r="V17" i="2"/>
  <c r="U17" i="2"/>
  <c r="U20" i="2" s="1"/>
  <c r="U24" i="2" s="1"/>
  <c r="U28" i="2" s="1"/>
  <c r="U56" i="2" s="1"/>
  <c r="U62" i="2" s="1"/>
  <c r="U83" i="2" s="1"/>
  <c r="U92" i="2" s="1"/>
  <c r="T17" i="2"/>
  <c r="T20" i="2" s="1"/>
  <c r="T24" i="2" s="1"/>
  <c r="T28" i="2" s="1"/>
  <c r="T56" i="2" s="1"/>
  <c r="T62" i="2" s="1"/>
  <c r="T83" i="2" s="1"/>
  <c r="T92" i="2" s="1"/>
  <c r="S17" i="2"/>
  <c r="S20" i="2" s="1"/>
  <c r="S24" i="2" s="1"/>
  <c r="S28" i="2" s="1"/>
  <c r="S56" i="2" s="1"/>
  <c r="S62" i="2" s="1"/>
  <c r="S83" i="2" s="1"/>
  <c r="S92" i="2" s="1"/>
  <c r="R17" i="2"/>
  <c r="Q17" i="2"/>
  <c r="Q20" i="2" s="1"/>
  <c r="Q24" i="2" s="1"/>
  <c r="Q28" i="2" s="1"/>
  <c r="Q56" i="2" s="1"/>
  <c r="Q62" i="2" s="1"/>
  <c r="Q83" i="2" s="1"/>
  <c r="Q92" i="2" s="1"/>
  <c r="P17" i="2"/>
  <c r="P20" i="2" s="1"/>
  <c r="P24" i="2" s="1"/>
  <c r="P28" i="2" s="1"/>
  <c r="P56" i="2" s="1"/>
  <c r="P62" i="2" s="1"/>
  <c r="P83" i="2" s="1"/>
  <c r="P92" i="2" s="1"/>
  <c r="O17" i="2"/>
  <c r="O20" i="2" s="1"/>
  <c r="O24" i="2" s="1"/>
  <c r="O28" i="2" s="1"/>
  <c r="O56" i="2" s="1"/>
  <c r="O62" i="2" s="1"/>
  <c r="O83" i="2" s="1"/>
  <c r="O92" i="2" s="1"/>
  <c r="N17" i="2"/>
  <c r="M17" i="2"/>
  <c r="M20" i="2" s="1"/>
  <c r="M24" i="2" s="1"/>
  <c r="M28" i="2" s="1"/>
  <c r="M56" i="2" s="1"/>
  <c r="M62" i="2" s="1"/>
  <c r="M83" i="2" s="1"/>
  <c r="M92" i="2" s="1"/>
  <c r="L17" i="2"/>
  <c r="L20" i="2" s="1"/>
  <c r="L24" i="2" s="1"/>
  <c r="L28" i="2" s="1"/>
  <c r="L56" i="2" s="1"/>
  <c r="L62" i="2" s="1"/>
  <c r="L83" i="2" s="1"/>
  <c r="L92" i="2" s="1"/>
  <c r="K17" i="2"/>
  <c r="K20" i="2" s="1"/>
  <c r="K24" i="2" s="1"/>
  <c r="K28" i="2" s="1"/>
  <c r="K56" i="2" s="1"/>
  <c r="K62" i="2" s="1"/>
  <c r="K83" i="2" s="1"/>
  <c r="K92" i="2" s="1"/>
  <c r="J17" i="2"/>
  <c r="I17" i="2"/>
  <c r="I20" i="2" s="1"/>
  <c r="I24" i="2" s="1"/>
  <c r="I28" i="2" s="1"/>
  <c r="H16" i="2"/>
  <c r="H15" i="2"/>
  <c r="X22" i="1"/>
  <c r="G20" i="1"/>
  <c r="F20" i="1"/>
  <c r="E20" i="1"/>
  <c r="D20" i="1"/>
  <c r="B20" i="1"/>
  <c r="R19" i="1"/>
  <c r="O19" i="1"/>
  <c r="N19" i="1"/>
  <c r="M19" i="1"/>
  <c r="V19" i="1" s="1"/>
  <c r="L19" i="1"/>
  <c r="K19" i="1"/>
  <c r="J19" i="1"/>
  <c r="P19" i="1" s="1"/>
  <c r="H19" i="1"/>
  <c r="O18" i="1"/>
  <c r="N18" i="1"/>
  <c r="M18" i="1"/>
  <c r="V18" i="1" s="1"/>
  <c r="L18" i="1"/>
  <c r="K18" i="1"/>
  <c r="J18" i="1"/>
  <c r="P18" i="1" s="1"/>
  <c r="H18" i="1"/>
  <c r="O17" i="1"/>
  <c r="N17" i="1"/>
  <c r="M17" i="1"/>
  <c r="L17" i="1"/>
  <c r="K17" i="1"/>
  <c r="J17" i="1"/>
  <c r="P17" i="1" s="1"/>
  <c r="H17" i="1"/>
  <c r="O16" i="1"/>
  <c r="N16" i="1"/>
  <c r="M16" i="1"/>
  <c r="V16" i="1" s="1"/>
  <c r="L16" i="1"/>
  <c r="K16" i="1"/>
  <c r="J16" i="1"/>
  <c r="P16" i="1" s="1"/>
  <c r="H16" i="1"/>
  <c r="O15" i="1"/>
  <c r="N15" i="1"/>
  <c r="M15" i="1"/>
  <c r="V15" i="1" s="1"/>
  <c r="L15" i="1"/>
  <c r="K15" i="1"/>
  <c r="J15" i="1"/>
  <c r="P15" i="1" s="1"/>
  <c r="H15" i="1"/>
  <c r="P14" i="1"/>
  <c r="R14" i="1" s="1"/>
  <c r="O14" i="1"/>
  <c r="N14" i="1"/>
  <c r="W14" i="1" s="1"/>
  <c r="M14" i="1"/>
  <c r="V14" i="1" s="1"/>
  <c r="L14" i="1"/>
  <c r="K14" i="1"/>
  <c r="J14" i="1"/>
  <c r="H14" i="1"/>
  <c r="O13" i="1"/>
  <c r="N13" i="1"/>
  <c r="M13" i="1"/>
  <c r="L13" i="1"/>
  <c r="J13" i="1"/>
  <c r="C13" i="1"/>
  <c r="K13" i="1" s="1"/>
  <c r="O12" i="1"/>
  <c r="N12" i="1"/>
  <c r="M12" i="1"/>
  <c r="V12" i="1" s="1"/>
  <c r="L12" i="1"/>
  <c r="K12" i="1"/>
  <c r="J12" i="1"/>
  <c r="P12" i="1" s="1"/>
  <c r="H12" i="1"/>
  <c r="O11" i="1"/>
  <c r="N11" i="1"/>
  <c r="W11" i="1" s="1"/>
  <c r="M11" i="1"/>
  <c r="V11" i="1" s="1"/>
  <c r="L11" i="1"/>
  <c r="K11" i="1"/>
  <c r="P11" i="1" s="1"/>
  <c r="J11" i="1"/>
  <c r="H11" i="1"/>
  <c r="O10" i="1"/>
  <c r="N10" i="1"/>
  <c r="M10" i="1"/>
  <c r="L10" i="1"/>
  <c r="P10" i="1" s="1"/>
  <c r="K10" i="1"/>
  <c r="J10" i="1"/>
  <c r="H10" i="1"/>
  <c r="O9" i="1"/>
  <c r="N9" i="1"/>
  <c r="M9" i="1"/>
  <c r="L9" i="1"/>
  <c r="K9" i="1"/>
  <c r="J9" i="1"/>
  <c r="P9" i="1" s="1"/>
  <c r="H9" i="1"/>
  <c r="O8" i="1"/>
  <c r="O20" i="1" s="1"/>
  <c r="N8" i="1"/>
  <c r="M8" i="1"/>
  <c r="M20" i="1" s="1"/>
  <c r="L8" i="1"/>
  <c r="L20" i="1" s="1"/>
  <c r="J8" i="1"/>
  <c r="C8" i="1"/>
  <c r="C20" i="1" s="1"/>
  <c r="X7" i="1"/>
  <c r="P7" i="1"/>
  <c r="O5" i="1"/>
  <c r="I37" i="8" l="1"/>
  <c r="E39" i="8"/>
  <c r="I36" i="8"/>
  <c r="E38" i="8"/>
  <c r="H35" i="8"/>
  <c r="V35" i="8"/>
  <c r="V34" i="8"/>
  <c r="H34" i="8"/>
  <c r="H27" i="8"/>
  <c r="S13" i="1"/>
  <c r="R13" i="1"/>
  <c r="C83" i="2"/>
  <c r="C15" i="5" s="1"/>
  <c r="R8" i="1"/>
  <c r="R20" i="1" s="1"/>
  <c r="L65" i="4"/>
  <c r="P65" i="4"/>
  <c r="T65" i="4"/>
  <c r="N65" i="4"/>
  <c r="W65" i="4"/>
  <c r="AA65" i="4"/>
  <c r="AE65" i="4"/>
  <c r="E53" i="4"/>
  <c r="K27" i="4"/>
  <c r="O65" i="4"/>
  <c r="S65" i="4"/>
  <c r="R27" i="4"/>
  <c r="R65" i="4" s="1"/>
  <c r="AI65" i="4"/>
  <c r="H21" i="4"/>
  <c r="Z65" i="4"/>
  <c r="F53" i="4"/>
  <c r="M65" i="4"/>
  <c r="Q65" i="4"/>
  <c r="U65" i="4"/>
  <c r="H32" i="3"/>
  <c r="H34" i="3"/>
  <c r="H30" i="3"/>
  <c r="J32" i="3"/>
  <c r="P32" i="3" s="1"/>
  <c r="H26" i="3"/>
  <c r="P29" i="3"/>
  <c r="P30" i="3"/>
  <c r="J34" i="3"/>
  <c r="P34" i="3" s="1"/>
  <c r="J36" i="3"/>
  <c r="P37" i="3"/>
  <c r="H28" i="3"/>
  <c r="P33" i="3"/>
  <c r="P36" i="3"/>
  <c r="P31" i="3"/>
  <c r="K26" i="3"/>
  <c r="P26" i="3" s="1"/>
  <c r="P28" i="3"/>
  <c r="H17" i="2"/>
  <c r="H20" i="2" s="1"/>
  <c r="H24" i="2" s="1"/>
  <c r="H28" i="2" s="1"/>
  <c r="AJ27" i="4"/>
  <c r="AC65" i="4"/>
  <c r="AD65" i="4"/>
  <c r="AJ28" i="4"/>
  <c r="H32" i="4"/>
  <c r="H39" i="4"/>
  <c r="H43" i="4"/>
  <c r="H38" i="4"/>
  <c r="H33" i="4"/>
  <c r="H36" i="4"/>
  <c r="H40" i="4"/>
  <c r="H44" i="4"/>
  <c r="H34" i="4"/>
  <c r="H37" i="4"/>
  <c r="H41" i="4"/>
  <c r="H45" i="4"/>
  <c r="AJ30" i="4"/>
  <c r="AG65" i="4"/>
  <c r="H31" i="4"/>
  <c r="H35" i="4"/>
  <c r="H42" i="4"/>
  <c r="H46" i="4"/>
  <c r="J27" i="4"/>
  <c r="J65" i="4" s="1"/>
  <c r="AC12" i="4"/>
  <c r="K27" i="3"/>
  <c r="C38" i="3"/>
  <c r="H14" i="3"/>
  <c r="C17" i="3"/>
  <c r="H18" i="3" s="1"/>
  <c r="H27" i="3"/>
  <c r="H29" i="3"/>
  <c r="H31" i="3"/>
  <c r="H33" i="3"/>
  <c r="H37" i="3"/>
  <c r="R26" i="3"/>
  <c r="H6" i="3"/>
  <c r="B35" i="3"/>
  <c r="B38" i="3" s="1"/>
  <c r="AE24" i="2"/>
  <c r="AE28" i="2" s="1"/>
  <c r="AE56" i="2" s="1"/>
  <c r="AE62" i="2" s="1"/>
  <c r="AE83" i="2" s="1"/>
  <c r="AE92" i="2" s="1"/>
  <c r="AF11" i="2"/>
  <c r="I29" i="2"/>
  <c r="H29" i="2" s="1"/>
  <c r="Y56" i="2"/>
  <c r="Y62" i="2" s="1"/>
  <c r="AG24" i="2"/>
  <c r="AG28" i="2" s="1"/>
  <c r="AG56" i="2" s="1"/>
  <c r="AG62" i="2" s="1"/>
  <c r="AG83" i="2" s="1"/>
  <c r="AG92" i="2" s="1"/>
  <c r="AH11" i="2"/>
  <c r="H65" i="2"/>
  <c r="Y65" i="2"/>
  <c r="H70" i="2"/>
  <c r="H76" i="2"/>
  <c r="H66" i="2"/>
  <c r="H71" i="2"/>
  <c r="I64" i="2"/>
  <c r="U9" i="1"/>
  <c r="T9" i="1"/>
  <c r="R9" i="1"/>
  <c r="V9" i="1"/>
  <c r="W9" i="1"/>
  <c r="X14" i="1"/>
  <c r="W17" i="1"/>
  <c r="R10" i="1"/>
  <c r="X10" i="1" s="1"/>
  <c r="T10" i="1"/>
  <c r="U10" i="1"/>
  <c r="S10" i="1"/>
  <c r="T12" i="1"/>
  <c r="R12" i="1"/>
  <c r="S12" i="1"/>
  <c r="U12" i="1"/>
  <c r="W12" i="1"/>
  <c r="T16" i="1"/>
  <c r="R16" i="1"/>
  <c r="S16" i="1"/>
  <c r="U16" i="1"/>
  <c r="W16" i="1"/>
  <c r="H20" i="1"/>
  <c r="V10" i="1"/>
  <c r="S15" i="1"/>
  <c r="U15" i="1"/>
  <c r="R15" i="1"/>
  <c r="T15" i="1"/>
  <c r="W15" i="1"/>
  <c r="U19" i="1"/>
  <c r="T19" i="1"/>
  <c r="X19" i="1" s="1"/>
  <c r="W19" i="1"/>
  <c r="W10" i="1"/>
  <c r="S11" i="1"/>
  <c r="U11" i="1"/>
  <c r="R11" i="1"/>
  <c r="X11" i="1" s="1"/>
  <c r="T11" i="1"/>
  <c r="T18" i="1"/>
  <c r="S18" i="1"/>
  <c r="R18" i="1"/>
  <c r="U18" i="1"/>
  <c r="W18" i="1"/>
  <c r="V17" i="1"/>
  <c r="U17" i="1"/>
  <c r="S17" i="1"/>
  <c r="X17" i="1" s="1"/>
  <c r="P13" i="1"/>
  <c r="S14" i="1"/>
  <c r="K8" i="1"/>
  <c r="H13" i="1"/>
  <c r="T14" i="1"/>
  <c r="J20" i="1"/>
  <c r="N20" i="1"/>
  <c r="U14" i="1"/>
  <c r="H8" i="1"/>
  <c r="H21" i="1" s="1"/>
  <c r="I38" i="8" l="1"/>
  <c r="E40" i="8"/>
  <c r="V36" i="8"/>
  <c r="H36" i="8"/>
  <c r="I39" i="8"/>
  <c r="E41" i="8"/>
  <c r="H37" i="8"/>
  <c r="V37" i="8"/>
  <c r="E15" i="5"/>
  <c r="C16" i="5"/>
  <c r="E16" i="5" s="1"/>
  <c r="G16" i="5" s="1"/>
  <c r="G20" i="5" s="1"/>
  <c r="K30" i="4"/>
  <c r="I30" i="4" s="1"/>
  <c r="V30" i="4" s="1"/>
  <c r="K29" i="4"/>
  <c r="I29" i="4" s="1"/>
  <c r="V29" i="4" s="1"/>
  <c r="H17" i="3"/>
  <c r="K38" i="3"/>
  <c r="H38" i="3"/>
  <c r="H56" i="2"/>
  <c r="H62" i="2" s="1"/>
  <c r="I56" i="2"/>
  <c r="I62" i="2" s="1"/>
  <c r="I83" i="2" s="1"/>
  <c r="I92" i="2" s="1"/>
  <c r="I14" i="4" s="1"/>
  <c r="G15" i="5"/>
  <c r="E17" i="5"/>
  <c r="H29" i="4"/>
  <c r="K53" i="4"/>
  <c r="K65" i="4" s="1"/>
  <c r="AJ29" i="4"/>
  <c r="P27" i="3"/>
  <c r="J35" i="3"/>
  <c r="H35" i="3"/>
  <c r="H39" i="3" s="1"/>
  <c r="H64" i="2"/>
  <c r="Y64" i="2"/>
  <c r="Y83" i="2" s="1"/>
  <c r="Y92" i="2" s="1"/>
  <c r="V14" i="4" s="1"/>
  <c r="V16" i="4" s="1"/>
  <c r="V27" i="4" s="1"/>
  <c r="H83" i="2"/>
  <c r="H92" i="2" s="1"/>
  <c r="P8" i="1"/>
  <c r="K20" i="1"/>
  <c r="S8" i="1"/>
  <c r="T20" i="1"/>
  <c r="P21" i="1"/>
  <c r="U13" i="1"/>
  <c r="X13" i="1" s="1"/>
  <c r="V13" i="1"/>
  <c r="W13" i="1"/>
  <c r="X15" i="1"/>
  <c r="X16" i="1"/>
  <c r="X18" i="1"/>
  <c r="X12" i="1"/>
  <c r="X9" i="1"/>
  <c r="I41" i="8" l="1"/>
  <c r="E43" i="8"/>
  <c r="I40" i="8"/>
  <c r="E42" i="8"/>
  <c r="H39" i="8"/>
  <c r="V39" i="8"/>
  <c r="V38" i="8"/>
  <c r="H38" i="8"/>
  <c r="I53" i="4"/>
  <c r="I16" i="4"/>
  <c r="H14" i="4"/>
  <c r="H16" i="4" s="1"/>
  <c r="H30" i="4"/>
  <c r="H53" i="4" s="1"/>
  <c r="V53" i="4"/>
  <c r="G17" i="5"/>
  <c r="P35" i="3"/>
  <c r="P38" i="3" s="1"/>
  <c r="J38" i="3"/>
  <c r="P39" i="3" s="1"/>
  <c r="S20" i="1"/>
  <c r="P20" i="1"/>
  <c r="U8" i="1"/>
  <c r="U20" i="1" s="1"/>
  <c r="V8" i="1"/>
  <c r="V20" i="1" s="1"/>
  <c r="W8" i="1"/>
  <c r="W20" i="1" s="1"/>
  <c r="I43" i="8" l="1"/>
  <c r="E45" i="8"/>
  <c r="I45" i="8" s="1"/>
  <c r="H41" i="8"/>
  <c r="V41" i="8"/>
  <c r="I42" i="8"/>
  <c r="E44" i="8"/>
  <c r="V40" i="8"/>
  <c r="H40" i="8"/>
  <c r="I17" i="4"/>
  <c r="H17" i="4" s="1"/>
  <c r="I27" i="4"/>
  <c r="H27" i="4" s="1"/>
  <c r="H65" i="4" s="1"/>
  <c r="I65" i="4"/>
  <c r="V65" i="4"/>
  <c r="G21" i="5"/>
  <c r="X21" i="1"/>
  <c r="X23" i="1" s="1"/>
  <c r="X8" i="1"/>
  <c r="X20" i="1" s="1"/>
  <c r="V42" i="8" l="1"/>
  <c r="H42" i="8"/>
  <c r="H43" i="8"/>
  <c r="V43" i="8"/>
  <c r="I44" i="8"/>
  <c r="E46" i="8"/>
  <c r="V45" i="8"/>
  <c r="H45" i="8"/>
  <c r="I46" i="8" l="1"/>
  <c r="E53" i="8"/>
  <c r="V44" i="8"/>
  <c r="H44" i="8"/>
  <c r="H46" i="8" l="1"/>
  <c r="H53" i="8" s="1"/>
  <c r="H65" i="8" s="1"/>
  <c r="V46" i="8"/>
  <c r="V53" i="8" s="1"/>
  <c r="V65" i="8" s="1"/>
  <c r="I53" i="8"/>
  <c r="I65" i="8" s="1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 xml:space="preserve">RECUADRO 13 ó 18
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4.xml><?xml version="1.0" encoding="utf-8"?>
<comments xmlns="http://schemas.openxmlformats.org/spreadsheetml/2006/main">
  <authors>
    <author>www.intercambiosvirtuales.org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sharedStrings.xml><?xml version="1.0" encoding="utf-8"?>
<sst xmlns="http://schemas.openxmlformats.org/spreadsheetml/2006/main" count="1830" uniqueCount="887">
  <si>
    <t>RETIROS, REMESAS O DIVIDENDOS PAGADOS EN EL EJERCICIO 2022</t>
  </si>
  <si>
    <t>HISTORICO</t>
  </si>
  <si>
    <t>ACTUALIZADO</t>
  </si>
  <si>
    <t>Mes/acc</t>
  </si>
  <si>
    <t>total</t>
  </si>
  <si>
    <t>factor act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</si>
  <si>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</si>
  <si>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</si>
  <si>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</si>
  <si>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</si>
  <si>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</si>
  <si>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</si>
  <si>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</si>
  <si>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</si>
  <si>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</si>
  <si>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</si>
  <si>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</si>
  <si>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</si>
  <si>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</si>
  <si>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socio 1</t>
  </si>
  <si>
    <t>socio 2</t>
  </si>
  <si>
    <t>REGISTRO DE RENTAS EMPRESARIALES 2020</t>
  </si>
  <si>
    <t>Topes de crédito</t>
  </si>
  <si>
    <t>SAC</t>
  </si>
  <si>
    <t>ACUMULADAS A CONTAR DEL 01.01.2017 incluye nuevos créditos a contar del 01.01.2020</t>
  </si>
  <si>
    <t>HASTA EL 31,12,2016</t>
  </si>
  <si>
    <t>STUT</t>
  </si>
  <si>
    <t>DETALLE</t>
  </si>
  <si>
    <t>INFORMATIVO</t>
  </si>
  <si>
    <t>CONTROL</t>
  </si>
  <si>
    <t>RAI</t>
  </si>
  <si>
    <t>REX</t>
  </si>
  <si>
    <t>Asociados a Rentas Afectas</t>
  </si>
  <si>
    <t>factor</t>
  </si>
  <si>
    <t>Asociados a Rentas Exentas (artículo 11, Ley 18.401)</t>
  </si>
  <si>
    <t>Sin restitución</t>
  </si>
  <si>
    <t>Con restitución</t>
  </si>
  <si>
    <t>sin restitución</t>
  </si>
  <si>
    <t>acumulada 31.12.2019</t>
  </si>
  <si>
    <t>a contar del 01.01.2020</t>
  </si>
  <si>
    <t>a contar del 01.01.17</t>
  </si>
  <si>
    <t>Crédito por IPE</t>
  </si>
  <si>
    <t>TEF</t>
  </si>
  <si>
    <t>TEX</t>
  </si>
  <si>
    <t>Crédito por impuesto tasa adicional ex artículo 21 LIR</t>
  </si>
  <si>
    <t>Rentas contributación cumplida</t>
  </si>
  <si>
    <t>Rentas exentas</t>
  </si>
  <si>
    <t>Ingresos No Constitutivos de Renta</t>
  </si>
  <si>
    <t>Que deben ser retiradas, remesadas o distribuidas en primer lugar</t>
  </si>
  <si>
    <t>sin proridad de orden de imputación</t>
  </si>
  <si>
    <t>Que pueden ser distribuidas en la oportunidad que defina la empresa o contribuyente</t>
  </si>
  <si>
    <t>Rentas provenientes del registro RAP y diferencia inical de sociedad acogida al ex art.14 ter letrta A) ambos Ley 21210</t>
  </si>
  <si>
    <t>Rentas percibidas Art. 14 letra B Nº 1 y 2  y otras rentas con tributación cumplida</t>
  </si>
  <si>
    <t>Exceso Distribuciones Desproporcionadas del ISFUT  (N°39 Transitorio  Ley 21210)</t>
  </si>
  <si>
    <t>Rentas Afectadas con el IUSCAPT (art. 32 transitorio Ley 21210)</t>
  </si>
  <si>
    <t>Exceso Distribuciones Desproporcionadas (N°9 Art.14 A) Ley 21210</t>
  </si>
  <si>
    <t xml:space="preserve">Rentas generadas hasta el 31.12.1983 </t>
  </si>
  <si>
    <t>Utilidades afectadas con impuesto sustitutivo al FUT (ISFUT) Ley N°20.780 y Ley Nº20.899</t>
  </si>
  <si>
    <t>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</si>
  <si>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</si>
  <si>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</si>
  <si>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Crédito por IDPC Voluntario Recibido</t>
  </si>
  <si>
    <t>Sin devol</t>
  </si>
  <si>
    <t>Con devol</t>
  </si>
  <si>
    <t>sin devol</t>
  </si>
  <si>
    <t>Sin Devol</t>
  </si>
  <si>
    <t>Saldos iniciales (positivo o negativo)</t>
  </si>
  <si>
    <t>Incorporación rentas y créditos por cambio de régimen</t>
  </si>
  <si>
    <t>Reajuste anual</t>
  </si>
  <si>
    <t>Rentas y Créditos por Conversión, Fusión</t>
  </si>
  <si>
    <t>Subtotal N°1 (saldo positivo o negativo)</t>
  </si>
  <si>
    <t>Impuesto sustitutivo de Fut</t>
  </si>
  <si>
    <t>Imputación inciso 2° artículo 21 LIR al 31.12.2019</t>
  </si>
  <si>
    <t>Rentas y Créditos por Término de Giro</t>
  </si>
  <si>
    <t>Subtotal N°2 (saldo positivo o negativo)</t>
  </si>
  <si>
    <t>Incorporación rentas y créditos por Reoganización Empresarial</t>
  </si>
  <si>
    <t>Imputaciones rentas y créditos por Reoganización Empresarial</t>
  </si>
  <si>
    <t>Reajuste fecha RE y término año</t>
  </si>
  <si>
    <t>Subtotal N°3 (saldo positivo o negativo)</t>
  </si>
  <si>
    <t>Reverso de rentas afectas ejercicio anterior</t>
  </si>
  <si>
    <t>RAI del ejercicio</t>
  </si>
  <si>
    <t>REX percibido</t>
  </si>
  <si>
    <t>RAP y ex artículo 14 Ter Letra A</t>
  </si>
  <si>
    <t>Rentas artículo 14 letra B N° 1 y 2 LIR</t>
  </si>
  <si>
    <t>Exceso Distribución Desproporcianodo del ISFUT</t>
  </si>
  <si>
    <t>Rentas afectadas IUSCAPT</t>
  </si>
  <si>
    <t xml:space="preserve">Exceso Distribución Desproporcianodo </t>
  </si>
  <si>
    <t>Rentas generadas hasta 31.12.1983</t>
  </si>
  <si>
    <t>Utilidades ISFUT Ley 20780 y 20899</t>
  </si>
  <si>
    <t>Utilidades ISFUT Ley 21210</t>
  </si>
  <si>
    <t>Rentas Exentas IGC e IA</t>
  </si>
  <si>
    <t>Ingresos No Rentas</t>
  </si>
  <si>
    <t>Crédito por IDPC con obligación de restitución</t>
  </si>
  <si>
    <t>Crédito de RLI del ejercicio</t>
  </si>
  <si>
    <t>Crédito de retiros y dividendos percibidos</t>
  </si>
  <si>
    <t>Crédito Impuesto Voluntario</t>
  </si>
  <si>
    <t>Crédito asociado a Rentas Exexnta art. 11 Ley 18/501</t>
  </si>
  <si>
    <t>Crédito por IDPC sin obligación de restitución</t>
  </si>
  <si>
    <t>Crédito generados entre 0101207 y 31122019</t>
  </si>
  <si>
    <t>Crédito acumulado 2016</t>
  </si>
  <si>
    <t>Crédito IPE</t>
  </si>
  <si>
    <t>Crédito tasa adicional ex art. 21 LIR</t>
  </si>
  <si>
    <t>Subtotal N°4 (saldo positivo o negativo)</t>
  </si>
  <si>
    <t>Incorporación Créditos devueltos por retiro desproporcionado</t>
  </si>
  <si>
    <t>Incorporación Créditos en exceso N° 7 letra A art. 14 LIR</t>
  </si>
  <si>
    <t>Reclasificación de IDPC por rectificatoria CPT</t>
  </si>
  <si>
    <t>Reclasificación de rentas imputadas a REX</t>
  </si>
  <si>
    <t>Ajustes al SAC por reasignación de Rex por CPT</t>
  </si>
  <si>
    <t>Subtotal N°5 (saldo positivo o negativo)</t>
  </si>
  <si>
    <t>Retiros/remesas/ dividendos del ejercicio</t>
  </si>
  <si>
    <t>mes 1 socio 1</t>
  </si>
  <si>
    <t>mes 1 socio 2</t>
  </si>
  <si>
    <t>mes 2</t>
  </si>
  <si>
    <t>mes 3</t>
  </si>
  <si>
    <t>mes 4</t>
  </si>
  <si>
    <t>mes 5</t>
  </si>
  <si>
    <t>mes seis socio 1</t>
  </si>
  <si>
    <t>mes seis socio 2</t>
  </si>
  <si>
    <t>mes 8</t>
  </si>
  <si>
    <t>mes 9</t>
  </si>
  <si>
    <t>mes 10</t>
  </si>
  <si>
    <t>mes 11</t>
  </si>
  <si>
    <t>mes 12 socio 1</t>
  </si>
  <si>
    <t>Retiros/remesas/ dividendos en exceso</t>
  </si>
  <si>
    <t>Devoluciones de Capital</t>
  </si>
  <si>
    <t>AJUSTES AL SAC</t>
  </si>
  <si>
    <t>Partidas del inc.1º no afectas al 40% del art.21 LIR</t>
  </si>
  <si>
    <t>Partidas del inciso segundo del artículo 21 LIR</t>
  </si>
  <si>
    <t>Remanente Ejercicio Siguiente</t>
  </si>
  <si>
    <t>RETIROS SIN IMPUTAR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</si>
  <si>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</si>
  <si>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</si>
  <si>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</si>
  <si>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</si>
  <si>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</si>
  <si>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</si>
  <si>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Total Retiros/remesas/ dividendos sin imputar</t>
  </si>
  <si>
    <t>RETIROS, REMESAS O DIVIDENDOS PAGADOS EN EL EJERCICIO 2023</t>
  </si>
  <si>
    <t>ACUMULADAS DESDE 2017</t>
  </si>
  <si>
    <t>DDAN</t>
  </si>
  <si>
    <t>Crèdito</t>
  </si>
  <si>
    <t>sin restituciòn</t>
  </si>
  <si>
    <t>IPE</t>
  </si>
  <si>
    <t>Rentas percibidas Art. 14 letra B Nº 1 y 2       y    Diferencia CPT art. 32 transitorio Ley 21210</t>
  </si>
  <si>
    <t>Rentas generadas hasta el 31.12.1983 y/o utilidades afectadas con impuesto sustitutivo al FUT (ISFUT) LEY N°21.210</t>
  </si>
  <si>
    <t>Saldo al 1 de enero</t>
  </si>
  <si>
    <t xml:space="preserve">Saldo  al 31 de diciembre </t>
  </si>
  <si>
    <t>Reverso de DDAN por cambio de régimen</t>
  </si>
  <si>
    <t>Menos IDPC pagado AT 2020 régimen 14 A al 31.12.2019</t>
  </si>
  <si>
    <t>REX generado</t>
  </si>
  <si>
    <t>Crédito por IDPC sobre RLI ejercicio</t>
  </si>
  <si>
    <t>Crédito por IDPC sobre dividendos/retiros percibidos</t>
  </si>
  <si>
    <t>Subtotal antes de imputaciones</t>
  </si>
  <si>
    <t>CSD</t>
  </si>
  <si>
    <t>CCD</t>
  </si>
  <si>
    <t>Total Retiros/remesas/ dividendos del ejercicio</t>
  </si>
  <si>
    <t>Saldo RAI al 31.12.2020</t>
  </si>
  <si>
    <t>DETALLE SOCIOS</t>
  </si>
  <si>
    <t>%</t>
  </si>
  <si>
    <t>RETIROS</t>
  </si>
  <si>
    <t>DESPROPORCION</t>
  </si>
  <si>
    <t>PARTICIPA</t>
  </si>
  <si>
    <t>SEGÚN</t>
  </si>
  <si>
    <t>SOCIOS</t>
  </si>
  <si>
    <t>RETIRADA</t>
  </si>
  <si>
    <t>AÑO 2022</t>
  </si>
  <si>
    <t>CAPITAL</t>
  </si>
  <si>
    <t>AÑO</t>
  </si>
  <si>
    <t>S /  PARTICIPA</t>
  </si>
  <si>
    <t>APORTADO</t>
  </si>
  <si>
    <t>SOCIAL</t>
  </si>
  <si>
    <t>DETERMINACIÓN IMPUESTO UNICO DEL 40%</t>
  </si>
  <si>
    <t>RETIRO DESPROPORCIONADO</t>
  </si>
  <si>
    <t>IMPUESTO ÚNICO</t>
  </si>
  <si>
    <t>CREDITO DE IDPC A REINCORPORAR EMPRESA FUENTE</t>
  </si>
  <si>
    <t>respecto del ejercicio 2022</t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</si>
  <si>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</si>
  <si>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</si>
  <si>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</si>
  <si>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</si>
  <si>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</si>
  <si>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</si>
  <si>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</si>
  <si>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</si>
  <si>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</si>
  <si>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</si>
  <si>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</si>
  <si>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</si>
  <si>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</si>
  <si>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</si>
  <si>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</si>
  <si>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t>Otras rentas propias y/o de terceros, provenientes de empresas que determinan su renta efectiva sin contabilidad completa, según art. 14 letra B) N° 1 LIR</t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</si>
  <si>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</si>
  <si>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</si>
  <si>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</si>
  <si>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</si>
  <si>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</si>
  <si>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</si>
  <si>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</si>
  <si>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</si>
  <si>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</si>
  <si>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</si>
  <si>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</si>
  <si>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</si>
  <si>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</si>
  <si>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</si>
  <si>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</si>
  <si>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</si>
  <si>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</si>
  <si>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</si>
  <si>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</si>
  <si>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</si>
  <si>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</si>
  <si>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</si>
  <si>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</si>
  <si>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t>20% cuotas fondos de inversión adquiridas antes del 04.06.93, según art. 6 Transitorio Ley N° 19.247</t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</si>
  <si>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</si>
  <si>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</si>
  <si>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</si>
  <si>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</si>
  <si>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</si>
  <si>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</si>
  <si>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</si>
  <si>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</si>
  <si>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</si>
  <si>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</si>
  <si>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</si>
  <si>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</si>
  <si>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</si>
  <si>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</si>
  <si>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</si>
  <si>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</si>
  <si>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</si>
  <si>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</si>
  <si>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</si>
  <si>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</si>
  <si>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</si>
  <si>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</si>
  <si>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</si>
  <si>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</si>
  <si>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</si>
  <si>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</si>
  <si>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</si>
  <si>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</si>
  <si>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</si>
  <si>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</si>
  <si>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</si>
  <si>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</si>
  <si>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</si>
  <si>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</si>
  <si>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</si>
  <si>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</si>
  <si>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</si>
  <si>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</si>
  <si>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</si>
  <si>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</si>
  <si>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</si>
  <si>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</si>
  <si>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</si>
  <si>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</si>
  <si>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</si>
  <si>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</si>
  <si>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</si>
  <si>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</si>
  <si>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</si>
  <si>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</si>
  <si>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</si>
  <si>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</si>
  <si>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</si>
  <si>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</si>
  <si>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</si>
  <si>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</si>
  <si>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</si>
  <si>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</si>
  <si>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</si>
  <si>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</si>
  <si>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</si>
  <si>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</si>
  <si>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</si>
  <si>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</si>
  <si>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</si>
  <si>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</si>
  <si>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</si>
  <si>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</si>
  <si>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</si>
  <si>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</si>
  <si>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</si>
  <si>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</si>
  <si>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</si>
  <si>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</si>
  <si>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</si>
  <si>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</si>
  <si>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</si>
  <si>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</si>
  <si>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</si>
  <si>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</si>
  <si>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</si>
  <si>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</si>
  <si>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</si>
  <si>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</si>
  <si>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</si>
  <si>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PPM puestos a disposición de los propietarios de empresas del régimen de transparencia tributaria del art. 14 letra D) N° 8 LIR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</si>
  <si>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</si>
  <si>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</si>
  <si>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</si>
  <si>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</si>
  <si>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</si>
  <si>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</si>
  <si>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</si>
  <si>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</si>
  <si>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</si>
  <si>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</si>
  <si>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</si>
  <si>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</si>
  <si>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</si>
  <si>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</si>
  <si>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</si>
  <si>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</si>
  <si>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</si>
  <si>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</si>
  <si>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</si>
  <si>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</si>
  <si>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</si>
  <si>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</si>
  <si>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</si>
  <si>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</si>
  <si>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</si>
  <si>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</si>
  <si>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</si>
  <si>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</si>
  <si>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</si>
  <si>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</si>
  <si>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</si>
  <si>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</si>
  <si>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</si>
  <si>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</si>
  <si>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</si>
  <si>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</si>
  <si>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</si>
  <si>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</si>
  <si>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</si>
  <si>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</si>
  <si>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</si>
  <si>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</si>
  <si>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</si>
  <si>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</si>
  <si>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</si>
  <si>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</si>
  <si>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</si>
  <si>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</si>
  <si>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</si>
  <si>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</si>
  <si>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</si>
  <si>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</si>
  <si>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</si>
  <si>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</si>
  <si>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</si>
  <si>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</si>
  <si>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</si>
  <si>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</si>
  <si>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</si>
  <si>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</si>
  <si>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</si>
  <si>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</si>
  <si>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</si>
  <si>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</si>
  <si>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</si>
  <si>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</si>
  <si>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</si>
  <si>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</si>
  <si>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</si>
  <si>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</si>
  <si>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</si>
  <si>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</si>
  <si>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</si>
  <si>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</si>
  <si>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</si>
  <si>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</si>
  <si>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</si>
  <si>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</si>
  <si>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</si>
  <si>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</si>
  <si>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</si>
  <si>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</si>
  <si>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</si>
  <si>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</si>
  <si>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</si>
  <si>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</si>
  <si>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</si>
  <si>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</si>
  <si>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</si>
  <si>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</si>
  <si>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</si>
  <si>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</si>
  <si>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</si>
  <si>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</si>
  <si>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</si>
  <si>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</si>
  <si>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</si>
  <si>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</si>
  <si>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</si>
  <si>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</si>
  <si>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</si>
  <si>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</si>
  <si>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</si>
  <si>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</si>
  <si>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</si>
  <si>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</si>
  <si>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</si>
  <si>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</si>
  <si>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</si>
  <si>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</si>
  <si>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</si>
  <si>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</si>
  <si>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</si>
  <si>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</si>
  <si>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</si>
  <si>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</si>
  <si>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</si>
  <si>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</si>
  <si>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</si>
  <si>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</si>
  <si>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</si>
  <si>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</si>
  <si>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</si>
  <si>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</si>
  <si>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</si>
  <si>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</si>
  <si>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</si>
  <si>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</si>
  <si>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</si>
  <si>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</si>
  <si>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</si>
  <si>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</si>
  <si>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</si>
  <si>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</si>
  <si>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</si>
  <si>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</si>
  <si>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</si>
  <si>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</si>
  <si>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</si>
  <si>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</si>
  <si>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</si>
  <si>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</si>
  <si>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</si>
  <si>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</si>
  <si>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</si>
  <si>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</si>
  <si>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</si>
  <si>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</si>
  <si>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</si>
  <si>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</si>
  <si>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</si>
  <si>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</si>
  <si>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</si>
  <si>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</si>
  <si>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</si>
  <si>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</si>
  <si>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</si>
  <si>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</si>
  <si>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</si>
  <si>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</si>
  <si>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</si>
  <si>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</si>
  <si>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</si>
  <si>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</si>
  <si>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</si>
  <si>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</si>
  <si>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</si>
  <si>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</si>
  <si>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</si>
  <si>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</si>
  <si>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</si>
  <si>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</si>
  <si>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</si>
  <si>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</si>
  <si>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</si>
  <si>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</si>
  <si>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</si>
  <si>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</si>
  <si>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</si>
  <si>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</si>
  <si>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</si>
  <si>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</si>
  <si>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</si>
  <si>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</si>
  <si>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</si>
  <si>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</si>
  <si>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</si>
  <si>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</si>
  <si>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</si>
  <si>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</si>
  <si>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</si>
  <si>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</si>
  <si>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</si>
  <si>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</si>
  <si>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</si>
  <si>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</si>
  <si>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</si>
  <si>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</si>
  <si>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</si>
  <si>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</si>
  <si>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</si>
  <si>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</si>
  <si>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</si>
  <si>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</si>
  <si>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</si>
  <si>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</si>
  <si>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</si>
  <si>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</si>
  <si>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</si>
  <si>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</si>
  <si>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</si>
  <si>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</si>
  <si>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</si>
  <si>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</si>
  <si>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</si>
  <si>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</si>
  <si>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</si>
  <si>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</si>
  <si>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</si>
  <si>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</si>
  <si>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</si>
  <si>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</si>
  <si>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</si>
  <si>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</si>
  <si>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</si>
  <si>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</si>
  <si>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</si>
  <si>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</si>
  <si>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</si>
  <si>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</si>
  <si>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</si>
  <si>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</si>
  <si>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</si>
  <si>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</si>
  <si>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</si>
  <si>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</si>
  <si>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</si>
  <si>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</si>
  <si>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</si>
  <si>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</si>
  <si>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</si>
  <si>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</si>
  <si>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</si>
  <si>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</si>
  <si>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</si>
  <si>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</si>
  <si>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</si>
  <si>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</si>
  <si>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</si>
  <si>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</si>
  <si>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</si>
  <si>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</si>
  <si>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</si>
  <si>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</si>
  <si>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</si>
  <si>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</si>
  <si>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</si>
  <si>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</si>
  <si>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</si>
  <si>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</si>
  <si>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</si>
  <si>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</si>
  <si>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</si>
  <si>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</si>
  <si>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</si>
  <si>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</si>
  <si>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</si>
  <si>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</si>
  <si>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</si>
  <si>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</si>
  <si>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</si>
  <si>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</si>
  <si>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</si>
  <si>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</si>
  <si>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</si>
  <si>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</si>
  <si>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</si>
  <si>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</si>
  <si>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</si>
  <si>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</si>
  <si>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</si>
  <si>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</si>
  <si>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</si>
  <si>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</si>
  <si>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</si>
  <si>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</si>
  <si>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</si>
  <si>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</si>
  <si>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</si>
  <si>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</si>
  <si>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</si>
  <si>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</si>
  <si>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</si>
  <si>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</si>
  <si>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</si>
  <si>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</si>
  <si>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</si>
  <si>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</si>
  <si>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</si>
  <si>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</si>
  <si>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</si>
  <si>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</si>
  <si>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</si>
  <si>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</si>
  <si>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</si>
  <si>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</si>
  <si>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</si>
  <si>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</si>
  <si>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</si>
  <si>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</si>
  <si>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</si>
  <si>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</si>
  <si>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</si>
  <si>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</si>
  <si>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</si>
  <si>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</si>
  <si>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</si>
  <si>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</si>
  <si>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</si>
  <si>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</si>
  <si>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</si>
  <si>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</si>
  <si>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</si>
  <si>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</si>
  <si>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</si>
  <si>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</si>
  <si>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</si>
  <si>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</si>
  <si>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</si>
  <si>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</si>
  <si>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</si>
  <si>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</si>
  <si>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</si>
  <si>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</si>
  <si>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</si>
  <si>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</si>
  <si>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</si>
  <si>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</si>
  <si>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</si>
  <si>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</si>
  <si>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</si>
  <si>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</si>
  <si>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</si>
  <si>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</si>
  <si>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</si>
  <si>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</si>
  <si>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</si>
  <si>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</si>
  <si>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</si>
  <si>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</si>
  <si>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</si>
  <si>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</si>
  <si>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</si>
  <si>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</si>
  <si>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</si>
  <si>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</si>
  <si>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</si>
  <si>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</si>
  <si>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</si>
  <si>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</si>
  <si>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</si>
  <si>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</si>
  <si>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</si>
  <si>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</si>
  <si>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</si>
  <si>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</si>
  <si>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</si>
  <si>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</si>
  <si>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</si>
  <si>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</si>
  <si>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</si>
  <si>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</si>
  <si>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</si>
  <si>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</si>
  <si>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</si>
  <si>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</si>
  <si>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</si>
  <si>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</si>
  <si>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</si>
  <si>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</si>
  <si>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</si>
  <si>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</si>
  <si>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</si>
  <si>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</si>
  <si>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</si>
  <si>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</si>
  <si>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</si>
  <si>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</si>
  <si>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</si>
  <si>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</si>
  <si>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</si>
  <si>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</si>
  <si>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</si>
  <si>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</si>
  <si>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</si>
  <si>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</si>
  <si>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</si>
  <si>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</si>
  <si>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</si>
  <si>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</si>
  <si>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</si>
  <si>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</si>
  <si>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</si>
  <si>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</si>
  <si>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</si>
  <si>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</si>
  <si>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</si>
  <si>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</si>
  <si>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</si>
  <si>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</si>
  <si>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</si>
  <si>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</si>
  <si>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</si>
  <si>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</si>
  <si>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</si>
  <si>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</si>
  <si>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</si>
  <si>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</si>
  <si>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</si>
  <si>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</si>
  <si>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</si>
  <si>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</si>
  <si>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</si>
  <si>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</si>
  <si>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</si>
  <si>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</si>
  <si>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</si>
  <si>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</si>
  <si>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</si>
  <si>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</si>
  <si>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</si>
  <si>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</si>
  <si>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</si>
  <si>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</si>
  <si>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</si>
  <si>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</si>
  <si>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</si>
  <si>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</si>
  <si>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</si>
  <si>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</si>
  <si>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</si>
  <si>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</si>
  <si>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</si>
  <si>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</si>
  <si>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</si>
  <si>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</si>
  <si>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</si>
  <si>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</si>
  <si>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</si>
  <si>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</si>
  <si>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</si>
  <si>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</si>
  <si>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</si>
  <si>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</si>
  <si>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</si>
  <si>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</si>
  <si>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</si>
  <si>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</si>
  <si>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</si>
  <si>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</si>
  <si>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</si>
  <si>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</si>
  <si>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</si>
  <si>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</si>
  <si>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</si>
  <si>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</si>
  <si>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</si>
  <si>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</si>
  <si>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</si>
  <si>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</si>
  <si>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</si>
  <si>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</si>
  <si>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</si>
  <si>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</si>
  <si>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</si>
  <si>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</si>
  <si>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</si>
  <si>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</si>
  <si>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</si>
  <si>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</si>
  <si>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</si>
  <si>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t>Otros aumentos del ejercicio</t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</si>
  <si>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</si>
  <si>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</si>
  <si>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</si>
  <si>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</si>
  <si>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</si>
  <si>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</si>
  <si>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</si>
  <si>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</si>
  <si>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</si>
  <si>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</si>
  <si>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</si>
  <si>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</si>
  <si>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</si>
  <si>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</si>
  <si>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</si>
  <si>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</si>
  <si>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</si>
  <si>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</si>
  <si>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</si>
  <si>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</si>
  <si>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</si>
  <si>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</si>
  <si>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</si>
  <si>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</si>
  <si>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</si>
  <si>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</si>
  <si>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</si>
  <si>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</si>
  <si>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</si>
  <si>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</si>
  <si>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</si>
  <si>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</si>
  <si>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</si>
  <si>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</si>
  <si>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</si>
  <si>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</si>
  <si>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</si>
  <si>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</si>
  <si>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</si>
  <si>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</si>
  <si>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</si>
  <si>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</si>
  <si>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</si>
  <si>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</si>
  <si>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</si>
  <si>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</si>
  <si>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</si>
  <si>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</si>
  <si>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</si>
  <si>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</si>
  <si>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</si>
  <si>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</si>
  <si>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</si>
  <si>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</si>
  <si>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</si>
  <si>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</si>
  <si>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</si>
  <si>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</si>
  <si>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</si>
  <si>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</si>
  <si>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</si>
  <si>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</si>
  <si>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</si>
  <si>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</si>
  <si>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</si>
  <si>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</si>
  <si>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</si>
  <si>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</si>
  <si>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</si>
  <si>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</si>
  <si>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</si>
  <si>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</si>
  <si>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</si>
  <si>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</si>
  <si>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</si>
  <si>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</si>
  <si>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</si>
  <si>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</si>
  <si>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</si>
  <si>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</si>
  <si>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</si>
  <si>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</si>
  <si>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</si>
  <si>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</si>
  <si>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</si>
  <si>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</si>
  <si>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r>
      <rPr>
        <sz val="6"/>
        <rFont val="Arial"/>
        <family val="2"/>
      </rPr>
      <t>Marque con X según
instrucciones</t>
    </r>
  </si>
  <si>
    <t>Franquicias Tributarias</t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</si>
  <si>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</si>
  <si>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</si>
  <si>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</si>
  <si>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</si>
  <si>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</si>
  <si>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Opción al régimen</t>
  </si>
  <si>
    <t>Ley N° 19.709 (Tocopilla)</t>
  </si>
  <si>
    <t>Instituciones art. 40 N°s. 2 y 4 LIR</t>
  </si>
  <si>
    <t>D.L. N° 600 de 1974 (E.I.E.)</t>
  </si>
  <si>
    <t>Asociación o cuentas en participación</t>
  </si>
  <si>
    <t>Retiro del régimen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</si>
  <si>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</si>
  <si>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Impuesto único de 40% sobre gastos rechazados y otras partidas, según art. 21 inc. 1°, art. 14 letra A) N° 9 LIR</t>
  </si>
  <si>
    <t>AÑO  TRIBUTARIO  2024</t>
  </si>
  <si>
    <t>EL SII cita al contribuyente en enero de 2024 por aplicación del número 9 del articulo 14 letra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</si>
</sst>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64" formatCode="#,##0.0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(* #,##0.00_);_(* \(#,##0.00\);_(* &quot;-&quot;??_);_(@_)"/>
    <numFmt numFmtId="168" formatCode="_-* #,##0.00\ _€_-;\-* #,##0.00\ _€_-;_-* &quot;-&quot;??\ _€_-;_-@_-"/>
    <numFmt numFmtId="169" formatCode="_-* #,##0.00\ _$_-;\-* #,##0.00\ _$_-;_-* &quot;-&quot;??\ _$_-;_-@_-"/>
    <numFmt numFmtId="170" formatCode="_-&quot;$&quot;* #,##0.00_-;\-&quot;$&quot;* #,##0.00_-;_-&quot;$&quot;* &quot;-&quot;??_-;_-@_-"/>
    <numFmt numFmtId="171" formatCode="_-* #,##0.00\ &quot;€&quot;_-;\-* #,##0.00\ &quot;€&quot;_-;_-* &quot;-&quot;??\ &quot;€&quot;_-;_-@_-"/>
    <numFmt numFmtId="172" formatCode="#,##0.000000"/>
    <numFmt numFmtId="173" formatCode="#,##0.0000000"/>
    <numFmt numFmtId="174" formatCode="#,##0.0000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404040"/>
      <name val="Arial"/>
      <family val="2"/>
    </font>
    <font>
      <b/>
      <sz val="6"/>
      <name val="Arial"/>
      <family val="2"/>
    </font>
    <font>
      <b/>
      <sz val="6"/>
      <color rgb="FFFFFFFF"/>
      <name val="Arial"/>
      <family val="2"/>
    </font>
    <font>
      <sz val="8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b/>
      <sz val="8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name val="Arial"/>
      <family val="2"/>
    </font>
    <font>
      <sz val="9"/>
      <color rgb="FF404040"/>
      <name val="Arial"/>
      <family val="2"/>
    </font>
    <font>
      <b/>
      <sz val="9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sz val="8"/>
      <color rgb="FFFF0000"/>
      <name val="Arial"/>
      <family val="2"/>
    </font>
    <font>
      <b/>
      <sz val="6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FFFF00"/>
        <bgColor indexed="6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41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16" borderId="4" applyNumberFormat="0" applyAlignment="0" applyProtection="0"/>
    <xf numFmtId="0" fontId="10" fillId="16" borderId="4" applyNumberFormat="0" applyAlignment="0" applyProtection="0"/>
    <xf numFmtId="0" fontId="11" fillId="17" borderId="5" applyNumberFormat="0" applyAlignment="0" applyProtection="0"/>
    <xf numFmtId="0" fontId="12" fillId="17" borderId="5" applyNumberFormat="0" applyAlignment="0" applyProtection="0"/>
    <xf numFmtId="0" fontId="13" fillId="0" borderId="6" applyNumberFormat="0" applyFill="0" applyAlignment="0" applyProtection="0"/>
    <xf numFmtId="0" fontId="14" fillId="4" borderId="0" applyNumberFormat="0" applyBorder="0" applyAlignment="0" applyProtection="0"/>
    <xf numFmtId="165" fontId="5" fillId="0" borderId="0" applyFont="0" applyFill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9" fillId="7" borderId="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5" fillId="0" borderId="0" applyFont="0" applyFill="0" applyBorder="0" applyAlignment="0" applyProtection="0">
      <alignment vertical="center"/>
    </xf>
    <xf numFmtId="167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7" fillId="22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5" fillId="0" borderId="0"/>
    <xf numFmtId="0" fontId="29" fillId="0" borderId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31" fillId="0" borderId="0"/>
    <xf numFmtId="0" fontId="30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22" borderId="10" applyNumberFormat="0" applyFont="0" applyAlignment="0" applyProtection="0"/>
    <xf numFmtId="0" fontId="26" fillId="22" borderId="10" applyNumberFormat="0" applyFont="0" applyAlignment="0" applyProtection="0"/>
    <xf numFmtId="0" fontId="26" fillId="23" borderId="10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3" fillId="16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18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</cellStyleXfs>
  <cellXfs count="99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2" applyFont="1" applyBorder="1"/>
    <xf numFmtId="0" fontId="0" fillId="0" borderId="1" xfId="0" applyBorder="1"/>
    <xf numFmtId="0" fontId="1" fillId="0" borderId="1" xfId="2" applyBorder="1"/>
    <xf numFmtId="0" fontId="1" fillId="0" borderId="1" xfId="2" applyFont="1" applyBorder="1"/>
    <xf numFmtId="3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3" fontId="1" fillId="0" borderId="1" xfId="3" applyNumberFormat="1" applyBorder="1"/>
    <xf numFmtId="0" fontId="3" fillId="0" borderId="1" xfId="0" applyFont="1" applyFill="1" applyBorder="1" applyAlignment="1">
      <alignment horizontal="center"/>
    </xf>
    <xf numFmtId="3" fontId="0" fillId="0" borderId="2" xfId="0" applyNumberFormat="1" applyBorder="1"/>
    <xf numFmtId="0" fontId="3" fillId="0" borderId="1" xfId="0" applyFon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0" xfId="0" applyNumberFormat="1"/>
    <xf numFmtId="9" fontId="0" fillId="0" borderId="0" xfId="0" applyNumberFormat="1"/>
    <xf numFmtId="0" fontId="3" fillId="0" borderId="0" xfId="0" applyFont="1" applyAlignment="1"/>
    <xf numFmtId="3" fontId="0" fillId="0" borderId="0" xfId="0" applyNumberFormat="1" applyFill="1"/>
    <xf numFmtId="0" fontId="0" fillId="0" borderId="0" xfId="0" applyFill="1"/>
    <xf numFmtId="172" fontId="2" fillId="0" borderId="0" xfId="0" applyNumberFormat="1" applyFont="1" applyAlignment="1">
      <alignment horizontal="center"/>
    </xf>
    <xf numFmtId="0" fontId="39" fillId="0" borderId="0" xfId="0" applyFont="1" applyBorder="1" applyAlignment="1">
      <alignment horizontal="center"/>
    </xf>
    <xf numFmtId="0" fontId="40" fillId="0" borderId="0" xfId="0" applyFont="1"/>
    <xf numFmtId="3" fontId="40" fillId="0" borderId="0" xfId="0" applyNumberFormat="1" applyFont="1"/>
    <xf numFmtId="0" fontId="40" fillId="0" borderId="16" xfId="0" applyFont="1" applyBorder="1"/>
    <xf numFmtId="0" fontId="41" fillId="0" borderId="15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/>
    </xf>
    <xf numFmtId="0" fontId="41" fillId="0" borderId="21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/>
    </xf>
    <xf numFmtId="0" fontId="41" fillId="0" borderId="2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3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172" fontId="41" fillId="0" borderId="16" xfId="0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1" fillId="24" borderId="23" xfId="0" applyFont="1" applyFill="1" applyBorder="1" applyAlignment="1">
      <alignment horizontal="center" vertical="center"/>
    </xf>
    <xf numFmtId="0" fontId="41" fillId="24" borderId="21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172" fontId="41" fillId="0" borderId="20" xfId="0" applyNumberFormat="1" applyFont="1" applyFill="1" applyBorder="1" applyAlignment="1">
      <alignment horizontal="center" vertical="center"/>
    </xf>
    <xf numFmtId="0" fontId="41" fillId="0" borderId="0" xfId="0" applyFont="1"/>
    <xf numFmtId="0" fontId="41" fillId="0" borderId="2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/>
    <xf numFmtId="0" fontId="40" fillId="0" borderId="27" xfId="0" applyFont="1" applyBorder="1"/>
    <xf numFmtId="3" fontId="40" fillId="0" borderId="27" xfId="0" applyNumberFormat="1" applyFont="1" applyBorder="1" applyAlignment="1">
      <alignment horizontal="center"/>
    </xf>
    <xf numFmtId="3" fontId="40" fillId="0" borderId="27" xfId="0" applyNumberFormat="1" applyFont="1" applyBorder="1" applyAlignment="1">
      <alignment horizontal="center" wrapText="1"/>
    </xf>
    <xf numFmtId="3" fontId="40" fillId="0" borderId="27" xfId="0" applyNumberFormat="1" applyFont="1" applyFill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0" fontId="40" fillId="0" borderId="1" xfId="0" applyFont="1" applyBorder="1"/>
    <xf numFmtId="3" fontId="40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wrapText="1"/>
    </xf>
    <xf numFmtId="3" fontId="40" fillId="0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40" fillId="0" borderId="1" xfId="0" applyNumberFormat="1" applyFont="1" applyBorder="1"/>
    <xf numFmtId="0" fontId="40" fillId="0" borderId="2" xfId="0" applyFont="1" applyBorder="1"/>
    <xf numFmtId="10" fontId="40" fillId="0" borderId="2" xfId="0" applyNumberFormat="1" applyFont="1" applyBorder="1"/>
    <xf numFmtId="3" fontId="40" fillId="0" borderId="2" xfId="0" applyNumberFormat="1" applyFont="1" applyBorder="1" applyAlignment="1">
      <alignment horizontal="center"/>
    </xf>
    <xf numFmtId="0" fontId="41" fillId="0" borderId="28" xfId="0" applyFont="1" applyBorder="1"/>
    <xf numFmtId="0" fontId="41" fillId="0" borderId="29" xfId="0" applyFont="1" applyBorder="1"/>
    <xf numFmtId="0" fontId="41" fillId="0" borderId="30" xfId="0" applyFont="1" applyBorder="1"/>
    <xf numFmtId="3" fontId="41" fillId="0" borderId="30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3" fontId="40" fillId="0" borderId="31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0" fontId="41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 indent="6"/>
    </xf>
    <xf numFmtId="9" fontId="40" fillId="0" borderId="1" xfId="1" applyFont="1" applyBorder="1"/>
    <xf numFmtId="9" fontId="40" fillId="0" borderId="2" xfId="1" applyFont="1" applyBorder="1"/>
    <xf numFmtId="3" fontId="40" fillId="0" borderId="2" xfId="0" applyNumberFormat="1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40" fillId="0" borderId="2" xfId="0" applyFont="1" applyFill="1" applyBorder="1"/>
    <xf numFmtId="3" fontId="40" fillId="0" borderId="1" xfId="0" applyNumberFormat="1" applyFont="1" applyFill="1" applyBorder="1"/>
    <xf numFmtId="9" fontId="40" fillId="0" borderId="2" xfId="1" applyFont="1" applyFill="1" applyBorder="1"/>
    <xf numFmtId="3" fontId="0" fillId="0" borderId="2" xfId="0" applyNumberFormat="1" applyFont="1" applyFill="1" applyBorder="1" applyAlignment="1">
      <alignment horizontal="center"/>
    </xf>
    <xf numFmtId="172" fontId="2" fillId="0" borderId="0" xfId="0" applyNumberFormat="1" applyFont="1" applyFill="1" applyAlignment="1">
      <alignment horizontal="center"/>
    </xf>
    <xf numFmtId="3" fontId="40" fillId="0" borderId="2" xfId="0" applyNumberFormat="1" applyFont="1" applyFill="1" applyBorder="1"/>
    <xf numFmtId="3" fontId="41" fillId="0" borderId="32" xfId="0" applyNumberFormat="1" applyFont="1" applyBorder="1" applyAlignment="1">
      <alignment horizontal="center"/>
    </xf>
    <xf numFmtId="3" fontId="41" fillId="0" borderId="27" xfId="0" applyNumberFormat="1" applyFont="1" applyBorder="1" applyAlignment="1">
      <alignment horizontal="center"/>
    </xf>
    <xf numFmtId="172" fontId="45" fillId="0" borderId="0" xfId="0" applyNumberFormat="1" applyFont="1" applyAlignment="1">
      <alignment horizontal="center"/>
    </xf>
    <xf numFmtId="3" fontId="41" fillId="0" borderId="1" xfId="0" applyNumberFormat="1" applyFont="1" applyBorder="1" applyAlignment="1">
      <alignment horizontal="center"/>
    </xf>
    <xf numFmtId="3" fontId="40" fillId="0" borderId="1" xfId="0" applyNumberFormat="1" applyFont="1" applyBorder="1"/>
    <xf numFmtId="3" fontId="41" fillId="0" borderId="1" xfId="0" applyNumberFormat="1" applyFont="1" applyBorder="1"/>
    <xf numFmtId="3" fontId="41" fillId="0" borderId="27" xfId="0" applyNumberFormat="1" applyFont="1" applyBorder="1"/>
    <xf numFmtId="3" fontId="40" fillId="0" borderId="2" xfId="0" applyNumberFormat="1" applyFont="1" applyBorder="1"/>
    <xf numFmtId="0" fontId="41" fillId="0" borderId="28" xfId="0" applyFont="1" applyBorder="1" applyAlignment="1">
      <alignment horizontal="left"/>
    </xf>
    <xf numFmtId="3" fontId="41" fillId="0" borderId="29" xfId="0" applyNumberFormat="1" applyFont="1" applyBorder="1" applyAlignment="1">
      <alignment horizontal="left"/>
    </xf>
    <xf numFmtId="0" fontId="41" fillId="0" borderId="29" xfId="0" applyFont="1" applyBorder="1" applyAlignment="1">
      <alignment horizontal="left"/>
    </xf>
    <xf numFmtId="3" fontId="41" fillId="0" borderId="1" xfId="0" applyNumberFormat="1" applyFont="1" applyFill="1" applyBorder="1"/>
    <xf numFmtId="3" fontId="3" fillId="0" borderId="1" xfId="0" applyNumberFormat="1" applyFont="1" applyBorder="1"/>
    <xf numFmtId="174" fontId="3" fillId="0" borderId="0" xfId="0" applyNumberFormat="1" applyFont="1"/>
    <xf numFmtId="3" fontId="41" fillId="0" borderId="2" xfId="0" applyNumberFormat="1" applyFont="1" applyBorder="1"/>
    <xf numFmtId="0" fontId="41" fillId="0" borderId="18" xfId="0" applyFont="1" applyBorder="1" applyAlignment="1">
      <alignment horizontal="left"/>
    </xf>
    <xf numFmtId="3" fontId="41" fillId="0" borderId="32" xfId="0" applyNumberFormat="1" applyFont="1" applyBorder="1"/>
    <xf numFmtId="3" fontId="40" fillId="0" borderId="33" xfId="0" applyNumberFormat="1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5" borderId="3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2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2" fontId="3" fillId="0" borderId="16" xfId="0" applyNumberFormat="1" applyFont="1" applyBorder="1" applyAlignment="1">
      <alignment horizontal="center" vertical="center"/>
    </xf>
    <xf numFmtId="9" fontId="3" fillId="0" borderId="2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7" fillId="0" borderId="27" xfId="0" applyFont="1" applyBorder="1"/>
    <xf numFmtId="0" fontId="0" fillId="0" borderId="27" xfId="0" applyBorder="1"/>
    <xf numFmtId="3" fontId="0" fillId="0" borderId="27" xfId="0" applyNumberFormat="1" applyBorder="1" applyAlignment="1">
      <alignment horizontal="center" wrapText="1"/>
    </xf>
    <xf numFmtId="0" fontId="47" fillId="0" borderId="2" xfId="0" applyFont="1" applyBorder="1"/>
    <xf numFmtId="0" fontId="0" fillId="0" borderId="2" xfId="0" applyBorder="1"/>
    <xf numFmtId="10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39" fillId="0" borderId="28" xfId="0" applyFont="1" applyBorder="1"/>
    <xf numFmtId="0" fontId="39" fillId="0" borderId="29" xfId="0" applyFont="1" applyBorder="1"/>
    <xf numFmtId="0" fontId="3" fillId="0" borderId="30" xfId="0" applyFont="1" applyBorder="1"/>
    <xf numFmtId="3" fontId="3" fillId="0" borderId="30" xfId="0" applyNumberFormat="1" applyFont="1" applyBorder="1" applyAlignment="1">
      <alignment horizontal="center"/>
    </xf>
    <xf numFmtId="0" fontId="3" fillId="0" borderId="27" xfId="0" applyFont="1" applyBorder="1"/>
    <xf numFmtId="3" fontId="3" fillId="0" borderId="27" xfId="0" applyNumberFormat="1" applyFont="1" applyBorder="1" applyAlignment="1">
      <alignment horizontal="center"/>
    </xf>
    <xf numFmtId="0" fontId="47" fillId="0" borderId="1" xfId="0" applyFont="1" applyBorder="1"/>
    <xf numFmtId="0" fontId="48" fillId="0" borderId="1" xfId="0" applyFont="1" applyBorder="1"/>
    <xf numFmtId="0" fontId="0" fillId="26" borderId="1" xfId="0" applyFill="1" applyBorder="1"/>
    <xf numFmtId="3" fontId="0" fillId="26" borderId="1" xfId="0" applyNumberFormat="1" applyFill="1" applyBorder="1"/>
    <xf numFmtId="173" fontId="3" fillId="0" borderId="0" xfId="0" applyNumberFormat="1" applyFont="1"/>
    <xf numFmtId="9" fontId="0" fillId="0" borderId="1" xfId="1" applyFont="1" applyBorder="1"/>
    <xf numFmtId="9" fontId="0" fillId="0" borderId="2" xfId="1" applyFont="1" applyFill="1" applyBorder="1"/>
    <xf numFmtId="173" fontId="0" fillId="0" borderId="2" xfId="0" applyNumberFormat="1" applyBorder="1" applyAlignment="1">
      <alignment horizontal="center"/>
    </xf>
    <xf numFmtId="173" fontId="3" fillId="27" borderId="0" xfId="0" applyNumberFormat="1" applyFont="1" applyFill="1"/>
    <xf numFmtId="3" fontId="3" fillId="27" borderId="0" xfId="0" applyNumberFormat="1" applyFont="1" applyFill="1"/>
    <xf numFmtId="0" fontId="39" fillId="0" borderId="1" xfId="0" applyFont="1" applyBorder="1"/>
    <xf numFmtId="3" fontId="0" fillId="27" borderId="0" xfId="0" applyNumberFormat="1" applyFill="1"/>
    <xf numFmtId="16" fontId="47" fillId="0" borderId="1" xfId="0" applyNumberFormat="1" applyFont="1" applyBorder="1"/>
    <xf numFmtId="9" fontId="3" fillId="0" borderId="1" xfId="1" applyFont="1" applyBorder="1"/>
    <xf numFmtId="3" fontId="3" fillId="0" borderId="2" xfId="0" applyNumberFormat="1" applyFont="1" applyBorder="1"/>
    <xf numFmtId="0" fontId="39" fillId="0" borderId="28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3" fontId="3" fillId="0" borderId="32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47" fillId="0" borderId="1" xfId="0" applyNumberFormat="1" applyFont="1" applyBorder="1"/>
    <xf numFmtId="3" fontId="47" fillId="0" borderId="2" xfId="0" applyNumberFormat="1" applyFont="1" applyBorder="1"/>
    <xf numFmtId="0" fontId="39" fillId="0" borderId="18" xfId="0" applyFont="1" applyBorder="1" applyAlignment="1">
      <alignment horizontal="left"/>
    </xf>
    <xf numFmtId="3" fontId="3" fillId="0" borderId="32" xfId="0" applyNumberFormat="1" applyFont="1" applyBorder="1"/>
    <xf numFmtId="3" fontId="0" fillId="0" borderId="33" xfId="0" applyNumberFormat="1" applyBorder="1"/>
    <xf numFmtId="3" fontId="39" fillId="0" borderId="27" xfId="0" applyNumberFormat="1" applyFont="1" applyBorder="1"/>
    <xf numFmtId="3" fontId="3" fillId="0" borderId="27" xfId="0" applyNumberFormat="1" applyFont="1" applyBorder="1"/>
    <xf numFmtId="3" fontId="3" fillId="26" borderId="1" xfId="0" applyNumberFormat="1" applyFont="1" applyFill="1" applyBorder="1"/>
    <xf numFmtId="3" fontId="0" fillId="26" borderId="2" xfId="0" applyNumberFormat="1" applyFill="1" applyBorder="1"/>
    <xf numFmtId="0" fontId="3" fillId="0" borderId="30" xfId="0" applyFont="1" applyBorder="1" applyAlignment="1">
      <alignment horizontal="center"/>
    </xf>
    <xf numFmtId="0" fontId="47" fillId="0" borderId="0" xfId="0" applyFont="1"/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9" fillId="0" borderId="35" xfId="0" applyFont="1" applyBorder="1"/>
    <xf numFmtId="0" fontId="3" fillId="0" borderId="36" xfId="0" applyFont="1" applyBorder="1" applyAlignment="1">
      <alignment horizontal="center"/>
    </xf>
    <xf numFmtId="0" fontId="47" fillId="0" borderId="37" xfId="0" applyFont="1" applyBorder="1"/>
    <xf numFmtId="3" fontId="0" fillId="0" borderId="36" xfId="0" applyNumberFormat="1" applyFont="1" applyBorder="1" applyAlignment="1">
      <alignment horizontal="center"/>
    </xf>
    <xf numFmtId="9" fontId="0" fillId="0" borderId="36" xfId="1" applyFont="1" applyBorder="1" applyAlignment="1">
      <alignment horizontal="center"/>
    </xf>
    <xf numFmtId="0" fontId="39" fillId="0" borderId="37" xfId="0" applyFont="1" applyBorder="1" applyAlignment="1">
      <alignment horizontal="left"/>
    </xf>
    <xf numFmtId="3" fontId="3" fillId="0" borderId="38" xfId="0" applyNumberFormat="1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9" fillId="0" borderId="0" xfId="0" applyNumberFormat="1" applyFont="1" applyBorder="1"/>
    <xf numFmtId="0" fontId="0" fillId="0" borderId="0" xfId="0" applyBorder="1" applyAlignment="1">
      <alignment horizontal="center"/>
    </xf>
    <xf numFmtId="3" fontId="47" fillId="0" borderId="39" xfId="0" applyNumberFormat="1" applyFont="1" applyBorder="1"/>
    <xf numFmtId="3" fontId="0" fillId="28" borderId="40" xfId="0" applyNumberFormat="1" applyFont="1" applyFill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47" fillId="0" borderId="34" xfId="0" applyNumberFormat="1" applyFont="1" applyBorder="1"/>
    <xf numFmtId="3" fontId="0" fillId="28" borderId="0" xfId="0" applyNumberFormat="1" applyFont="1" applyFill="1" applyBorder="1" applyAlignment="1">
      <alignment horizontal="center"/>
    </xf>
    <xf numFmtId="9" fontId="0" fillId="0" borderId="0" xfId="1" applyFont="1" applyBorder="1" applyAlignment="1">
      <alignment horizontal="center"/>
    </xf>
    <xf numFmtId="3" fontId="47" fillId="0" borderId="35" xfId="0" applyNumberFormat="1" applyFont="1" applyBorder="1"/>
    <xf numFmtId="3" fontId="3" fillId="28" borderId="41" xfId="0" applyNumberFormat="1" applyFont="1" applyFill="1" applyBorder="1" applyAlignment="1">
      <alignment horizontal="center"/>
    </xf>
    <xf numFmtId="172" fontId="3" fillId="0" borderId="4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7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47" fillId="0" borderId="0" xfId="0" applyFont="1" applyBorder="1"/>
    <xf numFmtId="0" fontId="0" fillId="0" borderId="0" xfId="0" applyBorder="1"/>
    <xf numFmtId="3" fontId="3" fillId="0" borderId="20" xfId="0" applyNumberFormat="1" applyFont="1" applyBorder="1" applyAlignment="1">
      <alignment horizontal="center" vertical="center"/>
    </xf>
    <xf numFmtId="0" fontId="31" fillId="0" borderId="0" xfId="109" applyAlignment="1">
      <alignment horizontal="left" vertical="top"/>
    </xf>
    <xf numFmtId="1" fontId="57" fillId="32" borderId="60" xfId="109" applyNumberFormat="1" applyFont="1" applyFill="1" applyBorder="1" applyAlignment="1">
      <alignment horizontal="center" vertical="top" wrapText="1" shrinkToFit="1"/>
    </xf>
    <xf numFmtId="1" fontId="57" fillId="29" borderId="63" xfId="109" applyNumberFormat="1" applyFont="1" applyFill="1" applyBorder="1" applyAlignment="1">
      <alignment horizontal="center" vertical="top" shrinkToFit="1"/>
    </xf>
    <xf numFmtId="1" fontId="57" fillId="29" borderId="63" xfId="109" applyNumberFormat="1" applyFont="1" applyFill="1" applyBorder="1" applyAlignment="1">
      <alignment horizontal="left" vertical="top" shrinkToFit="1"/>
    </xf>
    <xf numFmtId="0" fontId="53" fillId="29" borderId="64" xfId="109" applyFont="1" applyFill="1" applyBorder="1" applyAlignment="1">
      <alignment horizontal="center" vertical="top" wrapText="1"/>
    </xf>
    <xf numFmtId="0" fontId="53" fillId="0" borderId="64" xfId="109" applyFont="1" applyBorder="1" applyAlignment="1">
      <alignment horizontal="center" vertical="top" wrapText="1"/>
    </xf>
    <xf numFmtId="1" fontId="57" fillId="29" borderId="63" xfId="109" applyNumberFormat="1" applyFont="1" applyFill="1" applyBorder="1" applyAlignment="1">
      <alignment horizontal="right" vertical="top" shrinkToFit="1"/>
    </xf>
    <xf numFmtId="1" fontId="57" fillId="32" borderId="65" xfId="109" applyNumberFormat="1" applyFont="1" applyFill="1" applyBorder="1" applyAlignment="1">
      <alignment horizontal="center" vertical="top" wrapText="1" shrinkToFit="1"/>
    </xf>
    <xf numFmtId="1" fontId="57" fillId="29" borderId="69" xfId="109" applyNumberFormat="1" applyFont="1" applyFill="1" applyBorder="1" applyAlignment="1">
      <alignment horizontal="right" vertical="top" shrinkToFit="1"/>
    </xf>
    <xf numFmtId="1" fontId="57" fillId="29" borderId="69" xfId="109" applyNumberFormat="1" applyFont="1" applyFill="1" applyBorder="1" applyAlignment="1">
      <alignment horizontal="center" vertical="top" shrinkToFit="1"/>
    </xf>
    <xf numFmtId="0" fontId="53" fillId="0" borderId="70" xfId="109" applyFont="1" applyBorder="1" applyAlignment="1">
      <alignment horizontal="center" vertical="top" wrapText="1"/>
    </xf>
    <xf numFmtId="1" fontId="57" fillId="32" borderId="60" xfId="109" applyNumberFormat="1" applyFont="1" applyFill="1" applyBorder="1" applyAlignment="1">
      <alignment horizontal="center" vertical="center" wrapText="1" shrinkToFit="1"/>
    </xf>
    <xf numFmtId="1" fontId="57" fillId="29" borderId="63" xfId="109" applyNumberFormat="1" applyFont="1" applyFill="1" applyBorder="1" applyAlignment="1">
      <alignment horizontal="right" vertical="center" shrinkToFit="1"/>
    </xf>
    <xf numFmtId="1" fontId="57" fillId="29" borderId="63" xfId="109" applyNumberFormat="1" applyFont="1" applyFill="1" applyBorder="1" applyAlignment="1">
      <alignment horizontal="center" vertical="center" shrinkToFit="1"/>
    </xf>
    <xf numFmtId="0" fontId="53" fillId="29" borderId="64" xfId="109" applyFont="1" applyFill="1" applyBorder="1" applyAlignment="1">
      <alignment horizontal="center" vertical="center" wrapText="1"/>
    </xf>
    <xf numFmtId="0" fontId="53" fillId="29" borderId="70" xfId="109" applyFont="1" applyFill="1" applyBorder="1" applyAlignment="1">
      <alignment horizontal="center" vertical="top" wrapText="1"/>
    </xf>
    <xf numFmtId="1" fontId="57" fillId="33" borderId="60" xfId="109" applyNumberFormat="1" applyFont="1" applyFill="1" applyBorder="1" applyAlignment="1">
      <alignment horizontal="center" vertical="top" wrapText="1" shrinkToFit="1"/>
    </xf>
    <xf numFmtId="1" fontId="57" fillId="33" borderId="63" xfId="109" applyNumberFormat="1" applyFont="1" applyFill="1" applyBorder="1" applyAlignment="1">
      <alignment horizontal="center" vertical="top" shrinkToFit="1"/>
    </xf>
    <xf numFmtId="1" fontId="61" fillId="32" borderId="60" xfId="109" applyNumberFormat="1" applyFont="1" applyFill="1" applyBorder="1" applyAlignment="1">
      <alignment horizontal="center" vertical="top" wrapText="1" shrinkToFit="1"/>
    </xf>
    <xf numFmtId="1" fontId="61" fillId="29" borderId="63" xfId="109" applyNumberFormat="1" applyFont="1" applyFill="1" applyBorder="1" applyAlignment="1">
      <alignment horizontal="center" vertical="top" shrinkToFit="1"/>
    </xf>
    <xf numFmtId="3" fontId="59" fillId="0" borderId="61" xfId="109" applyNumberFormat="1" applyFont="1" applyBorder="1" applyAlignment="1">
      <alignment horizontal="left" vertical="center" wrapText="1"/>
    </xf>
    <xf numFmtId="1" fontId="57" fillId="29" borderId="63" xfId="109" applyNumberFormat="1" applyFont="1" applyFill="1" applyBorder="1" applyAlignment="1">
      <alignment horizontal="left" vertical="center" shrinkToFit="1"/>
    </xf>
    <xf numFmtId="1" fontId="57" fillId="32" borderId="65" xfId="109" applyNumberFormat="1" applyFont="1" applyFill="1" applyBorder="1" applyAlignment="1">
      <alignment horizontal="center" vertical="center" wrapText="1" shrinkToFit="1"/>
    </xf>
    <xf numFmtId="1" fontId="57" fillId="29" borderId="69" xfId="109" applyNumberFormat="1" applyFont="1" applyFill="1" applyBorder="1" applyAlignment="1">
      <alignment horizontal="left" vertical="center" shrinkToFit="1"/>
    </xf>
    <xf numFmtId="1" fontId="57" fillId="29" borderId="69" xfId="109" applyNumberFormat="1" applyFont="1" applyFill="1" applyBorder="1" applyAlignment="1">
      <alignment horizontal="center" vertical="center" shrinkToFit="1"/>
    </xf>
    <xf numFmtId="0" fontId="53" fillId="29" borderId="70" xfId="109" applyFont="1" applyFill="1" applyBorder="1" applyAlignment="1">
      <alignment horizontal="center" vertical="center" wrapText="1"/>
    </xf>
    <xf numFmtId="1" fontId="63" fillId="29" borderId="63" xfId="109" applyNumberFormat="1" applyFont="1" applyFill="1" applyBorder="1" applyAlignment="1">
      <alignment horizontal="center" vertical="top" shrinkToFit="1"/>
    </xf>
    <xf numFmtId="1" fontId="63" fillId="29" borderId="69" xfId="109" applyNumberFormat="1" applyFont="1" applyFill="1" applyBorder="1" applyAlignment="1">
      <alignment horizontal="center" vertical="top" shrinkToFit="1"/>
    </xf>
    <xf numFmtId="0" fontId="65" fillId="29" borderId="63" xfId="109" applyFont="1" applyFill="1" applyBorder="1" applyAlignment="1">
      <alignment horizontal="center" vertical="top" wrapText="1"/>
    </xf>
    <xf numFmtId="1" fontId="61" fillId="32" borderId="63" xfId="109" applyNumberFormat="1" applyFont="1" applyFill="1" applyBorder="1" applyAlignment="1">
      <alignment horizontal="left" vertical="top" shrinkToFit="1"/>
    </xf>
    <xf numFmtId="1" fontId="63" fillId="29" borderId="60" xfId="109" applyNumberFormat="1" applyFont="1" applyFill="1" applyBorder="1" applyAlignment="1">
      <alignment horizontal="center" vertical="top" wrapText="1" shrinkToFit="1"/>
    </xf>
    <xf numFmtId="0" fontId="58" fillId="0" borderId="63" xfId="109" applyFont="1" applyBorder="1" applyAlignment="1">
      <alignment horizontal="left" wrapText="1"/>
    </xf>
    <xf numFmtId="0" fontId="58" fillId="0" borderId="69" xfId="109" applyFont="1" applyBorder="1" applyAlignment="1">
      <alignment horizontal="left" wrapText="1"/>
    </xf>
    <xf numFmtId="0" fontId="55" fillId="29" borderId="63" xfId="109" applyFont="1" applyFill="1" applyBorder="1" applyAlignment="1">
      <alignment horizontal="left" wrapText="1"/>
    </xf>
    <xf numFmtId="1" fontId="64" fillId="29" borderId="63" xfId="109" applyNumberFormat="1" applyFont="1" applyFill="1" applyBorder="1" applyAlignment="1">
      <alignment horizontal="right" vertical="top" shrinkToFit="1"/>
    </xf>
    <xf numFmtId="0" fontId="53" fillId="29" borderId="63" xfId="109" applyFont="1" applyFill="1" applyBorder="1" applyAlignment="1">
      <alignment horizontal="center" vertical="top" wrapText="1"/>
    </xf>
    <xf numFmtId="0" fontId="55" fillId="29" borderId="61" xfId="109" applyFont="1" applyFill="1" applyBorder="1" applyAlignment="1">
      <alignment horizontal="center" wrapText="1"/>
    </xf>
    <xf numFmtId="0" fontId="55" fillId="29" borderId="58" xfId="109" applyFont="1" applyFill="1" applyBorder="1" applyAlignment="1">
      <alignment horizontal="center" wrapText="1"/>
    </xf>
    <xf numFmtId="0" fontId="55" fillId="29" borderId="62" xfId="109" applyFont="1" applyFill="1" applyBorder="1" applyAlignment="1">
      <alignment horizontal="center" wrapText="1"/>
    </xf>
    <xf numFmtId="1" fontId="57" fillId="29" borderId="86" xfId="109" applyNumberFormat="1" applyFont="1" applyFill="1" applyBorder="1" applyAlignment="1">
      <alignment horizontal="right" vertical="top" shrinkToFit="1"/>
    </xf>
    <xf numFmtId="0" fontId="53" fillId="29" borderId="87" xfId="109" applyFont="1" applyFill="1" applyBorder="1" applyAlignment="1">
      <alignment horizontal="center" vertical="top" wrapText="1"/>
    </xf>
    <xf numFmtId="0" fontId="55" fillId="0" borderId="64" xfId="109" applyFont="1" applyBorder="1" applyAlignment="1">
      <alignment horizontal="left" wrapText="1"/>
    </xf>
    <xf numFmtId="0" fontId="55" fillId="0" borderId="70" xfId="109" applyFont="1" applyBorder="1" applyAlignment="1">
      <alignment horizontal="left" wrapText="1"/>
    </xf>
    <xf numFmtId="0" fontId="55" fillId="0" borderId="0" xfId="109" applyFont="1" applyAlignment="1">
      <alignment horizontal="left" vertical="top"/>
    </xf>
    <xf numFmtId="1" fontId="57" fillId="29" borderId="63" xfId="109" applyNumberFormat="1" applyFont="1" applyFill="1" applyBorder="1" applyAlignment="1">
      <alignment horizontal="right" vertical="top" wrapText="1" shrinkToFit="1"/>
    </xf>
    <xf numFmtId="1" fontId="57" fillId="29" borderId="63" xfId="109" applyNumberFormat="1" applyFont="1" applyFill="1" applyBorder="1" applyAlignment="1">
      <alignment horizontal="center" vertical="top" wrapText="1" shrinkToFit="1"/>
    </xf>
    <xf numFmtId="0" fontId="31" fillId="0" borderId="0" xfId="109" applyAlignment="1">
      <alignment horizontal="left" vertical="top" wrapText="1"/>
    </xf>
    <xf numFmtId="1" fontId="57" fillId="29" borderId="69" xfId="109" applyNumberFormat="1" applyFont="1" applyFill="1" applyBorder="1" applyAlignment="1">
      <alignment horizontal="right" vertical="top" wrapText="1" shrinkToFit="1"/>
    </xf>
    <xf numFmtId="1" fontId="57" fillId="29" borderId="69" xfId="109" applyNumberFormat="1" applyFont="1" applyFill="1" applyBorder="1" applyAlignment="1">
      <alignment horizontal="center" vertical="top" wrapText="1" shrinkToFit="1"/>
    </xf>
    <xf numFmtId="1" fontId="57" fillId="29" borderId="63" xfId="109" applyNumberFormat="1" applyFont="1" applyFill="1" applyBorder="1" applyAlignment="1">
      <alignment horizontal="left" vertical="top" wrapText="1" shrinkToFit="1"/>
    </xf>
    <xf numFmtId="1" fontId="57" fillId="29" borderId="69" xfId="109" applyNumberFormat="1" applyFont="1" applyFill="1" applyBorder="1" applyAlignment="1">
      <alignment horizontal="left" vertical="top" wrapText="1" shrinkToFit="1"/>
    </xf>
    <xf numFmtId="0" fontId="55" fillId="29" borderId="87" xfId="109" applyFont="1" applyFill="1" applyBorder="1" applyAlignment="1">
      <alignment horizontal="left"/>
    </xf>
    <xf numFmtId="0" fontId="53" fillId="29" borderId="64" xfId="109" applyFont="1" applyFill="1" applyBorder="1" applyAlignment="1">
      <alignment horizontal="center" vertical="top"/>
    </xf>
    <xf numFmtId="0" fontId="53" fillId="29" borderId="70" xfId="109" applyFont="1" applyFill="1" applyBorder="1" applyAlignment="1">
      <alignment horizontal="center" vertical="top"/>
    </xf>
    <xf numFmtId="1" fontId="57" fillId="29" borderId="86" xfId="109" applyNumberFormat="1" applyFont="1" applyFill="1" applyBorder="1" applyAlignment="1">
      <alignment horizontal="center" vertical="top" shrinkToFit="1"/>
    </xf>
    <xf numFmtId="1" fontId="57" fillId="29" borderId="86" xfId="109" applyNumberFormat="1" applyFont="1" applyFill="1" applyBorder="1" applyAlignment="1">
      <alignment horizontal="right" vertical="top" wrapText="1" shrinkToFit="1"/>
    </xf>
    <xf numFmtId="1" fontId="57" fillId="29" borderId="86" xfId="109" applyNumberFormat="1" applyFont="1" applyFill="1" applyBorder="1" applyAlignment="1">
      <alignment vertical="top" wrapText="1" shrinkToFit="1"/>
    </xf>
    <xf numFmtId="0" fontId="53" fillId="29" borderId="87" xfId="109" applyFont="1" applyFill="1" applyBorder="1" applyAlignment="1">
      <alignment vertical="top" wrapText="1"/>
    </xf>
    <xf numFmtId="1" fontId="57" fillId="29" borderId="63" xfId="109" applyNumberFormat="1" applyFont="1" applyFill="1" applyBorder="1" applyAlignment="1">
      <alignment vertical="top" wrapText="1" shrinkToFit="1"/>
    </xf>
    <xf numFmtId="0" fontId="53" fillId="29" borderId="64" xfId="109" applyFont="1" applyFill="1" applyBorder="1" applyAlignment="1">
      <alignment vertical="top" wrapText="1"/>
    </xf>
    <xf numFmtId="1" fontId="57" fillId="29" borderId="69" xfId="109" applyNumberFormat="1" applyFont="1" applyFill="1" applyBorder="1" applyAlignment="1">
      <alignment vertical="top" wrapText="1" shrinkToFit="1"/>
    </xf>
    <xf numFmtId="0" fontId="53" fillId="29" borderId="70" xfId="109" applyFont="1" applyFill="1" applyBorder="1" applyAlignment="1">
      <alignment vertical="top" wrapText="1"/>
    </xf>
    <xf numFmtId="0" fontId="53" fillId="29" borderId="64" xfId="109" applyFont="1" applyFill="1" applyBorder="1" applyAlignment="1">
      <alignment horizontal="center" vertical="center"/>
    </xf>
    <xf numFmtId="1" fontId="57" fillId="29" borderId="69" xfId="109" applyNumberFormat="1" applyFont="1" applyFill="1" applyBorder="1" applyAlignment="1">
      <alignment horizontal="right" vertical="center" shrinkToFit="1"/>
    </xf>
    <xf numFmtId="0" fontId="53" fillId="29" borderId="70" xfId="109" applyFont="1" applyFill="1" applyBorder="1" applyAlignment="1">
      <alignment horizontal="center" vertical="center"/>
    </xf>
    <xf numFmtId="1" fontId="57" fillId="29" borderId="69" xfId="109" applyNumberFormat="1" applyFont="1" applyFill="1" applyBorder="1" applyAlignment="1">
      <alignment horizontal="left" vertical="top" shrinkToFit="1"/>
    </xf>
    <xf numFmtId="0" fontId="55" fillId="29" borderId="86" xfId="109" applyFont="1" applyFill="1" applyBorder="1" applyAlignment="1">
      <alignment horizontal="left" wrapText="1"/>
    </xf>
    <xf numFmtId="0" fontId="55" fillId="29" borderId="87" xfId="109" applyFont="1" applyFill="1" applyBorder="1" applyAlignment="1">
      <alignment horizontal="left" wrapText="1"/>
    </xf>
    <xf numFmtId="1" fontId="79" fillId="29" borderId="63" xfId="109" applyNumberFormat="1" applyFont="1" applyFill="1" applyBorder="1" applyAlignment="1">
      <alignment horizontal="right" vertical="top" shrinkToFit="1"/>
    </xf>
    <xf numFmtId="1" fontId="79" fillId="29" borderId="69" xfId="109" applyNumberFormat="1" applyFont="1" applyFill="1" applyBorder="1" applyAlignment="1">
      <alignment horizontal="right" vertical="top" shrinkToFit="1"/>
    </xf>
    <xf numFmtId="1" fontId="79" fillId="29" borderId="86" xfId="109" applyNumberFormat="1" applyFont="1" applyFill="1" applyBorder="1" applyAlignment="1">
      <alignment horizontal="right" vertical="top" shrinkToFit="1"/>
    </xf>
    <xf numFmtId="0" fontId="55" fillId="29" borderId="57" xfId="109" applyFont="1" applyFill="1" applyBorder="1" applyAlignment="1">
      <alignment horizontal="left" vertical="top"/>
    </xf>
    <xf numFmtId="0" fontId="55" fillId="29" borderId="58" xfId="109" applyFont="1" applyFill="1" applyBorder="1" applyAlignment="1">
      <alignment horizontal="left" vertical="top"/>
    </xf>
    <xf numFmtId="0" fontId="55" fillId="29" borderId="62" xfId="109" applyFont="1" applyFill="1" applyBorder="1" applyAlignment="1">
      <alignment horizontal="left" vertical="top"/>
    </xf>
    <xf numFmtId="0" fontId="55" fillId="31" borderId="64" xfId="109" applyFont="1" applyFill="1" applyBorder="1" applyAlignment="1">
      <alignment horizontal="left" vertical="center" wrapText="1"/>
    </xf>
    <xf numFmtId="1" fontId="57" fillId="29" borderId="63" xfId="109" applyNumberFormat="1" applyFont="1" applyFill="1" applyBorder="1" applyAlignment="1">
      <alignment horizontal="right" vertical="center" wrapText="1" shrinkToFit="1"/>
    </xf>
    <xf numFmtId="1" fontId="61" fillId="0" borderId="69" xfId="109" applyNumberFormat="1" applyFont="1" applyBorder="1" applyAlignment="1">
      <alignment horizontal="right" vertical="top" shrinkToFit="1"/>
    </xf>
    <xf numFmtId="1" fontId="61" fillId="29" borderId="69" xfId="109" applyNumberFormat="1" applyFont="1" applyFill="1" applyBorder="1" applyAlignment="1">
      <alignment horizontal="right" vertical="top" shrinkToFit="1"/>
    </xf>
    <xf numFmtId="0" fontId="58" fillId="29" borderId="98" xfId="109" applyFont="1" applyFill="1" applyBorder="1" applyAlignment="1">
      <alignment horizontal="left" vertical="center" wrapText="1"/>
    </xf>
    <xf numFmtId="0" fontId="51" fillId="29" borderId="98" xfId="109" applyFont="1" applyFill="1" applyBorder="1" applyAlignment="1">
      <alignment horizontal="left" vertical="top" wrapText="1" indent="1"/>
    </xf>
    <xf numFmtId="1" fontId="86" fillId="29" borderId="98" xfId="109" applyNumberFormat="1" applyFont="1" applyFill="1" applyBorder="1" applyAlignment="1">
      <alignment horizontal="center" vertical="top" wrapText="1" shrinkToFit="1"/>
    </xf>
    <xf numFmtId="0" fontId="58" fillId="29" borderId="98" xfId="109" applyFont="1" applyFill="1" applyBorder="1" applyAlignment="1">
      <alignment horizontal="left" wrapText="1"/>
    </xf>
    <xf numFmtId="1" fontId="86" fillId="29" borderId="98" xfId="109" applyNumberFormat="1" applyFont="1" applyFill="1" applyBorder="1" applyAlignment="1">
      <alignment horizontal="left" vertical="top" shrinkToFit="1"/>
    </xf>
    <xf numFmtId="0" fontId="58" fillId="0" borderId="98" xfId="109" applyFont="1" applyBorder="1" applyAlignment="1">
      <alignment horizontal="left" vertical="top" wrapText="1"/>
    </xf>
    <xf numFmtId="0" fontId="58" fillId="0" borderId="0" xfId="109" applyFont="1" applyAlignment="1">
      <alignment horizontal="left" vertical="top" wrapText="1"/>
    </xf>
    <xf numFmtId="0" fontId="58" fillId="0" borderId="0" xfId="109" applyFont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1" fillId="0" borderId="20" xfId="0" applyFont="1" applyBorder="1" applyAlignment="1">
      <alignment horizontal="center" vertical="center" wrapText="1"/>
    </xf>
    <xf numFmtId="0" fontId="41" fillId="24" borderId="17" xfId="0" applyFont="1" applyFill="1" applyBorder="1" applyAlignment="1">
      <alignment horizontal="center" vertical="center" wrapText="1"/>
    </xf>
    <xf numFmtId="0" fontId="41" fillId="24" borderId="18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17" xfId="0" applyFont="1" applyFill="1" applyBorder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/>
    </xf>
    <xf numFmtId="0" fontId="41" fillId="0" borderId="19" xfId="0" applyFont="1" applyFill="1" applyBorder="1" applyAlignment="1">
      <alignment horizontal="center"/>
    </xf>
    <xf numFmtId="0" fontId="41" fillId="0" borderId="18" xfId="0" applyFont="1" applyFill="1" applyBorder="1" applyAlignment="1">
      <alignment horizontal="center"/>
    </xf>
    <xf numFmtId="0" fontId="42" fillId="0" borderId="23" xfId="0" applyFont="1" applyBorder="1" applyAlignment="1">
      <alignment horizontal="center" wrapText="1"/>
    </xf>
    <xf numFmtId="0" fontId="42" fillId="0" borderId="21" xfId="0" applyFont="1" applyBorder="1" applyAlignment="1">
      <alignment horizontal="center" wrapText="1"/>
    </xf>
    <xf numFmtId="0" fontId="40" fillId="0" borderId="17" xfId="0" applyFont="1" applyBorder="1" applyAlignment="1">
      <alignment horizontal="center" wrapText="1"/>
    </xf>
    <xf numFmtId="0" fontId="40" fillId="0" borderId="19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0" fontId="41" fillId="0" borderId="14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39" fillId="0" borderId="16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1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0" fontId="39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1" fillId="0" borderId="21" xfId="0" applyFont="1" applyFill="1" applyBorder="1" applyAlignment="1">
      <alignment horizontal="center"/>
    </xf>
    <xf numFmtId="0" fontId="44" fillId="24" borderId="17" xfId="0" applyFont="1" applyFill="1" applyBorder="1" applyAlignment="1">
      <alignment horizontal="center" vertical="center" wrapText="1"/>
    </xf>
    <xf numFmtId="0" fontId="44" fillId="24" borderId="18" xfId="0" applyFont="1" applyFill="1" applyBorder="1" applyAlignment="1">
      <alignment horizontal="center" vertical="center" wrapText="1"/>
    </xf>
    <xf numFmtId="0" fontId="44" fillId="24" borderId="19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/>
    </xf>
    <xf numFmtId="0" fontId="44" fillId="24" borderId="1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9" fillId="0" borderId="15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58" fillId="0" borderId="0" xfId="109" applyFont="1" applyAlignment="1">
      <alignment horizontal="left" vertical="top" wrapText="1"/>
    </xf>
    <xf numFmtId="0" fontId="65" fillId="29" borderId="43" xfId="109" applyFont="1" applyFill="1" applyBorder="1" applyAlignment="1">
      <alignment horizontal="left" vertical="top" wrapText="1"/>
    </xf>
    <xf numFmtId="0" fontId="65" fillId="29" borderId="44" xfId="109" applyFont="1" applyFill="1" applyBorder="1" applyAlignment="1">
      <alignment horizontal="left" vertical="top" wrapText="1"/>
    </xf>
    <xf numFmtId="0" fontId="65" fillId="29" borderId="45" xfId="109" applyFont="1" applyFill="1" applyBorder="1" applyAlignment="1">
      <alignment horizontal="left" vertical="top" wrapText="1"/>
    </xf>
    <xf numFmtId="0" fontId="65" fillId="29" borderId="43" xfId="109" applyFont="1" applyFill="1" applyBorder="1" applyAlignment="1">
      <alignment horizontal="left" vertical="center" wrapText="1" indent="2"/>
    </xf>
    <xf numFmtId="0" fontId="65" fillId="29" borderId="44" xfId="109" applyFont="1" applyFill="1" applyBorder="1" applyAlignment="1">
      <alignment horizontal="left" vertical="center" wrapText="1" indent="2"/>
    </xf>
    <xf numFmtId="0" fontId="65" fillId="29" borderId="45" xfId="109" applyFont="1" applyFill="1" applyBorder="1" applyAlignment="1">
      <alignment horizontal="left" vertical="center" wrapText="1" indent="2"/>
    </xf>
    <xf numFmtId="1" fontId="86" fillId="29" borderId="43" xfId="109" applyNumberFormat="1" applyFont="1" applyFill="1" applyBorder="1" applyAlignment="1">
      <alignment horizontal="center" vertical="top" shrinkToFit="1"/>
    </xf>
    <xf numFmtId="1" fontId="86" fillId="29" borderId="45" xfId="109" applyNumberFormat="1" applyFont="1" applyFill="1" applyBorder="1" applyAlignment="1">
      <alignment horizontal="center" vertical="top" shrinkToFit="1"/>
    </xf>
    <xf numFmtId="0" fontId="58" fillId="0" borderId="43" xfId="109" applyFont="1" applyBorder="1" applyAlignment="1">
      <alignment horizontal="left" vertical="top" wrapText="1"/>
    </xf>
    <xf numFmtId="0" fontId="58" fillId="0" borderId="45" xfId="109" applyFont="1" applyBorder="1" applyAlignment="1">
      <alignment horizontal="left" vertical="top" wrapText="1"/>
    </xf>
    <xf numFmtId="0" fontId="58" fillId="35" borderId="43" xfId="109" applyFont="1" applyFill="1" applyBorder="1" applyAlignment="1">
      <alignment horizontal="left" vertical="top" wrapText="1"/>
    </xf>
    <xf numFmtId="0" fontId="58" fillId="35" borderId="44" xfId="109" applyFont="1" applyFill="1" applyBorder="1" applyAlignment="1">
      <alignment horizontal="left" vertical="top" wrapText="1"/>
    </xf>
    <xf numFmtId="0" fontId="58" fillId="35" borderId="45" xfId="109" applyFont="1" applyFill="1" applyBorder="1" applyAlignment="1">
      <alignment horizontal="left" vertical="top" wrapText="1"/>
    </xf>
    <xf numFmtId="0" fontId="65" fillId="29" borderId="46" xfId="109" applyFont="1" applyFill="1" applyBorder="1" applyAlignment="1">
      <alignment horizontal="left" vertical="center" wrapText="1" indent="2"/>
    </xf>
    <xf numFmtId="0" fontId="65" fillId="29" borderId="47" xfId="109" applyFont="1" applyFill="1" applyBorder="1" applyAlignment="1">
      <alignment horizontal="left" vertical="center" wrapText="1" indent="2"/>
    </xf>
    <xf numFmtId="0" fontId="65" fillId="29" borderId="48" xfId="109" applyFont="1" applyFill="1" applyBorder="1" applyAlignment="1">
      <alignment horizontal="left" vertical="center" wrapText="1" indent="2"/>
    </xf>
    <xf numFmtId="0" fontId="65" fillId="29" borderId="49" xfId="109" applyFont="1" applyFill="1" applyBorder="1" applyAlignment="1">
      <alignment horizontal="left" vertical="center" wrapText="1" indent="2"/>
    </xf>
    <xf numFmtId="0" fontId="65" fillId="29" borderId="0" xfId="109" applyFont="1" applyFill="1" applyAlignment="1">
      <alignment horizontal="left" vertical="center" wrapText="1" indent="2"/>
    </xf>
    <xf numFmtId="0" fontId="65" fillId="29" borderId="50" xfId="109" applyFont="1" applyFill="1" applyBorder="1" applyAlignment="1">
      <alignment horizontal="left" vertical="center" wrapText="1" indent="2"/>
    </xf>
    <xf numFmtId="0" fontId="65" fillId="29" borderId="96" xfId="109" applyFont="1" applyFill="1" applyBorder="1" applyAlignment="1">
      <alignment horizontal="left" vertical="center" wrapText="1" indent="2"/>
    </xf>
    <xf numFmtId="0" fontId="65" fillId="29" borderId="42" xfId="109" applyFont="1" applyFill="1" applyBorder="1" applyAlignment="1">
      <alignment horizontal="left" vertical="center" wrapText="1" indent="2"/>
    </xf>
    <xf numFmtId="0" fontId="65" fillId="29" borderId="85" xfId="109" applyFont="1" applyFill="1" applyBorder="1" applyAlignment="1">
      <alignment horizontal="left" vertical="center" wrapText="1" indent="2"/>
    </xf>
    <xf numFmtId="1" fontId="86" fillId="29" borderId="46" xfId="109" applyNumberFormat="1" applyFont="1" applyFill="1" applyBorder="1" applyAlignment="1">
      <alignment horizontal="center" vertical="center" shrinkToFit="1"/>
    </xf>
    <xf numFmtId="1" fontId="86" fillId="29" borderId="48" xfId="109" applyNumberFormat="1" applyFont="1" applyFill="1" applyBorder="1" applyAlignment="1">
      <alignment horizontal="center" vertical="center" shrinkToFit="1"/>
    </xf>
    <xf numFmtId="1" fontId="86" fillId="29" borderId="49" xfId="109" applyNumberFormat="1" applyFont="1" applyFill="1" applyBorder="1" applyAlignment="1">
      <alignment horizontal="center" vertical="center" shrinkToFit="1"/>
    </xf>
    <xf numFmtId="1" fontId="86" fillId="29" borderId="50" xfId="109" applyNumberFormat="1" applyFont="1" applyFill="1" applyBorder="1" applyAlignment="1">
      <alignment horizontal="center" vertical="center" shrinkToFit="1"/>
    </xf>
    <xf numFmtId="1" fontId="86" fillId="29" borderId="96" xfId="109" applyNumberFormat="1" applyFont="1" applyFill="1" applyBorder="1" applyAlignment="1">
      <alignment horizontal="center" vertical="center" shrinkToFit="1"/>
    </xf>
    <xf numFmtId="1" fontId="86" fillId="29" borderId="85" xfId="109" applyNumberFormat="1" applyFont="1" applyFill="1" applyBorder="1" applyAlignment="1">
      <alignment horizontal="center" vertical="center" shrinkToFit="1"/>
    </xf>
    <xf numFmtId="0" fontId="58" fillId="0" borderId="46" xfId="109" applyFont="1" applyBorder="1" applyAlignment="1">
      <alignment horizontal="left" vertical="top" wrapText="1"/>
    </xf>
    <xf numFmtId="0" fontId="58" fillId="0" borderId="48" xfId="109" applyFont="1" applyBorder="1" applyAlignment="1">
      <alignment horizontal="left" vertical="top" wrapText="1"/>
    </xf>
    <xf numFmtId="0" fontId="58" fillId="0" borderId="49" xfId="109" applyFont="1" applyBorder="1" applyAlignment="1">
      <alignment horizontal="left" vertical="top" wrapText="1"/>
    </xf>
    <xf numFmtId="0" fontId="58" fillId="0" borderId="50" xfId="109" applyFont="1" applyBorder="1" applyAlignment="1">
      <alignment horizontal="left" vertical="top" wrapText="1"/>
    </xf>
    <xf numFmtId="0" fontId="58" fillId="0" borderId="96" xfId="109" applyFont="1" applyBorder="1" applyAlignment="1">
      <alignment horizontal="left" vertical="top" wrapText="1"/>
    </xf>
    <xf numFmtId="0" fontId="58" fillId="0" borderId="85" xfId="109" applyFont="1" applyBorder="1" applyAlignment="1">
      <alignment horizontal="left" vertical="top" wrapText="1"/>
    </xf>
    <xf numFmtId="0" fontId="58" fillId="0" borderId="47" xfId="109" applyFont="1" applyBorder="1" applyAlignment="1">
      <alignment horizontal="left" vertical="top" wrapText="1"/>
    </xf>
    <xf numFmtId="0" fontId="58" fillId="0" borderId="42" xfId="109" applyFont="1" applyBorder="1" applyAlignment="1">
      <alignment horizontal="left" vertical="top" wrapText="1"/>
    </xf>
    <xf numFmtId="0" fontId="65" fillId="29" borderId="46" xfId="109" applyFont="1" applyFill="1" applyBorder="1" applyAlignment="1">
      <alignment horizontal="left" vertical="center" wrapText="1" indent="1"/>
    </xf>
    <xf numFmtId="0" fontId="65" fillId="29" borderId="47" xfId="109" applyFont="1" applyFill="1" applyBorder="1" applyAlignment="1">
      <alignment horizontal="left" vertical="center" wrapText="1" indent="1"/>
    </xf>
    <xf numFmtId="0" fontId="65" fillId="29" borderId="48" xfId="109" applyFont="1" applyFill="1" applyBorder="1" applyAlignment="1">
      <alignment horizontal="left" vertical="center" wrapText="1" indent="1"/>
    </xf>
    <xf numFmtId="0" fontId="65" fillId="29" borderId="96" xfId="109" applyFont="1" applyFill="1" applyBorder="1" applyAlignment="1">
      <alignment horizontal="left" vertical="center" wrapText="1" indent="1"/>
    </xf>
    <xf numFmtId="0" fontId="65" fillId="29" borderId="42" xfId="109" applyFont="1" applyFill="1" applyBorder="1" applyAlignment="1">
      <alignment horizontal="left" vertical="center" wrapText="1" indent="1"/>
    </xf>
    <xf numFmtId="0" fontId="65" fillId="29" borderId="85" xfId="109" applyFont="1" applyFill="1" applyBorder="1" applyAlignment="1">
      <alignment horizontal="left" vertical="center" wrapText="1" indent="1"/>
    </xf>
    <xf numFmtId="1" fontId="86" fillId="29" borderId="99" xfId="109" applyNumberFormat="1" applyFont="1" applyFill="1" applyBorder="1" applyAlignment="1">
      <alignment horizontal="left" vertical="center" shrinkToFit="1"/>
    </xf>
    <xf numFmtId="1" fontId="86" fillId="29" borderId="101" xfId="109" applyNumberFormat="1" applyFont="1" applyFill="1" applyBorder="1" applyAlignment="1">
      <alignment horizontal="left" vertical="center" shrinkToFit="1"/>
    </xf>
    <xf numFmtId="0" fontId="58" fillId="0" borderId="99" xfId="109" applyFont="1" applyBorder="1" applyAlignment="1">
      <alignment horizontal="left" vertical="top" wrapText="1"/>
    </xf>
    <xf numFmtId="0" fontId="58" fillId="0" borderId="101" xfId="109" applyFont="1" applyBorder="1" applyAlignment="1">
      <alignment horizontal="left" vertical="top" wrapText="1"/>
    </xf>
    <xf numFmtId="0" fontId="65" fillId="29" borderId="46" xfId="109" applyFont="1" applyFill="1" applyBorder="1" applyAlignment="1">
      <alignment horizontal="left" vertical="top" wrapText="1"/>
    </xf>
    <xf numFmtId="0" fontId="65" fillId="29" borderId="48" xfId="109" applyFont="1" applyFill="1" applyBorder="1" applyAlignment="1">
      <alignment horizontal="left" vertical="top" wrapText="1"/>
    </xf>
    <xf numFmtId="0" fontId="65" fillId="29" borderId="96" xfId="109" applyFont="1" applyFill="1" applyBorder="1" applyAlignment="1">
      <alignment horizontal="left" vertical="top" wrapText="1"/>
    </xf>
    <xf numFmtId="0" fontId="65" fillId="29" borderId="85" xfId="109" applyFont="1" applyFill="1" applyBorder="1" applyAlignment="1">
      <alignment horizontal="left" vertical="top" wrapText="1"/>
    </xf>
    <xf numFmtId="0" fontId="65" fillId="29" borderId="46" xfId="109" applyFont="1" applyFill="1" applyBorder="1" applyAlignment="1">
      <alignment horizontal="left" textRotation="90" wrapText="1"/>
    </xf>
    <xf numFmtId="0" fontId="65" fillId="29" borderId="48" xfId="109" applyFont="1" applyFill="1" applyBorder="1" applyAlignment="1">
      <alignment horizontal="left" textRotation="90" wrapText="1"/>
    </xf>
    <xf numFmtId="0" fontId="65" fillId="29" borderId="49" xfId="109" applyFont="1" applyFill="1" applyBorder="1" applyAlignment="1">
      <alignment horizontal="left" textRotation="90" wrapText="1"/>
    </xf>
    <xf numFmtId="0" fontId="65" fillId="29" borderId="50" xfId="109" applyFont="1" applyFill="1" applyBorder="1" applyAlignment="1">
      <alignment horizontal="left" textRotation="90" wrapText="1"/>
    </xf>
    <xf numFmtId="0" fontId="65" fillId="29" borderId="96" xfId="109" applyFont="1" applyFill="1" applyBorder="1" applyAlignment="1">
      <alignment horizontal="left" textRotation="90" wrapText="1"/>
    </xf>
    <xf numFmtId="0" fontId="65" fillId="29" borderId="85" xfId="109" applyFont="1" applyFill="1" applyBorder="1" applyAlignment="1">
      <alignment horizontal="left" textRotation="90" wrapText="1"/>
    </xf>
    <xf numFmtId="0" fontId="51" fillId="29" borderId="99" xfId="109" applyFont="1" applyFill="1" applyBorder="1" applyAlignment="1">
      <alignment horizontal="left" textRotation="90" wrapText="1"/>
    </xf>
    <xf numFmtId="0" fontId="51" fillId="29" borderId="100" xfId="109" applyFont="1" applyFill="1" applyBorder="1" applyAlignment="1">
      <alignment horizontal="left" textRotation="90" wrapText="1"/>
    </xf>
    <xf numFmtId="0" fontId="51" fillId="29" borderId="101" xfId="109" applyFont="1" applyFill="1" applyBorder="1" applyAlignment="1">
      <alignment horizontal="left" textRotation="90" wrapText="1"/>
    </xf>
    <xf numFmtId="1" fontId="86" fillId="29" borderId="44" xfId="109" applyNumberFormat="1" applyFont="1" applyFill="1" applyBorder="1" applyAlignment="1">
      <alignment horizontal="center" vertical="top" shrinkToFit="1"/>
    </xf>
    <xf numFmtId="0" fontId="58" fillId="0" borderId="43" xfId="109" applyFont="1" applyBorder="1" applyAlignment="1">
      <alignment horizontal="left" wrapText="1"/>
    </xf>
    <xf numFmtId="0" fontId="58" fillId="0" borderId="44" xfId="109" applyFont="1" applyBorder="1" applyAlignment="1">
      <alignment horizontal="left" wrapText="1"/>
    </xf>
    <xf numFmtId="0" fontId="58" fillId="0" borderId="45" xfId="109" applyFont="1" applyBorder="1" applyAlignment="1">
      <alignment horizontal="left" wrapText="1"/>
    </xf>
    <xf numFmtId="0" fontId="58" fillId="29" borderId="99" xfId="109" applyFont="1" applyFill="1" applyBorder="1" applyAlignment="1">
      <alignment horizontal="center" vertical="center" textRotation="90" wrapText="1"/>
    </xf>
    <xf numFmtId="0" fontId="58" fillId="29" borderId="100" xfId="109" applyFont="1" applyFill="1" applyBorder="1" applyAlignment="1">
      <alignment horizontal="center" vertical="center" textRotation="90" wrapText="1"/>
    </xf>
    <xf numFmtId="0" fontId="58" fillId="29" borderId="101" xfId="109" applyFont="1" applyFill="1" applyBorder="1" applyAlignment="1">
      <alignment horizontal="center" vertical="center" textRotation="90" wrapText="1"/>
    </xf>
    <xf numFmtId="0" fontId="65" fillId="29" borderId="99" xfId="109" applyFont="1" applyFill="1" applyBorder="1" applyAlignment="1">
      <alignment horizontal="left" textRotation="90" wrapText="1"/>
    </xf>
    <xf numFmtId="0" fontId="65" fillId="29" borderId="100" xfId="109" applyFont="1" applyFill="1" applyBorder="1" applyAlignment="1">
      <alignment horizontal="left" textRotation="90" wrapText="1"/>
    </xf>
    <xf numFmtId="0" fontId="65" fillId="29" borderId="101" xfId="109" applyFont="1" applyFill="1" applyBorder="1" applyAlignment="1">
      <alignment horizontal="left" textRotation="90" wrapText="1"/>
    </xf>
    <xf numFmtId="0" fontId="58" fillId="29" borderId="46" xfId="109" applyFont="1" applyFill="1" applyBorder="1" applyAlignment="1">
      <alignment horizontal="center" vertical="top" wrapText="1"/>
    </xf>
    <xf numFmtId="0" fontId="58" fillId="29" borderId="47" xfId="109" applyFont="1" applyFill="1" applyBorder="1" applyAlignment="1">
      <alignment horizontal="center" vertical="top" wrapText="1"/>
    </xf>
    <xf numFmtId="0" fontId="58" fillId="29" borderId="48" xfId="109" applyFont="1" applyFill="1" applyBorder="1" applyAlignment="1">
      <alignment horizontal="center" vertical="top" wrapText="1"/>
    </xf>
    <xf numFmtId="0" fontId="58" fillId="29" borderId="96" xfId="109" applyFont="1" applyFill="1" applyBorder="1" applyAlignment="1">
      <alignment horizontal="center" vertical="top" wrapText="1"/>
    </xf>
    <xf numFmtId="0" fontId="58" fillId="29" borderId="42" xfId="109" applyFont="1" applyFill="1" applyBorder="1" applyAlignment="1">
      <alignment horizontal="center" vertical="top" wrapText="1"/>
    </xf>
    <xf numFmtId="0" fontId="58" fillId="29" borderId="85" xfId="109" applyFont="1" applyFill="1" applyBorder="1" applyAlignment="1">
      <alignment horizontal="center" vertical="top" wrapText="1"/>
    </xf>
    <xf numFmtId="0" fontId="58" fillId="29" borderId="46" xfId="109" applyFont="1" applyFill="1" applyBorder="1" applyAlignment="1">
      <alignment horizontal="left" vertical="top" wrapText="1"/>
    </xf>
    <xf numFmtId="0" fontId="58" fillId="29" borderId="48" xfId="109" applyFont="1" applyFill="1" applyBorder="1" applyAlignment="1">
      <alignment horizontal="left" vertical="top" wrapText="1"/>
    </xf>
    <xf numFmtId="0" fontId="58" fillId="29" borderId="96" xfId="109" applyFont="1" applyFill="1" applyBorder="1" applyAlignment="1">
      <alignment horizontal="left" vertical="top" wrapText="1"/>
    </xf>
    <xf numFmtId="0" fontId="58" fillId="29" borderId="85" xfId="109" applyFont="1" applyFill="1" applyBorder="1" applyAlignment="1">
      <alignment horizontal="left" vertical="top" wrapText="1"/>
    </xf>
    <xf numFmtId="0" fontId="65" fillId="29" borderId="43" xfId="109" applyFont="1" applyFill="1" applyBorder="1" applyAlignment="1">
      <alignment horizontal="left" vertical="top" wrapText="1" indent="2"/>
    </xf>
    <xf numFmtId="0" fontId="65" fillId="29" borderId="44" xfId="109" applyFont="1" applyFill="1" applyBorder="1" applyAlignment="1">
      <alignment horizontal="left" vertical="top" wrapText="1" indent="2"/>
    </xf>
    <xf numFmtId="0" fontId="65" fillId="29" borderId="45" xfId="109" applyFont="1" applyFill="1" applyBorder="1" applyAlignment="1">
      <alignment horizontal="left" vertical="top" wrapText="1" indent="2"/>
    </xf>
    <xf numFmtId="0" fontId="65" fillId="29" borderId="43" xfId="109" applyFont="1" applyFill="1" applyBorder="1" applyAlignment="1">
      <alignment horizontal="center" vertical="top" wrapText="1"/>
    </xf>
    <xf numFmtId="0" fontId="65" fillId="29" borderId="45" xfId="109" applyFont="1" applyFill="1" applyBorder="1" applyAlignment="1">
      <alignment horizontal="center" vertical="top" wrapText="1"/>
    </xf>
    <xf numFmtId="0" fontId="65" fillId="29" borderId="43" xfId="109" applyFont="1" applyFill="1" applyBorder="1" applyAlignment="1">
      <alignment horizontal="left" vertical="top" wrapText="1" indent="1"/>
    </xf>
    <xf numFmtId="0" fontId="65" fillId="29" borderId="44" xfId="109" applyFont="1" applyFill="1" applyBorder="1" applyAlignment="1">
      <alignment horizontal="left" vertical="top" wrapText="1" indent="1"/>
    </xf>
    <xf numFmtId="0" fontId="65" fillId="29" borderId="45" xfId="109" applyFont="1" applyFill="1" applyBorder="1" applyAlignment="1">
      <alignment horizontal="left" vertical="top" wrapText="1" indent="1"/>
    </xf>
    <xf numFmtId="0" fontId="65" fillId="29" borderId="44" xfId="109" applyFont="1" applyFill="1" applyBorder="1" applyAlignment="1">
      <alignment horizontal="center" vertical="top" wrapText="1"/>
    </xf>
    <xf numFmtId="0" fontId="65" fillId="29" borderId="43" xfId="109" applyFont="1" applyFill="1" applyBorder="1" applyAlignment="1">
      <alignment horizontal="left" vertical="top" wrapText="1" indent="3"/>
    </xf>
    <xf numFmtId="0" fontId="65" fillId="29" borderId="44" xfId="109" applyFont="1" applyFill="1" applyBorder="1" applyAlignment="1">
      <alignment horizontal="left" vertical="top" wrapText="1" indent="3"/>
    </xf>
    <xf numFmtId="0" fontId="65" fillId="29" borderId="45" xfId="109" applyFont="1" applyFill="1" applyBorder="1" applyAlignment="1">
      <alignment horizontal="left" vertical="top" wrapText="1" indent="3"/>
    </xf>
    <xf numFmtId="0" fontId="65" fillId="29" borderId="84" xfId="109" applyFont="1" applyFill="1" applyBorder="1" applyAlignment="1">
      <alignment horizontal="left" vertical="top" wrapText="1"/>
    </xf>
    <xf numFmtId="0" fontId="65" fillId="29" borderId="67" xfId="109" applyFont="1" applyFill="1" applyBorder="1" applyAlignment="1">
      <alignment horizontal="left" vertical="top" wrapText="1"/>
    </xf>
    <xf numFmtId="0" fontId="65" fillId="29" borderId="68" xfId="109" applyFont="1" applyFill="1" applyBorder="1" applyAlignment="1">
      <alignment horizontal="left" vertical="top" wrapText="1"/>
    </xf>
    <xf numFmtId="0" fontId="58" fillId="0" borderId="66" xfId="109" applyFont="1" applyBorder="1" applyAlignment="1">
      <alignment horizontal="left" wrapText="1"/>
    </xf>
    <xf numFmtId="0" fontId="58" fillId="0" borderId="67" xfId="109" applyFont="1" applyBorder="1" applyAlignment="1">
      <alignment horizontal="left" wrapText="1"/>
    </xf>
    <xf numFmtId="0" fontId="58" fillId="0" borderId="68" xfId="109" applyFont="1" applyBorder="1" applyAlignment="1">
      <alignment horizontal="left" wrapText="1"/>
    </xf>
    <xf numFmtId="0" fontId="58" fillId="34" borderId="43" xfId="109" applyFont="1" applyFill="1" applyBorder="1" applyAlignment="1">
      <alignment horizontal="left" vertical="top" wrapText="1"/>
    </xf>
    <xf numFmtId="0" fontId="58" fillId="34" borderId="44" xfId="109" applyFont="1" applyFill="1" applyBorder="1" applyAlignment="1">
      <alignment horizontal="left" vertical="top" wrapText="1"/>
    </xf>
    <xf numFmtId="0" fontId="58" fillId="34" borderId="45" xfId="109" applyFont="1" applyFill="1" applyBorder="1" applyAlignment="1">
      <alignment horizontal="left" vertical="top" wrapText="1"/>
    </xf>
    <xf numFmtId="0" fontId="51" fillId="29" borderId="43" xfId="109" applyFont="1" applyFill="1" applyBorder="1" applyAlignment="1">
      <alignment horizontal="left" vertical="center" wrapText="1"/>
    </xf>
    <xf numFmtId="0" fontId="51" fillId="29" borderId="44" xfId="109" applyFont="1" applyFill="1" applyBorder="1" applyAlignment="1">
      <alignment horizontal="left" vertical="center" wrapText="1"/>
    </xf>
    <xf numFmtId="0" fontId="51" fillId="29" borderId="45" xfId="109" applyFont="1" applyFill="1" applyBorder="1" applyAlignment="1">
      <alignment horizontal="left" vertical="center" wrapText="1"/>
    </xf>
    <xf numFmtId="0" fontId="58" fillId="29" borderId="43" xfId="109" applyFont="1" applyFill="1" applyBorder="1" applyAlignment="1">
      <alignment horizontal="left" vertical="center" wrapText="1"/>
    </xf>
    <xf numFmtId="0" fontId="58" fillId="29" borderId="44" xfId="109" applyFont="1" applyFill="1" applyBorder="1" applyAlignment="1">
      <alignment horizontal="left" vertical="center" wrapText="1"/>
    </xf>
    <xf numFmtId="0" fontId="58" fillId="29" borderId="45" xfId="109" applyFont="1" applyFill="1" applyBorder="1" applyAlignment="1">
      <alignment horizontal="left" vertical="center" wrapText="1"/>
    </xf>
    <xf numFmtId="0" fontId="51" fillId="29" borderId="43" xfId="109" applyFont="1" applyFill="1" applyBorder="1" applyAlignment="1">
      <alignment horizontal="center" vertical="top" wrapText="1"/>
    </xf>
    <xf numFmtId="0" fontId="51" fillId="29" borderId="44" xfId="109" applyFont="1" applyFill="1" applyBorder="1" applyAlignment="1">
      <alignment horizontal="center" vertical="top" wrapText="1"/>
    </xf>
    <xf numFmtId="0" fontId="51" fillId="29" borderId="45" xfId="109" applyFont="1" applyFill="1" applyBorder="1" applyAlignment="1">
      <alignment horizontal="center" vertical="top" wrapText="1"/>
    </xf>
    <xf numFmtId="0" fontId="51" fillId="31" borderId="57" xfId="109" applyFont="1" applyFill="1" applyBorder="1" applyAlignment="1">
      <alignment horizontal="center" vertical="top" wrapText="1"/>
    </xf>
    <xf numFmtId="0" fontId="51" fillId="31" borderId="58" xfId="109" applyFont="1" applyFill="1" applyBorder="1" applyAlignment="1">
      <alignment horizontal="center" vertical="top" wrapText="1"/>
    </xf>
    <xf numFmtId="0" fontId="51" fillId="31" borderId="59" xfId="109" applyFont="1" applyFill="1" applyBorder="1" applyAlignment="1">
      <alignment horizontal="center" vertical="top" wrapText="1"/>
    </xf>
    <xf numFmtId="0" fontId="53" fillId="29" borderId="57" xfId="109" applyFont="1" applyFill="1" applyBorder="1" applyAlignment="1">
      <alignment horizontal="left" vertical="top" wrapText="1"/>
    </xf>
    <xf numFmtId="0" fontId="53" fillId="29" borderId="58" xfId="109" applyFont="1" applyFill="1" applyBorder="1" applyAlignment="1">
      <alignment horizontal="left" vertical="top" wrapText="1"/>
    </xf>
    <xf numFmtId="0" fontId="53" fillId="29" borderId="62" xfId="109" applyFont="1" applyFill="1" applyBorder="1" applyAlignment="1">
      <alignment horizontal="left" vertical="top" wrapText="1"/>
    </xf>
    <xf numFmtId="0" fontId="55" fillId="0" borderId="61" xfId="109" applyFont="1" applyBorder="1" applyAlignment="1">
      <alignment horizontal="left" wrapText="1"/>
    </xf>
    <xf numFmtId="0" fontId="55" fillId="0" borderId="58" xfId="109" applyFont="1" applyBorder="1" applyAlignment="1">
      <alignment horizontal="left" wrapText="1"/>
    </xf>
    <xf numFmtId="0" fontId="55" fillId="0" borderId="62" xfId="109" applyFont="1" applyBorder="1" applyAlignment="1">
      <alignment horizontal="left" wrapText="1"/>
    </xf>
    <xf numFmtId="0" fontId="58" fillId="31" borderId="57" xfId="109" applyFont="1" applyFill="1" applyBorder="1" applyAlignment="1">
      <alignment horizontal="left" wrapText="1"/>
    </xf>
    <xf numFmtId="0" fontId="58" fillId="31" borderId="58" xfId="109" applyFont="1" applyFill="1" applyBorder="1" applyAlignment="1">
      <alignment horizontal="left" wrapText="1"/>
    </xf>
    <xf numFmtId="0" fontId="58" fillId="31" borderId="59" xfId="109" applyFont="1" applyFill="1" applyBorder="1" applyAlignment="1">
      <alignment horizontal="left" wrapText="1"/>
    </xf>
    <xf numFmtId="0" fontId="55" fillId="29" borderId="57" xfId="109" applyFont="1" applyFill="1" applyBorder="1" applyAlignment="1">
      <alignment horizontal="left" vertical="top" wrapText="1"/>
    </xf>
    <xf numFmtId="0" fontId="55" fillId="29" borderId="58" xfId="109" applyFont="1" applyFill="1" applyBorder="1" applyAlignment="1">
      <alignment horizontal="left" vertical="top" wrapText="1"/>
    </xf>
    <xf numFmtId="0" fontId="55" fillId="29" borderId="62" xfId="109" applyFont="1" applyFill="1" applyBorder="1" applyAlignment="1">
      <alignment horizontal="left" vertical="top" wrapText="1"/>
    </xf>
    <xf numFmtId="0" fontId="55" fillId="0" borderId="61" xfId="109" applyFont="1" applyBorder="1" applyAlignment="1">
      <alignment horizontal="left" vertical="center" wrapText="1"/>
    </xf>
    <xf numFmtId="0" fontId="55" fillId="0" borderId="58" xfId="109" applyFont="1" applyBorder="1" applyAlignment="1">
      <alignment horizontal="left" vertical="center" wrapText="1"/>
    </xf>
    <xf numFmtId="0" fontId="55" fillId="0" borderId="62" xfId="109" applyFont="1" applyBorder="1" applyAlignment="1">
      <alignment horizontal="left" vertical="center" wrapText="1"/>
    </xf>
    <xf numFmtId="0" fontId="57" fillId="29" borderId="57" xfId="109" applyFont="1" applyFill="1" applyBorder="1" applyAlignment="1">
      <alignment horizontal="left" vertical="top" wrapText="1"/>
    </xf>
    <xf numFmtId="0" fontId="53" fillId="29" borderId="61" xfId="109" applyFont="1" applyFill="1" applyBorder="1" applyAlignment="1">
      <alignment horizontal="center" vertical="top" wrapText="1"/>
    </xf>
    <xf numFmtId="0" fontId="53" fillId="29" borderId="58" xfId="109" applyFont="1" applyFill="1" applyBorder="1" applyAlignment="1">
      <alignment horizontal="center" vertical="top" wrapText="1"/>
    </xf>
    <xf numFmtId="0" fontId="53" fillId="29" borderId="59" xfId="109" applyFont="1" applyFill="1" applyBorder="1" applyAlignment="1">
      <alignment horizontal="center" vertical="top" wrapText="1"/>
    </xf>
    <xf numFmtId="0" fontId="53" fillId="29" borderId="54" xfId="109" applyFont="1" applyFill="1" applyBorder="1" applyAlignment="1">
      <alignment horizontal="left" vertical="top" wrapText="1"/>
    </xf>
    <xf numFmtId="0" fontId="53" fillId="29" borderId="55" xfId="109" applyFont="1" applyFill="1" applyBorder="1" applyAlignment="1">
      <alignment horizontal="left" vertical="top" wrapText="1"/>
    </xf>
    <xf numFmtId="0" fontId="53" fillId="29" borderId="72" xfId="109" applyFont="1" applyFill="1" applyBorder="1" applyAlignment="1">
      <alignment horizontal="left" vertical="top" wrapText="1"/>
    </xf>
    <xf numFmtId="0" fontId="58" fillId="0" borderId="71" xfId="109" applyFont="1" applyBorder="1" applyAlignment="1">
      <alignment horizontal="left" wrapText="1"/>
    </xf>
    <xf numFmtId="0" fontId="58" fillId="0" borderId="55" xfId="109" applyFont="1" applyBorder="1" applyAlignment="1">
      <alignment horizontal="left" wrapText="1"/>
    </xf>
    <xf numFmtId="0" fontId="58" fillId="0" borderId="72" xfId="109" applyFont="1" applyBorder="1" applyAlignment="1">
      <alignment horizontal="left" wrapText="1"/>
    </xf>
    <xf numFmtId="0" fontId="58" fillId="0" borderId="56" xfId="109" applyFont="1" applyBorder="1" applyAlignment="1">
      <alignment horizontal="left" wrapText="1"/>
    </xf>
    <xf numFmtId="0" fontId="51" fillId="31" borderId="57" xfId="109" applyFont="1" applyFill="1" applyBorder="1" applyAlignment="1">
      <alignment horizontal="center" vertical="center" wrapText="1"/>
    </xf>
    <xf numFmtId="0" fontId="51" fillId="31" borderId="58" xfId="109" applyFont="1" applyFill="1" applyBorder="1" applyAlignment="1">
      <alignment horizontal="center" vertical="center" wrapText="1"/>
    </xf>
    <xf numFmtId="0" fontId="51" fillId="31" borderId="62" xfId="109" applyFont="1" applyFill="1" applyBorder="1" applyAlignment="1">
      <alignment horizontal="center" vertical="center" wrapText="1"/>
    </xf>
    <xf numFmtId="0" fontId="51" fillId="31" borderId="61" xfId="109" applyFont="1" applyFill="1" applyBorder="1" applyAlignment="1">
      <alignment horizontal="left" vertical="top" wrapText="1"/>
    </xf>
    <xf numFmtId="0" fontId="51" fillId="31" borderId="58" xfId="109" applyFont="1" applyFill="1" applyBorder="1" applyAlignment="1">
      <alignment horizontal="left" vertical="top" wrapText="1"/>
    </xf>
    <xf numFmtId="0" fontId="51" fillId="31" borderId="62" xfId="109" applyFont="1" applyFill="1" applyBorder="1" applyAlignment="1">
      <alignment horizontal="left" vertical="top" wrapText="1"/>
    </xf>
    <xf numFmtId="0" fontId="51" fillId="31" borderId="61" xfId="109" applyFont="1" applyFill="1" applyBorder="1" applyAlignment="1">
      <alignment horizontal="left" vertical="center" wrapText="1"/>
    </xf>
    <xf numFmtId="0" fontId="51" fillId="31" borderId="58" xfId="109" applyFont="1" applyFill="1" applyBorder="1" applyAlignment="1">
      <alignment horizontal="left" vertical="center" wrapText="1"/>
    </xf>
    <xf numFmtId="0" fontId="51" fillId="31" borderId="62" xfId="109" applyFont="1" applyFill="1" applyBorder="1" applyAlignment="1">
      <alignment horizontal="left" vertical="center" wrapText="1"/>
    </xf>
    <xf numFmtId="0" fontId="62" fillId="29" borderId="57" xfId="109" applyFont="1" applyFill="1" applyBorder="1" applyAlignment="1">
      <alignment horizontal="left" vertical="top" wrapText="1"/>
    </xf>
    <xf numFmtId="0" fontId="62" fillId="29" borderId="58" xfId="109" applyFont="1" applyFill="1" applyBorder="1" applyAlignment="1">
      <alignment horizontal="left" vertical="top" wrapText="1"/>
    </xf>
    <xf numFmtId="0" fontId="62" fillId="29" borderId="62" xfId="109" applyFont="1" applyFill="1" applyBorder="1" applyAlignment="1">
      <alignment horizontal="left" vertical="top" wrapText="1"/>
    </xf>
    <xf numFmtId="0" fontId="62" fillId="29" borderId="84" xfId="109" applyFont="1" applyFill="1" applyBorder="1" applyAlignment="1">
      <alignment horizontal="left" vertical="top" wrapText="1"/>
    </xf>
    <xf numFmtId="0" fontId="62" fillId="29" borderId="67" xfId="109" applyFont="1" applyFill="1" applyBorder="1" applyAlignment="1">
      <alignment horizontal="left" vertical="top" wrapText="1"/>
    </xf>
    <xf numFmtId="0" fontId="62" fillId="29" borderId="68" xfId="109" applyFont="1" applyFill="1" applyBorder="1" applyAlignment="1">
      <alignment horizontal="left" vertical="top" wrapText="1"/>
    </xf>
    <xf numFmtId="0" fontId="55" fillId="0" borderId="66" xfId="109" applyFont="1" applyBorder="1" applyAlignment="1">
      <alignment horizontal="left" wrapText="1"/>
    </xf>
    <xf numFmtId="0" fontId="55" fillId="0" borderId="67" xfId="109" applyFont="1" applyBorder="1" applyAlignment="1">
      <alignment horizontal="left" wrapText="1"/>
    </xf>
    <xf numFmtId="0" fontId="55" fillId="0" borderId="68" xfId="109" applyFont="1" applyBorder="1" applyAlignment="1">
      <alignment horizontal="left" wrapText="1"/>
    </xf>
    <xf numFmtId="0" fontId="55" fillId="35" borderId="43" xfId="109" applyFont="1" applyFill="1" applyBorder="1" applyAlignment="1">
      <alignment horizontal="left" vertical="top" wrapText="1"/>
    </xf>
    <xf numFmtId="0" fontId="55" fillId="35" borderId="44" xfId="109" applyFont="1" applyFill="1" applyBorder="1" applyAlignment="1">
      <alignment horizontal="left" vertical="top" wrapText="1"/>
    </xf>
    <xf numFmtId="0" fontId="55" fillId="35" borderId="45" xfId="109" applyFont="1" applyFill="1" applyBorder="1" applyAlignment="1">
      <alignment horizontal="left" vertical="top" wrapText="1"/>
    </xf>
    <xf numFmtId="0" fontId="55" fillId="34" borderId="43" xfId="109" applyFont="1" applyFill="1" applyBorder="1" applyAlignment="1">
      <alignment horizontal="left" vertical="top" wrapText="1"/>
    </xf>
    <xf numFmtId="0" fontId="55" fillId="34" borderId="44" xfId="109" applyFont="1" applyFill="1" applyBorder="1" applyAlignment="1">
      <alignment horizontal="left" vertical="top" wrapText="1"/>
    </xf>
    <xf numFmtId="0" fontId="55" fillId="34" borderId="45" xfId="109" applyFont="1" applyFill="1" applyBorder="1" applyAlignment="1">
      <alignment horizontal="left" vertical="top" wrapText="1"/>
    </xf>
    <xf numFmtId="0" fontId="53" fillId="29" borderId="61" xfId="109" applyFont="1" applyFill="1" applyBorder="1" applyAlignment="1">
      <alignment horizontal="center" vertical="center"/>
    </xf>
    <xf numFmtId="0" fontId="53" fillId="29" borderId="58" xfId="109" applyFont="1" applyFill="1" applyBorder="1" applyAlignment="1">
      <alignment horizontal="center" vertical="center"/>
    </xf>
    <xf numFmtId="0" fontId="53" fillId="29" borderId="62" xfId="109" applyFont="1" applyFill="1" applyBorder="1" applyAlignment="1">
      <alignment horizontal="center" vertical="center"/>
    </xf>
    <xf numFmtId="0" fontId="55" fillId="35" borderId="43" xfId="109" applyFont="1" applyFill="1" applyBorder="1" applyAlignment="1">
      <alignment horizontal="left" vertical="top"/>
    </xf>
    <xf numFmtId="0" fontId="55" fillId="35" borderId="44" xfId="109" applyFont="1" applyFill="1" applyBorder="1" applyAlignment="1">
      <alignment horizontal="left" vertical="top"/>
    </xf>
    <xf numFmtId="0" fontId="55" fillId="35" borderId="45" xfId="109" applyFont="1" applyFill="1" applyBorder="1" applyAlignment="1">
      <alignment horizontal="left" vertical="top"/>
    </xf>
    <xf numFmtId="0" fontId="55" fillId="29" borderId="54" xfId="109" applyFont="1" applyFill="1" applyBorder="1" applyAlignment="1">
      <alignment horizontal="left" wrapText="1"/>
    </xf>
    <xf numFmtId="0" fontId="55" fillId="29" borderId="55" xfId="109" applyFont="1" applyFill="1" applyBorder="1" applyAlignment="1">
      <alignment horizontal="left" wrapText="1"/>
    </xf>
    <xf numFmtId="0" fontId="55" fillId="29" borderId="72" xfId="109" applyFont="1" applyFill="1" applyBorder="1" applyAlignment="1">
      <alignment horizontal="left" wrapText="1"/>
    </xf>
    <xf numFmtId="0" fontId="53" fillId="0" borderId="71" xfId="109" applyFont="1" applyBorder="1" applyAlignment="1">
      <alignment horizontal="left" vertical="top" wrapText="1" indent="1"/>
    </xf>
    <xf numFmtId="0" fontId="53" fillId="0" borderId="55" xfId="109" applyFont="1" applyBorder="1" applyAlignment="1">
      <alignment horizontal="left" vertical="top" wrapText="1" indent="1"/>
    </xf>
    <xf numFmtId="0" fontId="53" fillId="0" borderId="72" xfId="109" applyFont="1" applyBorder="1" applyAlignment="1">
      <alignment horizontal="left" vertical="top" wrapText="1" indent="1"/>
    </xf>
    <xf numFmtId="0" fontId="55" fillId="0" borderId="61" xfId="109" applyFont="1" applyBorder="1" applyAlignment="1">
      <alignment horizontal="left" vertical="center"/>
    </xf>
    <xf numFmtId="0" fontId="55" fillId="0" borderId="58" xfId="109" applyFont="1" applyBorder="1" applyAlignment="1">
      <alignment horizontal="left" vertical="center"/>
    </xf>
    <xf numFmtId="0" fontId="55" fillId="0" borderId="62" xfId="109" applyFont="1" applyBorder="1" applyAlignment="1">
      <alignment horizontal="left" vertical="center"/>
    </xf>
    <xf numFmtId="0" fontId="55" fillId="29" borderId="84" xfId="109" applyFont="1" applyFill="1" applyBorder="1" applyAlignment="1">
      <alignment horizontal="left" vertical="top"/>
    </xf>
    <xf numFmtId="0" fontId="55" fillId="29" borderId="67" xfId="109" applyFont="1" applyFill="1" applyBorder="1" applyAlignment="1">
      <alignment horizontal="left" vertical="top"/>
    </xf>
    <xf numFmtId="0" fontId="55" fillId="29" borderId="68" xfId="109" applyFont="1" applyFill="1" applyBorder="1" applyAlignment="1">
      <alignment horizontal="left" vertical="top"/>
    </xf>
    <xf numFmtId="0" fontId="55" fillId="0" borderId="66" xfId="109" applyFont="1" applyBorder="1" applyAlignment="1">
      <alignment horizontal="left" vertical="center"/>
    </xf>
    <xf numFmtId="0" fontId="55" fillId="0" borderId="67" xfId="109" applyFont="1" applyBorder="1" applyAlignment="1">
      <alignment horizontal="left" vertical="center"/>
    </xf>
    <xf numFmtId="0" fontId="55" fillId="0" borderId="68" xfId="109" applyFont="1" applyBorder="1" applyAlignment="1">
      <alignment horizontal="left" vertical="center"/>
    </xf>
    <xf numFmtId="0" fontId="55" fillId="29" borderId="57" xfId="109" applyFont="1" applyFill="1" applyBorder="1" applyAlignment="1">
      <alignment horizontal="left" vertical="top"/>
    </xf>
    <xf numFmtId="0" fontId="55" fillId="29" borderId="58" xfId="109" applyFont="1" applyFill="1" applyBorder="1" applyAlignment="1">
      <alignment horizontal="left" vertical="top"/>
    </xf>
    <xf numFmtId="0" fontId="55" fillId="29" borderId="62" xfId="109" applyFont="1" applyFill="1" applyBorder="1" applyAlignment="1">
      <alignment horizontal="left" vertical="top"/>
    </xf>
    <xf numFmtId="0" fontId="55" fillId="0" borderId="61" xfId="109" applyFont="1" applyBorder="1" applyAlignment="1">
      <alignment horizontal="left"/>
    </xf>
    <xf numFmtId="0" fontId="55" fillId="0" borderId="58" xfId="109" applyFont="1" applyBorder="1" applyAlignment="1">
      <alignment horizontal="left"/>
    </xf>
    <xf numFmtId="0" fontId="55" fillId="0" borderId="62" xfId="109" applyFont="1" applyBorder="1" applyAlignment="1">
      <alignment horizontal="left"/>
    </xf>
    <xf numFmtId="0" fontId="53" fillId="29" borderId="74" xfId="109" applyFont="1" applyFill="1" applyBorder="1" applyAlignment="1">
      <alignment horizontal="left" vertical="center" wrapText="1"/>
    </xf>
    <xf numFmtId="0" fontId="53" fillId="29" borderId="75" xfId="109" applyFont="1" applyFill="1" applyBorder="1" applyAlignment="1">
      <alignment horizontal="left" vertical="center" wrapText="1"/>
    </xf>
    <xf numFmtId="0" fontId="53" fillId="29" borderId="76" xfId="109" applyFont="1" applyFill="1" applyBorder="1" applyAlignment="1">
      <alignment horizontal="left" vertical="center" wrapText="1"/>
    </xf>
    <xf numFmtId="0" fontId="53" fillId="29" borderId="93" xfId="109" applyFont="1" applyFill="1" applyBorder="1" applyAlignment="1">
      <alignment horizontal="left" vertical="center" wrapText="1"/>
    </xf>
    <xf numFmtId="0" fontId="53" fillId="29" borderId="52" xfId="109" applyFont="1" applyFill="1" applyBorder="1" applyAlignment="1">
      <alignment horizontal="left" vertical="center" wrapText="1"/>
    </xf>
    <xf numFmtId="0" fontId="53" fillId="29" borderId="92" xfId="109" applyFont="1" applyFill="1" applyBorder="1" applyAlignment="1">
      <alignment horizontal="left" vertical="center" wrapText="1"/>
    </xf>
    <xf numFmtId="0" fontId="53" fillId="29" borderId="74" xfId="109" applyFont="1" applyFill="1" applyBorder="1" applyAlignment="1">
      <alignment horizontal="center" vertical="center" wrapText="1"/>
    </xf>
    <xf numFmtId="0" fontId="53" fillId="29" borderId="75" xfId="109" applyFont="1" applyFill="1" applyBorder="1" applyAlignment="1">
      <alignment horizontal="center" vertical="center" wrapText="1"/>
    </xf>
    <xf numFmtId="0" fontId="53" fillId="29" borderId="76" xfId="109" applyFont="1" applyFill="1" applyBorder="1" applyAlignment="1">
      <alignment horizontal="center" vertical="center" wrapText="1"/>
    </xf>
    <xf numFmtId="0" fontId="53" fillId="29" borderId="93" xfId="109" applyFont="1" applyFill="1" applyBorder="1" applyAlignment="1">
      <alignment horizontal="center" vertical="center" wrapText="1"/>
    </xf>
    <xf numFmtId="0" fontId="53" fillId="29" borderId="52" xfId="109" applyFont="1" applyFill="1" applyBorder="1" applyAlignment="1">
      <alignment horizontal="center" vertical="center" wrapText="1"/>
    </xf>
    <xf numFmtId="0" fontId="53" fillId="29" borderId="92" xfId="109" applyFont="1" applyFill="1" applyBorder="1" applyAlignment="1">
      <alignment horizontal="center" vertical="center" wrapText="1"/>
    </xf>
    <xf numFmtId="0" fontId="53" fillId="29" borderId="61" xfId="109" applyFont="1" applyFill="1" applyBorder="1" applyAlignment="1">
      <alignment horizontal="left" vertical="top" wrapText="1"/>
    </xf>
    <xf numFmtId="0" fontId="55" fillId="29" borderId="46" xfId="109" applyFont="1" applyFill="1" applyBorder="1" applyAlignment="1">
      <alignment horizontal="left" vertical="top"/>
    </xf>
    <xf numFmtId="0" fontId="55" fillId="29" borderId="47" xfId="109" applyFont="1" applyFill="1" applyBorder="1" applyAlignment="1">
      <alignment horizontal="left" vertical="top"/>
    </xf>
    <xf numFmtId="0" fontId="55" fillId="29" borderId="89" xfId="109" applyFont="1" applyFill="1" applyBorder="1" applyAlignment="1">
      <alignment horizontal="left" vertical="top"/>
    </xf>
    <xf numFmtId="0" fontId="55" fillId="29" borderId="49" xfId="109" applyFont="1" applyFill="1" applyBorder="1" applyAlignment="1">
      <alignment horizontal="left" vertical="top"/>
    </xf>
    <xf numFmtId="0" fontId="55" fillId="29" borderId="0" xfId="109" applyFont="1" applyFill="1" applyAlignment="1">
      <alignment horizontal="left" vertical="top"/>
    </xf>
    <xf numFmtId="0" fontId="55" fillId="29" borderId="79" xfId="109" applyFont="1" applyFill="1" applyBorder="1" applyAlignment="1">
      <alignment horizontal="left" vertical="top"/>
    </xf>
    <xf numFmtId="0" fontId="55" fillId="29" borderId="51" xfId="109" applyFont="1" applyFill="1" applyBorder="1" applyAlignment="1">
      <alignment horizontal="left" vertical="top"/>
    </xf>
    <xf numFmtId="0" fontId="55" fillId="29" borderId="52" xfId="109" applyFont="1" applyFill="1" applyBorder="1" applyAlignment="1">
      <alignment horizontal="left" vertical="top"/>
    </xf>
    <xf numFmtId="0" fontId="55" fillId="29" borderId="92" xfId="109" applyFont="1" applyFill="1" applyBorder="1" applyAlignment="1">
      <alignment horizontal="left" vertical="top"/>
    </xf>
    <xf numFmtId="0" fontId="53" fillId="29" borderId="71" xfId="109" applyFont="1" applyFill="1" applyBorder="1" applyAlignment="1">
      <alignment horizontal="center" vertical="top" wrapText="1"/>
    </xf>
    <xf numFmtId="0" fontId="53" fillId="29" borderId="55" xfId="109" applyFont="1" applyFill="1" applyBorder="1" applyAlignment="1">
      <alignment horizontal="center" vertical="top" wrapText="1"/>
    </xf>
    <xf numFmtId="0" fontId="53" fillId="29" borderId="72" xfId="109" applyFont="1" applyFill="1" applyBorder="1" applyAlignment="1">
      <alignment horizontal="center" vertical="top" wrapText="1"/>
    </xf>
    <xf numFmtId="0" fontId="53" fillId="29" borderId="71" xfId="109" applyFont="1" applyFill="1" applyBorder="1" applyAlignment="1">
      <alignment horizontal="left" vertical="top" wrapText="1"/>
    </xf>
    <xf numFmtId="0" fontId="55" fillId="0" borderId="91" xfId="109" applyFont="1" applyBorder="1" applyAlignment="1">
      <alignment horizontal="left" vertical="top"/>
    </xf>
    <xf numFmtId="0" fontId="55" fillId="0" borderId="97" xfId="109" applyFont="1" applyBorder="1" applyAlignment="1">
      <alignment horizontal="left" vertical="top"/>
    </xf>
    <xf numFmtId="0" fontId="55" fillId="0" borderId="94" xfId="109" applyFont="1" applyBorder="1" applyAlignment="1">
      <alignment horizontal="left" vertical="top"/>
    </xf>
    <xf numFmtId="0" fontId="53" fillId="29" borderId="84" xfId="109" applyFont="1" applyFill="1" applyBorder="1" applyAlignment="1">
      <alignment horizontal="left" vertical="top"/>
    </xf>
    <xf numFmtId="0" fontId="53" fillId="29" borderId="67" xfId="109" applyFont="1" applyFill="1" applyBorder="1" applyAlignment="1">
      <alignment horizontal="left" vertical="top"/>
    </xf>
    <xf numFmtId="0" fontId="53" fillId="29" borderId="68" xfId="109" applyFont="1" applyFill="1" applyBorder="1" applyAlignment="1">
      <alignment horizontal="left" vertical="top"/>
    </xf>
    <xf numFmtId="0" fontId="53" fillId="29" borderId="66" xfId="109" applyFont="1" applyFill="1" applyBorder="1" applyAlignment="1">
      <alignment horizontal="center" vertical="center"/>
    </xf>
    <xf numFmtId="0" fontId="53" fillId="29" borderId="67" xfId="109" applyFont="1" applyFill="1" applyBorder="1" applyAlignment="1">
      <alignment horizontal="center" vertical="center"/>
    </xf>
    <xf numFmtId="0" fontId="53" fillId="29" borderId="68" xfId="109" applyFont="1" applyFill="1" applyBorder="1" applyAlignment="1">
      <alignment horizontal="center" vertical="center"/>
    </xf>
    <xf numFmtId="0" fontId="53" fillId="29" borderId="57" xfId="109" applyFont="1" applyFill="1" applyBorder="1" applyAlignment="1">
      <alignment horizontal="left" vertical="top"/>
    </xf>
    <xf numFmtId="0" fontId="53" fillId="29" borderId="58" xfId="109" applyFont="1" applyFill="1" applyBorder="1" applyAlignment="1">
      <alignment horizontal="left" vertical="top"/>
    </xf>
    <xf numFmtId="0" fontId="53" fillId="29" borderId="62" xfId="109" applyFont="1" applyFill="1" applyBorder="1" applyAlignment="1">
      <alignment horizontal="left" vertical="top"/>
    </xf>
    <xf numFmtId="0" fontId="58" fillId="29" borderId="61" xfId="109" applyFont="1" applyFill="1" applyBorder="1" applyAlignment="1">
      <alignment horizontal="center" vertical="top" wrapText="1"/>
    </xf>
    <xf numFmtId="0" fontId="58" fillId="29" borderId="58" xfId="109" applyFont="1" applyFill="1" applyBorder="1" applyAlignment="1">
      <alignment horizontal="center" vertical="top" wrapText="1"/>
    </xf>
    <xf numFmtId="0" fontId="58" fillId="29" borderId="62" xfId="109" applyFont="1" applyFill="1" applyBorder="1" applyAlignment="1">
      <alignment horizontal="center" vertical="top" wrapText="1"/>
    </xf>
    <xf numFmtId="0" fontId="65" fillId="29" borderId="61" xfId="109" applyFont="1" applyFill="1" applyBorder="1" applyAlignment="1">
      <alignment horizontal="center" vertical="top" wrapText="1"/>
    </xf>
    <xf numFmtId="0" fontId="65" fillId="29" borderId="58" xfId="109" applyFont="1" applyFill="1" applyBorder="1" applyAlignment="1">
      <alignment horizontal="center" vertical="top" wrapText="1"/>
    </xf>
    <xf numFmtId="0" fontId="65" fillId="29" borderId="62" xfId="109" applyFont="1" applyFill="1" applyBorder="1" applyAlignment="1">
      <alignment horizontal="center" vertical="top" wrapText="1"/>
    </xf>
    <xf numFmtId="0" fontId="59" fillId="35" borderId="43" xfId="109" applyFont="1" applyFill="1" applyBorder="1" applyAlignment="1">
      <alignment horizontal="left" vertical="top" wrapText="1"/>
    </xf>
    <xf numFmtId="0" fontId="59" fillId="35" borderId="44" xfId="109" applyFont="1" applyFill="1" applyBorder="1" applyAlignment="1">
      <alignment horizontal="left" vertical="top" wrapText="1"/>
    </xf>
    <xf numFmtId="0" fontId="59" fillId="35" borderId="45" xfId="109" applyFont="1" applyFill="1" applyBorder="1" applyAlignment="1">
      <alignment horizontal="left" vertical="top" wrapText="1"/>
    </xf>
    <xf numFmtId="0" fontId="59" fillId="34" borderId="43" xfId="109" applyFont="1" applyFill="1" applyBorder="1" applyAlignment="1">
      <alignment horizontal="left" vertical="top" wrapText="1"/>
    </xf>
    <xf numFmtId="0" fontId="59" fillId="34" borderId="44" xfId="109" applyFont="1" applyFill="1" applyBorder="1" applyAlignment="1">
      <alignment horizontal="left" vertical="top" wrapText="1"/>
    </xf>
    <xf numFmtId="0" fontId="59" fillId="34" borderId="45" xfId="109" applyFont="1" applyFill="1" applyBorder="1" applyAlignment="1">
      <alignment horizontal="left" vertical="top" wrapText="1"/>
    </xf>
    <xf numFmtId="0" fontId="55" fillId="29" borderId="46" xfId="109" applyFont="1" applyFill="1" applyBorder="1" applyAlignment="1">
      <alignment horizontal="left" vertical="top" wrapText="1"/>
    </xf>
    <xf numFmtId="0" fontId="55" fillId="29" borderId="47" xfId="109" applyFont="1" applyFill="1" applyBorder="1" applyAlignment="1">
      <alignment horizontal="left" vertical="top" wrapText="1"/>
    </xf>
    <xf numFmtId="0" fontId="55" fillId="29" borderId="89" xfId="109" applyFont="1" applyFill="1" applyBorder="1" applyAlignment="1">
      <alignment horizontal="left" vertical="top" wrapText="1"/>
    </xf>
    <xf numFmtId="0" fontId="55" fillId="29" borderId="49" xfId="109" applyFont="1" applyFill="1" applyBorder="1" applyAlignment="1">
      <alignment horizontal="left" vertical="top" wrapText="1"/>
    </xf>
    <xf numFmtId="0" fontId="55" fillId="29" borderId="0" xfId="109" applyFont="1" applyFill="1" applyAlignment="1">
      <alignment horizontal="left" vertical="top" wrapText="1"/>
    </xf>
    <xf numFmtId="0" fontId="55" fillId="29" borderId="79" xfId="109" applyFont="1" applyFill="1" applyBorder="1" applyAlignment="1">
      <alignment horizontal="left" vertical="top" wrapText="1"/>
    </xf>
    <xf numFmtId="0" fontId="55" fillId="29" borderId="51" xfId="109" applyFont="1" applyFill="1" applyBorder="1" applyAlignment="1">
      <alignment horizontal="left" vertical="top" wrapText="1"/>
    </xf>
    <xf numFmtId="0" fontId="55" fillId="29" borderId="52" xfId="109" applyFont="1" applyFill="1" applyBorder="1" applyAlignment="1">
      <alignment horizontal="left" vertical="top" wrapText="1"/>
    </xf>
    <xf numFmtId="0" fontId="55" fillId="29" borderId="92" xfId="109" applyFont="1" applyFill="1" applyBorder="1" applyAlignment="1">
      <alignment horizontal="left" vertical="top" wrapText="1"/>
    </xf>
    <xf numFmtId="0" fontId="53" fillId="29" borderId="90" xfId="109" applyFont="1" applyFill="1" applyBorder="1" applyAlignment="1">
      <alignment horizontal="center" vertical="top" wrapText="1"/>
    </xf>
    <xf numFmtId="0" fontId="53" fillId="29" borderId="47" xfId="109" applyFont="1" applyFill="1" applyBorder="1" applyAlignment="1">
      <alignment horizontal="center" vertical="top" wrapText="1"/>
    </xf>
    <xf numFmtId="0" fontId="53" fillId="29" borderId="89" xfId="109" applyFont="1" applyFill="1" applyBorder="1" applyAlignment="1">
      <alignment horizontal="center" vertical="top" wrapText="1"/>
    </xf>
    <xf numFmtId="0" fontId="53" fillId="29" borderId="78" xfId="109" applyFont="1" applyFill="1" applyBorder="1" applyAlignment="1">
      <alignment horizontal="center" vertical="top" wrapText="1"/>
    </xf>
    <xf numFmtId="0" fontId="53" fillId="29" borderId="0" xfId="109" applyFont="1" applyFill="1" applyAlignment="1">
      <alignment horizontal="center" vertical="top" wrapText="1"/>
    </xf>
    <xf numFmtId="0" fontId="53" fillId="29" borderId="79" xfId="109" applyFont="1" applyFill="1" applyBorder="1" applyAlignment="1">
      <alignment horizontal="center" vertical="top" wrapText="1"/>
    </xf>
    <xf numFmtId="0" fontId="53" fillId="29" borderId="93" xfId="109" applyFont="1" applyFill="1" applyBorder="1" applyAlignment="1">
      <alignment horizontal="center" vertical="top" wrapText="1"/>
    </xf>
    <xf numFmtId="0" fontId="53" fillId="29" borderId="52" xfId="109" applyFont="1" applyFill="1" applyBorder="1" applyAlignment="1">
      <alignment horizontal="center" vertical="top" wrapText="1"/>
    </xf>
    <xf numFmtId="0" fontId="53" fillId="29" borderId="92" xfId="109" applyFont="1" applyFill="1" applyBorder="1" applyAlignment="1">
      <alignment horizontal="center" vertical="top" wrapText="1"/>
    </xf>
    <xf numFmtId="0" fontId="55" fillId="0" borderId="91" xfId="109" applyFont="1" applyBorder="1" applyAlignment="1">
      <alignment horizontal="left" vertical="top" wrapText="1"/>
    </xf>
    <xf numFmtId="0" fontId="55" fillId="0" borderId="97" xfId="109" applyFont="1" applyBorder="1" applyAlignment="1">
      <alignment horizontal="left" vertical="top" wrapText="1"/>
    </xf>
    <xf numFmtId="0" fontId="55" fillId="0" borderId="94" xfId="109" applyFont="1" applyBorder="1" applyAlignment="1">
      <alignment horizontal="left" vertical="top" wrapText="1"/>
    </xf>
    <xf numFmtId="0" fontId="65" fillId="29" borderId="61" xfId="109" applyFont="1" applyFill="1" applyBorder="1" applyAlignment="1">
      <alignment horizontal="left" vertical="top" wrapText="1"/>
    </xf>
    <xf numFmtId="0" fontId="65" fillId="29" borderId="58" xfId="109" applyFont="1" applyFill="1" applyBorder="1" applyAlignment="1">
      <alignment horizontal="left" vertical="top" wrapText="1"/>
    </xf>
    <xf numFmtId="0" fontId="65" fillId="29" borderId="62" xfId="109" applyFont="1" applyFill="1" applyBorder="1" applyAlignment="1">
      <alignment horizontal="left" vertical="top" wrapText="1"/>
    </xf>
    <xf numFmtId="0" fontId="65" fillId="29" borderId="74" xfId="109" applyFont="1" applyFill="1" applyBorder="1" applyAlignment="1">
      <alignment horizontal="left" vertical="center" wrapText="1"/>
    </xf>
    <xf numFmtId="0" fontId="65" fillId="29" borderId="75" xfId="109" applyFont="1" applyFill="1" applyBorder="1" applyAlignment="1">
      <alignment horizontal="left" vertical="center" wrapText="1"/>
    </xf>
    <xf numFmtId="0" fontId="65" fillId="29" borderId="76" xfId="109" applyFont="1" applyFill="1" applyBorder="1" applyAlignment="1">
      <alignment horizontal="left" vertical="center" wrapText="1"/>
    </xf>
    <xf numFmtId="0" fontId="65" fillId="29" borderId="93" xfId="109" applyFont="1" applyFill="1" applyBorder="1" applyAlignment="1">
      <alignment horizontal="left" vertical="center" wrapText="1"/>
    </xf>
    <xf numFmtId="0" fontId="65" fillId="29" borderId="52" xfId="109" applyFont="1" applyFill="1" applyBorder="1" applyAlignment="1">
      <alignment horizontal="left" vertical="center" wrapText="1"/>
    </xf>
    <xf numFmtId="0" fontId="65" fillId="29" borderId="92" xfId="109" applyFont="1" applyFill="1" applyBorder="1" applyAlignment="1">
      <alignment horizontal="left" vertical="center" wrapText="1"/>
    </xf>
    <xf numFmtId="0" fontId="80" fillId="29" borderId="57" xfId="109" applyFont="1" applyFill="1" applyBorder="1" applyAlignment="1">
      <alignment horizontal="left" vertical="top" wrapText="1"/>
    </xf>
    <xf numFmtId="0" fontId="80" fillId="29" borderId="58" xfId="109" applyFont="1" applyFill="1" applyBorder="1" applyAlignment="1">
      <alignment horizontal="left" vertical="top" wrapText="1"/>
    </xf>
    <xf numFmtId="0" fontId="80" fillId="29" borderId="62" xfId="109" applyFont="1" applyFill="1" applyBorder="1" applyAlignment="1">
      <alignment horizontal="left" vertical="top" wrapText="1"/>
    </xf>
    <xf numFmtId="0" fontId="59" fillId="0" borderId="61" xfId="109" applyFont="1" applyBorder="1" applyAlignment="1">
      <alignment horizontal="left" wrapText="1"/>
    </xf>
    <xf numFmtId="0" fontId="59" fillId="0" borderId="58" xfId="109" applyFont="1" applyBorder="1" applyAlignment="1">
      <alignment horizontal="left" wrapText="1"/>
    </xf>
    <xf numFmtId="0" fontId="59" fillId="0" borderId="62" xfId="109" applyFont="1" applyBorder="1" applyAlignment="1">
      <alignment horizontal="left" wrapText="1"/>
    </xf>
    <xf numFmtId="0" fontId="80" fillId="29" borderId="84" xfId="109" applyFont="1" applyFill="1" applyBorder="1" applyAlignment="1">
      <alignment horizontal="left" vertical="top" wrapText="1"/>
    </xf>
    <xf numFmtId="0" fontId="80" fillId="29" borderId="67" xfId="109" applyFont="1" applyFill="1" applyBorder="1" applyAlignment="1">
      <alignment horizontal="left" vertical="top" wrapText="1"/>
    </xf>
    <xf numFmtId="0" fontId="80" fillId="29" borderId="68" xfId="109" applyFont="1" applyFill="1" applyBorder="1" applyAlignment="1">
      <alignment horizontal="left" vertical="top" wrapText="1"/>
    </xf>
    <xf numFmtId="0" fontId="59" fillId="0" borderId="66" xfId="109" applyFont="1" applyBorder="1" applyAlignment="1">
      <alignment horizontal="left" wrapText="1"/>
    </xf>
    <xf numFmtId="0" fontId="59" fillId="0" borderId="67" xfId="109" applyFont="1" applyBorder="1" applyAlignment="1">
      <alignment horizontal="left" wrapText="1"/>
    </xf>
    <xf numFmtId="0" fontId="59" fillId="0" borderId="68" xfId="109" applyFont="1" applyBorder="1" applyAlignment="1">
      <alignment horizontal="left" wrapText="1"/>
    </xf>
    <xf numFmtId="0" fontId="78" fillId="29" borderId="57" xfId="109" applyFont="1" applyFill="1" applyBorder="1" applyAlignment="1">
      <alignment horizontal="left" vertical="top" wrapText="1"/>
    </xf>
    <xf numFmtId="0" fontId="78" fillId="29" borderId="58" xfId="109" applyFont="1" applyFill="1" applyBorder="1" applyAlignment="1">
      <alignment horizontal="left" vertical="top" wrapText="1"/>
    </xf>
    <xf numFmtId="0" fontId="78" fillId="29" borderId="62" xfId="109" applyFont="1" applyFill="1" applyBorder="1" applyAlignment="1">
      <alignment horizontal="left" vertical="top" wrapText="1"/>
    </xf>
    <xf numFmtId="0" fontId="78" fillId="29" borderId="54" xfId="109" applyFont="1" applyFill="1" applyBorder="1" applyAlignment="1">
      <alignment horizontal="left" vertical="top" wrapText="1"/>
    </xf>
    <xf numFmtId="0" fontId="78" fillId="29" borderId="55" xfId="109" applyFont="1" applyFill="1" applyBorder="1" applyAlignment="1">
      <alignment horizontal="left" vertical="top" wrapText="1"/>
    </xf>
    <xf numFmtId="0" fontId="78" fillId="29" borderId="72" xfId="109" applyFont="1" applyFill="1" applyBorder="1" applyAlignment="1">
      <alignment horizontal="left" vertical="top" wrapText="1"/>
    </xf>
    <xf numFmtId="0" fontId="59" fillId="0" borderId="71" xfId="109" applyFont="1" applyBorder="1" applyAlignment="1">
      <alignment horizontal="left" wrapText="1"/>
    </xf>
    <xf numFmtId="0" fontId="59" fillId="0" borderId="55" xfId="109" applyFont="1" applyBorder="1" applyAlignment="1">
      <alignment horizontal="left" wrapText="1"/>
    </xf>
    <xf numFmtId="0" fontId="59" fillId="0" borderId="72" xfId="109" applyFont="1" applyBorder="1" applyAlignment="1">
      <alignment horizontal="left" wrapText="1"/>
    </xf>
    <xf numFmtId="0" fontId="80" fillId="31" borderId="57" xfId="109" applyFont="1" applyFill="1" applyBorder="1" applyAlignment="1">
      <alignment horizontal="center" vertical="top" wrapText="1"/>
    </xf>
    <xf numFmtId="0" fontId="80" fillId="31" borderId="58" xfId="109" applyFont="1" applyFill="1" applyBorder="1" applyAlignment="1">
      <alignment horizontal="center" vertical="top" wrapText="1"/>
    </xf>
    <xf numFmtId="0" fontId="80" fillId="31" borderId="59" xfId="109" applyFont="1" applyFill="1" applyBorder="1" applyAlignment="1">
      <alignment horizontal="center" vertical="top" wrapText="1"/>
    </xf>
    <xf numFmtId="0" fontId="55" fillId="29" borderId="84" xfId="109" applyFont="1" applyFill="1" applyBorder="1" applyAlignment="1">
      <alignment vertical="top"/>
    </xf>
    <xf numFmtId="0" fontId="55" fillId="29" borderId="67" xfId="109" applyFont="1" applyFill="1" applyBorder="1" applyAlignment="1">
      <alignment vertical="top"/>
    </xf>
    <xf numFmtId="0" fontId="55" fillId="29" borderId="68" xfId="109" applyFont="1" applyFill="1" applyBorder="1" applyAlignment="1">
      <alignment vertical="top"/>
    </xf>
    <xf numFmtId="0" fontId="55" fillId="0" borderId="66" xfId="109" applyFont="1" applyBorder="1" applyAlignment="1">
      <alignment horizontal="left" vertical="center" wrapText="1"/>
    </xf>
    <xf numFmtId="0" fontId="55" fillId="0" borderId="67" xfId="109" applyFont="1" applyBorder="1" applyAlignment="1">
      <alignment horizontal="left" vertical="center" wrapText="1"/>
    </xf>
    <xf numFmtId="0" fontId="55" fillId="0" borderId="68" xfId="109" applyFont="1" applyBorder="1" applyAlignment="1">
      <alignment horizontal="left" vertical="center" wrapText="1"/>
    </xf>
    <xf numFmtId="0" fontId="55" fillId="29" borderId="57" xfId="109" applyFont="1" applyFill="1" applyBorder="1" applyAlignment="1">
      <alignment vertical="top"/>
    </xf>
    <xf numFmtId="0" fontId="55" fillId="29" borderId="58" xfId="109" applyFont="1" applyFill="1" applyBorder="1" applyAlignment="1">
      <alignment vertical="top"/>
    </xf>
    <xf numFmtId="0" fontId="55" fillId="29" borderId="62" xfId="109" applyFont="1" applyFill="1" applyBorder="1" applyAlignment="1">
      <alignment vertical="top"/>
    </xf>
    <xf numFmtId="0" fontId="53" fillId="29" borderId="57" xfId="109" applyFont="1" applyFill="1" applyBorder="1" applyAlignment="1">
      <alignment vertical="top"/>
    </xf>
    <xf numFmtId="0" fontId="53" fillId="29" borderId="58" xfId="109" applyFont="1" applyFill="1" applyBorder="1" applyAlignment="1">
      <alignment vertical="top"/>
    </xf>
    <xf numFmtId="0" fontId="53" fillId="29" borderId="62" xfId="109" applyFont="1" applyFill="1" applyBorder="1" applyAlignment="1">
      <alignment vertical="top"/>
    </xf>
    <xf numFmtId="0" fontId="53" fillId="29" borderId="74" xfId="109" applyFont="1" applyFill="1" applyBorder="1" applyAlignment="1">
      <alignment horizontal="center" vertical="center"/>
    </xf>
    <xf numFmtId="0" fontId="53" fillId="29" borderId="75" xfId="109" applyFont="1" applyFill="1" applyBorder="1" applyAlignment="1">
      <alignment horizontal="center" vertical="center"/>
    </xf>
    <xf numFmtId="0" fontId="53" fillId="29" borderId="61" xfId="109" applyFont="1" applyFill="1" applyBorder="1" applyAlignment="1">
      <alignment horizontal="left" vertical="top" wrapText="1" indent="4"/>
    </xf>
    <xf numFmtId="0" fontId="53" fillId="29" borderId="58" xfId="109" applyFont="1" applyFill="1" applyBorder="1" applyAlignment="1">
      <alignment horizontal="left" vertical="top" wrapText="1" indent="4"/>
    </xf>
    <xf numFmtId="0" fontId="53" fillId="29" borderId="62" xfId="109" applyFont="1" applyFill="1" applyBorder="1" applyAlignment="1">
      <alignment horizontal="left" vertical="top" wrapText="1" indent="4"/>
    </xf>
    <xf numFmtId="0" fontId="53" fillId="29" borderId="74" xfId="109" applyFont="1" applyFill="1" applyBorder="1" applyAlignment="1">
      <alignment horizontal="left" vertical="center" wrapText="1" indent="1"/>
    </xf>
    <xf numFmtId="0" fontId="53" fillId="29" borderId="75" xfId="109" applyFont="1" applyFill="1" applyBorder="1" applyAlignment="1">
      <alignment horizontal="left" vertical="center" wrapText="1" indent="1"/>
    </xf>
    <xf numFmtId="0" fontId="53" fillId="29" borderId="76" xfId="109" applyFont="1" applyFill="1" applyBorder="1" applyAlignment="1">
      <alignment horizontal="left" vertical="center" wrapText="1" indent="1"/>
    </xf>
    <xf numFmtId="0" fontId="53" fillId="29" borderId="93" xfId="109" applyFont="1" applyFill="1" applyBorder="1" applyAlignment="1">
      <alignment horizontal="left" vertical="center" wrapText="1" indent="1"/>
    </xf>
    <xf numFmtId="0" fontId="53" fillId="29" borderId="52" xfId="109" applyFont="1" applyFill="1" applyBorder="1" applyAlignment="1">
      <alignment horizontal="left" vertical="center" wrapText="1" indent="1"/>
    </xf>
    <xf numFmtId="0" fontId="53" fillId="29" borderId="92" xfId="109" applyFont="1" applyFill="1" applyBorder="1" applyAlignment="1">
      <alignment horizontal="left" vertical="center" wrapText="1" indent="1"/>
    </xf>
    <xf numFmtId="0" fontId="53" fillId="29" borderId="61" xfId="109" applyFont="1" applyFill="1" applyBorder="1" applyAlignment="1">
      <alignment horizontal="left" vertical="top" wrapText="1" indent="1"/>
    </xf>
    <xf numFmtId="0" fontId="53" fillId="29" borderId="58" xfId="109" applyFont="1" applyFill="1" applyBorder="1" applyAlignment="1">
      <alignment horizontal="left" vertical="top" wrapText="1" indent="1"/>
    </xf>
    <xf numFmtId="0" fontId="53" fillId="29" borderId="62" xfId="109" applyFont="1" applyFill="1" applyBorder="1" applyAlignment="1">
      <alignment horizontal="left" vertical="top" wrapText="1" indent="1"/>
    </xf>
    <xf numFmtId="0" fontId="58" fillId="29" borderId="47" xfId="109" applyFont="1" applyFill="1" applyBorder="1" applyAlignment="1">
      <alignment horizontal="left" vertical="top" wrapText="1"/>
    </xf>
    <xf numFmtId="0" fontId="58" fillId="29" borderId="89" xfId="109" applyFont="1" applyFill="1" applyBorder="1" applyAlignment="1">
      <alignment horizontal="left" vertical="top" wrapText="1"/>
    </xf>
    <xf numFmtId="0" fontId="58" fillId="29" borderId="49" xfId="109" applyFont="1" applyFill="1" applyBorder="1" applyAlignment="1">
      <alignment horizontal="left" vertical="top" wrapText="1"/>
    </xf>
    <xf numFmtId="0" fontId="58" fillId="29" borderId="0" xfId="109" applyFont="1" applyFill="1" applyAlignment="1">
      <alignment horizontal="left" vertical="top" wrapText="1"/>
    </xf>
    <xf numFmtId="0" fontId="58" fillId="29" borderId="79" xfId="109" applyFont="1" applyFill="1" applyBorder="1" applyAlignment="1">
      <alignment horizontal="left" vertical="top" wrapText="1"/>
    </xf>
    <xf numFmtId="0" fontId="58" fillId="29" borderId="51" xfId="109" applyFont="1" applyFill="1" applyBorder="1" applyAlignment="1">
      <alignment horizontal="left" vertical="top" wrapText="1"/>
    </xf>
    <xf numFmtId="0" fontId="58" fillId="29" borderId="52" xfId="109" applyFont="1" applyFill="1" applyBorder="1" applyAlignment="1">
      <alignment horizontal="left" vertical="top" wrapText="1"/>
    </xf>
    <xf numFmtId="0" fontId="58" fillId="29" borderId="92" xfId="109" applyFont="1" applyFill="1" applyBorder="1" applyAlignment="1">
      <alignment horizontal="left" vertical="top" wrapText="1"/>
    </xf>
    <xf numFmtId="0" fontId="53" fillId="29" borderId="71" xfId="109" applyFont="1" applyFill="1" applyBorder="1" applyAlignment="1">
      <alignment horizontal="left" vertical="top" wrapText="1" indent="5"/>
    </xf>
    <xf numFmtId="0" fontId="53" fillId="29" borderId="55" xfId="109" applyFont="1" applyFill="1" applyBorder="1" applyAlignment="1">
      <alignment horizontal="left" vertical="top" wrapText="1" indent="5"/>
    </xf>
    <xf numFmtId="0" fontId="53" fillId="29" borderId="72" xfId="109" applyFont="1" applyFill="1" applyBorder="1" applyAlignment="1">
      <alignment horizontal="left" vertical="top" wrapText="1" indent="5"/>
    </xf>
    <xf numFmtId="0" fontId="53" fillId="29" borderId="61" xfId="109" applyFont="1" applyFill="1" applyBorder="1" applyAlignment="1">
      <alignment horizontal="left" vertical="top" wrapText="1" indent="3"/>
    </xf>
    <xf numFmtId="0" fontId="53" fillId="29" borderId="58" xfId="109" applyFont="1" applyFill="1" applyBorder="1" applyAlignment="1">
      <alignment horizontal="left" vertical="top" wrapText="1" indent="3"/>
    </xf>
    <xf numFmtId="0" fontId="53" fillId="29" borderId="62" xfId="109" applyFont="1" applyFill="1" applyBorder="1" applyAlignment="1">
      <alignment horizontal="left" vertical="top" wrapText="1" indent="3"/>
    </xf>
    <xf numFmtId="1" fontId="57" fillId="29" borderId="61" xfId="109" applyNumberFormat="1" applyFont="1" applyFill="1" applyBorder="1" applyAlignment="1">
      <alignment horizontal="center" vertical="center" shrinkToFit="1"/>
    </xf>
    <xf numFmtId="1" fontId="57" fillId="29" borderId="58" xfId="109" applyNumberFormat="1" applyFont="1" applyFill="1" applyBorder="1" applyAlignment="1">
      <alignment horizontal="center" vertical="center" shrinkToFit="1"/>
    </xf>
    <xf numFmtId="1" fontId="57" fillId="29" borderId="62" xfId="109" applyNumberFormat="1" applyFont="1" applyFill="1" applyBorder="1" applyAlignment="1">
      <alignment horizontal="center" vertical="center" shrinkToFit="1"/>
    </xf>
    <xf numFmtId="0" fontId="74" fillId="29" borderId="61" xfId="109" applyFont="1" applyFill="1" applyBorder="1" applyAlignment="1">
      <alignment horizontal="center" vertical="top" wrapText="1"/>
    </xf>
    <xf numFmtId="0" fontId="74" fillId="29" borderId="58" xfId="109" applyFont="1" applyFill="1" applyBorder="1" applyAlignment="1">
      <alignment horizontal="center" vertical="top" wrapText="1"/>
    </xf>
    <xf numFmtId="0" fontId="74" fillId="29" borderId="62" xfId="109" applyFont="1" applyFill="1" applyBorder="1" applyAlignment="1">
      <alignment horizontal="center" vertical="top" wrapText="1"/>
    </xf>
    <xf numFmtId="0" fontId="53" fillId="29" borderId="90" xfId="109" applyFont="1" applyFill="1" applyBorder="1" applyAlignment="1">
      <alignment horizontal="center" vertical="top"/>
    </xf>
    <xf numFmtId="0" fontId="53" fillId="29" borderId="47" xfId="109" applyFont="1" applyFill="1" applyBorder="1" applyAlignment="1">
      <alignment horizontal="center" vertical="top"/>
    </xf>
    <xf numFmtId="0" fontId="53" fillId="29" borderId="89" xfId="109" applyFont="1" applyFill="1" applyBorder="1" applyAlignment="1">
      <alignment horizontal="center" vertical="top"/>
    </xf>
    <xf numFmtId="0" fontId="53" fillId="29" borderId="78" xfId="109" applyFont="1" applyFill="1" applyBorder="1" applyAlignment="1">
      <alignment horizontal="center" vertical="top"/>
    </xf>
    <xf numFmtId="0" fontId="53" fillId="29" borderId="0" xfId="109" applyFont="1" applyFill="1" applyAlignment="1">
      <alignment horizontal="center" vertical="top"/>
    </xf>
    <xf numFmtId="0" fontId="53" fillId="29" borderId="79" xfId="109" applyFont="1" applyFill="1" applyBorder="1" applyAlignment="1">
      <alignment horizontal="center" vertical="top"/>
    </xf>
    <xf numFmtId="0" fontId="53" fillId="29" borderId="93" xfId="109" applyFont="1" applyFill="1" applyBorder="1" applyAlignment="1">
      <alignment horizontal="center" vertical="top"/>
    </xf>
    <xf numFmtId="0" fontId="53" fillId="29" borderId="52" xfId="109" applyFont="1" applyFill="1" applyBorder="1" applyAlignment="1">
      <alignment horizontal="center" vertical="top"/>
    </xf>
    <xf numFmtId="0" fontId="53" fillId="29" borderId="92" xfId="109" applyFont="1" applyFill="1" applyBorder="1" applyAlignment="1">
      <alignment horizontal="center" vertical="top"/>
    </xf>
    <xf numFmtId="0" fontId="74" fillId="29" borderId="71" xfId="109" applyFont="1" applyFill="1" applyBorder="1" applyAlignment="1">
      <alignment horizontal="center" vertical="top" wrapText="1"/>
    </xf>
    <xf numFmtId="0" fontId="74" fillId="29" borderId="55" xfId="109" applyFont="1" applyFill="1" applyBorder="1" applyAlignment="1">
      <alignment horizontal="center" vertical="top" wrapText="1"/>
    </xf>
    <xf numFmtId="0" fontId="74" fillId="29" borderId="72" xfId="109" applyFont="1" applyFill="1" applyBorder="1" applyAlignment="1">
      <alignment horizontal="center" vertical="top" wrapText="1"/>
    </xf>
    <xf numFmtId="0" fontId="74" fillId="29" borderId="90" xfId="109" applyFont="1" applyFill="1" applyBorder="1" applyAlignment="1">
      <alignment horizontal="center" vertical="top" wrapText="1"/>
    </xf>
    <xf numFmtId="0" fontId="74" fillId="29" borderId="47" xfId="109" applyFont="1" applyFill="1" applyBorder="1" applyAlignment="1">
      <alignment horizontal="center" vertical="top" wrapText="1"/>
    </xf>
    <xf numFmtId="0" fontId="74" fillId="29" borderId="89" xfId="109" applyFont="1" applyFill="1" applyBorder="1" applyAlignment="1">
      <alignment horizontal="center" vertical="top" wrapText="1"/>
    </xf>
    <xf numFmtId="0" fontId="74" fillId="29" borderId="78" xfId="109" applyFont="1" applyFill="1" applyBorder="1" applyAlignment="1">
      <alignment horizontal="center" vertical="top" wrapText="1"/>
    </xf>
    <xf numFmtId="0" fontId="74" fillId="29" borderId="0" xfId="109" applyFont="1" applyFill="1" applyAlignment="1">
      <alignment horizontal="center" vertical="top" wrapText="1"/>
    </xf>
    <xf numFmtId="0" fontId="74" fillId="29" borderId="79" xfId="109" applyFont="1" applyFill="1" applyBorder="1" applyAlignment="1">
      <alignment horizontal="center" vertical="top" wrapText="1"/>
    </xf>
    <xf numFmtId="0" fontId="74" fillId="29" borderId="93" xfId="109" applyFont="1" applyFill="1" applyBorder="1" applyAlignment="1">
      <alignment horizontal="center" vertical="top" wrapText="1"/>
    </xf>
    <xf numFmtId="0" fontId="74" fillId="29" borderId="52" xfId="109" applyFont="1" applyFill="1" applyBorder="1" applyAlignment="1">
      <alignment horizontal="center" vertical="top" wrapText="1"/>
    </xf>
    <xf numFmtId="0" fontId="74" fillId="29" borderId="92" xfId="109" applyFont="1" applyFill="1" applyBorder="1" applyAlignment="1">
      <alignment horizontal="center" vertical="top" wrapText="1"/>
    </xf>
    <xf numFmtId="0" fontId="74" fillId="29" borderId="74" xfId="109" applyFont="1" applyFill="1" applyBorder="1" applyAlignment="1">
      <alignment horizontal="center" vertical="top" wrapText="1"/>
    </xf>
    <xf numFmtId="0" fontId="74" fillId="29" borderId="75" xfId="109" applyFont="1" applyFill="1" applyBorder="1" applyAlignment="1">
      <alignment horizontal="center" vertical="top" wrapText="1"/>
    </xf>
    <xf numFmtId="0" fontId="74" fillId="29" borderId="76" xfId="109" applyFont="1" applyFill="1" applyBorder="1" applyAlignment="1">
      <alignment horizontal="center" vertical="top" wrapText="1"/>
    </xf>
    <xf numFmtId="0" fontId="76" fillId="29" borderId="61" xfId="109" applyFont="1" applyFill="1" applyBorder="1" applyAlignment="1">
      <alignment horizontal="center" vertical="top" wrapText="1"/>
    </xf>
    <xf numFmtId="0" fontId="76" fillId="29" borderId="58" xfId="109" applyFont="1" applyFill="1" applyBorder="1" applyAlignment="1">
      <alignment horizontal="center" vertical="top" wrapText="1"/>
    </xf>
    <xf numFmtId="0" fontId="76" fillId="29" borderId="62" xfId="109" applyFont="1" applyFill="1" applyBorder="1" applyAlignment="1">
      <alignment horizontal="center" vertical="top" wrapText="1"/>
    </xf>
    <xf numFmtId="0" fontId="53" fillId="29" borderId="57" xfId="109" applyFont="1" applyFill="1" applyBorder="1" applyAlignment="1">
      <alignment vertical="top" wrapText="1"/>
    </xf>
    <xf numFmtId="0" fontId="53" fillId="29" borderId="58" xfId="109" applyFont="1" applyFill="1" applyBorder="1" applyAlignment="1">
      <alignment vertical="top" wrapText="1"/>
    </xf>
    <xf numFmtId="0" fontId="53" fillId="29" borderId="62" xfId="109" applyFont="1" applyFill="1" applyBorder="1" applyAlignment="1">
      <alignment vertical="top" wrapText="1"/>
    </xf>
    <xf numFmtId="0" fontId="55" fillId="0" borderId="61" xfId="109" applyFont="1" applyBorder="1" applyAlignment="1">
      <alignment wrapText="1"/>
    </xf>
    <xf numFmtId="0" fontId="55" fillId="0" borderId="58" xfId="109" applyFont="1" applyBorder="1" applyAlignment="1">
      <alignment wrapText="1"/>
    </xf>
    <xf numFmtId="0" fontId="55" fillId="0" borderId="62" xfId="109" applyFont="1" applyBorder="1" applyAlignment="1">
      <alignment wrapText="1"/>
    </xf>
    <xf numFmtId="0" fontId="53" fillId="29" borderId="84" xfId="109" applyFont="1" applyFill="1" applyBorder="1" applyAlignment="1">
      <alignment vertical="top" wrapText="1"/>
    </xf>
    <xf numFmtId="0" fontId="53" fillId="29" borderId="67" xfId="109" applyFont="1" applyFill="1" applyBorder="1" applyAlignment="1">
      <alignment vertical="top" wrapText="1"/>
    </xf>
    <xf numFmtId="0" fontId="53" fillId="29" borderId="68" xfId="109" applyFont="1" applyFill="1" applyBorder="1" applyAlignment="1">
      <alignment vertical="top" wrapText="1"/>
    </xf>
    <xf numFmtId="0" fontId="55" fillId="0" borderId="66" xfId="109" applyFont="1" applyBorder="1" applyAlignment="1">
      <alignment wrapText="1"/>
    </xf>
    <xf numFmtId="0" fontId="55" fillId="0" borderId="67" xfId="109" applyFont="1" applyBorder="1" applyAlignment="1">
      <alignment wrapText="1"/>
    </xf>
    <xf numFmtId="0" fontId="55" fillId="0" borderId="68" xfId="109" applyFont="1" applyBorder="1" applyAlignment="1">
      <alignment wrapText="1"/>
    </xf>
    <xf numFmtId="0" fontId="53" fillId="29" borderId="54" xfId="109" applyFont="1" applyFill="1" applyBorder="1" applyAlignment="1">
      <alignment vertical="top" wrapText="1"/>
    </xf>
    <xf numFmtId="0" fontId="53" fillId="29" borderId="55" xfId="109" applyFont="1" applyFill="1" applyBorder="1" applyAlignment="1">
      <alignment vertical="top" wrapText="1"/>
    </xf>
    <xf numFmtId="0" fontId="53" fillId="29" borderId="72" xfId="109" applyFont="1" applyFill="1" applyBorder="1" applyAlignment="1">
      <alignment vertical="top" wrapText="1"/>
    </xf>
    <xf numFmtId="0" fontId="55" fillId="0" borderId="71" xfId="109" applyFont="1" applyBorder="1" applyAlignment="1">
      <alignment wrapText="1"/>
    </xf>
    <xf numFmtId="0" fontId="55" fillId="0" borderId="55" xfId="109" applyFont="1" applyBorder="1" applyAlignment="1">
      <alignment wrapText="1"/>
    </xf>
    <xf numFmtId="0" fontId="55" fillId="0" borderId="72" xfId="109" applyFont="1" applyBorder="1" applyAlignment="1">
      <alignment wrapText="1"/>
    </xf>
    <xf numFmtId="0" fontId="55" fillId="0" borderId="71" xfId="109" applyFont="1" applyBorder="1" applyAlignment="1">
      <alignment horizontal="left" wrapText="1"/>
    </xf>
    <xf numFmtId="0" fontId="55" fillId="0" borderId="55" xfId="109" applyFont="1" applyBorder="1" applyAlignment="1">
      <alignment horizontal="left" wrapText="1"/>
    </xf>
    <xf numFmtId="0" fontId="55" fillId="0" borderId="72" xfId="109" applyFont="1" applyBorder="1" applyAlignment="1">
      <alignment horizontal="left" wrapText="1"/>
    </xf>
    <xf numFmtId="0" fontId="53" fillId="29" borderId="84" xfId="109" applyFont="1" applyFill="1" applyBorder="1" applyAlignment="1">
      <alignment horizontal="left" vertical="top" wrapText="1"/>
    </xf>
    <xf numFmtId="0" fontId="53" fillId="29" borderId="67" xfId="109" applyFont="1" applyFill="1" applyBorder="1" applyAlignment="1">
      <alignment horizontal="left" vertical="top" wrapText="1"/>
    </xf>
    <xf numFmtId="0" fontId="53" fillId="29" borderId="68" xfId="109" applyFont="1" applyFill="1" applyBorder="1" applyAlignment="1">
      <alignment horizontal="left" vertical="top" wrapText="1"/>
    </xf>
    <xf numFmtId="0" fontId="55" fillId="0" borderId="88" xfId="109" applyFont="1" applyBorder="1" applyAlignment="1">
      <alignment horizontal="left" wrapText="1"/>
    </xf>
    <xf numFmtId="0" fontId="51" fillId="31" borderId="54" xfId="109" applyFont="1" applyFill="1" applyBorder="1" applyAlignment="1">
      <alignment horizontal="center" vertical="top" wrapText="1"/>
    </xf>
    <xf numFmtId="0" fontId="51" fillId="31" borderId="55" xfId="109" applyFont="1" applyFill="1" applyBorder="1" applyAlignment="1">
      <alignment horizontal="center" vertical="top" wrapText="1"/>
    </xf>
    <xf numFmtId="0" fontId="51" fillId="31" borderId="56" xfId="109" applyFont="1" applyFill="1" applyBorder="1" applyAlignment="1">
      <alignment horizontal="center" vertical="top" wrapText="1"/>
    </xf>
    <xf numFmtId="0" fontId="55" fillId="0" borderId="59" xfId="109" applyFont="1" applyBorder="1" applyAlignment="1">
      <alignment horizontal="left" wrapText="1"/>
    </xf>
    <xf numFmtId="0" fontId="55" fillId="0" borderId="66" xfId="109" applyFont="1" applyBorder="1" applyAlignment="1">
      <alignment horizontal="left"/>
    </xf>
    <xf numFmtId="0" fontId="55" fillId="0" borderId="67" xfId="109" applyFont="1" applyBorder="1" applyAlignment="1">
      <alignment horizontal="left"/>
    </xf>
    <xf numFmtId="0" fontId="55" fillId="0" borderId="68" xfId="109" applyFont="1" applyBorder="1" applyAlignment="1">
      <alignment horizontal="left"/>
    </xf>
    <xf numFmtId="0" fontId="55" fillId="0" borderId="56" xfId="109" applyFont="1" applyBorder="1" applyAlignment="1">
      <alignment horizontal="left" wrapText="1"/>
    </xf>
    <xf numFmtId="0" fontId="53" fillId="29" borderId="54" xfId="109" applyFont="1" applyFill="1" applyBorder="1" applyAlignment="1">
      <alignment horizontal="left" vertical="top"/>
    </xf>
    <xf numFmtId="0" fontId="53" fillId="29" borderId="55" xfId="109" applyFont="1" applyFill="1" applyBorder="1" applyAlignment="1">
      <alignment horizontal="left" vertical="top"/>
    </xf>
    <xf numFmtId="0" fontId="53" fillId="29" borderId="72" xfId="109" applyFont="1" applyFill="1" applyBorder="1" applyAlignment="1">
      <alignment horizontal="left" vertical="top"/>
    </xf>
    <xf numFmtId="0" fontId="55" fillId="0" borderId="71" xfId="109" applyFont="1" applyBorder="1" applyAlignment="1">
      <alignment horizontal="left"/>
    </xf>
    <xf numFmtId="0" fontId="55" fillId="0" borderId="55" xfId="109" applyFont="1" applyBorder="1" applyAlignment="1">
      <alignment horizontal="left"/>
    </xf>
    <xf numFmtId="0" fontId="55" fillId="0" borderId="72" xfId="109" applyFont="1" applyBorder="1" applyAlignment="1">
      <alignment horizontal="left"/>
    </xf>
    <xf numFmtId="0" fontId="53" fillId="29" borderId="95" xfId="109" applyFont="1" applyFill="1" applyBorder="1" applyAlignment="1">
      <alignment horizontal="left" vertical="center" wrapText="1"/>
    </xf>
    <xf numFmtId="0" fontId="53" fillId="29" borderId="96" xfId="109" applyFont="1" applyFill="1" applyBorder="1" applyAlignment="1">
      <alignment horizontal="left" vertical="center" wrapText="1"/>
    </xf>
    <xf numFmtId="0" fontId="53" fillId="29" borderId="42" xfId="109" applyFont="1" applyFill="1" applyBorder="1" applyAlignment="1">
      <alignment horizontal="left" vertical="center" wrapText="1"/>
    </xf>
    <xf numFmtId="0" fontId="53" fillId="29" borderId="82" xfId="109" applyFont="1" applyFill="1" applyBorder="1" applyAlignment="1">
      <alignment horizontal="left" vertical="center" wrapText="1"/>
    </xf>
    <xf numFmtId="0" fontId="53" fillId="29" borderId="59" xfId="109" applyFont="1" applyFill="1" applyBorder="1" applyAlignment="1">
      <alignment horizontal="left" vertical="top" wrapText="1"/>
    </xf>
    <xf numFmtId="0" fontId="65" fillId="29" borderId="61" xfId="109" applyFont="1" applyFill="1" applyBorder="1" applyAlignment="1">
      <alignment horizontal="left" vertical="top" wrapText="1" indent="3"/>
    </xf>
    <xf numFmtId="0" fontId="65" fillId="29" borderId="58" xfId="109" applyFont="1" applyFill="1" applyBorder="1" applyAlignment="1">
      <alignment horizontal="left" vertical="top" wrapText="1" indent="3"/>
    </xf>
    <xf numFmtId="0" fontId="65" fillId="29" borderId="62" xfId="109" applyFont="1" applyFill="1" applyBorder="1" applyAlignment="1">
      <alignment horizontal="left" vertical="top" wrapText="1" indent="3"/>
    </xf>
    <xf numFmtId="0" fontId="55" fillId="0" borderId="59" xfId="109" applyFont="1" applyBorder="1" applyAlignment="1">
      <alignment horizontal="left" vertical="center" wrapText="1"/>
    </xf>
    <xf numFmtId="0" fontId="65" fillId="29" borderId="57" xfId="109" applyFont="1" applyFill="1" applyBorder="1" applyAlignment="1">
      <alignment horizontal="center" vertical="top" wrapText="1"/>
    </xf>
    <xf numFmtId="0" fontId="65" fillId="29" borderId="61" xfId="109" applyFont="1" applyFill="1" applyBorder="1" applyAlignment="1">
      <alignment horizontal="left" vertical="top" wrapText="1" indent="2"/>
    </xf>
    <xf numFmtId="0" fontId="65" fillId="29" borderId="58" xfId="109" applyFont="1" applyFill="1" applyBorder="1" applyAlignment="1">
      <alignment horizontal="left" vertical="top" wrapText="1" indent="2"/>
    </xf>
    <xf numFmtId="0" fontId="65" fillId="29" borderId="62" xfId="109" applyFont="1" applyFill="1" applyBorder="1" applyAlignment="1">
      <alignment horizontal="left" vertical="top" wrapText="1" indent="2"/>
    </xf>
    <xf numFmtId="0" fontId="58" fillId="0" borderId="61" xfId="109" applyFont="1" applyBorder="1" applyAlignment="1">
      <alignment horizontal="left" wrapText="1"/>
    </xf>
    <xf numFmtId="0" fontId="58" fillId="0" borderId="58" xfId="109" applyFont="1" applyBorder="1" applyAlignment="1">
      <alignment horizontal="left" wrapText="1"/>
    </xf>
    <xf numFmtId="0" fontId="58" fillId="0" borderId="59" xfId="109" applyFont="1" applyBorder="1" applyAlignment="1">
      <alignment horizontal="left" wrapText="1"/>
    </xf>
    <xf numFmtId="0" fontId="55" fillId="29" borderId="61" xfId="109" applyFont="1" applyFill="1" applyBorder="1" applyAlignment="1">
      <alignment horizontal="left" vertical="top" wrapText="1"/>
    </xf>
    <xf numFmtId="0" fontId="62" fillId="29" borderId="57" xfId="109" applyFont="1" applyFill="1" applyBorder="1" applyAlignment="1">
      <alignment horizontal="center" vertical="top" wrapText="1"/>
    </xf>
    <xf numFmtId="0" fontId="62" fillId="29" borderId="58" xfId="109" applyFont="1" applyFill="1" applyBorder="1" applyAlignment="1">
      <alignment horizontal="center" vertical="top" wrapText="1"/>
    </xf>
    <xf numFmtId="0" fontId="62" fillId="29" borderId="62" xfId="109" applyFont="1" applyFill="1" applyBorder="1" applyAlignment="1">
      <alignment horizontal="center" vertical="top" wrapText="1"/>
    </xf>
    <xf numFmtId="0" fontId="62" fillId="29" borderId="61" xfId="109" applyFont="1" applyFill="1" applyBorder="1" applyAlignment="1">
      <alignment horizontal="left" vertical="top" wrapText="1" indent="3"/>
    </xf>
    <xf numFmtId="0" fontId="62" fillId="29" borderId="58" xfId="109" applyFont="1" applyFill="1" applyBorder="1" applyAlignment="1">
      <alignment horizontal="left" vertical="top" wrapText="1" indent="3"/>
    </xf>
    <xf numFmtId="0" fontId="62" fillId="29" borderId="62" xfId="109" applyFont="1" applyFill="1" applyBorder="1" applyAlignment="1">
      <alignment horizontal="left" vertical="top" wrapText="1" indent="3"/>
    </xf>
    <xf numFmtId="0" fontId="62" fillId="29" borderId="61" xfId="109" applyFont="1" applyFill="1" applyBorder="1" applyAlignment="1">
      <alignment horizontal="left" vertical="top" wrapText="1" indent="2"/>
    </xf>
    <xf numFmtId="0" fontId="62" fillId="29" borderId="58" xfId="109" applyFont="1" applyFill="1" applyBorder="1" applyAlignment="1">
      <alignment horizontal="left" vertical="top" wrapText="1" indent="2"/>
    </xf>
    <xf numFmtId="0" fontId="62" fillId="29" borderId="62" xfId="109" applyFont="1" applyFill="1" applyBorder="1" applyAlignment="1">
      <alignment horizontal="left" vertical="top" wrapText="1" indent="2"/>
    </xf>
    <xf numFmtId="0" fontId="62" fillId="29" borderId="61" xfId="109" applyFont="1" applyFill="1" applyBorder="1" applyAlignment="1">
      <alignment horizontal="center" vertical="top" wrapText="1"/>
    </xf>
    <xf numFmtId="0" fontId="62" fillId="29" borderId="59" xfId="109" applyFont="1" applyFill="1" applyBorder="1" applyAlignment="1">
      <alignment horizontal="center" vertical="top" wrapText="1"/>
    </xf>
    <xf numFmtId="0" fontId="51" fillId="32" borderId="46" xfId="109" applyFont="1" applyFill="1" applyBorder="1" applyAlignment="1">
      <alignment horizontal="center" vertical="center" wrapText="1"/>
    </xf>
    <xf numFmtId="0" fontId="51" fillId="32" borderId="47" xfId="109" applyFont="1" applyFill="1" applyBorder="1" applyAlignment="1">
      <alignment horizontal="center" vertical="center" wrapText="1"/>
    </xf>
    <xf numFmtId="0" fontId="51" fillId="32" borderId="89" xfId="109" applyFont="1" applyFill="1" applyBorder="1" applyAlignment="1">
      <alignment horizontal="center" vertical="center" wrapText="1"/>
    </xf>
    <xf numFmtId="0" fontId="51" fillId="32" borderId="51" xfId="109" applyFont="1" applyFill="1" applyBorder="1" applyAlignment="1">
      <alignment horizontal="center" vertical="center" wrapText="1"/>
    </xf>
    <xf numFmtId="0" fontId="51" fillId="32" borderId="52" xfId="109" applyFont="1" applyFill="1" applyBorder="1" applyAlignment="1">
      <alignment horizontal="center" vertical="center" wrapText="1"/>
    </xf>
    <xf numFmtId="0" fontId="51" fillId="32" borderId="92" xfId="109" applyFont="1" applyFill="1" applyBorder="1" applyAlignment="1">
      <alignment horizontal="center" vertical="center" wrapText="1"/>
    </xf>
    <xf numFmtId="0" fontId="51" fillId="32" borderId="90" xfId="109" applyFont="1" applyFill="1" applyBorder="1" applyAlignment="1">
      <alignment horizontal="left" vertical="top" wrapText="1" indent="1"/>
    </xf>
    <xf numFmtId="0" fontId="51" fillId="32" borderId="47" xfId="109" applyFont="1" applyFill="1" applyBorder="1" applyAlignment="1">
      <alignment horizontal="left" vertical="top" wrapText="1" indent="1"/>
    </xf>
    <xf numFmtId="0" fontId="51" fillId="32" borderId="89" xfId="109" applyFont="1" applyFill="1" applyBorder="1" applyAlignment="1">
      <alignment horizontal="left" vertical="top" wrapText="1" indent="1"/>
    </xf>
    <xf numFmtId="0" fontId="51" fillId="32" borderId="93" xfId="109" applyFont="1" applyFill="1" applyBorder="1" applyAlignment="1">
      <alignment horizontal="left" vertical="top" wrapText="1" indent="1"/>
    </xf>
    <xf numFmtId="0" fontId="51" fillId="32" borderId="52" xfId="109" applyFont="1" applyFill="1" applyBorder="1" applyAlignment="1">
      <alignment horizontal="left" vertical="top" wrapText="1" indent="1"/>
    </xf>
    <xf numFmtId="0" fontId="51" fillId="32" borderId="92" xfId="109" applyFont="1" applyFill="1" applyBorder="1" applyAlignment="1">
      <alignment horizontal="left" vertical="top" wrapText="1" indent="1"/>
    </xf>
    <xf numFmtId="0" fontId="51" fillId="32" borderId="90" xfId="109" applyFont="1" applyFill="1" applyBorder="1" applyAlignment="1">
      <alignment horizontal="center" vertical="center" wrapText="1"/>
    </xf>
    <xf numFmtId="0" fontId="51" fillId="32" borderId="93" xfId="109" applyFont="1" applyFill="1" applyBorder="1" applyAlignment="1">
      <alignment horizontal="center" vertical="center" wrapText="1"/>
    </xf>
    <xf numFmtId="0" fontId="51" fillId="32" borderId="71" xfId="109" applyFont="1" applyFill="1" applyBorder="1" applyAlignment="1">
      <alignment horizontal="center" vertical="top" wrapText="1"/>
    </xf>
    <xf numFmtId="0" fontId="51" fillId="32" borderId="55" xfId="109" applyFont="1" applyFill="1" applyBorder="1" applyAlignment="1">
      <alignment horizontal="center" vertical="top" wrapText="1"/>
    </xf>
    <xf numFmtId="0" fontId="51" fillId="32" borderId="72" xfId="109" applyFont="1" applyFill="1" applyBorder="1" applyAlignment="1">
      <alignment horizontal="center" vertical="top" wrapText="1"/>
    </xf>
    <xf numFmtId="0" fontId="55" fillId="32" borderId="91" xfId="109" applyFont="1" applyFill="1" applyBorder="1" applyAlignment="1">
      <alignment horizontal="left" vertical="center" wrapText="1"/>
    </xf>
    <xf numFmtId="0" fontId="55" fillId="32" borderId="94" xfId="109" applyFont="1" applyFill="1" applyBorder="1" applyAlignment="1">
      <alignment horizontal="left" vertical="center" wrapText="1"/>
    </xf>
    <xf numFmtId="0" fontId="51" fillId="32" borderId="61" xfId="109" applyFont="1" applyFill="1" applyBorder="1" applyAlignment="1">
      <alignment horizontal="left" vertical="top" wrapText="1" indent="2"/>
    </xf>
    <xf numFmtId="0" fontId="51" fillId="32" borderId="58" xfId="109" applyFont="1" applyFill="1" applyBorder="1" applyAlignment="1">
      <alignment horizontal="left" vertical="top" wrapText="1" indent="2"/>
    </xf>
    <xf numFmtId="0" fontId="51" fillId="32" borderId="62" xfId="109" applyFont="1" applyFill="1" applyBorder="1" applyAlignment="1">
      <alignment horizontal="left" vertical="top" wrapText="1" indent="2"/>
    </xf>
    <xf numFmtId="0" fontId="51" fillId="32" borderId="57" xfId="109" applyFont="1" applyFill="1" applyBorder="1" applyAlignment="1">
      <alignment horizontal="center" vertical="top" wrapText="1"/>
    </xf>
    <xf numFmtId="0" fontId="51" fillId="32" borderId="58" xfId="109" applyFont="1" applyFill="1" applyBorder="1" applyAlignment="1">
      <alignment horizontal="center" vertical="top" wrapText="1"/>
    </xf>
    <xf numFmtId="0" fontId="51" fillId="32" borderId="62" xfId="109" applyFont="1" applyFill="1" applyBorder="1" applyAlignment="1">
      <alignment horizontal="center" vertical="top" wrapText="1"/>
    </xf>
    <xf numFmtId="0" fontId="51" fillId="32" borderId="61" xfId="109" applyFont="1" applyFill="1" applyBorder="1" applyAlignment="1">
      <alignment horizontal="left" vertical="top" wrapText="1"/>
    </xf>
    <xf numFmtId="0" fontId="51" fillId="32" borderId="58" xfId="109" applyFont="1" applyFill="1" applyBorder="1" applyAlignment="1">
      <alignment horizontal="left" vertical="top" wrapText="1"/>
    </xf>
    <xf numFmtId="0" fontId="51" fillId="32" borderId="59" xfId="109" applyFont="1" applyFill="1" applyBorder="1" applyAlignment="1">
      <alignment horizontal="left" vertical="top" wrapText="1"/>
    </xf>
    <xf numFmtId="0" fontId="58" fillId="0" borderId="62" xfId="109" applyFont="1" applyBorder="1" applyAlignment="1">
      <alignment horizontal="left" wrapText="1"/>
    </xf>
    <xf numFmtId="1" fontId="57" fillId="29" borderId="61" xfId="109" applyNumberFormat="1" applyFont="1" applyFill="1" applyBorder="1" applyAlignment="1">
      <alignment horizontal="center" vertical="top" shrinkToFit="1"/>
    </xf>
    <xf numFmtId="1" fontId="57" fillId="29" borderId="58" xfId="109" applyNumberFormat="1" applyFont="1" applyFill="1" applyBorder="1" applyAlignment="1">
      <alignment horizontal="center" vertical="top" shrinkToFit="1"/>
    </xf>
    <xf numFmtId="1" fontId="57" fillId="29" borderId="62" xfId="109" applyNumberFormat="1" applyFont="1" applyFill="1" applyBorder="1" applyAlignment="1">
      <alignment horizontal="center" vertical="top" shrinkToFit="1"/>
    </xf>
    <xf numFmtId="0" fontId="58" fillId="32" borderId="61" xfId="109" applyFont="1" applyFill="1" applyBorder="1" applyAlignment="1">
      <alignment horizontal="left" vertical="top" wrapText="1"/>
    </xf>
    <xf numFmtId="0" fontId="58" fillId="32" borderId="58" xfId="109" applyFont="1" applyFill="1" applyBorder="1" applyAlignment="1">
      <alignment horizontal="left" vertical="top" wrapText="1"/>
    </xf>
    <xf numFmtId="0" fontId="58" fillId="32" borderId="62" xfId="109" applyFont="1" applyFill="1" applyBorder="1" applyAlignment="1">
      <alignment horizontal="left" vertical="top" wrapText="1"/>
    </xf>
    <xf numFmtId="0" fontId="51" fillId="32" borderId="61" xfId="109" applyFont="1" applyFill="1" applyBorder="1" applyAlignment="1">
      <alignment horizontal="left" vertical="top" wrapText="1" indent="1"/>
    </xf>
    <xf numFmtId="0" fontId="51" fillId="32" borderId="58" xfId="109" applyFont="1" applyFill="1" applyBorder="1" applyAlignment="1">
      <alignment horizontal="left" vertical="top" wrapText="1" indent="1"/>
    </xf>
    <xf numFmtId="0" fontId="51" fillId="32" borderId="62" xfId="109" applyFont="1" applyFill="1" applyBorder="1" applyAlignment="1">
      <alignment horizontal="left" vertical="top" wrapText="1" indent="1"/>
    </xf>
    <xf numFmtId="0" fontId="58" fillId="32" borderId="61" xfId="109" applyFont="1" applyFill="1" applyBorder="1" applyAlignment="1">
      <alignment horizontal="center" vertical="top" wrapText="1"/>
    </xf>
    <xf numFmtId="0" fontId="58" fillId="32" borderId="58" xfId="109" applyFont="1" applyFill="1" applyBorder="1" applyAlignment="1">
      <alignment horizontal="center" vertical="top" wrapText="1"/>
    </xf>
    <xf numFmtId="0" fontId="58" fillId="32" borderId="62" xfId="109" applyFont="1" applyFill="1" applyBorder="1" applyAlignment="1">
      <alignment horizontal="center" vertical="top" wrapText="1"/>
    </xf>
    <xf numFmtId="0" fontId="51" fillId="31" borderId="57" xfId="109" applyFont="1" applyFill="1" applyBorder="1" applyAlignment="1">
      <alignment horizontal="left" vertical="top" wrapText="1"/>
    </xf>
    <xf numFmtId="0" fontId="51" fillId="31" borderId="59" xfId="109" applyFont="1" applyFill="1" applyBorder="1" applyAlignment="1">
      <alignment horizontal="left" vertical="top" wrapText="1"/>
    </xf>
    <xf numFmtId="0" fontId="53" fillId="0" borderId="74" xfId="109" applyFont="1" applyBorder="1" applyAlignment="1">
      <alignment horizontal="left" vertical="top" wrapText="1"/>
    </xf>
    <xf numFmtId="0" fontId="53" fillId="0" borderId="75" xfId="109" applyFont="1" applyBorder="1" applyAlignment="1">
      <alignment horizontal="left" vertical="top" wrapText="1"/>
    </xf>
    <xf numFmtId="0" fontId="53" fillId="0" borderId="76" xfId="109" applyFont="1" applyBorder="1" applyAlignment="1">
      <alignment horizontal="left" vertical="top" wrapText="1"/>
    </xf>
    <xf numFmtId="0" fontId="53" fillId="0" borderId="81" xfId="109" applyFont="1" applyBorder="1" applyAlignment="1">
      <alignment horizontal="left" vertical="top" wrapText="1"/>
    </xf>
    <xf numFmtId="0" fontId="53" fillId="0" borderId="42" xfId="109" applyFont="1" applyBorder="1" applyAlignment="1">
      <alignment horizontal="left" vertical="top" wrapText="1"/>
    </xf>
    <xf numFmtId="0" fontId="53" fillId="0" borderId="82" xfId="109" applyFont="1" applyBorder="1" applyAlignment="1">
      <alignment horizontal="left" vertical="top" wrapText="1"/>
    </xf>
    <xf numFmtId="0" fontId="53" fillId="0" borderId="74" xfId="109" applyFont="1" applyBorder="1" applyAlignment="1">
      <alignment horizontal="left" vertical="center" wrapText="1" indent="4"/>
    </xf>
    <xf numFmtId="0" fontId="53" fillId="0" borderId="75" xfId="109" applyFont="1" applyBorder="1" applyAlignment="1">
      <alignment horizontal="left" vertical="center" wrapText="1" indent="4"/>
    </xf>
    <xf numFmtId="0" fontId="53" fillId="0" borderId="83" xfId="109" applyFont="1" applyBorder="1" applyAlignment="1">
      <alignment horizontal="left" vertical="center" wrapText="1" indent="4"/>
    </xf>
    <xf numFmtId="0" fontId="53" fillId="0" borderId="81" xfId="109" applyFont="1" applyBorder="1" applyAlignment="1">
      <alignment horizontal="left" vertical="center" wrapText="1" indent="4"/>
    </xf>
    <xf numFmtId="0" fontId="53" fillId="0" borderId="42" xfId="109" applyFont="1" applyBorder="1" applyAlignment="1">
      <alignment horizontal="left" vertical="center" wrapText="1" indent="4"/>
    </xf>
    <xf numFmtId="0" fontId="53" fillId="0" borderId="85" xfId="109" applyFont="1" applyBorder="1" applyAlignment="1">
      <alignment horizontal="left" vertical="center" wrapText="1" indent="4"/>
    </xf>
    <xf numFmtId="1" fontId="64" fillId="29" borderId="84" xfId="109" applyNumberFormat="1" applyFont="1" applyFill="1" applyBorder="1" applyAlignment="1">
      <alignment horizontal="center" vertical="top" wrapText="1" shrinkToFit="1"/>
    </xf>
    <xf numFmtId="1" fontId="64" fillId="29" borderId="68" xfId="109" applyNumberFormat="1" applyFont="1" applyFill="1" applyBorder="1" applyAlignment="1">
      <alignment horizontal="center" vertical="top" wrapText="1" shrinkToFit="1"/>
    </xf>
    <xf numFmtId="0" fontId="51" fillId="31" borderId="72" xfId="109" applyFont="1" applyFill="1" applyBorder="1" applyAlignment="1">
      <alignment horizontal="center" vertical="top" wrapText="1"/>
    </xf>
    <xf numFmtId="0" fontId="51" fillId="31" borderId="71" xfId="109" applyFont="1" applyFill="1" applyBorder="1" applyAlignment="1">
      <alignment horizontal="center" vertical="top" wrapText="1"/>
    </xf>
    <xf numFmtId="0" fontId="65" fillId="29" borderId="66" xfId="109" applyFont="1" applyFill="1" applyBorder="1" applyAlignment="1">
      <alignment horizontal="left" vertical="top" wrapText="1"/>
    </xf>
    <xf numFmtId="0" fontId="51" fillId="29" borderId="71" xfId="109" applyFont="1" applyFill="1" applyBorder="1" applyAlignment="1">
      <alignment horizontal="center" vertical="top" wrapText="1"/>
    </xf>
    <xf numFmtId="0" fontId="51" fillId="29" borderId="55" xfId="109" applyFont="1" applyFill="1" applyBorder="1" applyAlignment="1">
      <alignment horizontal="center" vertical="top" wrapText="1"/>
    </xf>
    <xf numFmtId="0" fontId="51" fillId="29" borderId="72" xfId="109" applyFont="1" applyFill="1" applyBorder="1" applyAlignment="1">
      <alignment horizontal="center" vertical="top" wrapText="1"/>
    </xf>
    <xf numFmtId="1" fontId="63" fillId="29" borderId="73" xfId="109" applyNumberFormat="1" applyFont="1" applyFill="1" applyBorder="1" applyAlignment="1">
      <alignment horizontal="left" vertical="center" wrapText="1" shrinkToFit="1"/>
    </xf>
    <xf numFmtId="1" fontId="63" fillId="29" borderId="77" xfId="109" applyNumberFormat="1" applyFont="1" applyFill="1" applyBorder="1" applyAlignment="1">
      <alignment horizontal="left" vertical="center" wrapText="1" shrinkToFit="1"/>
    </xf>
    <xf numFmtId="1" fontId="63" fillId="29" borderId="80" xfId="109" applyNumberFormat="1" applyFont="1" applyFill="1" applyBorder="1" applyAlignment="1">
      <alignment horizontal="left" vertical="center" wrapText="1" shrinkToFit="1"/>
    </xf>
    <xf numFmtId="0" fontId="65" fillId="29" borderId="74" xfId="109" applyFont="1" applyFill="1" applyBorder="1" applyAlignment="1">
      <alignment horizontal="center" vertical="center" wrapText="1"/>
    </xf>
    <xf numFmtId="0" fontId="65" fillId="29" borderId="75" xfId="109" applyFont="1" applyFill="1" applyBorder="1" applyAlignment="1">
      <alignment horizontal="center" vertical="center" wrapText="1"/>
    </xf>
    <xf numFmtId="0" fontId="65" fillId="29" borderId="76" xfId="109" applyFont="1" applyFill="1" applyBorder="1" applyAlignment="1">
      <alignment horizontal="center" vertical="center" wrapText="1"/>
    </xf>
    <xf numFmtId="0" fontId="65" fillId="29" borderId="78" xfId="109" applyFont="1" applyFill="1" applyBorder="1" applyAlignment="1">
      <alignment horizontal="center" vertical="center" wrapText="1"/>
    </xf>
    <xf numFmtId="0" fontId="65" fillId="29" borderId="0" xfId="109" applyFont="1" applyFill="1" applyAlignment="1">
      <alignment horizontal="center" vertical="center" wrapText="1"/>
    </xf>
    <xf numFmtId="0" fontId="65" fillId="29" borderId="79" xfId="109" applyFont="1" applyFill="1" applyBorder="1" applyAlignment="1">
      <alignment horizontal="center" vertical="center" wrapText="1"/>
    </xf>
    <xf numFmtId="0" fontId="65" fillId="29" borderId="81" xfId="109" applyFont="1" applyFill="1" applyBorder="1" applyAlignment="1">
      <alignment horizontal="center" vertical="center" wrapText="1"/>
    </xf>
    <xf numFmtId="0" fontId="65" fillId="29" borderId="42" xfId="109" applyFont="1" applyFill="1" applyBorder="1" applyAlignment="1">
      <alignment horizontal="center" vertical="center" wrapText="1"/>
    </xf>
    <xf numFmtId="0" fontId="65" fillId="29" borderId="82" xfId="109" applyFont="1" applyFill="1" applyBorder="1" applyAlignment="1">
      <alignment horizontal="center" vertical="center" wrapText="1"/>
    </xf>
    <xf numFmtId="0" fontId="51" fillId="31" borderId="57" xfId="109" applyFont="1" applyFill="1" applyBorder="1" applyAlignment="1">
      <alignment horizontal="left" vertical="top" wrapText="1" indent="4"/>
    </xf>
    <xf numFmtId="0" fontId="51" fillId="31" borderId="58" xfId="109" applyFont="1" applyFill="1" applyBorder="1" applyAlignment="1">
      <alignment horizontal="left" vertical="top" wrapText="1" indent="4"/>
    </xf>
    <xf numFmtId="0" fontId="51" fillId="31" borderId="62" xfId="109" applyFont="1" applyFill="1" applyBorder="1" applyAlignment="1">
      <alignment horizontal="left" vertical="top" wrapText="1" indent="4"/>
    </xf>
    <xf numFmtId="0" fontId="51" fillId="31" borderId="61" xfId="109" applyFont="1" applyFill="1" applyBorder="1" applyAlignment="1">
      <alignment horizontal="left" vertical="top" wrapText="1" indent="8"/>
    </xf>
    <xf numFmtId="0" fontId="51" fillId="31" borderId="58" xfId="109" applyFont="1" applyFill="1" applyBorder="1" applyAlignment="1">
      <alignment horizontal="left" vertical="top" wrapText="1" indent="8"/>
    </xf>
    <xf numFmtId="0" fontId="51" fillId="31" borderId="59" xfId="109" applyFont="1" applyFill="1" applyBorder="1" applyAlignment="1">
      <alignment horizontal="left" vertical="top" wrapText="1" indent="8"/>
    </xf>
    <xf numFmtId="0" fontId="58" fillId="29" borderId="61" xfId="109" applyFont="1" applyFill="1" applyBorder="1" applyAlignment="1">
      <alignment horizontal="left" wrapText="1"/>
    </xf>
    <xf numFmtId="0" fontId="58" fillId="29" borderId="58" xfId="109" applyFont="1" applyFill="1" applyBorder="1" applyAlignment="1">
      <alignment horizontal="left" wrapText="1"/>
    </xf>
    <xf numFmtId="0" fontId="58" fillId="29" borderId="62" xfId="109" applyFont="1" applyFill="1" applyBorder="1" applyAlignment="1">
      <alignment horizontal="left" wrapText="1"/>
    </xf>
    <xf numFmtId="0" fontId="51" fillId="31" borderId="62" xfId="109" applyFont="1" applyFill="1" applyBorder="1" applyAlignment="1">
      <alignment horizontal="center" vertical="top" wrapText="1"/>
    </xf>
    <xf numFmtId="0" fontId="58" fillId="29" borderId="61" xfId="109" applyFont="1" applyFill="1" applyBorder="1" applyAlignment="1">
      <alignment horizontal="left" vertical="top" wrapText="1"/>
    </xf>
    <xf numFmtId="0" fontId="58" fillId="29" borderId="58" xfId="109" applyFont="1" applyFill="1" applyBorder="1" applyAlignment="1">
      <alignment horizontal="left" vertical="top" wrapText="1"/>
    </xf>
    <xf numFmtId="0" fontId="58" fillId="29" borderId="62" xfId="109" applyFont="1" applyFill="1" applyBorder="1" applyAlignment="1">
      <alignment horizontal="left" vertical="top" wrapText="1"/>
    </xf>
    <xf numFmtId="0" fontId="51" fillId="31" borderId="61" xfId="109" applyFont="1" applyFill="1" applyBorder="1" applyAlignment="1">
      <alignment horizontal="center" vertical="top" wrapText="1"/>
    </xf>
    <xf numFmtId="3" fontId="59" fillId="0" borderId="61" xfId="109" applyNumberFormat="1" applyFont="1" applyBorder="1" applyAlignment="1">
      <alignment horizontal="left" vertical="center" wrapText="1"/>
    </xf>
    <xf numFmtId="3" fontId="59" fillId="0" borderId="58" xfId="109" applyNumberFormat="1" applyFont="1" applyBorder="1" applyAlignment="1">
      <alignment horizontal="left" vertical="center" wrapText="1"/>
    </xf>
    <xf numFmtId="0" fontId="51" fillId="29" borderId="66" xfId="109" applyFont="1" applyFill="1" applyBorder="1" applyAlignment="1">
      <alignment horizontal="left" vertical="top" wrapText="1"/>
    </xf>
    <xf numFmtId="0" fontId="51" fillId="29" borderId="67" xfId="109" applyFont="1" applyFill="1" applyBorder="1" applyAlignment="1">
      <alignment horizontal="left" vertical="top" wrapText="1"/>
    </xf>
    <xf numFmtId="0" fontId="51" fillId="29" borderId="68" xfId="109" applyFont="1" applyFill="1" applyBorder="1" applyAlignment="1">
      <alignment horizontal="left" vertical="top" wrapText="1"/>
    </xf>
    <xf numFmtId="0" fontId="51" fillId="30" borderId="54" xfId="109" applyFont="1" applyFill="1" applyBorder="1" applyAlignment="1">
      <alignment horizontal="center" vertical="top" wrapText="1"/>
    </xf>
    <xf numFmtId="0" fontId="51" fillId="30" borderId="55" xfId="109" applyFont="1" applyFill="1" applyBorder="1" applyAlignment="1">
      <alignment horizontal="center" vertical="top" wrapText="1"/>
    </xf>
    <xf numFmtId="0" fontId="51" fillId="30" borderId="56" xfId="109" applyFont="1" applyFill="1" applyBorder="1" applyAlignment="1">
      <alignment horizontal="center" vertical="top" wrapText="1"/>
    </xf>
    <xf numFmtId="0" fontId="58" fillId="30" borderId="54" xfId="109" applyFont="1" applyFill="1" applyBorder="1" applyAlignment="1">
      <alignment horizontal="left" wrapText="1"/>
    </xf>
    <xf numFmtId="0" fontId="58" fillId="30" borderId="55" xfId="109" applyFont="1" applyFill="1" applyBorder="1" applyAlignment="1">
      <alignment horizontal="left" wrapText="1"/>
    </xf>
    <xf numFmtId="0" fontId="58" fillId="30" borderId="56" xfId="109" applyFont="1" applyFill="1" applyBorder="1" applyAlignment="1">
      <alignment horizontal="left" wrapText="1"/>
    </xf>
    <xf numFmtId="0" fontId="53" fillId="29" borderId="61" xfId="109" applyFont="1" applyFill="1" applyBorder="1" applyAlignment="1">
      <alignment horizontal="left" vertical="center" wrapText="1"/>
    </xf>
    <xf numFmtId="0" fontId="53" fillId="29" borderId="58" xfId="109" applyFont="1" applyFill="1" applyBorder="1" applyAlignment="1">
      <alignment horizontal="left" vertical="center" wrapText="1"/>
    </xf>
    <xf numFmtId="0" fontId="53" fillId="29" borderId="62" xfId="109" applyFont="1" applyFill="1" applyBorder="1" applyAlignment="1">
      <alignment horizontal="left" vertical="center" wrapText="1"/>
    </xf>
    <xf numFmtId="0" fontId="51" fillId="31" borderId="54" xfId="109" applyFont="1" applyFill="1" applyBorder="1" applyAlignment="1">
      <alignment horizontal="left" vertical="top" wrapText="1"/>
    </xf>
    <xf numFmtId="0" fontId="51" fillId="31" borderId="55" xfId="109" applyFont="1" applyFill="1" applyBorder="1" applyAlignment="1">
      <alignment horizontal="left" vertical="top" wrapText="1"/>
    </xf>
    <xf numFmtId="0" fontId="51" fillId="31" borderId="56" xfId="109" applyFont="1" applyFill="1" applyBorder="1" applyAlignment="1">
      <alignment horizontal="left" vertical="top" wrapText="1"/>
    </xf>
    <xf numFmtId="3" fontId="55" fillId="0" borderId="61" xfId="109" applyNumberFormat="1" applyFont="1" applyBorder="1" applyAlignment="1">
      <alignment horizontal="left" vertical="center" wrapText="1"/>
    </xf>
    <xf numFmtId="0" fontId="53" fillId="29" borderId="66" xfId="109" applyFont="1" applyFill="1" applyBorder="1" applyAlignment="1">
      <alignment horizontal="left" vertical="center" wrapText="1"/>
    </xf>
    <xf numFmtId="0" fontId="53" fillId="29" borderId="67" xfId="109" applyFont="1" applyFill="1" applyBorder="1" applyAlignment="1">
      <alignment horizontal="left" vertical="center" wrapText="1"/>
    </xf>
    <xf numFmtId="0" fontId="53" fillId="29" borderId="68" xfId="109" applyFont="1" applyFill="1" applyBorder="1" applyAlignment="1">
      <alignment horizontal="left" vertical="center" wrapText="1"/>
    </xf>
    <xf numFmtId="0" fontId="53" fillId="29" borderId="66" xfId="109" applyFont="1" applyFill="1" applyBorder="1" applyAlignment="1">
      <alignment horizontal="center" vertical="top" wrapText="1"/>
    </xf>
    <xf numFmtId="0" fontId="53" fillId="29" borderId="67" xfId="109" applyFont="1" applyFill="1" applyBorder="1" applyAlignment="1">
      <alignment horizontal="center" vertical="top" wrapText="1"/>
    </xf>
    <xf numFmtId="0" fontId="53" fillId="29" borderId="68" xfId="109" applyFont="1" applyFill="1" applyBorder="1" applyAlignment="1">
      <alignment horizontal="center" vertical="top" wrapText="1"/>
    </xf>
    <xf numFmtId="0" fontId="62" fillId="29" borderId="43" xfId="109" applyFont="1" applyFill="1" applyBorder="1" applyAlignment="1">
      <alignment horizontal="center" vertical="top" wrapText="1"/>
    </xf>
    <xf numFmtId="0" fontId="62" fillId="29" borderId="44" xfId="109" applyFont="1" applyFill="1" applyBorder="1" applyAlignment="1">
      <alignment horizontal="center" vertical="top" wrapText="1"/>
    </xf>
    <xf numFmtId="0" fontId="62" fillId="29" borderId="45" xfId="109" applyFont="1" applyFill="1" applyBorder="1" applyAlignment="1">
      <alignment horizontal="center" vertical="top" wrapText="1"/>
    </xf>
    <xf numFmtId="0" fontId="55" fillId="29" borderId="61" xfId="109" applyFont="1" applyFill="1" applyBorder="1" applyAlignment="1">
      <alignment horizontal="center" vertical="top" wrapText="1"/>
    </xf>
    <xf numFmtId="0" fontId="55" fillId="29" borderId="58" xfId="109" applyFont="1" applyFill="1" applyBorder="1" applyAlignment="1">
      <alignment horizontal="center" vertical="top" wrapText="1"/>
    </xf>
    <xf numFmtId="0" fontId="55" fillId="29" borderId="62" xfId="109" applyFont="1" applyFill="1" applyBorder="1" applyAlignment="1">
      <alignment horizontal="center" vertical="top" wrapText="1"/>
    </xf>
    <xf numFmtId="0" fontId="57" fillId="29" borderId="61" xfId="109" applyFont="1" applyFill="1" applyBorder="1" applyAlignment="1">
      <alignment horizontal="left" vertical="top" wrapText="1"/>
    </xf>
    <xf numFmtId="0" fontId="53" fillId="29" borderId="62" xfId="109" applyFont="1" applyFill="1" applyBorder="1" applyAlignment="1">
      <alignment horizontal="center" vertical="top" wrapText="1"/>
    </xf>
    <xf numFmtId="0" fontId="85" fillId="29" borderId="61" xfId="109" applyFont="1" applyFill="1" applyBorder="1" applyAlignment="1">
      <alignment horizontal="left" vertical="top" wrapText="1"/>
    </xf>
    <xf numFmtId="0" fontId="85" fillId="29" borderId="58" xfId="109" applyFont="1" applyFill="1" applyBorder="1" applyAlignment="1">
      <alignment horizontal="left" vertical="top" wrapText="1"/>
    </xf>
    <xf numFmtId="0" fontId="85" fillId="29" borderId="62" xfId="109" applyFont="1" applyFill="1" applyBorder="1" applyAlignment="1">
      <alignment horizontal="left" vertical="top" wrapText="1"/>
    </xf>
    <xf numFmtId="0" fontId="51" fillId="31" borderId="61" xfId="109" applyFont="1" applyFill="1" applyBorder="1" applyAlignment="1">
      <alignment horizontal="left" vertical="top" wrapText="1" indent="2"/>
    </xf>
    <xf numFmtId="0" fontId="51" fillId="31" borderId="58" xfId="109" applyFont="1" applyFill="1" applyBorder="1" applyAlignment="1">
      <alignment horizontal="left" vertical="top" wrapText="1" indent="2"/>
    </xf>
    <xf numFmtId="0" fontId="51" fillId="31" borderId="62" xfId="109" applyFont="1" applyFill="1" applyBorder="1" applyAlignment="1">
      <alignment horizontal="left" vertical="top" wrapText="1" indent="2"/>
    </xf>
    <xf numFmtId="3" fontId="55" fillId="0" borderId="61" xfId="109" applyNumberFormat="1" applyFont="1" applyBorder="1" applyAlignment="1">
      <alignment horizontal="left" wrapText="1"/>
    </xf>
    <xf numFmtId="0" fontId="53" fillId="29" borderId="66" xfId="109" applyFont="1" applyFill="1" applyBorder="1" applyAlignment="1">
      <alignment horizontal="left" vertical="top" wrapText="1"/>
    </xf>
    <xf numFmtId="0" fontId="51" fillId="30" borderId="54" xfId="109" applyFont="1" applyFill="1" applyBorder="1" applyAlignment="1">
      <alignment horizontal="left" vertical="top" wrapText="1"/>
    </xf>
    <xf numFmtId="0" fontId="51" fillId="30" borderId="55" xfId="109" applyFont="1" applyFill="1" applyBorder="1" applyAlignment="1">
      <alignment horizontal="left" vertical="top" wrapText="1"/>
    </xf>
    <xf numFmtId="0" fontId="51" fillId="30" borderId="56" xfId="109" applyFont="1" applyFill="1" applyBorder="1" applyAlignment="1">
      <alignment horizontal="left" vertical="top" wrapText="1"/>
    </xf>
    <xf numFmtId="0" fontId="53" fillId="33" borderId="61" xfId="109" applyFont="1" applyFill="1" applyBorder="1" applyAlignment="1">
      <alignment horizontal="left" vertical="top" wrapText="1"/>
    </xf>
    <xf numFmtId="0" fontId="53" fillId="33" borderId="58" xfId="109" applyFont="1" applyFill="1" applyBorder="1" applyAlignment="1">
      <alignment horizontal="left" vertical="top" wrapText="1"/>
    </xf>
    <xf numFmtId="0" fontId="53" fillId="33" borderId="62" xfId="109" applyFont="1" applyFill="1" applyBorder="1" applyAlignment="1">
      <alignment horizontal="left" vertical="top" wrapText="1"/>
    </xf>
    <xf numFmtId="3" fontId="59" fillId="33" borderId="61" xfId="109" applyNumberFormat="1" applyFont="1" applyFill="1" applyBorder="1" applyAlignment="1">
      <alignment horizontal="left" vertical="center" wrapText="1"/>
    </xf>
    <xf numFmtId="3" fontId="59" fillId="33" borderId="58" xfId="109" applyNumberFormat="1" applyFont="1" applyFill="1" applyBorder="1" applyAlignment="1">
      <alignment horizontal="left" vertical="center" wrapText="1"/>
    </xf>
    <xf numFmtId="0" fontId="58" fillId="0" borderId="61" xfId="109" applyFont="1" applyBorder="1" applyAlignment="1">
      <alignment horizontal="left" vertical="center" wrapText="1"/>
    </xf>
    <xf numFmtId="0" fontId="58" fillId="0" borderId="58" xfId="109" applyFont="1" applyBorder="1" applyAlignment="1">
      <alignment horizontal="left" vertical="center" wrapText="1"/>
    </xf>
    <xf numFmtId="0" fontId="58" fillId="0" borderId="62" xfId="109" applyFont="1" applyBorder="1" applyAlignment="1">
      <alignment horizontal="left" vertical="center" wrapText="1"/>
    </xf>
    <xf numFmtId="0" fontId="55" fillId="29" borderId="71" xfId="109" applyFont="1" applyFill="1" applyBorder="1" applyAlignment="1">
      <alignment horizontal="left" vertical="top" wrapText="1"/>
    </xf>
    <xf numFmtId="0" fontId="55" fillId="29" borderId="55" xfId="109" applyFont="1" applyFill="1" applyBorder="1" applyAlignment="1">
      <alignment horizontal="left" vertical="top" wrapText="1"/>
    </xf>
    <xf numFmtId="0" fontId="55" fillId="29" borderId="72" xfId="109" applyFont="1" applyFill="1" applyBorder="1" applyAlignment="1">
      <alignment horizontal="left" vertical="top" wrapText="1"/>
    </xf>
    <xf numFmtId="0" fontId="57" fillId="29" borderId="66" xfId="109" applyFont="1" applyFill="1" applyBorder="1" applyAlignment="1">
      <alignment horizontal="left" vertical="top" wrapText="1"/>
    </xf>
    <xf numFmtId="0" fontId="55" fillId="29" borderId="67" xfId="109" applyFont="1" applyFill="1" applyBorder="1" applyAlignment="1">
      <alignment horizontal="left" vertical="top" wrapText="1"/>
    </xf>
    <xf numFmtId="0" fontId="55" fillId="29" borderId="68" xfId="109" applyFont="1" applyFill="1" applyBorder="1" applyAlignment="1">
      <alignment horizontal="left" vertical="top" wrapText="1"/>
    </xf>
    <xf numFmtId="0" fontId="58" fillId="0" borderId="66" xfId="109" applyFont="1" applyBorder="1" applyAlignment="1">
      <alignment horizontal="left" vertical="center" wrapText="1"/>
    </xf>
    <xf numFmtId="0" fontId="58" fillId="0" borderId="67" xfId="109" applyFont="1" applyBorder="1" applyAlignment="1">
      <alignment horizontal="left" vertical="center" wrapText="1"/>
    </xf>
    <xf numFmtId="0" fontId="58" fillId="0" borderId="68" xfId="109" applyFont="1" applyBorder="1" applyAlignment="1">
      <alignment horizontal="left" vertical="center" wrapText="1"/>
    </xf>
    <xf numFmtId="0" fontId="55" fillId="30" borderId="54" xfId="109" applyFont="1" applyFill="1" applyBorder="1" applyAlignment="1">
      <alignment horizontal="left" vertical="top" wrapText="1" indent="1"/>
    </xf>
    <xf numFmtId="0" fontId="55" fillId="30" borderId="55" xfId="109" applyFont="1" applyFill="1" applyBorder="1" applyAlignment="1">
      <alignment horizontal="left" vertical="top" wrapText="1" indent="1"/>
    </xf>
    <xf numFmtId="0" fontId="55" fillId="30" borderId="56" xfId="109" applyFont="1" applyFill="1" applyBorder="1" applyAlignment="1">
      <alignment horizontal="left" vertical="top" wrapText="1" indent="1"/>
    </xf>
    <xf numFmtId="0" fontId="50" fillId="29" borderId="42" xfId="109" applyFont="1" applyFill="1" applyBorder="1" applyAlignment="1">
      <alignment horizontal="center" vertical="top" wrapText="1"/>
    </xf>
    <xf numFmtId="0" fontId="49" fillId="29" borderId="42" xfId="109" applyFont="1" applyFill="1" applyBorder="1" applyAlignment="1">
      <alignment horizontal="center" vertical="top" wrapText="1"/>
    </xf>
    <xf numFmtId="0" fontId="51" fillId="30" borderId="43" xfId="109" applyFont="1" applyFill="1" applyBorder="1" applyAlignment="1">
      <alignment horizontal="left" vertical="top" wrapText="1"/>
    </xf>
    <xf numFmtId="0" fontId="51" fillId="30" borderId="44" xfId="109" applyFont="1" applyFill="1" applyBorder="1" applyAlignment="1">
      <alignment horizontal="left" vertical="top" wrapText="1"/>
    </xf>
    <xf numFmtId="0" fontId="51" fillId="30" borderId="45" xfId="109" applyFont="1" applyFill="1" applyBorder="1" applyAlignment="1">
      <alignment horizontal="left" vertical="top" wrapText="1"/>
    </xf>
    <xf numFmtId="0" fontId="51" fillId="30" borderId="46" xfId="109" applyFont="1" applyFill="1" applyBorder="1" applyAlignment="1">
      <alignment horizontal="center" vertical="top" wrapText="1"/>
    </xf>
    <xf numFmtId="0" fontId="51" fillId="30" borderId="47" xfId="109" applyFont="1" applyFill="1" applyBorder="1" applyAlignment="1">
      <alignment horizontal="center" vertical="top" wrapText="1"/>
    </xf>
    <xf numFmtId="0" fontId="51" fillId="30" borderId="48" xfId="109" applyFont="1" applyFill="1" applyBorder="1" applyAlignment="1">
      <alignment horizontal="center" vertical="top" wrapText="1"/>
    </xf>
    <xf numFmtId="0" fontId="51" fillId="30" borderId="49" xfId="109" applyFont="1" applyFill="1" applyBorder="1" applyAlignment="1">
      <alignment horizontal="center" vertical="top" wrapText="1"/>
    </xf>
    <xf numFmtId="0" fontId="51" fillId="30" borderId="0" xfId="109" applyFont="1" applyFill="1" applyAlignment="1">
      <alignment horizontal="center" vertical="top" wrapText="1"/>
    </xf>
    <xf numFmtId="0" fontId="51" fillId="30" borderId="50" xfId="109" applyFont="1" applyFill="1" applyBorder="1" applyAlignment="1">
      <alignment horizontal="center" vertical="top" wrapText="1"/>
    </xf>
    <xf numFmtId="0" fontId="51" fillId="30" borderId="51" xfId="109" applyFont="1" applyFill="1" applyBorder="1" applyAlignment="1">
      <alignment horizontal="center" vertical="top" wrapText="1"/>
    </xf>
    <xf numFmtId="0" fontId="51" fillId="30" borderId="52" xfId="109" applyFont="1" applyFill="1" applyBorder="1" applyAlignment="1">
      <alignment horizontal="center" vertical="top" wrapText="1"/>
    </xf>
    <xf numFmtId="0" fontId="51" fillId="30" borderId="53" xfId="109" applyFont="1" applyFill="1" applyBorder="1" applyAlignment="1">
      <alignment horizontal="center" vertical="top" wrapText="1"/>
    </xf>
    <xf numFmtId="0" fontId="51" fillId="30" borderId="43" xfId="109" applyFont="1" applyFill="1" applyBorder="1" applyAlignment="1">
      <alignment horizontal="left" vertical="top" wrapText="1" indent="4"/>
    </xf>
    <xf numFmtId="0" fontId="51" fillId="30" borderId="44" xfId="109" applyFont="1" applyFill="1" applyBorder="1" applyAlignment="1">
      <alignment horizontal="left" vertical="top" wrapText="1" indent="4"/>
    </xf>
    <xf numFmtId="0" fontId="51" fillId="30" borderId="45" xfId="109" applyFont="1" applyFill="1" applyBorder="1" applyAlignment="1">
      <alignment horizontal="left" vertical="top" wrapText="1" indent="4"/>
    </xf>
    <xf numFmtId="0" fontId="51" fillId="30" borderId="46" xfId="109" applyFont="1" applyFill="1" applyBorder="1" applyAlignment="1">
      <alignment horizontal="left" vertical="top" wrapText="1" indent="3"/>
    </xf>
    <xf numFmtId="0" fontId="51" fillId="30" borderId="47" xfId="109" applyFont="1" applyFill="1" applyBorder="1" applyAlignment="1">
      <alignment horizontal="left" vertical="top" wrapText="1" indent="3"/>
    </xf>
    <xf numFmtId="0" fontId="51" fillId="30" borderId="48" xfId="109" applyFont="1" applyFill="1" applyBorder="1" applyAlignment="1">
      <alignment horizontal="left" vertical="top" wrapText="1" indent="3"/>
    </xf>
    <xf numFmtId="0" fontId="51" fillId="30" borderId="49" xfId="109" applyFont="1" applyFill="1" applyBorder="1" applyAlignment="1">
      <alignment horizontal="left" vertical="top" wrapText="1" indent="3"/>
    </xf>
    <xf numFmtId="0" fontId="51" fillId="30" borderId="0" xfId="109" applyFont="1" applyFill="1" applyAlignment="1">
      <alignment horizontal="left" vertical="top" wrapText="1" indent="3"/>
    </xf>
    <xf numFmtId="0" fontId="51" fillId="30" borderId="50" xfId="109" applyFont="1" applyFill="1" applyBorder="1" applyAlignment="1">
      <alignment horizontal="left" vertical="top" wrapText="1" indent="3"/>
    </xf>
    <xf numFmtId="0" fontId="51" fillId="30" borderId="51" xfId="109" applyFont="1" applyFill="1" applyBorder="1" applyAlignment="1">
      <alignment horizontal="left" vertical="top" wrapText="1" indent="3"/>
    </xf>
    <xf numFmtId="0" fontId="51" fillId="30" borderId="52" xfId="109" applyFont="1" applyFill="1" applyBorder="1" applyAlignment="1">
      <alignment horizontal="left" vertical="top" wrapText="1" indent="3"/>
    </xf>
    <xf numFmtId="0" fontId="51" fillId="30" borderId="53" xfId="109" applyFont="1" applyFill="1" applyBorder="1" applyAlignment="1">
      <alignment horizontal="left" vertical="top" wrapText="1" indent="3"/>
    </xf>
    <xf numFmtId="0" fontId="53" fillId="30" borderId="43" xfId="109" applyFont="1" applyFill="1" applyBorder="1" applyAlignment="1">
      <alignment horizontal="left" vertical="top" wrapText="1" indent="1"/>
    </xf>
    <xf numFmtId="0" fontId="53" fillId="30" borderId="44" xfId="109" applyFont="1" applyFill="1" applyBorder="1" applyAlignment="1">
      <alignment horizontal="left" vertical="top" wrapText="1" indent="1"/>
    </xf>
    <xf numFmtId="0" fontId="53" fillId="30" borderId="45" xfId="109" applyFont="1" applyFill="1" applyBorder="1" applyAlignment="1">
      <alignment horizontal="left" vertical="top" wrapText="1" indent="1"/>
    </xf>
    <xf numFmtId="0" fontId="53" fillId="30" borderId="54" xfId="109" applyFont="1" applyFill="1" applyBorder="1" applyAlignment="1">
      <alignment horizontal="left" vertical="top" wrapText="1"/>
    </xf>
    <xf numFmtId="0" fontId="53" fillId="30" borderId="55" xfId="109" applyFont="1" applyFill="1" applyBorder="1" applyAlignment="1">
      <alignment horizontal="left" vertical="top" wrapText="1"/>
    </xf>
    <xf numFmtId="0" fontId="53" fillId="30" borderId="56" xfId="109" applyFont="1" applyFill="1" applyBorder="1" applyAlignment="1">
      <alignment horizontal="left" vertical="top" wrapText="1"/>
    </xf>
    <xf numFmtId="0" fontId="0" fillId="33" borderId="0" xfId="0" applyFill="1"/>
    <xf numFmtId="9" fontId="0" fillId="33" borderId="0" xfId="0" applyNumberFormat="1" applyFill="1"/>
  </cellXfs>
  <cellStyles count="141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akcent 1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Advertencia" xfId="23"/>
    <cellStyle name="Calcular" xfId="24"/>
    <cellStyle name="Cálculo 2" xfId="25"/>
    <cellStyle name="Celda comprob." xfId="26"/>
    <cellStyle name="Celda de comprobación 2" xfId="27"/>
    <cellStyle name="Celda vinculada 2" xfId="28"/>
    <cellStyle name="Correcto" xfId="29"/>
    <cellStyle name="Currency 2" xfId="30"/>
    <cellStyle name="Encabez. 1" xfId="31"/>
    <cellStyle name="Encabez. 2" xfId="32"/>
    <cellStyle name="Encabezado 3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xplicación" xfId="42"/>
    <cellStyle name="Hipervínculo 2" xfId="43"/>
    <cellStyle name="Hipervínculo 3" xfId="44"/>
    <cellStyle name="Hipervínculo 4" xfId="45"/>
    <cellStyle name="Incorrecto 2" xfId="46"/>
    <cellStyle name="Millares [0] 2" xfId="47"/>
    <cellStyle name="Millares [0] 3" xfId="48"/>
    <cellStyle name="Millares 10" xfId="49"/>
    <cellStyle name="Millares 2" xfId="50"/>
    <cellStyle name="Millares 2 2" xfId="51"/>
    <cellStyle name="Millares 2 2 2" xfId="52"/>
    <cellStyle name="Millares 2 3" xfId="53"/>
    <cellStyle name="Millares 2 3 2" xfId="54"/>
    <cellStyle name="Millares 2 4" xfId="55"/>
    <cellStyle name="Millares 2 4 2" xfId="56"/>
    <cellStyle name="Millares 2 5" xfId="57"/>
    <cellStyle name="Millares 3" xfId="58"/>
    <cellStyle name="Millares 3 2" xfId="59"/>
    <cellStyle name="Millares 3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Moneda 2" xfId="67"/>
    <cellStyle name="Moneda 2 2" xfId="68"/>
    <cellStyle name="Moneda 3" xfId="69"/>
    <cellStyle name="Moneda 4" xfId="70"/>
    <cellStyle name="Neutral 2" xfId="71"/>
    <cellStyle name="Normal" xfId="0" builtinId="0"/>
    <cellStyle name="Normal 10" xfId="72"/>
    <cellStyle name="Normal 11" xfId="73"/>
    <cellStyle name="Normal 12" xfId="74"/>
    <cellStyle name="Normal 13" xfId="75"/>
    <cellStyle name="Normal 14" xfId="76"/>
    <cellStyle name="Normal 15" xfId="77"/>
    <cellStyle name="Normal 16" xfId="78"/>
    <cellStyle name="Normal 17" xfId="79"/>
    <cellStyle name="Normal 17 2" xfId="80"/>
    <cellStyle name="Normal 2" xfId="81"/>
    <cellStyle name="Normal 2 2" xfId="82"/>
    <cellStyle name="Normal 2 2 2" xfId="83"/>
    <cellStyle name="Normal 2 2 2 2" xfId="84"/>
    <cellStyle name="Normal 2 2 2 3" xfId="85"/>
    <cellStyle name="Normal 2 2 3" xfId="86"/>
    <cellStyle name="Normal 2 2 4" xfId="87"/>
    <cellStyle name="Normal 2 2 4 2" xfId="88"/>
    <cellStyle name="Normal 2 3" xfId="89"/>
    <cellStyle name="Normal 2 3 2" xfId="90"/>
    <cellStyle name="Normal 2 3 2 2" xfId="91"/>
    <cellStyle name="Normal 2 3 3" xfId="92"/>
    <cellStyle name="Normal 2 4" xfId="93"/>
    <cellStyle name="Normal 2 4 2" xfId="94"/>
    <cellStyle name="Normal 2 5" xfId="95"/>
    <cellStyle name="Normal 2 6" xfId="96"/>
    <cellStyle name="Normal 2 7" xfId="97"/>
    <cellStyle name="Normal 2 7 2" xfId="98"/>
    <cellStyle name="Normal 2 8" xfId="99"/>
    <cellStyle name="Normal 3" xfId="100"/>
    <cellStyle name="Normal 3 2" xfId="2"/>
    <cellStyle name="Normal 3 2 2" xfId="101"/>
    <cellStyle name="Normal 3 3" xfId="3"/>
    <cellStyle name="Normal 3 3 2" xfId="102"/>
    <cellStyle name="Normal 3 3 2 2" xfId="103"/>
    <cellStyle name="Normal 3 4" xfId="104"/>
    <cellStyle name="Normal 3 5" xfId="105"/>
    <cellStyle name="Normal 4" xfId="106"/>
    <cellStyle name="Normal 4 2" xfId="107"/>
    <cellStyle name="Normal 4 2 2" xfId="108"/>
    <cellStyle name="Normal 4 3" xfId="109"/>
    <cellStyle name="Normal 5" xfId="110"/>
    <cellStyle name="Normal 5 2" xfId="111"/>
    <cellStyle name="Normal 5 3" xfId="112"/>
    <cellStyle name="Normal 6" xfId="113"/>
    <cellStyle name="Normal 6 2" xfId="114"/>
    <cellStyle name="Normal 6 2 2" xfId="115"/>
    <cellStyle name="Normal 7" xfId="116"/>
    <cellStyle name="Normal 8" xfId="117"/>
    <cellStyle name="Normal 9" xfId="118"/>
    <cellStyle name="Normal 9 2" xfId="119"/>
    <cellStyle name="Nota" xfId="120"/>
    <cellStyle name="Nota 2" xfId="121"/>
    <cellStyle name="Notas 2" xfId="122"/>
    <cellStyle name="Porcentaje" xfId="1" builtinId="5"/>
    <cellStyle name="Porcentaje 2" xfId="123"/>
    <cellStyle name="Porcentaje 2 2" xfId="124"/>
    <cellStyle name="Porcentaje 2 3" xfId="125"/>
    <cellStyle name="Porcentaje 3" xfId="126"/>
    <cellStyle name="Porcentaje 3 2" xfId="127"/>
    <cellStyle name="Porcentaje 4" xfId="128"/>
    <cellStyle name="Porcentual 2" xfId="129"/>
    <cellStyle name="Porcentual 2 2" xfId="130"/>
    <cellStyle name="Porcentual 2 2 2" xfId="131"/>
    <cellStyle name="Porcentual 2 3" xfId="132"/>
    <cellStyle name="Porcentual 2 3 2" xfId="133"/>
    <cellStyle name="Salida 2" xfId="134"/>
    <cellStyle name="Texto de advertencia 2" xfId="135"/>
    <cellStyle name="Texto explicativo 2" xfId="136"/>
    <cellStyle name="Título 2 2" xfId="137"/>
    <cellStyle name="Título 3 2" xfId="138"/>
    <cellStyle name="Título 4" xfId="139"/>
    <cellStyle name="Total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74624" y="13604875"/>
          <a:ext cx="2064357" cy="250349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jercicio%20impuesto%20voluntario%2014%20D%20N&#176;3%20%20170132024%20y%2024012023%20y%203101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ES%20RENTA%20EXPRESS%20AT%202024%20DICIEMBRE%202023/EJERCICIO%202%2014%20D%20N&#176;%203%20%2004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9 at2023"/>
      <sheetName val="R18 at2023"/>
      <sheetName val="retiros  at2023"/>
      <sheetName val="RREE  at2023 "/>
      <sheetName val="CALCULO IDPC VOL 2023"/>
      <sheetName val="ddjj 1948 at2023 "/>
      <sheetName val="R20 at2023"/>
      <sheetName val="R21 at2023 "/>
      <sheetName val=" R6  at2023"/>
      <sheetName val="anverso empresa"/>
      <sheetName val="anverso socio 1"/>
      <sheetName val="BALANCE 2023 "/>
      <sheetName val="retiros o dividendos ejercicio"/>
      <sheetName val="BASE IMPONIBLE"/>
      <sheetName val="R17 14 D3"/>
      <sheetName val="R19 14 D3"/>
      <sheetName val="R18 14 D3"/>
      <sheetName val="RREE "/>
      <sheetName val="CALCULO IDPC VOL 2024"/>
      <sheetName val="Hoja1"/>
    </sheetNames>
    <sheetDataSet>
      <sheetData sheetId="0" refreshError="1"/>
      <sheetData sheetId="1" refreshError="1"/>
      <sheetData sheetId="2">
        <row r="8">
          <cell r="B8">
            <v>8000000</v>
          </cell>
          <cell r="C8">
            <v>8000000</v>
          </cell>
        </row>
        <row r="13">
          <cell r="B13">
            <v>10000000</v>
          </cell>
          <cell r="C13">
            <v>10000000</v>
          </cell>
        </row>
        <row r="19">
          <cell r="B19">
            <v>30000000</v>
          </cell>
        </row>
      </sheetData>
      <sheetData sheetId="3">
        <row r="9">
          <cell r="AA9">
            <v>0.111111</v>
          </cell>
        </row>
        <row r="76">
          <cell r="Y76">
            <v>-130004</v>
          </cell>
        </row>
      </sheetData>
      <sheetData sheetId="4">
        <row r="16">
          <cell r="E16">
            <v>3092218.0922180922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4">
          <cell r="I64">
            <v>1700000</v>
          </cell>
        </row>
      </sheetData>
      <sheetData sheetId="12" refreshError="1"/>
      <sheetData sheetId="13">
        <row r="18">
          <cell r="D18">
            <v>8400000</v>
          </cell>
        </row>
        <row r="24">
          <cell r="D24">
            <v>2400000</v>
          </cell>
        </row>
        <row r="25">
          <cell r="D25">
            <v>2000000</v>
          </cell>
        </row>
        <row r="69">
          <cell r="G69">
            <v>88407523.128239244</v>
          </cell>
        </row>
      </sheetData>
      <sheetData sheetId="14" refreshError="1"/>
      <sheetData sheetId="15" refreshError="1"/>
      <sheetData sheetId="16">
        <row r="13">
          <cell r="U13">
            <v>90067489.050420165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2022  FINAL"/>
      <sheetName val="BALANCE 2023 "/>
      <sheetName val="retiros o dividendos ejercicio"/>
      <sheetName val="BASE IMPONIBLE"/>
      <sheetName val="R17 14 D3"/>
      <sheetName val="R19 14 D3"/>
      <sheetName val="R18 14 D3"/>
      <sheetName val="RREE "/>
      <sheetName val="ddjj1909"/>
      <sheetName val="ddjj 1948 inicial"/>
      <sheetName val="ddjj 1948 final"/>
      <sheetName val="F22 AT2023 "/>
      <sheetName val=" R6  14 A-D3-D8"/>
      <sheetName val="R20 14 D3"/>
      <sheetName val="R21 14 D3"/>
    </sheetNames>
    <sheetDataSet>
      <sheetData sheetId="0">
        <row r="13">
          <cell r="E13">
            <v>60000000</v>
          </cell>
        </row>
      </sheetData>
      <sheetData sheetId="1"/>
      <sheetData sheetId="2">
        <row r="48">
          <cell r="J48">
            <v>40000</v>
          </cell>
        </row>
      </sheetData>
      <sheetData sheetId="3">
        <row r="5">
          <cell r="B5">
            <v>18000000</v>
          </cell>
        </row>
      </sheetData>
      <sheetData sheetId="4">
        <row r="18">
          <cell r="F18"/>
        </row>
        <row r="24">
          <cell r="F24"/>
        </row>
        <row r="25">
          <cell r="F25"/>
        </row>
        <row r="47">
          <cell r="G47">
            <v>0</v>
          </cell>
        </row>
      </sheetData>
      <sheetData sheetId="5">
        <row r="40">
          <cell r="L4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25"/>
  <sheetViews>
    <sheetView zoomScale="148" zoomScaleNormal="148" workbookViewId="0">
      <selection activeCell="B24" sqref="B24:C25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17" max="17" width="12.5703125" customWidth="1"/>
    <col min="19" max="19" width="10.28515625" customWidth="1"/>
    <col min="24" max="24" width="14.5703125" customWidth="1"/>
    <col min="234" max="234" width="13" customWidth="1"/>
    <col min="235" max="241" width="14" customWidth="1"/>
    <col min="242" max="242" width="14.5703125" customWidth="1"/>
    <col min="243" max="243" width="13.28515625" customWidth="1"/>
    <col min="244" max="244" width="14.42578125" customWidth="1"/>
    <col min="245" max="245" width="11.42578125" customWidth="1"/>
    <col min="246" max="246" width="13.140625" bestFit="1" customWidth="1"/>
    <col min="247" max="247" width="15.28515625" customWidth="1"/>
    <col min="249" max="249" width="12.5703125" bestFit="1" customWidth="1"/>
    <col min="250" max="254" width="11.42578125" customWidth="1"/>
    <col min="256" max="256" width="12.5703125" bestFit="1" customWidth="1"/>
    <col min="490" max="490" width="13" customWidth="1"/>
    <col min="491" max="497" width="14" customWidth="1"/>
    <col min="498" max="498" width="14.5703125" customWidth="1"/>
    <col min="499" max="499" width="13.28515625" customWidth="1"/>
    <col min="500" max="500" width="14.42578125" customWidth="1"/>
    <col min="501" max="501" width="11.42578125" customWidth="1"/>
    <col min="502" max="502" width="13.140625" bestFit="1" customWidth="1"/>
    <col min="503" max="503" width="15.28515625" customWidth="1"/>
    <col min="505" max="505" width="12.5703125" bestFit="1" customWidth="1"/>
    <col min="506" max="510" width="11.42578125" customWidth="1"/>
    <col min="512" max="512" width="12.5703125" bestFit="1" customWidth="1"/>
    <col min="746" max="746" width="13" customWidth="1"/>
    <col min="747" max="753" width="14" customWidth="1"/>
    <col min="754" max="754" width="14.5703125" customWidth="1"/>
    <col min="755" max="755" width="13.28515625" customWidth="1"/>
    <col min="756" max="756" width="14.42578125" customWidth="1"/>
    <col min="757" max="757" width="11.42578125" customWidth="1"/>
    <col min="758" max="758" width="13.140625" bestFit="1" customWidth="1"/>
    <col min="759" max="759" width="15.28515625" customWidth="1"/>
    <col min="761" max="761" width="12.5703125" bestFit="1" customWidth="1"/>
    <col min="762" max="766" width="11.42578125" customWidth="1"/>
    <col min="768" max="768" width="12.5703125" bestFit="1" customWidth="1"/>
    <col min="1002" max="1002" width="13" customWidth="1"/>
    <col min="1003" max="1009" width="14" customWidth="1"/>
    <col min="1010" max="1010" width="14.5703125" customWidth="1"/>
    <col min="1011" max="1011" width="13.28515625" customWidth="1"/>
    <col min="1012" max="1012" width="14.42578125" customWidth="1"/>
    <col min="1013" max="1013" width="11.42578125" customWidth="1"/>
    <col min="1014" max="1014" width="13.140625" bestFit="1" customWidth="1"/>
    <col min="1015" max="1015" width="15.28515625" customWidth="1"/>
    <col min="1017" max="1017" width="12.5703125" bestFit="1" customWidth="1"/>
    <col min="1018" max="1022" width="11.42578125" customWidth="1"/>
    <col min="1024" max="1024" width="12.5703125" bestFit="1" customWidth="1"/>
    <col min="1258" max="1258" width="13" customWidth="1"/>
    <col min="1259" max="1265" width="14" customWidth="1"/>
    <col min="1266" max="1266" width="14.5703125" customWidth="1"/>
    <col min="1267" max="1267" width="13.28515625" customWidth="1"/>
    <col min="1268" max="1268" width="14.42578125" customWidth="1"/>
    <col min="1269" max="1269" width="11.42578125" customWidth="1"/>
    <col min="1270" max="1270" width="13.140625" bestFit="1" customWidth="1"/>
    <col min="1271" max="1271" width="15.28515625" customWidth="1"/>
    <col min="1273" max="1273" width="12.5703125" bestFit="1" customWidth="1"/>
    <col min="1274" max="1278" width="11.42578125" customWidth="1"/>
    <col min="1280" max="1280" width="12.5703125" bestFit="1" customWidth="1"/>
    <col min="1514" max="1514" width="13" customWidth="1"/>
    <col min="1515" max="1521" width="14" customWidth="1"/>
    <col min="1522" max="1522" width="14.5703125" customWidth="1"/>
    <col min="1523" max="1523" width="13.28515625" customWidth="1"/>
    <col min="1524" max="1524" width="14.42578125" customWidth="1"/>
    <col min="1525" max="1525" width="11.42578125" customWidth="1"/>
    <col min="1526" max="1526" width="13.140625" bestFit="1" customWidth="1"/>
    <col min="1527" max="1527" width="15.28515625" customWidth="1"/>
    <col min="1529" max="1529" width="12.5703125" bestFit="1" customWidth="1"/>
    <col min="1530" max="1534" width="11.42578125" customWidth="1"/>
    <col min="1536" max="1536" width="12.5703125" bestFit="1" customWidth="1"/>
    <col min="1770" max="1770" width="13" customWidth="1"/>
    <col min="1771" max="1777" width="14" customWidth="1"/>
    <col min="1778" max="1778" width="14.5703125" customWidth="1"/>
    <col min="1779" max="1779" width="13.28515625" customWidth="1"/>
    <col min="1780" max="1780" width="14.42578125" customWidth="1"/>
    <col min="1781" max="1781" width="11.42578125" customWidth="1"/>
    <col min="1782" max="1782" width="13.140625" bestFit="1" customWidth="1"/>
    <col min="1783" max="1783" width="15.28515625" customWidth="1"/>
    <col min="1785" max="1785" width="12.5703125" bestFit="1" customWidth="1"/>
    <col min="1786" max="1790" width="11.42578125" customWidth="1"/>
    <col min="1792" max="1792" width="12.5703125" bestFit="1" customWidth="1"/>
    <col min="2026" max="2026" width="13" customWidth="1"/>
    <col min="2027" max="2033" width="14" customWidth="1"/>
    <col min="2034" max="2034" width="14.5703125" customWidth="1"/>
    <col min="2035" max="2035" width="13.28515625" customWidth="1"/>
    <col min="2036" max="2036" width="14.42578125" customWidth="1"/>
    <col min="2037" max="2037" width="11.42578125" customWidth="1"/>
    <col min="2038" max="2038" width="13.140625" bestFit="1" customWidth="1"/>
    <col min="2039" max="2039" width="15.28515625" customWidth="1"/>
    <col min="2041" max="2041" width="12.5703125" bestFit="1" customWidth="1"/>
    <col min="2042" max="2046" width="11.42578125" customWidth="1"/>
    <col min="2048" max="2048" width="12.5703125" bestFit="1" customWidth="1"/>
    <col min="2282" max="2282" width="13" customWidth="1"/>
    <col min="2283" max="2289" width="14" customWidth="1"/>
    <col min="2290" max="2290" width="14.5703125" customWidth="1"/>
    <col min="2291" max="2291" width="13.28515625" customWidth="1"/>
    <col min="2292" max="2292" width="14.42578125" customWidth="1"/>
    <col min="2293" max="2293" width="11.42578125" customWidth="1"/>
    <col min="2294" max="2294" width="13.140625" bestFit="1" customWidth="1"/>
    <col min="2295" max="2295" width="15.28515625" customWidth="1"/>
    <col min="2297" max="2297" width="12.5703125" bestFit="1" customWidth="1"/>
    <col min="2298" max="2302" width="11.42578125" customWidth="1"/>
    <col min="2304" max="2304" width="12.5703125" bestFit="1" customWidth="1"/>
    <col min="2538" max="2538" width="13" customWidth="1"/>
    <col min="2539" max="2545" width="14" customWidth="1"/>
    <col min="2546" max="2546" width="14.5703125" customWidth="1"/>
    <col min="2547" max="2547" width="13.28515625" customWidth="1"/>
    <col min="2548" max="2548" width="14.42578125" customWidth="1"/>
    <col min="2549" max="2549" width="11.42578125" customWidth="1"/>
    <col min="2550" max="2550" width="13.140625" bestFit="1" customWidth="1"/>
    <col min="2551" max="2551" width="15.28515625" customWidth="1"/>
    <col min="2553" max="2553" width="12.5703125" bestFit="1" customWidth="1"/>
    <col min="2554" max="2558" width="11.42578125" customWidth="1"/>
    <col min="2560" max="2560" width="12.5703125" bestFit="1" customWidth="1"/>
    <col min="2794" max="2794" width="13" customWidth="1"/>
    <col min="2795" max="2801" width="14" customWidth="1"/>
    <col min="2802" max="2802" width="14.5703125" customWidth="1"/>
    <col min="2803" max="2803" width="13.28515625" customWidth="1"/>
    <col min="2804" max="2804" width="14.42578125" customWidth="1"/>
    <col min="2805" max="2805" width="11.42578125" customWidth="1"/>
    <col min="2806" max="2806" width="13.140625" bestFit="1" customWidth="1"/>
    <col min="2807" max="2807" width="15.28515625" customWidth="1"/>
    <col min="2809" max="2809" width="12.5703125" bestFit="1" customWidth="1"/>
    <col min="2810" max="2814" width="11.42578125" customWidth="1"/>
    <col min="2816" max="2816" width="12.5703125" bestFit="1" customWidth="1"/>
    <col min="3050" max="3050" width="13" customWidth="1"/>
    <col min="3051" max="3057" width="14" customWidth="1"/>
    <col min="3058" max="3058" width="14.5703125" customWidth="1"/>
    <col min="3059" max="3059" width="13.28515625" customWidth="1"/>
    <col min="3060" max="3060" width="14.42578125" customWidth="1"/>
    <col min="3061" max="3061" width="11.42578125" customWidth="1"/>
    <col min="3062" max="3062" width="13.140625" bestFit="1" customWidth="1"/>
    <col min="3063" max="3063" width="15.28515625" customWidth="1"/>
    <col min="3065" max="3065" width="12.5703125" bestFit="1" customWidth="1"/>
    <col min="3066" max="3070" width="11.42578125" customWidth="1"/>
    <col min="3072" max="3072" width="12.5703125" bestFit="1" customWidth="1"/>
    <col min="3306" max="3306" width="13" customWidth="1"/>
    <col min="3307" max="3313" width="14" customWidth="1"/>
    <col min="3314" max="3314" width="14.5703125" customWidth="1"/>
    <col min="3315" max="3315" width="13.28515625" customWidth="1"/>
    <col min="3316" max="3316" width="14.42578125" customWidth="1"/>
    <col min="3317" max="3317" width="11.42578125" customWidth="1"/>
    <col min="3318" max="3318" width="13.140625" bestFit="1" customWidth="1"/>
    <col min="3319" max="3319" width="15.28515625" customWidth="1"/>
    <col min="3321" max="3321" width="12.5703125" bestFit="1" customWidth="1"/>
    <col min="3322" max="3326" width="11.42578125" customWidth="1"/>
    <col min="3328" max="3328" width="12.5703125" bestFit="1" customWidth="1"/>
    <col min="3562" max="3562" width="13" customWidth="1"/>
    <col min="3563" max="3569" width="14" customWidth="1"/>
    <col min="3570" max="3570" width="14.5703125" customWidth="1"/>
    <col min="3571" max="3571" width="13.28515625" customWidth="1"/>
    <col min="3572" max="3572" width="14.42578125" customWidth="1"/>
    <col min="3573" max="3573" width="11.42578125" customWidth="1"/>
    <col min="3574" max="3574" width="13.140625" bestFit="1" customWidth="1"/>
    <col min="3575" max="3575" width="15.28515625" customWidth="1"/>
    <col min="3577" max="3577" width="12.5703125" bestFit="1" customWidth="1"/>
    <col min="3578" max="3582" width="11.42578125" customWidth="1"/>
    <col min="3584" max="3584" width="12.5703125" bestFit="1" customWidth="1"/>
    <col min="3818" max="3818" width="13" customWidth="1"/>
    <col min="3819" max="3825" width="14" customWidth="1"/>
    <col min="3826" max="3826" width="14.5703125" customWidth="1"/>
    <col min="3827" max="3827" width="13.28515625" customWidth="1"/>
    <col min="3828" max="3828" width="14.42578125" customWidth="1"/>
    <col min="3829" max="3829" width="11.42578125" customWidth="1"/>
    <col min="3830" max="3830" width="13.140625" bestFit="1" customWidth="1"/>
    <col min="3831" max="3831" width="15.28515625" customWidth="1"/>
    <col min="3833" max="3833" width="12.5703125" bestFit="1" customWidth="1"/>
    <col min="3834" max="3838" width="11.42578125" customWidth="1"/>
    <col min="3840" max="3840" width="12.5703125" bestFit="1" customWidth="1"/>
    <col min="4074" max="4074" width="13" customWidth="1"/>
    <col min="4075" max="4081" width="14" customWidth="1"/>
    <col min="4082" max="4082" width="14.5703125" customWidth="1"/>
    <col min="4083" max="4083" width="13.28515625" customWidth="1"/>
    <col min="4084" max="4084" width="14.42578125" customWidth="1"/>
    <col min="4085" max="4085" width="11.42578125" customWidth="1"/>
    <col min="4086" max="4086" width="13.140625" bestFit="1" customWidth="1"/>
    <col min="4087" max="4087" width="15.28515625" customWidth="1"/>
    <col min="4089" max="4089" width="12.5703125" bestFit="1" customWidth="1"/>
    <col min="4090" max="4094" width="11.42578125" customWidth="1"/>
    <col min="4096" max="4096" width="12.5703125" bestFit="1" customWidth="1"/>
    <col min="4330" max="4330" width="13" customWidth="1"/>
    <col min="4331" max="4337" width="14" customWidth="1"/>
    <col min="4338" max="4338" width="14.5703125" customWidth="1"/>
    <col min="4339" max="4339" width="13.28515625" customWidth="1"/>
    <col min="4340" max="4340" width="14.42578125" customWidth="1"/>
    <col min="4341" max="4341" width="11.42578125" customWidth="1"/>
    <col min="4342" max="4342" width="13.140625" bestFit="1" customWidth="1"/>
    <col min="4343" max="4343" width="15.28515625" customWidth="1"/>
    <col min="4345" max="4345" width="12.5703125" bestFit="1" customWidth="1"/>
    <col min="4346" max="4350" width="11.42578125" customWidth="1"/>
    <col min="4352" max="4352" width="12.5703125" bestFit="1" customWidth="1"/>
    <col min="4586" max="4586" width="13" customWidth="1"/>
    <col min="4587" max="4593" width="14" customWidth="1"/>
    <col min="4594" max="4594" width="14.5703125" customWidth="1"/>
    <col min="4595" max="4595" width="13.28515625" customWidth="1"/>
    <col min="4596" max="4596" width="14.42578125" customWidth="1"/>
    <col min="4597" max="4597" width="11.42578125" customWidth="1"/>
    <col min="4598" max="4598" width="13.140625" bestFit="1" customWidth="1"/>
    <col min="4599" max="4599" width="15.28515625" customWidth="1"/>
    <col min="4601" max="4601" width="12.5703125" bestFit="1" customWidth="1"/>
    <col min="4602" max="4606" width="11.42578125" customWidth="1"/>
    <col min="4608" max="4608" width="12.5703125" bestFit="1" customWidth="1"/>
    <col min="4842" max="4842" width="13" customWidth="1"/>
    <col min="4843" max="4849" width="14" customWidth="1"/>
    <col min="4850" max="4850" width="14.5703125" customWidth="1"/>
    <col min="4851" max="4851" width="13.28515625" customWidth="1"/>
    <col min="4852" max="4852" width="14.42578125" customWidth="1"/>
    <col min="4853" max="4853" width="11.42578125" customWidth="1"/>
    <col min="4854" max="4854" width="13.140625" bestFit="1" customWidth="1"/>
    <col min="4855" max="4855" width="15.28515625" customWidth="1"/>
    <col min="4857" max="4857" width="12.5703125" bestFit="1" customWidth="1"/>
    <col min="4858" max="4862" width="11.42578125" customWidth="1"/>
    <col min="4864" max="4864" width="12.5703125" bestFit="1" customWidth="1"/>
    <col min="5098" max="5098" width="13" customWidth="1"/>
    <col min="5099" max="5105" width="14" customWidth="1"/>
    <col min="5106" max="5106" width="14.5703125" customWidth="1"/>
    <col min="5107" max="5107" width="13.28515625" customWidth="1"/>
    <col min="5108" max="5108" width="14.42578125" customWidth="1"/>
    <col min="5109" max="5109" width="11.42578125" customWidth="1"/>
    <col min="5110" max="5110" width="13.140625" bestFit="1" customWidth="1"/>
    <col min="5111" max="5111" width="15.28515625" customWidth="1"/>
    <col min="5113" max="5113" width="12.5703125" bestFit="1" customWidth="1"/>
    <col min="5114" max="5118" width="11.42578125" customWidth="1"/>
    <col min="5120" max="5120" width="12.5703125" bestFit="1" customWidth="1"/>
    <col min="5354" max="5354" width="13" customWidth="1"/>
    <col min="5355" max="5361" width="14" customWidth="1"/>
    <col min="5362" max="5362" width="14.5703125" customWidth="1"/>
    <col min="5363" max="5363" width="13.28515625" customWidth="1"/>
    <col min="5364" max="5364" width="14.42578125" customWidth="1"/>
    <col min="5365" max="5365" width="11.42578125" customWidth="1"/>
    <col min="5366" max="5366" width="13.140625" bestFit="1" customWidth="1"/>
    <col min="5367" max="5367" width="15.28515625" customWidth="1"/>
    <col min="5369" max="5369" width="12.5703125" bestFit="1" customWidth="1"/>
    <col min="5370" max="5374" width="11.42578125" customWidth="1"/>
    <col min="5376" max="5376" width="12.5703125" bestFit="1" customWidth="1"/>
    <col min="5610" max="5610" width="13" customWidth="1"/>
    <col min="5611" max="5617" width="14" customWidth="1"/>
    <col min="5618" max="5618" width="14.5703125" customWidth="1"/>
    <col min="5619" max="5619" width="13.28515625" customWidth="1"/>
    <col min="5620" max="5620" width="14.42578125" customWidth="1"/>
    <col min="5621" max="5621" width="11.42578125" customWidth="1"/>
    <col min="5622" max="5622" width="13.140625" bestFit="1" customWidth="1"/>
    <col min="5623" max="5623" width="15.28515625" customWidth="1"/>
    <col min="5625" max="5625" width="12.5703125" bestFit="1" customWidth="1"/>
    <col min="5626" max="5630" width="11.42578125" customWidth="1"/>
    <col min="5632" max="5632" width="12.5703125" bestFit="1" customWidth="1"/>
    <col min="5866" max="5866" width="13" customWidth="1"/>
    <col min="5867" max="5873" width="14" customWidth="1"/>
    <col min="5874" max="5874" width="14.5703125" customWidth="1"/>
    <col min="5875" max="5875" width="13.28515625" customWidth="1"/>
    <col min="5876" max="5876" width="14.42578125" customWidth="1"/>
    <col min="5877" max="5877" width="11.42578125" customWidth="1"/>
    <col min="5878" max="5878" width="13.140625" bestFit="1" customWidth="1"/>
    <col min="5879" max="5879" width="15.28515625" customWidth="1"/>
    <col min="5881" max="5881" width="12.5703125" bestFit="1" customWidth="1"/>
    <col min="5882" max="5886" width="11.42578125" customWidth="1"/>
    <col min="5888" max="5888" width="12.5703125" bestFit="1" customWidth="1"/>
    <col min="6122" max="6122" width="13" customWidth="1"/>
    <col min="6123" max="6129" width="14" customWidth="1"/>
    <col min="6130" max="6130" width="14.5703125" customWidth="1"/>
    <col min="6131" max="6131" width="13.28515625" customWidth="1"/>
    <col min="6132" max="6132" width="14.42578125" customWidth="1"/>
    <col min="6133" max="6133" width="11.42578125" customWidth="1"/>
    <col min="6134" max="6134" width="13.140625" bestFit="1" customWidth="1"/>
    <col min="6135" max="6135" width="15.28515625" customWidth="1"/>
    <col min="6137" max="6137" width="12.5703125" bestFit="1" customWidth="1"/>
    <col min="6138" max="6142" width="11.42578125" customWidth="1"/>
    <col min="6144" max="6144" width="12.5703125" bestFit="1" customWidth="1"/>
    <col min="6378" max="6378" width="13" customWidth="1"/>
    <col min="6379" max="6385" width="14" customWidth="1"/>
    <col min="6386" max="6386" width="14.5703125" customWidth="1"/>
    <col min="6387" max="6387" width="13.28515625" customWidth="1"/>
    <col min="6388" max="6388" width="14.42578125" customWidth="1"/>
    <col min="6389" max="6389" width="11.42578125" customWidth="1"/>
    <col min="6390" max="6390" width="13.140625" bestFit="1" customWidth="1"/>
    <col min="6391" max="6391" width="15.28515625" customWidth="1"/>
    <col min="6393" max="6393" width="12.5703125" bestFit="1" customWidth="1"/>
    <col min="6394" max="6398" width="11.42578125" customWidth="1"/>
    <col min="6400" max="6400" width="12.5703125" bestFit="1" customWidth="1"/>
    <col min="6634" max="6634" width="13" customWidth="1"/>
    <col min="6635" max="6641" width="14" customWidth="1"/>
    <col min="6642" max="6642" width="14.5703125" customWidth="1"/>
    <col min="6643" max="6643" width="13.28515625" customWidth="1"/>
    <col min="6644" max="6644" width="14.42578125" customWidth="1"/>
    <col min="6645" max="6645" width="11.42578125" customWidth="1"/>
    <col min="6646" max="6646" width="13.140625" bestFit="1" customWidth="1"/>
    <col min="6647" max="6647" width="15.28515625" customWidth="1"/>
    <col min="6649" max="6649" width="12.5703125" bestFit="1" customWidth="1"/>
    <col min="6650" max="6654" width="11.42578125" customWidth="1"/>
    <col min="6656" max="6656" width="12.5703125" bestFit="1" customWidth="1"/>
    <col min="6890" max="6890" width="13" customWidth="1"/>
    <col min="6891" max="6897" width="14" customWidth="1"/>
    <col min="6898" max="6898" width="14.5703125" customWidth="1"/>
    <col min="6899" max="6899" width="13.28515625" customWidth="1"/>
    <col min="6900" max="6900" width="14.42578125" customWidth="1"/>
    <col min="6901" max="6901" width="11.42578125" customWidth="1"/>
    <col min="6902" max="6902" width="13.140625" bestFit="1" customWidth="1"/>
    <col min="6903" max="6903" width="15.28515625" customWidth="1"/>
    <col min="6905" max="6905" width="12.5703125" bestFit="1" customWidth="1"/>
    <col min="6906" max="6910" width="11.42578125" customWidth="1"/>
    <col min="6912" max="6912" width="12.5703125" bestFit="1" customWidth="1"/>
    <col min="7146" max="7146" width="13" customWidth="1"/>
    <col min="7147" max="7153" width="14" customWidth="1"/>
    <col min="7154" max="7154" width="14.5703125" customWidth="1"/>
    <col min="7155" max="7155" width="13.28515625" customWidth="1"/>
    <col min="7156" max="7156" width="14.42578125" customWidth="1"/>
    <col min="7157" max="7157" width="11.42578125" customWidth="1"/>
    <col min="7158" max="7158" width="13.140625" bestFit="1" customWidth="1"/>
    <col min="7159" max="7159" width="15.28515625" customWidth="1"/>
    <col min="7161" max="7161" width="12.5703125" bestFit="1" customWidth="1"/>
    <col min="7162" max="7166" width="11.42578125" customWidth="1"/>
    <col min="7168" max="7168" width="12.5703125" bestFit="1" customWidth="1"/>
    <col min="7402" max="7402" width="13" customWidth="1"/>
    <col min="7403" max="7409" width="14" customWidth="1"/>
    <col min="7410" max="7410" width="14.5703125" customWidth="1"/>
    <col min="7411" max="7411" width="13.28515625" customWidth="1"/>
    <col min="7412" max="7412" width="14.42578125" customWidth="1"/>
    <col min="7413" max="7413" width="11.42578125" customWidth="1"/>
    <col min="7414" max="7414" width="13.140625" bestFit="1" customWidth="1"/>
    <col min="7415" max="7415" width="15.28515625" customWidth="1"/>
    <col min="7417" max="7417" width="12.5703125" bestFit="1" customWidth="1"/>
    <col min="7418" max="7422" width="11.42578125" customWidth="1"/>
    <col min="7424" max="7424" width="12.5703125" bestFit="1" customWidth="1"/>
    <col min="7658" max="7658" width="13" customWidth="1"/>
    <col min="7659" max="7665" width="14" customWidth="1"/>
    <col min="7666" max="7666" width="14.5703125" customWidth="1"/>
    <col min="7667" max="7667" width="13.28515625" customWidth="1"/>
    <col min="7668" max="7668" width="14.42578125" customWidth="1"/>
    <col min="7669" max="7669" width="11.42578125" customWidth="1"/>
    <col min="7670" max="7670" width="13.140625" bestFit="1" customWidth="1"/>
    <col min="7671" max="7671" width="15.28515625" customWidth="1"/>
    <col min="7673" max="7673" width="12.5703125" bestFit="1" customWidth="1"/>
    <col min="7674" max="7678" width="11.42578125" customWidth="1"/>
    <col min="7680" max="7680" width="12.5703125" bestFit="1" customWidth="1"/>
    <col min="7914" max="7914" width="13" customWidth="1"/>
    <col min="7915" max="7921" width="14" customWidth="1"/>
    <col min="7922" max="7922" width="14.5703125" customWidth="1"/>
    <col min="7923" max="7923" width="13.28515625" customWidth="1"/>
    <col min="7924" max="7924" width="14.42578125" customWidth="1"/>
    <col min="7925" max="7925" width="11.42578125" customWidth="1"/>
    <col min="7926" max="7926" width="13.140625" bestFit="1" customWidth="1"/>
    <col min="7927" max="7927" width="15.28515625" customWidth="1"/>
    <col min="7929" max="7929" width="12.5703125" bestFit="1" customWidth="1"/>
    <col min="7930" max="7934" width="11.42578125" customWidth="1"/>
    <col min="7936" max="7936" width="12.5703125" bestFit="1" customWidth="1"/>
    <col min="8170" max="8170" width="13" customWidth="1"/>
    <col min="8171" max="8177" width="14" customWidth="1"/>
    <col min="8178" max="8178" width="14.5703125" customWidth="1"/>
    <col min="8179" max="8179" width="13.28515625" customWidth="1"/>
    <col min="8180" max="8180" width="14.42578125" customWidth="1"/>
    <col min="8181" max="8181" width="11.42578125" customWidth="1"/>
    <col min="8182" max="8182" width="13.140625" bestFit="1" customWidth="1"/>
    <col min="8183" max="8183" width="15.28515625" customWidth="1"/>
    <col min="8185" max="8185" width="12.5703125" bestFit="1" customWidth="1"/>
    <col min="8186" max="8190" width="11.42578125" customWidth="1"/>
    <col min="8192" max="8192" width="12.5703125" bestFit="1" customWidth="1"/>
    <col min="8426" max="8426" width="13" customWidth="1"/>
    <col min="8427" max="8433" width="14" customWidth="1"/>
    <col min="8434" max="8434" width="14.5703125" customWidth="1"/>
    <col min="8435" max="8435" width="13.28515625" customWidth="1"/>
    <col min="8436" max="8436" width="14.42578125" customWidth="1"/>
    <col min="8437" max="8437" width="11.42578125" customWidth="1"/>
    <col min="8438" max="8438" width="13.140625" bestFit="1" customWidth="1"/>
    <col min="8439" max="8439" width="15.28515625" customWidth="1"/>
    <col min="8441" max="8441" width="12.5703125" bestFit="1" customWidth="1"/>
    <col min="8442" max="8446" width="11.42578125" customWidth="1"/>
    <col min="8448" max="8448" width="12.5703125" bestFit="1" customWidth="1"/>
    <col min="8682" max="8682" width="13" customWidth="1"/>
    <col min="8683" max="8689" width="14" customWidth="1"/>
    <col min="8690" max="8690" width="14.5703125" customWidth="1"/>
    <col min="8691" max="8691" width="13.28515625" customWidth="1"/>
    <col min="8692" max="8692" width="14.42578125" customWidth="1"/>
    <col min="8693" max="8693" width="11.42578125" customWidth="1"/>
    <col min="8694" max="8694" width="13.140625" bestFit="1" customWidth="1"/>
    <col min="8695" max="8695" width="15.28515625" customWidth="1"/>
    <col min="8697" max="8697" width="12.5703125" bestFit="1" customWidth="1"/>
    <col min="8698" max="8702" width="11.42578125" customWidth="1"/>
    <col min="8704" max="8704" width="12.5703125" bestFit="1" customWidth="1"/>
    <col min="8938" max="8938" width="13" customWidth="1"/>
    <col min="8939" max="8945" width="14" customWidth="1"/>
    <col min="8946" max="8946" width="14.5703125" customWidth="1"/>
    <col min="8947" max="8947" width="13.28515625" customWidth="1"/>
    <col min="8948" max="8948" width="14.42578125" customWidth="1"/>
    <col min="8949" max="8949" width="11.42578125" customWidth="1"/>
    <col min="8950" max="8950" width="13.140625" bestFit="1" customWidth="1"/>
    <col min="8951" max="8951" width="15.28515625" customWidth="1"/>
    <col min="8953" max="8953" width="12.5703125" bestFit="1" customWidth="1"/>
    <col min="8954" max="8958" width="11.42578125" customWidth="1"/>
    <col min="8960" max="8960" width="12.5703125" bestFit="1" customWidth="1"/>
    <col min="9194" max="9194" width="13" customWidth="1"/>
    <col min="9195" max="9201" width="14" customWidth="1"/>
    <col min="9202" max="9202" width="14.5703125" customWidth="1"/>
    <col min="9203" max="9203" width="13.28515625" customWidth="1"/>
    <col min="9204" max="9204" width="14.42578125" customWidth="1"/>
    <col min="9205" max="9205" width="11.42578125" customWidth="1"/>
    <col min="9206" max="9206" width="13.140625" bestFit="1" customWidth="1"/>
    <col min="9207" max="9207" width="15.28515625" customWidth="1"/>
    <col min="9209" max="9209" width="12.5703125" bestFit="1" customWidth="1"/>
    <col min="9210" max="9214" width="11.42578125" customWidth="1"/>
    <col min="9216" max="9216" width="12.5703125" bestFit="1" customWidth="1"/>
    <col min="9450" max="9450" width="13" customWidth="1"/>
    <col min="9451" max="9457" width="14" customWidth="1"/>
    <col min="9458" max="9458" width="14.5703125" customWidth="1"/>
    <col min="9459" max="9459" width="13.28515625" customWidth="1"/>
    <col min="9460" max="9460" width="14.42578125" customWidth="1"/>
    <col min="9461" max="9461" width="11.42578125" customWidth="1"/>
    <col min="9462" max="9462" width="13.140625" bestFit="1" customWidth="1"/>
    <col min="9463" max="9463" width="15.28515625" customWidth="1"/>
    <col min="9465" max="9465" width="12.5703125" bestFit="1" customWidth="1"/>
    <col min="9466" max="9470" width="11.42578125" customWidth="1"/>
    <col min="9472" max="9472" width="12.5703125" bestFit="1" customWidth="1"/>
    <col min="9706" max="9706" width="13" customWidth="1"/>
    <col min="9707" max="9713" width="14" customWidth="1"/>
    <col min="9714" max="9714" width="14.5703125" customWidth="1"/>
    <col min="9715" max="9715" width="13.28515625" customWidth="1"/>
    <col min="9716" max="9716" width="14.42578125" customWidth="1"/>
    <col min="9717" max="9717" width="11.42578125" customWidth="1"/>
    <col min="9718" max="9718" width="13.140625" bestFit="1" customWidth="1"/>
    <col min="9719" max="9719" width="15.28515625" customWidth="1"/>
    <col min="9721" max="9721" width="12.5703125" bestFit="1" customWidth="1"/>
    <col min="9722" max="9726" width="11.42578125" customWidth="1"/>
    <col min="9728" max="9728" width="12.5703125" bestFit="1" customWidth="1"/>
    <col min="9962" max="9962" width="13" customWidth="1"/>
    <col min="9963" max="9969" width="14" customWidth="1"/>
    <col min="9970" max="9970" width="14.5703125" customWidth="1"/>
    <col min="9971" max="9971" width="13.28515625" customWidth="1"/>
    <col min="9972" max="9972" width="14.42578125" customWidth="1"/>
    <col min="9973" max="9973" width="11.42578125" customWidth="1"/>
    <col min="9974" max="9974" width="13.140625" bestFit="1" customWidth="1"/>
    <col min="9975" max="9975" width="15.28515625" customWidth="1"/>
    <col min="9977" max="9977" width="12.5703125" bestFit="1" customWidth="1"/>
    <col min="9978" max="9982" width="11.42578125" customWidth="1"/>
    <col min="9984" max="9984" width="12.5703125" bestFit="1" customWidth="1"/>
    <col min="10218" max="10218" width="13" customWidth="1"/>
    <col min="10219" max="10225" width="14" customWidth="1"/>
    <col min="10226" max="10226" width="14.5703125" customWidth="1"/>
    <col min="10227" max="10227" width="13.28515625" customWidth="1"/>
    <col min="10228" max="10228" width="14.42578125" customWidth="1"/>
    <col min="10229" max="10229" width="11.42578125" customWidth="1"/>
    <col min="10230" max="10230" width="13.140625" bestFit="1" customWidth="1"/>
    <col min="10231" max="10231" width="15.28515625" customWidth="1"/>
    <col min="10233" max="10233" width="12.5703125" bestFit="1" customWidth="1"/>
    <col min="10234" max="10238" width="11.42578125" customWidth="1"/>
    <col min="10240" max="10240" width="12.5703125" bestFit="1" customWidth="1"/>
    <col min="10474" max="10474" width="13" customWidth="1"/>
    <col min="10475" max="10481" width="14" customWidth="1"/>
    <col min="10482" max="10482" width="14.5703125" customWidth="1"/>
    <col min="10483" max="10483" width="13.28515625" customWidth="1"/>
    <col min="10484" max="10484" width="14.42578125" customWidth="1"/>
    <col min="10485" max="10485" width="11.42578125" customWidth="1"/>
    <col min="10486" max="10486" width="13.140625" bestFit="1" customWidth="1"/>
    <col min="10487" max="10487" width="15.28515625" customWidth="1"/>
    <col min="10489" max="10489" width="12.5703125" bestFit="1" customWidth="1"/>
    <col min="10490" max="10494" width="11.42578125" customWidth="1"/>
    <col min="10496" max="10496" width="12.5703125" bestFit="1" customWidth="1"/>
    <col min="10730" max="10730" width="13" customWidth="1"/>
    <col min="10731" max="10737" width="14" customWidth="1"/>
    <col min="10738" max="10738" width="14.5703125" customWidth="1"/>
    <col min="10739" max="10739" width="13.28515625" customWidth="1"/>
    <col min="10740" max="10740" width="14.42578125" customWidth="1"/>
    <col min="10741" max="10741" width="11.42578125" customWidth="1"/>
    <col min="10742" max="10742" width="13.140625" bestFit="1" customWidth="1"/>
    <col min="10743" max="10743" width="15.28515625" customWidth="1"/>
    <col min="10745" max="10745" width="12.5703125" bestFit="1" customWidth="1"/>
    <col min="10746" max="10750" width="11.42578125" customWidth="1"/>
    <col min="10752" max="10752" width="12.5703125" bestFit="1" customWidth="1"/>
    <col min="10986" max="10986" width="13" customWidth="1"/>
    <col min="10987" max="10993" width="14" customWidth="1"/>
    <col min="10994" max="10994" width="14.5703125" customWidth="1"/>
    <col min="10995" max="10995" width="13.28515625" customWidth="1"/>
    <col min="10996" max="10996" width="14.42578125" customWidth="1"/>
    <col min="10997" max="10997" width="11.42578125" customWidth="1"/>
    <col min="10998" max="10998" width="13.140625" bestFit="1" customWidth="1"/>
    <col min="10999" max="10999" width="15.28515625" customWidth="1"/>
    <col min="11001" max="11001" width="12.5703125" bestFit="1" customWidth="1"/>
    <col min="11002" max="11006" width="11.42578125" customWidth="1"/>
    <col min="11008" max="11008" width="12.5703125" bestFit="1" customWidth="1"/>
    <col min="11242" max="11242" width="13" customWidth="1"/>
    <col min="11243" max="11249" width="14" customWidth="1"/>
    <col min="11250" max="11250" width="14.5703125" customWidth="1"/>
    <col min="11251" max="11251" width="13.28515625" customWidth="1"/>
    <col min="11252" max="11252" width="14.42578125" customWidth="1"/>
    <col min="11253" max="11253" width="11.42578125" customWidth="1"/>
    <col min="11254" max="11254" width="13.140625" bestFit="1" customWidth="1"/>
    <col min="11255" max="11255" width="15.28515625" customWidth="1"/>
    <col min="11257" max="11257" width="12.5703125" bestFit="1" customWidth="1"/>
    <col min="11258" max="11262" width="11.42578125" customWidth="1"/>
    <col min="11264" max="11264" width="12.5703125" bestFit="1" customWidth="1"/>
    <col min="11498" max="11498" width="13" customWidth="1"/>
    <col min="11499" max="11505" width="14" customWidth="1"/>
    <col min="11506" max="11506" width="14.5703125" customWidth="1"/>
    <col min="11507" max="11507" width="13.28515625" customWidth="1"/>
    <col min="11508" max="11508" width="14.42578125" customWidth="1"/>
    <col min="11509" max="11509" width="11.42578125" customWidth="1"/>
    <col min="11510" max="11510" width="13.140625" bestFit="1" customWidth="1"/>
    <col min="11511" max="11511" width="15.28515625" customWidth="1"/>
    <col min="11513" max="11513" width="12.5703125" bestFit="1" customWidth="1"/>
    <col min="11514" max="11518" width="11.42578125" customWidth="1"/>
    <col min="11520" max="11520" width="12.5703125" bestFit="1" customWidth="1"/>
    <col min="11754" max="11754" width="13" customWidth="1"/>
    <col min="11755" max="11761" width="14" customWidth="1"/>
    <col min="11762" max="11762" width="14.5703125" customWidth="1"/>
    <col min="11763" max="11763" width="13.28515625" customWidth="1"/>
    <col min="11764" max="11764" width="14.42578125" customWidth="1"/>
    <col min="11765" max="11765" width="11.42578125" customWidth="1"/>
    <col min="11766" max="11766" width="13.140625" bestFit="1" customWidth="1"/>
    <col min="11767" max="11767" width="15.28515625" customWidth="1"/>
    <col min="11769" max="11769" width="12.5703125" bestFit="1" customWidth="1"/>
    <col min="11770" max="11774" width="11.42578125" customWidth="1"/>
    <col min="11776" max="11776" width="12.5703125" bestFit="1" customWidth="1"/>
    <col min="12010" max="12010" width="13" customWidth="1"/>
    <col min="12011" max="12017" width="14" customWidth="1"/>
    <col min="12018" max="12018" width="14.5703125" customWidth="1"/>
    <col min="12019" max="12019" width="13.28515625" customWidth="1"/>
    <col min="12020" max="12020" width="14.42578125" customWidth="1"/>
    <col min="12021" max="12021" width="11.42578125" customWidth="1"/>
    <col min="12022" max="12022" width="13.140625" bestFit="1" customWidth="1"/>
    <col min="12023" max="12023" width="15.28515625" customWidth="1"/>
    <col min="12025" max="12025" width="12.5703125" bestFit="1" customWidth="1"/>
    <col min="12026" max="12030" width="11.42578125" customWidth="1"/>
    <col min="12032" max="12032" width="12.5703125" bestFit="1" customWidth="1"/>
    <col min="12266" max="12266" width="13" customWidth="1"/>
    <col min="12267" max="12273" width="14" customWidth="1"/>
    <col min="12274" max="12274" width="14.5703125" customWidth="1"/>
    <col min="12275" max="12275" width="13.28515625" customWidth="1"/>
    <col min="12276" max="12276" width="14.42578125" customWidth="1"/>
    <col min="12277" max="12277" width="11.42578125" customWidth="1"/>
    <col min="12278" max="12278" width="13.140625" bestFit="1" customWidth="1"/>
    <col min="12279" max="12279" width="15.28515625" customWidth="1"/>
    <col min="12281" max="12281" width="12.5703125" bestFit="1" customWidth="1"/>
    <col min="12282" max="12286" width="11.42578125" customWidth="1"/>
    <col min="12288" max="12288" width="12.5703125" bestFit="1" customWidth="1"/>
    <col min="12522" max="12522" width="13" customWidth="1"/>
    <col min="12523" max="12529" width="14" customWidth="1"/>
    <col min="12530" max="12530" width="14.5703125" customWidth="1"/>
    <col min="12531" max="12531" width="13.28515625" customWidth="1"/>
    <col min="12532" max="12532" width="14.42578125" customWidth="1"/>
    <col min="12533" max="12533" width="11.42578125" customWidth="1"/>
    <col min="12534" max="12534" width="13.140625" bestFit="1" customWidth="1"/>
    <col min="12535" max="12535" width="15.28515625" customWidth="1"/>
    <col min="12537" max="12537" width="12.5703125" bestFit="1" customWidth="1"/>
    <col min="12538" max="12542" width="11.42578125" customWidth="1"/>
    <col min="12544" max="12544" width="12.5703125" bestFit="1" customWidth="1"/>
    <col min="12778" max="12778" width="13" customWidth="1"/>
    <col min="12779" max="12785" width="14" customWidth="1"/>
    <col min="12786" max="12786" width="14.5703125" customWidth="1"/>
    <col min="12787" max="12787" width="13.28515625" customWidth="1"/>
    <col min="12788" max="12788" width="14.42578125" customWidth="1"/>
    <col min="12789" max="12789" width="11.42578125" customWidth="1"/>
    <col min="12790" max="12790" width="13.140625" bestFit="1" customWidth="1"/>
    <col min="12791" max="12791" width="15.28515625" customWidth="1"/>
    <col min="12793" max="12793" width="12.5703125" bestFit="1" customWidth="1"/>
    <col min="12794" max="12798" width="11.42578125" customWidth="1"/>
    <col min="12800" max="12800" width="12.5703125" bestFit="1" customWidth="1"/>
    <col min="13034" max="13034" width="13" customWidth="1"/>
    <col min="13035" max="13041" width="14" customWidth="1"/>
    <col min="13042" max="13042" width="14.5703125" customWidth="1"/>
    <col min="13043" max="13043" width="13.28515625" customWidth="1"/>
    <col min="13044" max="13044" width="14.42578125" customWidth="1"/>
    <col min="13045" max="13045" width="11.42578125" customWidth="1"/>
    <col min="13046" max="13046" width="13.140625" bestFit="1" customWidth="1"/>
    <col min="13047" max="13047" width="15.28515625" customWidth="1"/>
    <col min="13049" max="13049" width="12.5703125" bestFit="1" customWidth="1"/>
    <col min="13050" max="13054" width="11.42578125" customWidth="1"/>
    <col min="13056" max="13056" width="12.5703125" bestFit="1" customWidth="1"/>
    <col min="13290" max="13290" width="13" customWidth="1"/>
    <col min="13291" max="13297" width="14" customWidth="1"/>
    <col min="13298" max="13298" width="14.5703125" customWidth="1"/>
    <col min="13299" max="13299" width="13.28515625" customWidth="1"/>
    <col min="13300" max="13300" width="14.42578125" customWidth="1"/>
    <col min="13301" max="13301" width="11.42578125" customWidth="1"/>
    <col min="13302" max="13302" width="13.140625" bestFit="1" customWidth="1"/>
    <col min="13303" max="13303" width="15.28515625" customWidth="1"/>
    <col min="13305" max="13305" width="12.5703125" bestFit="1" customWidth="1"/>
    <col min="13306" max="13310" width="11.42578125" customWidth="1"/>
    <col min="13312" max="13312" width="12.5703125" bestFit="1" customWidth="1"/>
    <col min="13546" max="13546" width="13" customWidth="1"/>
    <col min="13547" max="13553" width="14" customWidth="1"/>
    <col min="13554" max="13554" width="14.5703125" customWidth="1"/>
    <col min="13555" max="13555" width="13.28515625" customWidth="1"/>
    <col min="13556" max="13556" width="14.42578125" customWidth="1"/>
    <col min="13557" max="13557" width="11.42578125" customWidth="1"/>
    <col min="13558" max="13558" width="13.140625" bestFit="1" customWidth="1"/>
    <col min="13559" max="13559" width="15.28515625" customWidth="1"/>
    <col min="13561" max="13561" width="12.5703125" bestFit="1" customWidth="1"/>
    <col min="13562" max="13566" width="11.42578125" customWidth="1"/>
    <col min="13568" max="13568" width="12.5703125" bestFit="1" customWidth="1"/>
    <col min="13802" max="13802" width="13" customWidth="1"/>
    <col min="13803" max="13809" width="14" customWidth="1"/>
    <col min="13810" max="13810" width="14.5703125" customWidth="1"/>
    <col min="13811" max="13811" width="13.28515625" customWidth="1"/>
    <col min="13812" max="13812" width="14.42578125" customWidth="1"/>
    <col min="13813" max="13813" width="11.42578125" customWidth="1"/>
    <col min="13814" max="13814" width="13.140625" bestFit="1" customWidth="1"/>
    <col min="13815" max="13815" width="15.28515625" customWidth="1"/>
    <col min="13817" max="13817" width="12.5703125" bestFit="1" customWidth="1"/>
    <col min="13818" max="13822" width="11.42578125" customWidth="1"/>
    <col min="13824" max="13824" width="12.5703125" bestFit="1" customWidth="1"/>
    <col min="14058" max="14058" width="13" customWidth="1"/>
    <col min="14059" max="14065" width="14" customWidth="1"/>
    <col min="14066" max="14066" width="14.5703125" customWidth="1"/>
    <col min="14067" max="14067" width="13.28515625" customWidth="1"/>
    <col min="14068" max="14068" width="14.42578125" customWidth="1"/>
    <col min="14069" max="14069" width="11.42578125" customWidth="1"/>
    <col min="14070" max="14070" width="13.140625" bestFit="1" customWidth="1"/>
    <col min="14071" max="14071" width="15.28515625" customWidth="1"/>
    <col min="14073" max="14073" width="12.5703125" bestFit="1" customWidth="1"/>
    <col min="14074" max="14078" width="11.42578125" customWidth="1"/>
    <col min="14080" max="14080" width="12.5703125" bestFit="1" customWidth="1"/>
    <col min="14314" max="14314" width="13" customWidth="1"/>
    <col min="14315" max="14321" width="14" customWidth="1"/>
    <col min="14322" max="14322" width="14.5703125" customWidth="1"/>
    <col min="14323" max="14323" width="13.28515625" customWidth="1"/>
    <col min="14324" max="14324" width="14.42578125" customWidth="1"/>
    <col min="14325" max="14325" width="11.42578125" customWidth="1"/>
    <col min="14326" max="14326" width="13.140625" bestFit="1" customWidth="1"/>
    <col min="14327" max="14327" width="15.28515625" customWidth="1"/>
    <col min="14329" max="14329" width="12.5703125" bestFit="1" customWidth="1"/>
    <col min="14330" max="14334" width="11.42578125" customWidth="1"/>
    <col min="14336" max="14336" width="12.5703125" bestFit="1" customWidth="1"/>
    <col min="14570" max="14570" width="13" customWidth="1"/>
    <col min="14571" max="14577" width="14" customWidth="1"/>
    <col min="14578" max="14578" width="14.5703125" customWidth="1"/>
    <col min="14579" max="14579" width="13.28515625" customWidth="1"/>
    <col min="14580" max="14580" width="14.42578125" customWidth="1"/>
    <col min="14581" max="14581" width="11.42578125" customWidth="1"/>
    <col min="14582" max="14582" width="13.140625" bestFit="1" customWidth="1"/>
    <col min="14583" max="14583" width="15.28515625" customWidth="1"/>
    <col min="14585" max="14585" width="12.5703125" bestFit="1" customWidth="1"/>
    <col min="14586" max="14590" width="11.42578125" customWidth="1"/>
    <col min="14592" max="14592" width="12.5703125" bestFit="1" customWidth="1"/>
    <col min="14826" max="14826" width="13" customWidth="1"/>
    <col min="14827" max="14833" width="14" customWidth="1"/>
    <col min="14834" max="14834" width="14.5703125" customWidth="1"/>
    <col min="14835" max="14835" width="13.28515625" customWidth="1"/>
    <col min="14836" max="14836" width="14.42578125" customWidth="1"/>
    <col min="14837" max="14837" width="11.42578125" customWidth="1"/>
    <col min="14838" max="14838" width="13.140625" bestFit="1" customWidth="1"/>
    <col min="14839" max="14839" width="15.28515625" customWidth="1"/>
    <col min="14841" max="14841" width="12.5703125" bestFit="1" customWidth="1"/>
    <col min="14842" max="14846" width="11.42578125" customWidth="1"/>
    <col min="14848" max="14848" width="12.5703125" bestFit="1" customWidth="1"/>
    <col min="15082" max="15082" width="13" customWidth="1"/>
    <col min="15083" max="15089" width="14" customWidth="1"/>
    <col min="15090" max="15090" width="14.5703125" customWidth="1"/>
    <col min="15091" max="15091" width="13.28515625" customWidth="1"/>
    <col min="15092" max="15092" width="14.42578125" customWidth="1"/>
    <col min="15093" max="15093" width="11.42578125" customWidth="1"/>
    <col min="15094" max="15094" width="13.140625" bestFit="1" customWidth="1"/>
    <col min="15095" max="15095" width="15.28515625" customWidth="1"/>
    <col min="15097" max="15097" width="12.5703125" bestFit="1" customWidth="1"/>
    <col min="15098" max="15102" width="11.42578125" customWidth="1"/>
    <col min="15104" max="15104" width="12.5703125" bestFit="1" customWidth="1"/>
    <col min="15338" max="15338" width="13" customWidth="1"/>
    <col min="15339" max="15345" width="14" customWidth="1"/>
    <col min="15346" max="15346" width="14.5703125" customWidth="1"/>
    <col min="15347" max="15347" width="13.28515625" customWidth="1"/>
    <col min="15348" max="15348" width="14.42578125" customWidth="1"/>
    <col min="15349" max="15349" width="11.42578125" customWidth="1"/>
    <col min="15350" max="15350" width="13.140625" bestFit="1" customWidth="1"/>
    <col min="15351" max="15351" width="15.28515625" customWidth="1"/>
    <col min="15353" max="15353" width="12.5703125" bestFit="1" customWidth="1"/>
    <col min="15354" max="15358" width="11.42578125" customWidth="1"/>
    <col min="15360" max="15360" width="12.5703125" bestFit="1" customWidth="1"/>
    <col min="15594" max="15594" width="13" customWidth="1"/>
    <col min="15595" max="15601" width="14" customWidth="1"/>
    <col min="15602" max="15602" width="14.5703125" customWidth="1"/>
    <col min="15603" max="15603" width="13.28515625" customWidth="1"/>
    <col min="15604" max="15604" width="14.42578125" customWidth="1"/>
    <col min="15605" max="15605" width="11.42578125" customWidth="1"/>
    <col min="15606" max="15606" width="13.140625" bestFit="1" customWidth="1"/>
    <col min="15607" max="15607" width="15.28515625" customWidth="1"/>
    <col min="15609" max="15609" width="12.5703125" bestFit="1" customWidth="1"/>
    <col min="15610" max="15614" width="11.42578125" customWidth="1"/>
    <col min="15616" max="15616" width="12.5703125" bestFit="1" customWidth="1"/>
    <col min="15850" max="15850" width="13" customWidth="1"/>
    <col min="15851" max="15857" width="14" customWidth="1"/>
    <col min="15858" max="15858" width="14.5703125" customWidth="1"/>
    <col min="15859" max="15859" width="13.28515625" customWidth="1"/>
    <col min="15860" max="15860" width="14.42578125" customWidth="1"/>
    <col min="15861" max="15861" width="11.42578125" customWidth="1"/>
    <col min="15862" max="15862" width="13.140625" bestFit="1" customWidth="1"/>
    <col min="15863" max="15863" width="15.28515625" customWidth="1"/>
    <col min="15865" max="15865" width="12.5703125" bestFit="1" customWidth="1"/>
    <col min="15866" max="15870" width="11.42578125" customWidth="1"/>
    <col min="15872" max="15872" width="12.5703125" bestFit="1" customWidth="1"/>
    <col min="16106" max="16106" width="13" customWidth="1"/>
    <col min="16107" max="16113" width="14" customWidth="1"/>
    <col min="16114" max="16114" width="14.5703125" customWidth="1"/>
    <col min="16115" max="16115" width="13.28515625" customWidth="1"/>
    <col min="16116" max="16116" width="14.42578125" customWidth="1"/>
    <col min="16117" max="16117" width="11.42578125" customWidth="1"/>
    <col min="16118" max="16118" width="13.140625" bestFit="1" customWidth="1"/>
    <col min="16119" max="16119" width="15.28515625" customWidth="1"/>
    <col min="16121" max="16121" width="12.5703125" bestFit="1" customWidth="1"/>
    <col min="16122" max="16126" width="11.42578125" customWidth="1"/>
    <col min="16128" max="16128" width="12.5703125" bestFit="1" customWidth="1"/>
  </cols>
  <sheetData>
    <row r="4" spans="1:24">
      <c r="A4" s="1" t="s">
        <v>0</v>
      </c>
      <c r="B4" s="1"/>
      <c r="C4" s="1"/>
      <c r="D4" s="1"/>
      <c r="E4" s="1"/>
      <c r="F4" s="1"/>
      <c r="G4" s="1"/>
      <c r="H4" s="1"/>
    </row>
    <row r="5" spans="1:24">
      <c r="A5" s="1"/>
      <c r="B5" s="1"/>
      <c r="C5" s="1"/>
      <c r="D5" s="1"/>
      <c r="E5" s="1"/>
      <c r="F5" s="1"/>
      <c r="G5" s="1"/>
      <c r="H5" s="1"/>
      <c r="O5">
        <f>+'[6]RREE  at2023 '!AA9</f>
        <v>0.111111</v>
      </c>
    </row>
    <row r="6" spans="1:24">
      <c r="A6" s="2"/>
      <c r="B6" s="298" t="s">
        <v>1</v>
      </c>
      <c r="C6" s="298"/>
      <c r="D6" s="298"/>
      <c r="E6" s="298"/>
      <c r="F6" s="2"/>
      <c r="G6" s="2"/>
      <c r="H6" s="2"/>
      <c r="I6" s="2"/>
      <c r="J6" s="299" t="s">
        <v>2</v>
      </c>
      <c r="K6" s="299"/>
      <c r="L6" s="299"/>
      <c r="M6" s="299"/>
    </row>
    <row r="7" spans="1:24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5" t="s">
        <v>4</v>
      </c>
      <c r="I7" s="3" t="s">
        <v>5</v>
      </c>
      <c r="J7" s="6">
        <v>1</v>
      </c>
      <c r="K7" s="6">
        <v>2</v>
      </c>
      <c r="L7" s="6">
        <v>3</v>
      </c>
      <c r="M7" s="6">
        <v>4</v>
      </c>
      <c r="N7" s="6">
        <v>5</v>
      </c>
      <c r="O7" s="6">
        <v>6</v>
      </c>
      <c r="P7" s="7" t="str">
        <f>+H7</f>
        <v>total</v>
      </c>
      <c r="Q7" s="7"/>
      <c r="R7" s="6">
        <v>1</v>
      </c>
      <c r="S7" s="6">
        <v>2</v>
      </c>
      <c r="T7" s="6">
        <v>3</v>
      </c>
      <c r="U7" s="6">
        <v>4</v>
      </c>
      <c r="V7" s="6">
        <v>5</v>
      </c>
      <c r="W7" s="6">
        <v>6</v>
      </c>
      <c r="X7" s="7">
        <f>+O7</f>
        <v>6</v>
      </c>
    </row>
    <row r="8" spans="1:24">
      <c r="A8" s="3" t="s">
        <v>6</v>
      </c>
      <c r="B8" s="8">
        <v>8000000</v>
      </c>
      <c r="C8" s="8">
        <f>+B8</f>
        <v>8000000</v>
      </c>
      <c r="D8" s="8"/>
      <c r="E8" s="8"/>
      <c r="F8" s="8"/>
      <c r="G8" s="8"/>
      <c r="H8" s="8">
        <f>SUM(B8:G8)</f>
        <v>16000000</v>
      </c>
      <c r="I8" s="9">
        <v>1.125</v>
      </c>
      <c r="J8" s="8">
        <f t="shared" ref="J8:J19" si="0">+B8*I8</f>
        <v>9000000</v>
      </c>
      <c r="K8" s="8">
        <f t="shared" ref="K8:K19" si="1">+I8*C8</f>
        <v>9000000</v>
      </c>
      <c r="L8" s="8">
        <f t="shared" ref="L8:L19" si="2">+I8*D8</f>
        <v>0</v>
      </c>
      <c r="M8" s="8">
        <f t="shared" ref="M8:M19" si="3">+I8*E8</f>
        <v>0</v>
      </c>
      <c r="N8" s="10">
        <f>+F8*I8</f>
        <v>0</v>
      </c>
      <c r="O8" s="10">
        <f>+G8*I8</f>
        <v>0</v>
      </c>
      <c r="P8" s="10">
        <f>SUM(J8:O8)</f>
        <v>18000000</v>
      </c>
      <c r="Q8" s="10"/>
      <c r="R8" s="8">
        <f>+J8*O5</f>
        <v>999999</v>
      </c>
      <c r="S8" s="8">
        <f>+K8*O5</f>
        <v>999999</v>
      </c>
      <c r="T8" s="8"/>
      <c r="U8" s="8">
        <f t="shared" ref="U8:U19" si="4">+P8*L8</f>
        <v>0</v>
      </c>
      <c r="V8" s="10">
        <f>+M8*P8</f>
        <v>0</v>
      </c>
      <c r="W8" s="10">
        <f>+N8*P8</f>
        <v>0</v>
      </c>
      <c r="X8" s="10">
        <f>SUM(R8:W8)</f>
        <v>1999998</v>
      </c>
    </row>
    <row r="9" spans="1:24">
      <c r="A9" s="3" t="s">
        <v>7</v>
      </c>
      <c r="B9" s="8"/>
      <c r="C9" s="8"/>
      <c r="D9" s="8"/>
      <c r="E9" s="8"/>
      <c r="F9" s="8"/>
      <c r="G9" s="8"/>
      <c r="H9" s="8">
        <f t="shared" ref="H9:H20" si="5">SUM(B9:G9)</f>
        <v>0</v>
      </c>
      <c r="I9" s="9">
        <v>1.111</v>
      </c>
      <c r="J9" s="8">
        <f t="shared" si="0"/>
        <v>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10">
        <f t="shared" ref="N9:N19" si="6">+F9*I9</f>
        <v>0</v>
      </c>
      <c r="O9" s="10">
        <f t="shared" ref="O9:O19" si="7">+G9*I9</f>
        <v>0</v>
      </c>
      <c r="P9" s="10">
        <f t="shared" ref="P9:P19" si="8">SUM(J9:O9)</f>
        <v>0</v>
      </c>
      <c r="Q9" s="10"/>
      <c r="R9" s="8">
        <f>+P9*O5</f>
        <v>0</v>
      </c>
      <c r="S9" s="8"/>
      <c r="T9" s="8">
        <f t="shared" ref="T9:T19" si="9">+P9*K9</f>
        <v>0</v>
      </c>
      <c r="U9" s="8">
        <f t="shared" si="4"/>
        <v>0</v>
      </c>
      <c r="V9" s="10">
        <f t="shared" ref="V9:V19" si="10">+M9*P9</f>
        <v>0</v>
      </c>
      <c r="W9" s="10">
        <f t="shared" ref="W9:W19" si="11">+N9*P9</f>
        <v>0</v>
      </c>
      <c r="X9" s="10">
        <f t="shared" ref="X9:X19" si="12">SUM(R9:W9)</f>
        <v>0</v>
      </c>
    </row>
    <row r="10" spans="1:24">
      <c r="A10" s="3" t="s">
        <v>8</v>
      </c>
      <c r="B10" s="8"/>
      <c r="C10" s="8"/>
      <c r="D10" s="8"/>
      <c r="E10" s="8"/>
      <c r="F10" s="8"/>
      <c r="G10" s="8"/>
      <c r="H10" s="8">
        <f t="shared" si="5"/>
        <v>0</v>
      </c>
      <c r="I10" s="9">
        <v>1.1080000000000001</v>
      </c>
      <c r="J10" s="8">
        <f t="shared" si="0"/>
        <v>0</v>
      </c>
      <c r="K10" s="8">
        <f t="shared" si="1"/>
        <v>0</v>
      </c>
      <c r="L10" s="8">
        <f t="shared" si="2"/>
        <v>0</v>
      </c>
      <c r="M10" s="8">
        <f t="shared" si="3"/>
        <v>0</v>
      </c>
      <c r="N10" s="10">
        <f t="shared" si="6"/>
        <v>0</v>
      </c>
      <c r="O10" s="10">
        <f t="shared" si="7"/>
        <v>0</v>
      </c>
      <c r="P10" s="10">
        <f t="shared" si="8"/>
        <v>0</v>
      </c>
      <c r="Q10" s="10"/>
      <c r="R10" s="8">
        <f t="shared" ref="R10:R18" si="13">+I10*P10</f>
        <v>0</v>
      </c>
      <c r="S10" s="8">
        <f t="shared" ref="S10:S18" si="14">+P10*J10</f>
        <v>0</v>
      </c>
      <c r="T10" s="8">
        <f t="shared" si="9"/>
        <v>0</v>
      </c>
      <c r="U10" s="8">
        <f t="shared" si="4"/>
        <v>0</v>
      </c>
      <c r="V10" s="10">
        <f t="shared" si="10"/>
        <v>0</v>
      </c>
      <c r="W10" s="10">
        <f t="shared" si="11"/>
        <v>0</v>
      </c>
      <c r="X10" s="10">
        <f t="shared" si="12"/>
        <v>0</v>
      </c>
    </row>
    <row r="11" spans="1:24">
      <c r="A11" s="3" t="s">
        <v>9</v>
      </c>
      <c r="B11" s="8"/>
      <c r="C11" s="8"/>
      <c r="D11" s="8"/>
      <c r="E11" s="8"/>
      <c r="F11" s="8"/>
      <c r="G11" s="8"/>
      <c r="H11" s="8">
        <f t="shared" si="5"/>
        <v>0</v>
      </c>
      <c r="I11" s="9">
        <v>1.0880000000000001</v>
      </c>
      <c r="J11" s="8">
        <f t="shared" si="0"/>
        <v>0</v>
      </c>
      <c r="K11" s="8">
        <f t="shared" si="1"/>
        <v>0</v>
      </c>
      <c r="L11" s="8">
        <f t="shared" si="2"/>
        <v>0</v>
      </c>
      <c r="M11" s="8">
        <f t="shared" si="3"/>
        <v>0</v>
      </c>
      <c r="N11" s="10">
        <f t="shared" si="6"/>
        <v>0</v>
      </c>
      <c r="O11" s="10">
        <f t="shared" si="7"/>
        <v>0</v>
      </c>
      <c r="P11" s="10">
        <f t="shared" si="8"/>
        <v>0</v>
      </c>
      <c r="Q11" s="10"/>
      <c r="R11" s="8">
        <f t="shared" si="13"/>
        <v>0</v>
      </c>
      <c r="S11" s="8">
        <f t="shared" si="14"/>
        <v>0</v>
      </c>
      <c r="T11" s="8">
        <f t="shared" si="9"/>
        <v>0</v>
      </c>
      <c r="U11" s="8">
        <f t="shared" si="4"/>
        <v>0</v>
      </c>
      <c r="V11" s="10">
        <f t="shared" si="10"/>
        <v>0</v>
      </c>
      <c r="W11" s="10">
        <f t="shared" si="11"/>
        <v>0</v>
      </c>
      <c r="X11" s="10">
        <f t="shared" si="12"/>
        <v>0</v>
      </c>
    </row>
    <row r="12" spans="1:24">
      <c r="A12" s="3" t="s">
        <v>10</v>
      </c>
      <c r="B12" s="8"/>
      <c r="C12" s="8"/>
      <c r="D12" s="8"/>
      <c r="E12" s="8"/>
      <c r="F12" s="8"/>
      <c r="G12" s="8"/>
      <c r="H12" s="8">
        <f t="shared" si="5"/>
        <v>0</v>
      </c>
      <c r="I12" s="9">
        <v>1.073</v>
      </c>
      <c r="J12" s="8">
        <f t="shared" si="0"/>
        <v>0</v>
      </c>
      <c r="K12" s="8">
        <f t="shared" si="1"/>
        <v>0</v>
      </c>
      <c r="L12" s="8">
        <f t="shared" si="2"/>
        <v>0</v>
      </c>
      <c r="M12" s="8">
        <f t="shared" si="3"/>
        <v>0</v>
      </c>
      <c r="N12" s="10">
        <f t="shared" si="6"/>
        <v>0</v>
      </c>
      <c r="O12" s="10">
        <f t="shared" si="7"/>
        <v>0</v>
      </c>
      <c r="P12" s="10">
        <f t="shared" si="8"/>
        <v>0</v>
      </c>
      <c r="Q12" s="10"/>
      <c r="R12" s="8">
        <f t="shared" si="13"/>
        <v>0</v>
      </c>
      <c r="S12" s="8">
        <f t="shared" si="14"/>
        <v>0</v>
      </c>
      <c r="T12" s="8">
        <f t="shared" si="9"/>
        <v>0</v>
      </c>
      <c r="U12" s="8">
        <f t="shared" si="4"/>
        <v>0</v>
      </c>
      <c r="V12" s="10">
        <f t="shared" si="10"/>
        <v>0</v>
      </c>
      <c r="W12" s="10">
        <f t="shared" si="11"/>
        <v>0</v>
      </c>
      <c r="X12" s="10">
        <f t="shared" si="12"/>
        <v>0</v>
      </c>
    </row>
    <row r="13" spans="1:24">
      <c r="A13" s="3" t="s">
        <v>11</v>
      </c>
      <c r="B13" s="8">
        <v>10000000</v>
      </c>
      <c r="C13" s="8">
        <f>+B13</f>
        <v>10000000</v>
      </c>
      <c r="D13" s="8"/>
      <c r="E13" s="8"/>
      <c r="F13" s="8"/>
      <c r="G13" s="8"/>
      <c r="H13" s="8">
        <f t="shared" si="5"/>
        <v>20000000</v>
      </c>
      <c r="I13" s="9">
        <v>1.06</v>
      </c>
      <c r="J13" s="8">
        <f t="shared" si="0"/>
        <v>10600000</v>
      </c>
      <c r="K13" s="8">
        <f t="shared" si="1"/>
        <v>10600000</v>
      </c>
      <c r="L13" s="8">
        <f t="shared" si="2"/>
        <v>0</v>
      </c>
      <c r="M13" s="8">
        <f t="shared" si="3"/>
        <v>0</v>
      </c>
      <c r="N13" s="10">
        <f t="shared" si="6"/>
        <v>0</v>
      </c>
      <c r="O13" s="10">
        <f t="shared" si="7"/>
        <v>0</v>
      </c>
      <c r="P13" s="10">
        <f t="shared" si="8"/>
        <v>21200000</v>
      </c>
      <c r="Q13" s="10"/>
      <c r="R13" s="8">
        <f>+J13*O5</f>
        <v>1177776.6000000001</v>
      </c>
      <c r="S13" s="8">
        <f>+K13*O5</f>
        <v>1177776.6000000001</v>
      </c>
      <c r="T13" s="8"/>
      <c r="U13" s="8">
        <f t="shared" si="4"/>
        <v>0</v>
      </c>
      <c r="V13" s="10">
        <f t="shared" si="10"/>
        <v>0</v>
      </c>
      <c r="W13" s="10">
        <f t="shared" si="11"/>
        <v>0</v>
      </c>
      <c r="X13" s="10">
        <f t="shared" si="12"/>
        <v>2355553.2000000002</v>
      </c>
    </row>
    <row r="14" spans="1:24">
      <c r="A14" s="3" t="s">
        <v>12</v>
      </c>
      <c r="B14" s="8"/>
      <c r="C14" s="8"/>
      <c r="D14" s="8"/>
      <c r="E14" s="8"/>
      <c r="F14" s="8"/>
      <c r="G14" s="8"/>
      <c r="H14" s="8">
        <f t="shared" si="5"/>
        <v>0</v>
      </c>
      <c r="I14" s="9">
        <v>1.05</v>
      </c>
      <c r="J14" s="8">
        <f t="shared" si="0"/>
        <v>0</v>
      </c>
      <c r="K14" s="8">
        <f t="shared" si="1"/>
        <v>0</v>
      </c>
      <c r="L14" s="8">
        <f t="shared" si="2"/>
        <v>0</v>
      </c>
      <c r="M14" s="8">
        <f t="shared" si="3"/>
        <v>0</v>
      </c>
      <c r="N14" s="10">
        <f t="shared" si="6"/>
        <v>0</v>
      </c>
      <c r="O14" s="10">
        <f t="shared" si="7"/>
        <v>0</v>
      </c>
      <c r="P14" s="10">
        <f t="shared" si="8"/>
        <v>0</v>
      </c>
      <c r="Q14" s="10"/>
      <c r="R14" s="8">
        <f t="shared" si="13"/>
        <v>0</v>
      </c>
      <c r="S14" s="8">
        <f t="shared" si="14"/>
        <v>0</v>
      </c>
      <c r="T14" s="8">
        <f t="shared" si="9"/>
        <v>0</v>
      </c>
      <c r="U14" s="8">
        <f t="shared" si="4"/>
        <v>0</v>
      </c>
      <c r="V14" s="10">
        <f t="shared" si="10"/>
        <v>0</v>
      </c>
      <c r="W14" s="10">
        <f t="shared" si="11"/>
        <v>0</v>
      </c>
      <c r="X14" s="10">
        <f t="shared" si="12"/>
        <v>0</v>
      </c>
    </row>
    <row r="15" spans="1:24">
      <c r="A15" s="3" t="s">
        <v>13</v>
      </c>
      <c r="B15" s="8"/>
      <c r="C15" s="8"/>
      <c r="D15" s="8"/>
      <c r="E15" s="8"/>
      <c r="F15" s="8"/>
      <c r="G15" s="8"/>
      <c r="H15" s="8">
        <f t="shared" si="5"/>
        <v>0</v>
      </c>
      <c r="I15" s="9">
        <v>1.036</v>
      </c>
      <c r="J15" s="8">
        <f t="shared" si="0"/>
        <v>0</v>
      </c>
      <c r="K15" s="8">
        <f t="shared" si="1"/>
        <v>0</v>
      </c>
      <c r="L15" s="8">
        <f t="shared" si="2"/>
        <v>0</v>
      </c>
      <c r="M15" s="8">
        <f t="shared" si="3"/>
        <v>0</v>
      </c>
      <c r="N15" s="10">
        <f t="shared" si="6"/>
        <v>0</v>
      </c>
      <c r="O15" s="10">
        <f t="shared" si="7"/>
        <v>0</v>
      </c>
      <c r="P15" s="10">
        <f t="shared" si="8"/>
        <v>0</v>
      </c>
      <c r="Q15" s="10"/>
      <c r="R15" s="8">
        <f t="shared" si="13"/>
        <v>0</v>
      </c>
      <c r="S15" s="8">
        <f t="shared" si="14"/>
        <v>0</v>
      </c>
      <c r="T15" s="8">
        <f t="shared" si="9"/>
        <v>0</v>
      </c>
      <c r="U15" s="8">
        <f t="shared" si="4"/>
        <v>0</v>
      </c>
      <c r="V15" s="10">
        <f t="shared" si="10"/>
        <v>0</v>
      </c>
      <c r="W15" s="10">
        <f t="shared" si="11"/>
        <v>0</v>
      </c>
      <c r="X15" s="10">
        <f t="shared" si="12"/>
        <v>0</v>
      </c>
    </row>
    <row r="16" spans="1:24">
      <c r="A16" s="3" t="s">
        <v>14</v>
      </c>
      <c r="B16" s="8"/>
      <c r="C16" s="8"/>
      <c r="D16" s="8"/>
      <c r="E16" s="8"/>
      <c r="F16" s="8"/>
      <c r="G16" s="8"/>
      <c r="H16" s="8">
        <f t="shared" si="5"/>
        <v>0</v>
      </c>
      <c r="I16" s="9">
        <v>1.024</v>
      </c>
      <c r="J16" s="8">
        <f t="shared" si="0"/>
        <v>0</v>
      </c>
      <c r="K16" s="8">
        <f t="shared" si="1"/>
        <v>0</v>
      </c>
      <c r="L16" s="8">
        <f t="shared" si="2"/>
        <v>0</v>
      </c>
      <c r="M16" s="8">
        <f t="shared" si="3"/>
        <v>0</v>
      </c>
      <c r="N16" s="10">
        <f t="shared" si="6"/>
        <v>0</v>
      </c>
      <c r="O16" s="10">
        <f t="shared" si="7"/>
        <v>0</v>
      </c>
      <c r="P16" s="10">
        <f t="shared" si="8"/>
        <v>0</v>
      </c>
      <c r="Q16" s="10"/>
      <c r="R16" s="8">
        <f t="shared" si="13"/>
        <v>0</v>
      </c>
      <c r="S16" s="8">
        <f t="shared" si="14"/>
        <v>0</v>
      </c>
      <c r="T16" s="8">
        <f t="shared" si="9"/>
        <v>0</v>
      </c>
      <c r="U16" s="8">
        <f t="shared" si="4"/>
        <v>0</v>
      </c>
      <c r="V16" s="10">
        <f t="shared" si="10"/>
        <v>0</v>
      </c>
      <c r="W16" s="10">
        <f t="shared" si="11"/>
        <v>0</v>
      </c>
      <c r="X16" s="10">
        <f t="shared" si="12"/>
        <v>0</v>
      </c>
    </row>
    <row r="17" spans="1:24">
      <c r="A17" s="3" t="s">
        <v>15</v>
      </c>
      <c r="B17" s="8"/>
      <c r="C17" s="8"/>
      <c r="D17" s="8"/>
      <c r="E17" s="8"/>
      <c r="F17" s="8"/>
      <c r="G17" s="8"/>
      <c r="H17" s="8">
        <f t="shared" si="5"/>
        <v>0</v>
      </c>
      <c r="I17" s="9">
        <v>1.0149999999999999</v>
      </c>
      <c r="J17" s="8">
        <f t="shared" si="0"/>
        <v>0</v>
      </c>
      <c r="K17" s="8">
        <f t="shared" si="1"/>
        <v>0</v>
      </c>
      <c r="L17" s="8">
        <f t="shared" si="2"/>
        <v>0</v>
      </c>
      <c r="M17" s="8">
        <f t="shared" si="3"/>
        <v>0</v>
      </c>
      <c r="N17" s="10">
        <f t="shared" si="6"/>
        <v>0</v>
      </c>
      <c r="O17" s="10">
        <f t="shared" si="7"/>
        <v>0</v>
      </c>
      <c r="P17" s="10">
        <f t="shared" si="8"/>
        <v>0</v>
      </c>
      <c r="Q17" s="10"/>
      <c r="R17" s="8"/>
      <c r="S17" s="8">
        <f>+P17*O5</f>
        <v>0</v>
      </c>
      <c r="T17" s="8"/>
      <c r="U17" s="8">
        <f t="shared" si="4"/>
        <v>0</v>
      </c>
      <c r="V17" s="10">
        <f t="shared" si="10"/>
        <v>0</v>
      </c>
      <c r="W17" s="10">
        <f t="shared" si="11"/>
        <v>0</v>
      </c>
      <c r="X17" s="10">
        <f t="shared" si="12"/>
        <v>0</v>
      </c>
    </row>
    <row r="18" spans="1:24">
      <c r="A18" s="3" t="s">
        <v>16</v>
      </c>
      <c r="B18" s="8"/>
      <c r="C18" s="8"/>
      <c r="D18" s="8"/>
      <c r="E18" s="8"/>
      <c r="F18" s="8"/>
      <c r="G18" s="8"/>
      <c r="H18" s="8">
        <f t="shared" si="5"/>
        <v>0</v>
      </c>
      <c r="I18" s="9">
        <v>1.01</v>
      </c>
      <c r="J18" s="8">
        <f t="shared" si="0"/>
        <v>0</v>
      </c>
      <c r="K18" s="8">
        <f t="shared" si="1"/>
        <v>0</v>
      </c>
      <c r="L18" s="8">
        <f t="shared" si="2"/>
        <v>0</v>
      </c>
      <c r="M18" s="8">
        <f t="shared" si="3"/>
        <v>0</v>
      </c>
      <c r="N18" s="10">
        <f t="shared" si="6"/>
        <v>0</v>
      </c>
      <c r="O18" s="10">
        <f t="shared" si="7"/>
        <v>0</v>
      </c>
      <c r="P18" s="10">
        <f t="shared" si="8"/>
        <v>0</v>
      </c>
      <c r="Q18" s="10"/>
      <c r="R18" s="8">
        <f t="shared" si="13"/>
        <v>0</v>
      </c>
      <c r="S18" s="8">
        <f t="shared" si="14"/>
        <v>0</v>
      </c>
      <c r="T18" s="8">
        <f t="shared" si="9"/>
        <v>0</v>
      </c>
      <c r="U18" s="8">
        <f t="shared" si="4"/>
        <v>0</v>
      </c>
      <c r="V18" s="10">
        <f t="shared" si="10"/>
        <v>0</v>
      </c>
      <c r="W18" s="10">
        <f t="shared" si="11"/>
        <v>0</v>
      </c>
      <c r="X18" s="10">
        <f t="shared" si="12"/>
        <v>0</v>
      </c>
    </row>
    <row r="19" spans="1:24">
      <c r="A19" s="3" t="s">
        <v>17</v>
      </c>
      <c r="B19" s="8">
        <v>30000000</v>
      </c>
      <c r="C19" s="8"/>
      <c r="D19" s="8"/>
      <c r="E19" s="8"/>
      <c r="F19" s="8"/>
      <c r="G19" s="8"/>
      <c r="H19" s="8">
        <f t="shared" si="5"/>
        <v>30000000</v>
      </c>
      <c r="I19" s="9">
        <v>1</v>
      </c>
      <c r="J19" s="8">
        <f t="shared" si="0"/>
        <v>30000000</v>
      </c>
      <c r="K19" s="8">
        <f t="shared" si="1"/>
        <v>0</v>
      </c>
      <c r="L19" s="8">
        <f t="shared" si="2"/>
        <v>0</v>
      </c>
      <c r="M19" s="8">
        <f t="shared" si="3"/>
        <v>0</v>
      </c>
      <c r="N19" s="10">
        <f t="shared" si="6"/>
        <v>0</v>
      </c>
      <c r="O19" s="10">
        <f t="shared" si="7"/>
        <v>0</v>
      </c>
      <c r="P19" s="10">
        <f t="shared" si="8"/>
        <v>30000000</v>
      </c>
      <c r="Q19" s="10"/>
      <c r="R19" s="8">
        <f>-'[6]RREE  at2023 '!Y76</f>
        <v>130004</v>
      </c>
      <c r="S19" s="8"/>
      <c r="T19" s="8">
        <f t="shared" si="9"/>
        <v>0</v>
      </c>
      <c r="U19" s="8">
        <f t="shared" si="4"/>
        <v>0</v>
      </c>
      <c r="V19" s="10">
        <f t="shared" si="10"/>
        <v>0</v>
      </c>
      <c r="W19" s="10">
        <f t="shared" si="11"/>
        <v>0</v>
      </c>
      <c r="X19" s="10">
        <f t="shared" si="12"/>
        <v>130004</v>
      </c>
    </row>
    <row r="20" spans="1:24" ht="15.75" thickBot="1">
      <c r="A20" s="11" t="s">
        <v>18</v>
      </c>
      <c r="B20" s="8">
        <f t="shared" ref="B20:G20" si="15">SUM(B8:B19)</f>
        <v>48000000</v>
      </c>
      <c r="C20" s="8">
        <f t="shared" si="15"/>
        <v>18000000</v>
      </c>
      <c r="D20" s="8">
        <f t="shared" si="15"/>
        <v>0</v>
      </c>
      <c r="E20" s="8">
        <f t="shared" si="15"/>
        <v>0</v>
      </c>
      <c r="F20" s="8">
        <f t="shared" si="15"/>
        <v>0</v>
      </c>
      <c r="G20" s="8">
        <f t="shared" si="15"/>
        <v>0</v>
      </c>
      <c r="H20" s="12">
        <f t="shared" si="5"/>
        <v>66000000</v>
      </c>
      <c r="I20" s="13"/>
      <c r="J20" s="8">
        <f t="shared" ref="J20:P20" si="16">SUM(J8:J19)</f>
        <v>49600000</v>
      </c>
      <c r="K20" s="8">
        <f t="shared" si="16"/>
        <v>19600000</v>
      </c>
      <c r="L20" s="8">
        <f t="shared" si="16"/>
        <v>0</v>
      </c>
      <c r="M20" s="8">
        <f t="shared" si="16"/>
        <v>0</v>
      </c>
      <c r="N20" s="8">
        <f t="shared" si="16"/>
        <v>0</v>
      </c>
      <c r="O20" s="8">
        <f t="shared" si="16"/>
        <v>0</v>
      </c>
      <c r="P20" s="8">
        <f t="shared" si="16"/>
        <v>69200000</v>
      </c>
      <c r="Q20" s="8"/>
      <c r="R20" s="8">
        <f t="shared" ref="R20:X20" si="17">SUM(R8:R19)</f>
        <v>2307779.6</v>
      </c>
      <c r="S20" s="8">
        <f t="shared" si="17"/>
        <v>2177775.6</v>
      </c>
      <c r="T20" s="8">
        <f t="shared" si="17"/>
        <v>0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4485555.2</v>
      </c>
    </row>
    <row r="21" spans="1:24" ht="15.75" thickBot="1">
      <c r="H21" s="8">
        <f>SUM(H8:H19)</f>
        <v>66000000</v>
      </c>
      <c r="P21" s="14">
        <f>SUM(J20:O20)</f>
        <v>69200000</v>
      </c>
      <c r="Q21" s="15"/>
      <c r="X21" s="14">
        <f>SUM(R20:W20)</f>
        <v>4485555.2</v>
      </c>
    </row>
    <row r="22" spans="1:24">
      <c r="X22" s="16">
        <f>+'[6]CALCULO IDPC VOL 2023'!E16</f>
        <v>3092218.0922180922</v>
      </c>
    </row>
    <row r="23" spans="1:24">
      <c r="X23" s="16">
        <f>+X22+X21</f>
        <v>7577773.2922180928</v>
      </c>
    </row>
    <row r="24" spans="1:24">
      <c r="B24" s="995" t="s">
        <v>19</v>
      </c>
      <c r="C24" s="996">
        <v>0.2</v>
      </c>
    </row>
    <row r="25" spans="1:24">
      <c r="B25" s="995" t="s">
        <v>20</v>
      </c>
      <c r="C25" s="996">
        <v>0.8</v>
      </c>
    </row>
  </sheetData>
  <mergeCells count="2">
    <mergeCell ref="B6:E6"/>
    <mergeCell ref="J6:M6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O92"/>
  <sheetViews>
    <sheetView topLeftCell="A7" zoomScaleNormal="100" workbookViewId="0">
      <pane ySplit="8" topLeftCell="A82" activePane="bottomLeft" state="frozen"/>
      <selection activeCell="A7" sqref="A7"/>
      <selection pane="bottomLeft" activeCell="I83" sqref="I83:Z83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4" hidden="1" customWidth="1"/>
    <col min="11" max="11" width="12.7109375" hidden="1" customWidth="1"/>
    <col min="12" max="13" width="13.42578125" hidden="1" customWidth="1"/>
    <col min="14" max="14" width="12.7109375" customWidth="1"/>
    <col min="15" max="17" width="12.7109375" hidden="1" customWidth="1"/>
    <col min="18" max="19" width="11.42578125" hidden="1" customWidth="1"/>
    <col min="20" max="20" width="12.5703125" customWidth="1"/>
    <col min="21" max="21" width="12.5703125" hidden="1" customWidth="1"/>
    <col min="22" max="22" width="11.42578125" style="20" customWidth="1"/>
    <col min="23" max="23" width="15" style="20" customWidth="1"/>
    <col min="24" max="24" width="11.42578125" style="20" customWidth="1"/>
    <col min="25" max="25" width="15.140625" style="20" customWidth="1"/>
    <col min="26" max="26" width="12" bestFit="1" customWidth="1"/>
    <col min="27" max="27" width="12" customWidth="1"/>
    <col min="28" max="29" width="12" hidden="1" customWidth="1"/>
    <col min="30" max="30" width="14.5703125" hidden="1" customWidth="1"/>
    <col min="31" max="31" width="11.42578125" hidden="1" customWidth="1"/>
    <col min="32" max="32" width="12" hidden="1" customWidth="1"/>
    <col min="33" max="34" width="11.42578125" hidden="1" customWidth="1"/>
    <col min="35" max="36" width="15.42578125" hidden="1" customWidth="1"/>
    <col min="37" max="37" width="12.7109375" hidden="1" customWidth="1"/>
    <col min="38" max="38" width="17.7109375" style="21" hidden="1" customWidth="1"/>
    <col min="39" max="39" width="12.7109375" bestFit="1" customWidth="1"/>
    <col min="40" max="40" width="12" bestFit="1" customWidth="1"/>
  </cols>
  <sheetData>
    <row r="2" spans="1:41">
      <c r="B2" s="18" t="s">
        <v>21</v>
      </c>
      <c r="C2" s="18"/>
      <c r="D2" s="18"/>
      <c r="E2" s="18"/>
      <c r="F2" s="18"/>
      <c r="G2" s="18"/>
      <c r="H2" s="18" t="s">
        <v>22</v>
      </c>
      <c r="I2" s="18"/>
      <c r="J2" s="18"/>
      <c r="K2" s="18"/>
      <c r="L2" s="18"/>
      <c r="M2" s="18"/>
      <c r="N2" s="18"/>
      <c r="O2" s="18"/>
      <c r="P2" s="18"/>
      <c r="Q2" s="18"/>
      <c r="R2" s="16"/>
      <c r="S2" s="16"/>
      <c r="T2" s="16"/>
      <c r="U2" s="16"/>
      <c r="V2" s="19"/>
      <c r="W2" s="19"/>
      <c r="X2" s="19"/>
      <c r="Y2" s="19"/>
      <c r="Z2" s="16"/>
      <c r="AA2" s="16"/>
      <c r="AB2" s="16"/>
      <c r="AC2" s="16"/>
      <c r="AD2" s="16"/>
      <c r="AE2" s="16"/>
      <c r="AF2" s="16"/>
      <c r="AG2" s="16"/>
      <c r="AH2" s="16"/>
      <c r="AK2" s="16"/>
      <c r="AL2" s="16"/>
    </row>
    <row r="6" spans="1:41" ht="15.75" thickBot="1"/>
    <row r="7" spans="1:41" ht="19.5" thickBot="1">
      <c r="U7" s="320" t="s">
        <v>23</v>
      </c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2"/>
      <c r="AJ7" s="22"/>
    </row>
    <row r="8" spans="1:41" ht="16.5" thickBot="1">
      <c r="A8" s="23"/>
      <c r="B8" s="23"/>
      <c r="C8" s="23"/>
      <c r="D8" s="23"/>
      <c r="E8" s="23"/>
      <c r="F8" s="23"/>
      <c r="G8" s="23"/>
      <c r="H8" s="23"/>
      <c r="I8" s="24"/>
      <c r="J8" s="24"/>
      <c r="K8" s="24"/>
      <c r="L8" s="24"/>
      <c r="M8" s="24"/>
      <c r="N8" s="24"/>
      <c r="O8" s="24"/>
      <c r="P8" s="24"/>
      <c r="Q8" s="24"/>
      <c r="R8" s="23"/>
      <c r="S8" s="23"/>
      <c r="T8" s="23"/>
      <c r="U8" s="25"/>
      <c r="V8" s="323" t="s">
        <v>24</v>
      </c>
      <c r="W8" s="324"/>
      <c r="X8" s="324"/>
      <c r="Y8" s="324"/>
      <c r="Z8" s="324"/>
      <c r="AA8" s="324"/>
      <c r="AB8" s="324"/>
      <c r="AC8" s="324"/>
      <c r="AD8" s="325"/>
      <c r="AE8" s="323" t="s">
        <v>25</v>
      </c>
      <c r="AF8" s="324"/>
      <c r="AG8" s="324"/>
      <c r="AH8" s="324"/>
      <c r="AI8" s="325"/>
      <c r="AJ8" s="26"/>
      <c r="AK8" s="326" t="s">
        <v>26</v>
      </c>
    </row>
    <row r="9" spans="1:41" ht="45.75" customHeight="1" thickBot="1">
      <c r="A9" s="23"/>
      <c r="B9" s="329" t="s">
        <v>27</v>
      </c>
      <c r="C9" s="27"/>
      <c r="D9" s="28"/>
      <c r="E9" s="332" t="s">
        <v>28</v>
      </c>
      <c r="F9" s="332"/>
      <c r="G9" s="333"/>
      <c r="H9" s="329" t="s">
        <v>29</v>
      </c>
      <c r="I9" s="326" t="s">
        <v>30</v>
      </c>
      <c r="J9" s="338" t="s">
        <v>31</v>
      </c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29"/>
      <c r="V9" s="340" t="s">
        <v>32</v>
      </c>
      <c r="W9" s="340"/>
      <c r="X9" s="340"/>
      <c r="Y9" s="340"/>
      <c r="Z9" s="30" t="s">
        <v>33</v>
      </c>
      <c r="AA9" s="31">
        <v>0.111111</v>
      </c>
      <c r="AB9" s="310" t="s">
        <v>34</v>
      </c>
      <c r="AC9" s="311"/>
      <c r="AD9" s="32"/>
      <c r="AE9" s="312" t="s">
        <v>32</v>
      </c>
      <c r="AF9" s="313"/>
      <c r="AG9" s="314" t="s">
        <v>34</v>
      </c>
      <c r="AH9" s="314"/>
      <c r="AI9" s="32"/>
      <c r="AJ9" s="32"/>
      <c r="AK9" s="327"/>
    </row>
    <row r="10" spans="1:41" ht="26.25" customHeight="1" thickBot="1">
      <c r="A10" s="23"/>
      <c r="B10" s="330"/>
      <c r="C10" s="33"/>
      <c r="D10" s="34"/>
      <c r="E10" s="334"/>
      <c r="F10" s="334"/>
      <c r="G10" s="335"/>
      <c r="H10" s="330"/>
      <c r="I10" s="327"/>
      <c r="J10" s="35"/>
      <c r="K10" s="22"/>
      <c r="L10" s="22"/>
      <c r="M10" s="22"/>
      <c r="N10" s="22"/>
      <c r="O10" s="22"/>
      <c r="P10" s="22"/>
      <c r="Q10" s="22"/>
      <c r="R10" s="22"/>
      <c r="S10" s="22"/>
      <c r="T10" s="36"/>
      <c r="U10" s="29"/>
      <c r="V10" s="315" t="s">
        <v>35</v>
      </c>
      <c r="W10" s="315"/>
      <c r="X10" s="315"/>
      <c r="Y10" s="316"/>
      <c r="Z10" s="317" t="s">
        <v>36</v>
      </c>
      <c r="AA10" s="318"/>
      <c r="AB10" s="317" t="s">
        <v>36</v>
      </c>
      <c r="AC10" s="319"/>
      <c r="AD10" s="29"/>
      <c r="AE10" s="307" t="s">
        <v>37</v>
      </c>
      <c r="AF10" s="308"/>
      <c r="AG10" s="307" t="s">
        <v>37</v>
      </c>
      <c r="AH10" s="308"/>
      <c r="AI10" s="29"/>
      <c r="AJ10" s="29"/>
      <c r="AK10" s="327"/>
    </row>
    <row r="11" spans="1:41" ht="49.5" customHeight="1" thickBot="1">
      <c r="A11" s="23"/>
      <c r="B11" s="330"/>
      <c r="C11" s="33"/>
      <c r="D11" s="34"/>
      <c r="E11" s="334"/>
      <c r="F11" s="334"/>
      <c r="G11" s="335"/>
      <c r="H11" s="330"/>
      <c r="I11" s="327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29"/>
      <c r="U11" s="29"/>
      <c r="V11" s="307" t="s">
        <v>38</v>
      </c>
      <c r="W11" s="308"/>
      <c r="X11" s="307" t="s">
        <v>39</v>
      </c>
      <c r="Y11" s="308"/>
      <c r="Z11" s="307" t="s">
        <v>40</v>
      </c>
      <c r="AA11" s="308"/>
      <c r="AB11" s="307" t="s">
        <v>40</v>
      </c>
      <c r="AC11" s="309"/>
      <c r="AD11" s="300" t="s">
        <v>41</v>
      </c>
      <c r="AE11" s="40" t="s">
        <v>42</v>
      </c>
      <c r="AF11" s="31" t="e">
        <f>+AE20+AF20/AK20</f>
        <v>#DIV/0!</v>
      </c>
      <c r="AG11" s="40" t="s">
        <v>43</v>
      </c>
      <c r="AH11" s="31" t="e">
        <f>+AG20+AH20/(R20+S20)</f>
        <v>#DIV/0!</v>
      </c>
      <c r="AI11" s="300" t="s">
        <v>41</v>
      </c>
      <c r="AJ11" s="300" t="s">
        <v>44</v>
      </c>
      <c r="AK11" s="327"/>
    </row>
    <row r="12" spans="1:41" ht="15.75" customHeight="1" thickBot="1">
      <c r="A12" s="23"/>
      <c r="B12" s="330"/>
      <c r="C12" s="33"/>
      <c r="D12" s="34"/>
      <c r="E12" s="334"/>
      <c r="F12" s="334"/>
      <c r="G12" s="335"/>
      <c r="H12" s="330"/>
      <c r="I12" s="327"/>
      <c r="J12" s="301" t="s">
        <v>45</v>
      </c>
      <c r="K12" s="302"/>
      <c r="L12" s="302"/>
      <c r="M12" s="302"/>
      <c r="N12" s="302"/>
      <c r="O12" s="302"/>
      <c r="P12" s="302"/>
      <c r="Q12" s="303"/>
      <c r="R12" s="304" t="s">
        <v>46</v>
      </c>
      <c r="S12" s="305"/>
      <c r="T12" s="300" t="s">
        <v>47</v>
      </c>
      <c r="U12" s="41"/>
      <c r="V12" s="42"/>
      <c r="W12" s="42"/>
      <c r="X12" s="42"/>
      <c r="Y12" s="42"/>
      <c r="Z12" s="42"/>
      <c r="AA12" s="42"/>
      <c r="AB12" s="42"/>
      <c r="AC12" s="42"/>
      <c r="AD12" s="300">
        <v>0.08</v>
      </c>
      <c r="AE12" s="43"/>
      <c r="AF12" s="44"/>
      <c r="AG12" s="44"/>
      <c r="AH12" s="44"/>
      <c r="AI12" s="300">
        <v>0.08</v>
      </c>
      <c r="AJ12" s="300">
        <v>1.08</v>
      </c>
      <c r="AK12" s="327"/>
    </row>
    <row r="13" spans="1:41" ht="75" customHeight="1" thickBot="1">
      <c r="A13" s="23"/>
      <c r="B13" s="330"/>
      <c r="C13" s="33"/>
      <c r="D13" s="34"/>
      <c r="E13" s="334"/>
      <c r="F13" s="334"/>
      <c r="G13" s="335"/>
      <c r="H13" s="330"/>
      <c r="I13" s="327"/>
      <c r="J13" s="45" t="s">
        <v>48</v>
      </c>
      <c r="K13" s="301" t="s">
        <v>49</v>
      </c>
      <c r="L13" s="302"/>
      <c r="M13" s="303"/>
      <c r="N13" s="301" t="s">
        <v>50</v>
      </c>
      <c r="O13" s="302"/>
      <c r="P13" s="302"/>
      <c r="Q13" s="303"/>
      <c r="R13" s="46"/>
      <c r="S13" s="47"/>
      <c r="T13" s="300"/>
      <c r="U13" s="41"/>
      <c r="V13" s="48"/>
      <c r="W13" s="48"/>
      <c r="X13" s="48"/>
      <c r="Y13" s="48"/>
      <c r="Z13" s="48"/>
      <c r="AA13" s="48"/>
      <c r="AB13" s="48"/>
      <c r="AC13" s="48"/>
      <c r="AD13" s="300"/>
      <c r="AE13" s="49"/>
      <c r="AF13" s="50"/>
      <c r="AG13" s="50"/>
      <c r="AH13" s="50"/>
      <c r="AI13" s="300"/>
      <c r="AJ13" s="300"/>
      <c r="AK13" s="327"/>
    </row>
    <row r="14" spans="1:41" s="1" customFormat="1" ht="258" customHeight="1" thickBot="1">
      <c r="A14" s="51"/>
      <c r="B14" s="331"/>
      <c r="C14" s="52"/>
      <c r="D14" s="53"/>
      <c r="E14" s="336"/>
      <c r="F14" s="336"/>
      <c r="G14" s="337"/>
      <c r="H14" s="331"/>
      <c r="I14" s="328"/>
      <c r="J14" s="54" t="s">
        <v>51</v>
      </c>
      <c r="K14" s="54" t="s">
        <v>52</v>
      </c>
      <c r="L14" s="54" t="s">
        <v>53</v>
      </c>
      <c r="M14" s="54" t="s">
        <v>54</v>
      </c>
      <c r="N14" s="54" t="s">
        <v>55</v>
      </c>
      <c r="O14" s="54" t="s">
        <v>56</v>
      </c>
      <c r="P14" s="54" t="s">
        <v>57</v>
      </c>
      <c r="Q14" s="54" t="s">
        <v>58</v>
      </c>
      <c r="R14" s="55" t="s">
        <v>59</v>
      </c>
      <c r="S14" s="55" t="s">
        <v>60</v>
      </c>
      <c r="T14" s="306"/>
      <c r="U14" s="56" t="s">
        <v>61</v>
      </c>
      <c r="V14" s="57" t="s">
        <v>62</v>
      </c>
      <c r="W14" s="57" t="s">
        <v>63</v>
      </c>
      <c r="X14" s="57" t="s">
        <v>62</v>
      </c>
      <c r="Y14" s="57" t="s">
        <v>63</v>
      </c>
      <c r="Z14" s="57" t="s">
        <v>62</v>
      </c>
      <c r="AA14" s="57" t="s">
        <v>63</v>
      </c>
      <c r="AB14" s="57" t="s">
        <v>62</v>
      </c>
      <c r="AC14" s="57" t="s">
        <v>63</v>
      </c>
      <c r="AD14" s="57" t="s">
        <v>64</v>
      </c>
      <c r="AE14" s="58" t="s">
        <v>65</v>
      </c>
      <c r="AF14" s="57" t="s">
        <v>63</v>
      </c>
      <c r="AG14" s="57" t="s">
        <v>62</v>
      </c>
      <c r="AH14" s="57" t="s">
        <v>63</v>
      </c>
      <c r="AI14" s="58" t="s">
        <v>65</v>
      </c>
      <c r="AJ14" s="58" t="s">
        <v>65</v>
      </c>
      <c r="AK14" s="328"/>
      <c r="AL14" s="21"/>
    </row>
    <row r="15" spans="1:41" ht="15.75">
      <c r="A15" s="23"/>
      <c r="B15" s="59" t="s">
        <v>66</v>
      </c>
      <c r="C15" s="60"/>
      <c r="D15" s="60"/>
      <c r="E15" s="60"/>
      <c r="F15" s="60"/>
      <c r="G15" s="60"/>
      <c r="H15" s="61">
        <f>SUM(I15:T15)</f>
        <v>40000000</v>
      </c>
      <c r="I15" s="61">
        <v>40000000</v>
      </c>
      <c r="J15" s="61"/>
      <c r="K15" s="61"/>
      <c r="L15" s="61"/>
      <c r="M15" s="61"/>
      <c r="N15" s="61"/>
      <c r="O15" s="61"/>
      <c r="P15" s="61"/>
      <c r="Q15" s="62"/>
      <c r="R15" s="61"/>
      <c r="S15" s="62"/>
      <c r="T15" s="62"/>
      <c r="U15" s="62"/>
      <c r="V15" s="63"/>
      <c r="W15" s="63"/>
      <c r="X15" s="63"/>
      <c r="Y15" s="63">
        <v>3874000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4"/>
      <c r="AL15" s="65"/>
      <c r="AO15" s="16"/>
    </row>
    <row r="16" spans="1:41" ht="15.75">
      <c r="A16" s="23"/>
      <c r="B16" s="66" t="s">
        <v>67</v>
      </c>
      <c r="C16" s="66"/>
      <c r="D16" s="66"/>
      <c r="E16" s="66"/>
      <c r="F16" s="66"/>
      <c r="G16" s="66"/>
      <c r="H16" s="61">
        <f>SUM(I16:T16)</f>
        <v>0</v>
      </c>
      <c r="I16" s="67"/>
      <c r="J16" s="67"/>
      <c r="K16" s="67"/>
      <c r="L16" s="67"/>
      <c r="M16" s="67"/>
      <c r="N16" s="67"/>
      <c r="O16" s="67"/>
      <c r="P16" s="67"/>
      <c r="Q16" s="68"/>
      <c r="R16" s="67"/>
      <c r="S16" s="68"/>
      <c r="T16" s="68"/>
      <c r="U16" s="68"/>
      <c r="V16" s="69"/>
      <c r="W16" s="69"/>
      <c r="X16" s="69"/>
      <c r="Y16" s="69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0"/>
      <c r="AL16" s="65"/>
      <c r="AO16" s="16"/>
    </row>
    <row r="17" spans="1:41" ht="15.75">
      <c r="A17" s="23"/>
      <c r="B17" s="66" t="s">
        <v>68</v>
      </c>
      <c r="C17" s="66"/>
      <c r="D17" s="66"/>
      <c r="E17" s="66"/>
      <c r="F17" s="71">
        <v>0</v>
      </c>
      <c r="G17" s="66"/>
      <c r="H17" s="61">
        <f>SUM(I17:T17)</f>
        <v>0</v>
      </c>
      <c r="I17" s="67">
        <f>(I15+I16)*$F$17</f>
        <v>0</v>
      </c>
      <c r="J17" s="67">
        <f t="shared" ref="J17:AK17" si="0">(J15+J16)*$F$17</f>
        <v>0</v>
      </c>
      <c r="K17" s="67">
        <f t="shared" si="0"/>
        <v>0</v>
      </c>
      <c r="L17" s="67">
        <f t="shared" si="0"/>
        <v>0</v>
      </c>
      <c r="M17" s="67">
        <f t="shared" si="0"/>
        <v>0</v>
      </c>
      <c r="N17" s="67">
        <f t="shared" si="0"/>
        <v>0</v>
      </c>
      <c r="O17" s="67">
        <f t="shared" si="0"/>
        <v>0</v>
      </c>
      <c r="P17" s="67">
        <f t="shared" si="0"/>
        <v>0</v>
      </c>
      <c r="Q17" s="67">
        <f t="shared" si="0"/>
        <v>0</v>
      </c>
      <c r="R17" s="67">
        <f t="shared" si="0"/>
        <v>0</v>
      </c>
      <c r="S17" s="67">
        <f t="shared" si="0"/>
        <v>0</v>
      </c>
      <c r="T17" s="67">
        <f t="shared" si="0"/>
        <v>0</v>
      </c>
      <c r="U17" s="67">
        <f t="shared" si="0"/>
        <v>0</v>
      </c>
      <c r="V17" s="67">
        <f t="shared" si="0"/>
        <v>0</v>
      </c>
      <c r="W17" s="67">
        <f t="shared" si="0"/>
        <v>0</v>
      </c>
      <c r="X17" s="67">
        <f t="shared" si="0"/>
        <v>0</v>
      </c>
      <c r="Y17" s="67">
        <f t="shared" si="0"/>
        <v>0</v>
      </c>
      <c r="Z17" s="67">
        <f t="shared" si="0"/>
        <v>0</v>
      </c>
      <c r="AA17" s="67">
        <f t="shared" si="0"/>
        <v>0</v>
      </c>
      <c r="AB17" s="67">
        <f t="shared" si="0"/>
        <v>0</v>
      </c>
      <c r="AC17" s="67">
        <f t="shared" si="0"/>
        <v>0</v>
      </c>
      <c r="AD17" s="67">
        <f t="shared" si="0"/>
        <v>0</v>
      </c>
      <c r="AE17" s="67">
        <f t="shared" si="0"/>
        <v>0</v>
      </c>
      <c r="AF17" s="67">
        <f t="shared" si="0"/>
        <v>0</v>
      </c>
      <c r="AG17" s="67">
        <f t="shared" si="0"/>
        <v>0</v>
      </c>
      <c r="AH17" s="67">
        <f t="shared" si="0"/>
        <v>0</v>
      </c>
      <c r="AI17" s="67">
        <f t="shared" si="0"/>
        <v>0</v>
      </c>
      <c r="AJ17" s="67">
        <f t="shared" si="0"/>
        <v>0</v>
      </c>
      <c r="AK17" s="67">
        <f t="shared" si="0"/>
        <v>0</v>
      </c>
      <c r="AL17" s="65"/>
      <c r="AO17" s="16"/>
    </row>
    <row r="18" spans="1:41" ht="15.75">
      <c r="A18" s="23"/>
      <c r="B18" s="66" t="s">
        <v>69</v>
      </c>
      <c r="C18" s="66"/>
      <c r="D18" s="66"/>
      <c r="E18" s="66"/>
      <c r="F18" s="66"/>
      <c r="G18" s="66"/>
      <c r="H18" s="61">
        <f>SUM(I18:T18)</f>
        <v>0</v>
      </c>
      <c r="I18" s="67"/>
      <c r="J18" s="67"/>
      <c r="K18" s="67"/>
      <c r="L18" s="67"/>
      <c r="M18" s="67"/>
      <c r="N18" s="67"/>
      <c r="O18" s="67"/>
      <c r="P18" s="67"/>
      <c r="Q18" s="68"/>
      <c r="R18" s="67"/>
      <c r="S18" s="68"/>
      <c r="T18" s="68"/>
      <c r="U18" s="68"/>
      <c r="V18" s="69"/>
      <c r="W18" s="69"/>
      <c r="X18" s="69"/>
      <c r="Y18" s="69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70"/>
      <c r="AL18" s="65"/>
      <c r="AO18" s="16"/>
    </row>
    <row r="19" spans="1:41" ht="16.5" thickBot="1">
      <c r="A19" s="23"/>
      <c r="B19" s="72" t="s">
        <v>68</v>
      </c>
      <c r="C19" s="72"/>
      <c r="D19" s="72"/>
      <c r="E19" s="72"/>
      <c r="F19" s="73">
        <v>0</v>
      </c>
      <c r="G19" s="72"/>
      <c r="H19" s="61">
        <f>SUM(I19:T19)</f>
        <v>0</v>
      </c>
      <c r="I19" s="74">
        <f>+I18*$F$19</f>
        <v>0</v>
      </c>
      <c r="J19" s="74">
        <f t="shared" ref="J19:AK19" si="1">+J18*$F$19</f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4">
        <f t="shared" si="1"/>
        <v>0</v>
      </c>
      <c r="O19" s="74">
        <f t="shared" si="1"/>
        <v>0</v>
      </c>
      <c r="P19" s="74">
        <f t="shared" si="1"/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  <c r="T19" s="74">
        <f t="shared" si="1"/>
        <v>0</v>
      </c>
      <c r="U19" s="74">
        <f t="shared" si="1"/>
        <v>0</v>
      </c>
      <c r="V19" s="74">
        <f t="shared" si="1"/>
        <v>0</v>
      </c>
      <c r="W19" s="74">
        <f t="shared" si="1"/>
        <v>0</v>
      </c>
      <c r="X19" s="74">
        <f t="shared" si="1"/>
        <v>0</v>
      </c>
      <c r="Y19" s="74">
        <f t="shared" si="1"/>
        <v>0</v>
      </c>
      <c r="Z19" s="74">
        <f t="shared" si="1"/>
        <v>0</v>
      </c>
      <c r="AA19" s="74">
        <f t="shared" si="1"/>
        <v>0</v>
      </c>
      <c r="AB19" s="74">
        <f t="shared" si="1"/>
        <v>0</v>
      </c>
      <c r="AC19" s="74">
        <f t="shared" si="1"/>
        <v>0</v>
      </c>
      <c r="AD19" s="74">
        <f t="shared" si="1"/>
        <v>0</v>
      </c>
      <c r="AE19" s="74">
        <f t="shared" si="1"/>
        <v>0</v>
      </c>
      <c r="AF19" s="74">
        <f t="shared" si="1"/>
        <v>0</v>
      </c>
      <c r="AG19" s="74">
        <f t="shared" si="1"/>
        <v>0</v>
      </c>
      <c r="AH19" s="74">
        <f t="shared" si="1"/>
        <v>0</v>
      </c>
      <c r="AI19" s="74">
        <f t="shared" si="1"/>
        <v>0</v>
      </c>
      <c r="AJ19" s="74">
        <f t="shared" si="1"/>
        <v>0</v>
      </c>
      <c r="AK19" s="74">
        <f t="shared" si="1"/>
        <v>0</v>
      </c>
      <c r="AL19" s="65"/>
      <c r="AO19" s="16"/>
    </row>
    <row r="20" spans="1:41" s="1" customFormat="1" ht="16.5" thickBot="1">
      <c r="A20" s="51"/>
      <c r="B20" s="75" t="s">
        <v>70</v>
      </c>
      <c r="C20" s="76"/>
      <c r="D20" s="76"/>
      <c r="E20" s="77"/>
      <c r="F20" s="77"/>
      <c r="G20" s="77"/>
      <c r="H20" s="78">
        <f>SUM(H15:H19)</f>
        <v>40000000</v>
      </c>
      <c r="I20" s="78">
        <f>SUM(I15:I19)</f>
        <v>40000000</v>
      </c>
      <c r="J20" s="78">
        <f t="shared" ref="J20:AJ20" si="2">SUM(J15:J19)</f>
        <v>0</v>
      </c>
      <c r="K20" s="78">
        <f t="shared" si="2"/>
        <v>0</v>
      </c>
      <c r="L20" s="78">
        <f t="shared" si="2"/>
        <v>0</v>
      </c>
      <c r="M20" s="78">
        <f t="shared" si="2"/>
        <v>0</v>
      </c>
      <c r="N20" s="78">
        <f t="shared" si="2"/>
        <v>0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0</v>
      </c>
      <c r="S20" s="78">
        <f t="shared" si="2"/>
        <v>0</v>
      </c>
      <c r="T20" s="78">
        <f t="shared" si="2"/>
        <v>0</v>
      </c>
      <c r="U20" s="78">
        <f t="shared" si="2"/>
        <v>0</v>
      </c>
      <c r="V20" s="78">
        <f t="shared" si="2"/>
        <v>0</v>
      </c>
      <c r="W20" s="78">
        <f t="shared" si="2"/>
        <v>0</v>
      </c>
      <c r="X20" s="78">
        <f t="shared" si="2"/>
        <v>0</v>
      </c>
      <c r="Y20" s="78">
        <f t="shared" si="2"/>
        <v>3874000</v>
      </c>
      <c r="Z20" s="78">
        <f t="shared" si="2"/>
        <v>0</v>
      </c>
      <c r="AA20" s="78">
        <f t="shared" si="2"/>
        <v>0</v>
      </c>
      <c r="AB20" s="78">
        <f t="shared" si="2"/>
        <v>0</v>
      </c>
      <c r="AC20" s="78">
        <f t="shared" si="2"/>
        <v>0</v>
      </c>
      <c r="AD20" s="78">
        <f t="shared" si="2"/>
        <v>0</v>
      </c>
      <c r="AE20" s="78">
        <f t="shared" si="2"/>
        <v>0</v>
      </c>
      <c r="AF20" s="78">
        <f t="shared" si="2"/>
        <v>0</v>
      </c>
      <c r="AG20" s="78">
        <f t="shared" si="2"/>
        <v>0</v>
      </c>
      <c r="AH20" s="78">
        <f t="shared" si="2"/>
        <v>0</v>
      </c>
      <c r="AI20" s="78">
        <f t="shared" si="2"/>
        <v>0</v>
      </c>
      <c r="AJ20" s="78">
        <f t="shared" si="2"/>
        <v>0</v>
      </c>
      <c r="AK20" s="78">
        <f>SUM(AK15:AK19)</f>
        <v>0</v>
      </c>
      <c r="AL20" s="79"/>
      <c r="AM20" s="80"/>
      <c r="AN20" s="80"/>
    </row>
    <row r="21" spans="1:41" ht="15.75">
      <c r="A21" s="23"/>
      <c r="B21" s="66" t="s">
        <v>71</v>
      </c>
      <c r="C21" s="66"/>
      <c r="D21" s="66"/>
      <c r="E21" s="66"/>
      <c r="F21" s="66"/>
      <c r="G21" s="66"/>
      <c r="H21" s="61">
        <f>SUM(I21:T21)</f>
        <v>0</v>
      </c>
      <c r="I21" s="67"/>
      <c r="J21" s="67"/>
      <c r="K21" s="67"/>
      <c r="L21" s="67"/>
      <c r="M21" s="67"/>
      <c r="N21" s="67"/>
      <c r="O21" s="67"/>
      <c r="P21" s="67"/>
      <c r="Q21" s="68"/>
      <c r="R21" s="67"/>
      <c r="S21" s="68"/>
      <c r="T21" s="68"/>
      <c r="U21" s="68"/>
      <c r="V21" s="69"/>
      <c r="W21" s="69"/>
      <c r="X21" s="69"/>
      <c r="Y21" s="69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70"/>
      <c r="AL21" s="65"/>
      <c r="AO21" s="16"/>
    </row>
    <row r="22" spans="1:41" ht="15.75">
      <c r="A22" s="23"/>
      <c r="B22" s="66" t="s">
        <v>72</v>
      </c>
      <c r="C22" s="66"/>
      <c r="D22" s="66"/>
      <c r="E22" s="66"/>
      <c r="F22" s="66"/>
      <c r="G22" s="66"/>
      <c r="H22" s="61">
        <f>SUM(I22:T22)</f>
        <v>0</v>
      </c>
      <c r="I22" s="67"/>
      <c r="J22" s="67"/>
      <c r="K22" s="67"/>
      <c r="L22" s="67"/>
      <c r="M22" s="67"/>
      <c r="N22" s="67"/>
      <c r="O22" s="67"/>
      <c r="P22" s="67"/>
      <c r="Q22" s="68"/>
      <c r="R22" s="67"/>
      <c r="S22" s="68"/>
      <c r="T22" s="68"/>
      <c r="U22" s="68"/>
      <c r="V22" s="69"/>
      <c r="W22" s="69"/>
      <c r="X22" s="69"/>
      <c r="Y22" s="69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70"/>
      <c r="AL22" s="65"/>
      <c r="AO22" s="16"/>
    </row>
    <row r="23" spans="1:41" ht="16.5" thickBot="1">
      <c r="A23" s="23"/>
      <c r="B23" s="66" t="s">
        <v>73</v>
      </c>
      <c r="C23" s="66"/>
      <c r="D23" s="66"/>
      <c r="E23" s="66"/>
      <c r="F23" s="66"/>
      <c r="G23" s="66"/>
      <c r="H23" s="61">
        <f>SUM(I23:T23)</f>
        <v>0</v>
      </c>
      <c r="I23" s="67"/>
      <c r="J23" s="67"/>
      <c r="K23" s="67"/>
      <c r="L23" s="67"/>
      <c r="M23" s="67"/>
      <c r="N23" s="67"/>
      <c r="O23" s="67"/>
      <c r="P23" s="67"/>
      <c r="Q23" s="68"/>
      <c r="R23" s="67"/>
      <c r="S23" s="68"/>
      <c r="T23" s="68"/>
      <c r="U23" s="68"/>
      <c r="V23" s="69"/>
      <c r="W23" s="69"/>
      <c r="X23" s="69"/>
      <c r="Y23" s="69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70"/>
      <c r="AL23" s="65"/>
      <c r="AO23" s="16"/>
    </row>
    <row r="24" spans="1:41" s="1" customFormat="1" ht="16.5" thickBot="1">
      <c r="A24" s="51"/>
      <c r="B24" s="75" t="s">
        <v>74</v>
      </c>
      <c r="C24" s="76"/>
      <c r="D24" s="76"/>
      <c r="E24" s="77"/>
      <c r="F24" s="77"/>
      <c r="G24" s="77"/>
      <c r="H24" s="78">
        <f>SUM(H20:H23)</f>
        <v>40000000</v>
      </c>
      <c r="I24" s="78">
        <f t="shared" ref="I24:AJ24" si="3">SUM(I20:I23)</f>
        <v>40000000</v>
      </c>
      <c r="J24" s="78">
        <f t="shared" si="3"/>
        <v>0</v>
      </c>
      <c r="K24" s="78">
        <f t="shared" si="3"/>
        <v>0</v>
      </c>
      <c r="L24" s="78">
        <f t="shared" si="3"/>
        <v>0</v>
      </c>
      <c r="M24" s="78">
        <f t="shared" si="3"/>
        <v>0</v>
      </c>
      <c r="N24" s="78">
        <f t="shared" si="3"/>
        <v>0</v>
      </c>
      <c r="O24" s="78">
        <f t="shared" si="3"/>
        <v>0</v>
      </c>
      <c r="P24" s="78">
        <f t="shared" si="3"/>
        <v>0</v>
      </c>
      <c r="Q24" s="78">
        <f t="shared" si="3"/>
        <v>0</v>
      </c>
      <c r="R24" s="78">
        <f t="shared" si="3"/>
        <v>0</v>
      </c>
      <c r="S24" s="78">
        <f t="shared" si="3"/>
        <v>0</v>
      </c>
      <c r="T24" s="78">
        <f t="shared" si="3"/>
        <v>0</v>
      </c>
      <c r="U24" s="78">
        <f t="shared" si="3"/>
        <v>0</v>
      </c>
      <c r="V24" s="78">
        <f t="shared" si="3"/>
        <v>0</v>
      </c>
      <c r="W24" s="78">
        <f t="shared" si="3"/>
        <v>0</v>
      </c>
      <c r="X24" s="78">
        <f t="shared" si="3"/>
        <v>0</v>
      </c>
      <c r="Y24" s="78">
        <f t="shared" si="3"/>
        <v>3874000</v>
      </c>
      <c r="Z24" s="78">
        <f t="shared" si="3"/>
        <v>0</v>
      </c>
      <c r="AA24" s="78">
        <f t="shared" si="3"/>
        <v>0</v>
      </c>
      <c r="AB24" s="78">
        <f t="shared" si="3"/>
        <v>0</v>
      </c>
      <c r="AC24" s="78">
        <f t="shared" si="3"/>
        <v>0</v>
      </c>
      <c r="AD24" s="78">
        <f t="shared" si="3"/>
        <v>0</v>
      </c>
      <c r="AE24" s="78">
        <f t="shared" si="3"/>
        <v>0</v>
      </c>
      <c r="AF24" s="78">
        <f t="shared" si="3"/>
        <v>0</v>
      </c>
      <c r="AG24" s="78">
        <f t="shared" si="3"/>
        <v>0</v>
      </c>
      <c r="AH24" s="78">
        <f t="shared" si="3"/>
        <v>0</v>
      </c>
      <c r="AI24" s="78">
        <f t="shared" si="3"/>
        <v>0</v>
      </c>
      <c r="AJ24" s="78">
        <f t="shared" si="3"/>
        <v>0</v>
      </c>
      <c r="AK24" s="78">
        <f>SUM(AK20:AK23)</f>
        <v>0</v>
      </c>
      <c r="AL24" s="79"/>
      <c r="AM24" s="80"/>
      <c r="AN24" s="80"/>
    </row>
    <row r="25" spans="1:41" ht="15.75">
      <c r="A25" s="23"/>
      <c r="B25" s="66" t="s">
        <v>75</v>
      </c>
      <c r="C25" s="66"/>
      <c r="D25" s="66"/>
      <c r="E25" s="66"/>
      <c r="F25" s="66"/>
      <c r="G25" s="66"/>
      <c r="H25" s="61">
        <f>SUM(I25:T25)</f>
        <v>0</v>
      </c>
      <c r="I25" s="67"/>
      <c r="J25" s="67"/>
      <c r="K25" s="67"/>
      <c r="L25" s="67"/>
      <c r="M25" s="67"/>
      <c r="N25" s="67"/>
      <c r="O25" s="67"/>
      <c r="P25" s="67"/>
      <c r="Q25" s="68"/>
      <c r="R25" s="67"/>
      <c r="S25" s="68"/>
      <c r="T25" s="68"/>
      <c r="U25" s="68"/>
      <c r="V25" s="69"/>
      <c r="W25" s="69"/>
      <c r="X25" s="69"/>
      <c r="Y25" s="69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70"/>
      <c r="AL25" s="65"/>
      <c r="AO25" s="16"/>
    </row>
    <row r="26" spans="1:41" ht="15.75">
      <c r="A26" s="23"/>
      <c r="B26" s="66" t="s">
        <v>76</v>
      </c>
      <c r="C26" s="66"/>
      <c r="D26" s="66"/>
      <c r="E26" s="66"/>
      <c r="F26" s="66"/>
      <c r="G26" s="66"/>
      <c r="H26" s="61">
        <f>SUM(I26:T26)</f>
        <v>0</v>
      </c>
      <c r="I26" s="67"/>
      <c r="J26" s="67"/>
      <c r="K26" s="67"/>
      <c r="L26" s="67"/>
      <c r="M26" s="67"/>
      <c r="N26" s="67"/>
      <c r="O26" s="67"/>
      <c r="P26" s="67"/>
      <c r="Q26" s="68"/>
      <c r="R26" s="67"/>
      <c r="S26" s="68"/>
      <c r="T26" s="68"/>
      <c r="U26" s="68"/>
      <c r="V26" s="69"/>
      <c r="W26" s="69"/>
      <c r="X26" s="69"/>
      <c r="Y26" s="69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70"/>
      <c r="AL26" s="65"/>
      <c r="AO26" s="16"/>
    </row>
    <row r="27" spans="1:41" ht="16.5" thickBot="1">
      <c r="A27" s="23"/>
      <c r="B27" s="72" t="s">
        <v>77</v>
      </c>
      <c r="C27" s="72"/>
      <c r="D27" s="72"/>
      <c r="E27" s="72"/>
      <c r="F27" s="73">
        <v>0</v>
      </c>
      <c r="G27" s="73"/>
      <c r="H27" s="81">
        <f>SUM(I27:T27)</f>
        <v>0</v>
      </c>
      <c r="I27" s="74">
        <f>(I25+I26)*$F$27</f>
        <v>0</v>
      </c>
      <c r="J27" s="74">
        <f t="shared" ref="J27:AK27" si="4">(J25+J26)*$F$27</f>
        <v>0</v>
      </c>
      <c r="K27" s="74">
        <f t="shared" si="4"/>
        <v>0</v>
      </c>
      <c r="L27" s="74">
        <f t="shared" si="4"/>
        <v>0</v>
      </c>
      <c r="M27" s="74">
        <f t="shared" si="4"/>
        <v>0</v>
      </c>
      <c r="N27" s="74">
        <f t="shared" si="4"/>
        <v>0</v>
      </c>
      <c r="O27" s="74">
        <f t="shared" si="4"/>
        <v>0</v>
      </c>
      <c r="P27" s="74">
        <f t="shared" si="4"/>
        <v>0</v>
      </c>
      <c r="Q27" s="74">
        <f t="shared" si="4"/>
        <v>0</v>
      </c>
      <c r="R27" s="74">
        <f t="shared" si="4"/>
        <v>0</v>
      </c>
      <c r="S27" s="74">
        <f t="shared" si="4"/>
        <v>0</v>
      </c>
      <c r="T27" s="74">
        <f t="shared" si="4"/>
        <v>0</v>
      </c>
      <c r="U27" s="74">
        <f t="shared" si="4"/>
        <v>0</v>
      </c>
      <c r="V27" s="74">
        <f t="shared" si="4"/>
        <v>0</v>
      </c>
      <c r="W27" s="74">
        <f t="shared" si="4"/>
        <v>0</v>
      </c>
      <c r="X27" s="74">
        <f t="shared" si="4"/>
        <v>0</v>
      </c>
      <c r="Y27" s="74">
        <f t="shared" si="4"/>
        <v>0</v>
      </c>
      <c r="Z27" s="74">
        <f t="shared" si="4"/>
        <v>0</v>
      </c>
      <c r="AA27" s="74">
        <f t="shared" si="4"/>
        <v>0</v>
      </c>
      <c r="AB27" s="74">
        <f t="shared" si="4"/>
        <v>0</v>
      </c>
      <c r="AC27" s="74">
        <f t="shared" si="4"/>
        <v>0</v>
      </c>
      <c r="AD27" s="74">
        <f t="shared" si="4"/>
        <v>0</v>
      </c>
      <c r="AE27" s="74">
        <f t="shared" si="4"/>
        <v>0</v>
      </c>
      <c r="AF27" s="74">
        <f t="shared" si="4"/>
        <v>0</v>
      </c>
      <c r="AG27" s="74">
        <f t="shared" si="4"/>
        <v>0</v>
      </c>
      <c r="AH27" s="74">
        <f t="shared" si="4"/>
        <v>0</v>
      </c>
      <c r="AI27" s="74">
        <f t="shared" si="4"/>
        <v>0</v>
      </c>
      <c r="AJ27" s="74">
        <f t="shared" si="4"/>
        <v>0</v>
      </c>
      <c r="AK27" s="74">
        <f t="shared" si="4"/>
        <v>0</v>
      </c>
      <c r="AM27" s="16"/>
      <c r="AN27" s="16"/>
    </row>
    <row r="28" spans="1:41" s="1" customFormat="1" ht="16.5" thickBot="1">
      <c r="A28" s="51"/>
      <c r="B28" s="75" t="s">
        <v>78</v>
      </c>
      <c r="C28" s="76"/>
      <c r="D28" s="76"/>
      <c r="E28" s="77"/>
      <c r="F28" s="77"/>
      <c r="G28" s="77"/>
      <c r="H28" s="78">
        <f>SUM(H24:H27)</f>
        <v>40000000</v>
      </c>
      <c r="I28" s="78">
        <f t="shared" ref="I28:AJ28" si="5">SUM(I24:I27)</f>
        <v>40000000</v>
      </c>
      <c r="J28" s="78">
        <f t="shared" si="5"/>
        <v>0</v>
      </c>
      <c r="K28" s="78">
        <f t="shared" si="5"/>
        <v>0</v>
      </c>
      <c r="L28" s="78">
        <f t="shared" si="5"/>
        <v>0</v>
      </c>
      <c r="M28" s="78">
        <f t="shared" si="5"/>
        <v>0</v>
      </c>
      <c r="N28" s="78">
        <f t="shared" si="5"/>
        <v>0</v>
      </c>
      <c r="O28" s="78">
        <f t="shared" si="5"/>
        <v>0</v>
      </c>
      <c r="P28" s="78">
        <f t="shared" si="5"/>
        <v>0</v>
      </c>
      <c r="Q28" s="78">
        <f t="shared" si="5"/>
        <v>0</v>
      </c>
      <c r="R28" s="78">
        <f t="shared" si="5"/>
        <v>0</v>
      </c>
      <c r="S28" s="78">
        <f t="shared" si="5"/>
        <v>0</v>
      </c>
      <c r="T28" s="78">
        <f t="shared" si="5"/>
        <v>0</v>
      </c>
      <c r="U28" s="78">
        <f t="shared" si="5"/>
        <v>0</v>
      </c>
      <c r="V28" s="78">
        <f t="shared" si="5"/>
        <v>0</v>
      </c>
      <c r="W28" s="78">
        <f t="shared" si="5"/>
        <v>0</v>
      </c>
      <c r="X28" s="78">
        <f t="shared" si="5"/>
        <v>0</v>
      </c>
      <c r="Y28" s="78">
        <f t="shared" si="5"/>
        <v>3874000</v>
      </c>
      <c r="Z28" s="78">
        <f t="shared" si="5"/>
        <v>0</v>
      </c>
      <c r="AA28" s="78">
        <f t="shared" si="5"/>
        <v>0</v>
      </c>
      <c r="AB28" s="78">
        <f t="shared" si="5"/>
        <v>0</v>
      </c>
      <c r="AC28" s="78">
        <f t="shared" si="5"/>
        <v>0</v>
      </c>
      <c r="AD28" s="78">
        <f t="shared" si="5"/>
        <v>0</v>
      </c>
      <c r="AE28" s="78">
        <f t="shared" si="5"/>
        <v>0</v>
      </c>
      <c r="AF28" s="78">
        <f t="shared" si="5"/>
        <v>0</v>
      </c>
      <c r="AG28" s="78">
        <f t="shared" si="5"/>
        <v>0</v>
      </c>
      <c r="AH28" s="78">
        <f t="shared" si="5"/>
        <v>0</v>
      </c>
      <c r="AI28" s="78">
        <f t="shared" si="5"/>
        <v>0</v>
      </c>
      <c r="AJ28" s="78">
        <f t="shared" si="5"/>
        <v>0</v>
      </c>
      <c r="AK28" s="78">
        <f>SUM(AK24:AK27)</f>
        <v>0</v>
      </c>
      <c r="AL28" s="79"/>
      <c r="AM28" s="80"/>
      <c r="AN28" s="80"/>
    </row>
    <row r="29" spans="1:41" s="1" customFormat="1" ht="15.75">
      <c r="A29" s="51"/>
      <c r="B29" s="60" t="s">
        <v>79</v>
      </c>
      <c r="C29" s="60"/>
      <c r="D29" s="60"/>
      <c r="E29" s="59"/>
      <c r="F29" s="59"/>
      <c r="G29" s="59"/>
      <c r="H29" s="61">
        <f>SUM(I29:T29)</f>
        <v>-40000000</v>
      </c>
      <c r="I29" s="61">
        <f>-I28</f>
        <v>-40000000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82"/>
      <c r="AL29" s="79"/>
      <c r="AM29" s="80"/>
      <c r="AN29" s="80"/>
    </row>
    <row r="30" spans="1:41" s="1" customFormat="1" ht="15.75">
      <c r="A30" s="51"/>
      <c r="B30" s="83" t="s">
        <v>80</v>
      </c>
      <c r="C30" s="66"/>
      <c r="D30" s="66"/>
      <c r="E30" s="67">
        <v>90000000</v>
      </c>
      <c r="F30" s="66"/>
      <c r="G30" s="83"/>
      <c r="H30" s="61">
        <f>SUM(I30:T30)</f>
        <v>90000000</v>
      </c>
      <c r="I30" s="67">
        <f>+E30</f>
        <v>90000000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84"/>
      <c r="AL30" s="79"/>
      <c r="AM30" s="80"/>
      <c r="AN30" s="80"/>
    </row>
    <row r="31" spans="1:41" s="1" customFormat="1" ht="15.75">
      <c r="A31" s="51"/>
      <c r="B31" s="83" t="s">
        <v>81</v>
      </c>
      <c r="C31" s="66"/>
      <c r="D31" s="66"/>
      <c r="E31" s="66"/>
      <c r="F31" s="66"/>
      <c r="G31" s="83"/>
      <c r="H31" s="61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84"/>
      <c r="AL31" s="79"/>
      <c r="AM31" s="80"/>
      <c r="AN31" s="80"/>
    </row>
    <row r="32" spans="1:41" s="1" customFormat="1" ht="15.75" hidden="1">
      <c r="A32" s="51"/>
      <c r="B32" s="85" t="s">
        <v>82</v>
      </c>
      <c r="C32" s="66"/>
      <c r="D32" s="66"/>
      <c r="E32" s="66"/>
      <c r="F32" s="66"/>
      <c r="G32" s="83"/>
      <c r="H32" s="61">
        <f t="shared" ref="H32:H41" si="6">SUM(I32:T32)</f>
        <v>0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84"/>
      <c r="AL32" s="79"/>
      <c r="AM32" s="80"/>
      <c r="AN32" s="80"/>
    </row>
    <row r="33" spans="1:41" s="1" customFormat="1" ht="15.75" hidden="1">
      <c r="A33" s="51"/>
      <c r="B33" s="85" t="s">
        <v>83</v>
      </c>
      <c r="C33" s="66"/>
      <c r="D33" s="66"/>
      <c r="E33" s="66"/>
      <c r="F33" s="66"/>
      <c r="G33" s="83"/>
      <c r="H33" s="61">
        <f t="shared" si="6"/>
        <v>0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84"/>
      <c r="AL33" s="79"/>
      <c r="AM33" s="80"/>
      <c r="AN33" s="80"/>
    </row>
    <row r="34" spans="1:41" s="1" customFormat="1" ht="15.75" hidden="1">
      <c r="A34" s="51"/>
      <c r="B34" s="85" t="s">
        <v>84</v>
      </c>
      <c r="C34" s="66"/>
      <c r="D34" s="66"/>
      <c r="E34" s="66"/>
      <c r="F34" s="66"/>
      <c r="G34" s="83"/>
      <c r="H34" s="61">
        <f t="shared" si="6"/>
        <v>0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84"/>
      <c r="AL34" s="79"/>
      <c r="AM34" s="80"/>
      <c r="AN34" s="80"/>
    </row>
    <row r="35" spans="1:41" s="1" customFormat="1" ht="15.75" hidden="1">
      <c r="A35" s="51"/>
      <c r="B35" s="85" t="s">
        <v>85</v>
      </c>
      <c r="C35" s="66"/>
      <c r="D35" s="66"/>
      <c r="E35" s="66"/>
      <c r="F35" s="66"/>
      <c r="G35" s="83"/>
      <c r="H35" s="61">
        <f t="shared" si="6"/>
        <v>0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84"/>
      <c r="AL35" s="79"/>
      <c r="AM35" s="80"/>
      <c r="AN35" s="80"/>
    </row>
    <row r="36" spans="1:41" s="1" customFormat="1" ht="15.75">
      <c r="A36" s="51"/>
      <c r="B36" s="85" t="s">
        <v>86</v>
      </c>
      <c r="C36" s="66"/>
      <c r="D36" s="66"/>
      <c r="E36" s="66"/>
      <c r="F36" s="66"/>
      <c r="G36" s="83"/>
      <c r="H36" s="61">
        <f t="shared" si="6"/>
        <v>0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84"/>
      <c r="AL36" s="79"/>
      <c r="AM36" s="80"/>
      <c r="AN36" s="80"/>
    </row>
    <row r="37" spans="1:41" s="1" customFormat="1" ht="15.75" hidden="1">
      <c r="A37" s="51"/>
      <c r="B37" s="85" t="s">
        <v>87</v>
      </c>
      <c r="C37" s="66"/>
      <c r="D37" s="66"/>
      <c r="E37" s="66"/>
      <c r="F37" s="66"/>
      <c r="G37" s="83"/>
      <c r="H37" s="61">
        <f t="shared" si="6"/>
        <v>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84"/>
      <c r="AL37" s="79"/>
      <c r="AM37" s="80"/>
      <c r="AN37" s="80"/>
    </row>
    <row r="38" spans="1:41" s="1" customFormat="1" ht="15.75" hidden="1">
      <c r="A38" s="51"/>
      <c r="B38" s="85" t="s">
        <v>88</v>
      </c>
      <c r="C38" s="66"/>
      <c r="D38" s="66"/>
      <c r="E38" s="66"/>
      <c r="F38" s="66"/>
      <c r="G38" s="83"/>
      <c r="H38" s="61">
        <f t="shared" si="6"/>
        <v>0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84"/>
      <c r="AL38" s="79"/>
      <c r="AM38" s="80"/>
      <c r="AN38" s="80"/>
    </row>
    <row r="39" spans="1:41" s="1" customFormat="1" ht="15.75" hidden="1">
      <c r="A39" s="51"/>
      <c r="B39" s="85" t="s">
        <v>89</v>
      </c>
      <c r="C39" s="66"/>
      <c r="D39" s="66"/>
      <c r="E39" s="66"/>
      <c r="F39" s="66"/>
      <c r="G39" s="83"/>
      <c r="H39" s="61">
        <f t="shared" si="6"/>
        <v>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84"/>
      <c r="AL39" s="79"/>
      <c r="AM39" s="80"/>
      <c r="AN39" s="80"/>
    </row>
    <row r="40" spans="1:41" s="1" customFormat="1" ht="15.75" hidden="1">
      <c r="A40" s="51"/>
      <c r="B40" s="85" t="s">
        <v>90</v>
      </c>
      <c r="C40" s="66"/>
      <c r="D40" s="66"/>
      <c r="E40" s="66"/>
      <c r="F40" s="66"/>
      <c r="G40" s="83"/>
      <c r="H40" s="61">
        <f t="shared" si="6"/>
        <v>0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84"/>
      <c r="AL40" s="79"/>
      <c r="AM40" s="80"/>
      <c r="AN40" s="80"/>
    </row>
    <row r="41" spans="1:41" s="1" customFormat="1" ht="15.75">
      <c r="A41" s="51"/>
      <c r="B41" s="85" t="s">
        <v>91</v>
      </c>
      <c r="C41" s="66"/>
      <c r="D41" s="66"/>
      <c r="E41" s="66"/>
      <c r="F41" s="66"/>
      <c r="G41" s="83"/>
      <c r="H41" s="61">
        <f t="shared" si="6"/>
        <v>1000000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v>1000000</v>
      </c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84"/>
      <c r="AL41" s="79"/>
      <c r="AM41" s="80"/>
      <c r="AN41" s="80"/>
    </row>
    <row r="42" spans="1:41" s="1" customFormat="1" ht="15.75">
      <c r="A42" s="51"/>
      <c r="B42" s="83" t="s">
        <v>92</v>
      </c>
      <c r="C42" s="66"/>
      <c r="D42" s="66"/>
      <c r="E42" s="66"/>
      <c r="F42" s="66"/>
      <c r="G42" s="83"/>
      <c r="H42" s="61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84"/>
      <c r="AL42" s="79"/>
      <c r="AM42" s="80"/>
      <c r="AN42" s="80"/>
    </row>
    <row r="43" spans="1:41" s="1" customFormat="1" ht="15.75">
      <c r="A43" s="51"/>
      <c r="B43" s="85" t="s">
        <v>93</v>
      </c>
      <c r="C43" s="66"/>
      <c r="D43" s="66"/>
      <c r="E43" s="66"/>
      <c r="F43" s="66"/>
      <c r="G43" s="83"/>
      <c r="H43" s="61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84"/>
      <c r="AL43" s="79"/>
      <c r="AM43" s="80"/>
      <c r="AN43" s="80"/>
    </row>
    <row r="44" spans="1:41" s="1" customFormat="1" ht="15.75">
      <c r="A44" s="51"/>
      <c r="B44" s="85" t="s">
        <v>94</v>
      </c>
      <c r="C44" s="66"/>
      <c r="D44" s="66"/>
      <c r="E44" s="66"/>
      <c r="F44" s="66"/>
      <c r="G44" s="83"/>
      <c r="H44" s="61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84"/>
      <c r="AL44" s="79"/>
      <c r="AM44" s="80"/>
      <c r="AN44" s="80"/>
    </row>
    <row r="45" spans="1:41" s="1" customFormat="1" ht="15.75">
      <c r="A45" s="51"/>
      <c r="B45" s="85" t="s">
        <v>95</v>
      </c>
      <c r="C45" s="66"/>
      <c r="D45" s="66"/>
      <c r="E45" s="66"/>
      <c r="F45" s="66"/>
      <c r="G45" s="83"/>
      <c r="H45" s="61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84"/>
      <c r="AL45" s="79"/>
      <c r="AM45" s="80"/>
      <c r="AN45" s="80"/>
    </row>
    <row r="46" spans="1:41" s="1" customFormat="1" ht="15.75">
      <c r="A46" s="51"/>
      <c r="B46" s="85" t="s">
        <v>96</v>
      </c>
      <c r="C46" s="66"/>
      <c r="D46" s="66"/>
      <c r="E46" s="66"/>
      <c r="F46" s="66"/>
      <c r="G46" s="83"/>
      <c r="H46" s="61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84"/>
      <c r="AL46" s="79"/>
      <c r="AM46" s="80"/>
      <c r="AN46" s="80"/>
    </row>
    <row r="47" spans="1:41" ht="15.75">
      <c r="A47" s="23"/>
      <c r="B47" s="83" t="s">
        <v>97</v>
      </c>
      <c r="C47" s="66"/>
      <c r="D47" s="66"/>
      <c r="E47" s="66"/>
      <c r="F47" s="86"/>
      <c r="G47" s="86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9"/>
      <c r="W47" s="69"/>
      <c r="X47" s="69"/>
      <c r="Y47" s="69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84"/>
      <c r="AM47" s="80"/>
      <c r="AN47" s="80"/>
      <c r="AO47" s="1"/>
    </row>
    <row r="48" spans="1:41" ht="15.75">
      <c r="A48" s="23"/>
      <c r="B48" s="85" t="s">
        <v>93</v>
      </c>
      <c r="C48" s="72"/>
      <c r="D48" s="72"/>
      <c r="E48" s="67">
        <v>47800000</v>
      </c>
      <c r="F48" s="87">
        <v>0.1</v>
      </c>
      <c r="G48" s="87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88"/>
      <c r="W48" s="88"/>
      <c r="X48" s="88"/>
      <c r="Y48" s="88">
        <f>+E48*F48</f>
        <v>4780000</v>
      </c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89"/>
      <c r="AM48" s="80"/>
      <c r="AN48" s="80"/>
      <c r="AO48" s="1"/>
    </row>
    <row r="49" spans="1:41" ht="15.75">
      <c r="A49" s="23"/>
      <c r="B49" s="85" t="s">
        <v>98</v>
      </c>
      <c r="C49" s="72"/>
      <c r="D49" s="72"/>
      <c r="E49" s="66"/>
      <c r="F49" s="87"/>
      <c r="G49" s="87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88"/>
      <c r="W49" s="88"/>
      <c r="X49" s="88"/>
      <c r="Y49" s="88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89"/>
      <c r="AM49" s="80"/>
      <c r="AN49" s="80"/>
      <c r="AO49" s="1"/>
    </row>
    <row r="50" spans="1:41" ht="15.75">
      <c r="A50" s="23"/>
      <c r="B50" s="85" t="s">
        <v>99</v>
      </c>
      <c r="C50" s="72"/>
      <c r="D50" s="72"/>
      <c r="E50" s="66"/>
      <c r="F50" s="87"/>
      <c r="G50" s="87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88"/>
      <c r="W50" s="88"/>
      <c r="X50" s="88"/>
      <c r="Y50" s="88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89"/>
      <c r="AM50" s="80"/>
      <c r="AN50" s="80"/>
      <c r="AO50" s="1"/>
    </row>
    <row r="51" spans="1:41" ht="15.75">
      <c r="A51" s="23"/>
      <c r="B51" s="85" t="s">
        <v>94</v>
      </c>
      <c r="C51" s="72"/>
      <c r="D51" s="72"/>
      <c r="E51" s="66"/>
      <c r="F51" s="87"/>
      <c r="G51" s="87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88"/>
      <c r="W51" s="88"/>
      <c r="X51" s="88"/>
      <c r="Y51" s="88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89"/>
      <c r="AM51" s="80"/>
      <c r="AN51" s="80"/>
      <c r="AO51" s="1"/>
    </row>
    <row r="52" spans="1:41" ht="15.75">
      <c r="A52" s="23"/>
      <c r="B52" s="85" t="s">
        <v>95</v>
      </c>
      <c r="C52" s="72"/>
      <c r="D52" s="72"/>
      <c r="E52" s="66"/>
      <c r="F52" s="87"/>
      <c r="G52" s="87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88"/>
      <c r="W52" s="88"/>
      <c r="X52" s="88"/>
      <c r="Y52" s="88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89"/>
      <c r="AM52" s="80"/>
      <c r="AN52" s="80"/>
      <c r="AO52" s="1"/>
    </row>
    <row r="53" spans="1:41" ht="15.75">
      <c r="A53" s="23"/>
      <c r="B53" s="85" t="s">
        <v>96</v>
      </c>
      <c r="C53" s="72"/>
      <c r="D53" s="72"/>
      <c r="E53" s="66"/>
      <c r="F53" s="87"/>
      <c r="G53" s="87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88"/>
      <c r="W53" s="88"/>
      <c r="X53" s="88"/>
      <c r="Y53" s="88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89"/>
      <c r="AM53" s="80"/>
      <c r="AN53" s="80"/>
      <c r="AO53" s="1"/>
    </row>
    <row r="54" spans="1:41" ht="15.75">
      <c r="A54" s="23"/>
      <c r="B54" s="90" t="s">
        <v>100</v>
      </c>
      <c r="C54" s="90"/>
      <c r="D54" s="90"/>
      <c r="E54" s="91"/>
      <c r="F54" s="92"/>
      <c r="G54" s="92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93"/>
      <c r="AL54" s="94"/>
      <c r="AM54" s="80"/>
      <c r="AN54" s="80"/>
      <c r="AO54" s="1"/>
    </row>
    <row r="55" spans="1:41" ht="16.5" thickBot="1">
      <c r="A55" s="23"/>
      <c r="B55" s="90" t="s">
        <v>101</v>
      </c>
      <c r="C55" s="90"/>
      <c r="D55" s="90"/>
      <c r="E55" s="95"/>
      <c r="F55" s="92"/>
      <c r="G55" s="92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93"/>
      <c r="AL55" s="94"/>
      <c r="AM55" s="80"/>
      <c r="AN55" s="80"/>
      <c r="AO55" s="1"/>
    </row>
    <row r="56" spans="1:41" s="1" customFormat="1" ht="16.5" thickBot="1">
      <c r="A56" s="51"/>
      <c r="B56" s="75" t="s">
        <v>102</v>
      </c>
      <c r="C56" s="76"/>
      <c r="D56" s="76"/>
      <c r="E56" s="77"/>
      <c r="F56" s="77"/>
      <c r="G56" s="77"/>
      <c r="H56" s="78">
        <f t="shared" ref="H56:AK56" si="7">SUM(H28:H55)</f>
        <v>91000000</v>
      </c>
      <c r="I56" s="78">
        <f t="shared" si="7"/>
        <v>90000000</v>
      </c>
      <c r="J56" s="78">
        <f t="shared" si="7"/>
        <v>0</v>
      </c>
      <c r="K56" s="78">
        <f t="shared" si="7"/>
        <v>0</v>
      </c>
      <c r="L56" s="78">
        <f t="shared" si="7"/>
        <v>0</v>
      </c>
      <c r="M56" s="78">
        <f t="shared" si="7"/>
        <v>0</v>
      </c>
      <c r="N56" s="78">
        <f t="shared" si="7"/>
        <v>0</v>
      </c>
      <c r="O56" s="78">
        <f t="shared" si="7"/>
        <v>0</v>
      </c>
      <c r="P56" s="78">
        <f t="shared" si="7"/>
        <v>0</v>
      </c>
      <c r="Q56" s="78">
        <f t="shared" si="7"/>
        <v>0</v>
      </c>
      <c r="R56" s="78">
        <f t="shared" si="7"/>
        <v>0</v>
      </c>
      <c r="S56" s="78">
        <f t="shared" si="7"/>
        <v>0</v>
      </c>
      <c r="T56" s="78">
        <f t="shared" si="7"/>
        <v>1000000</v>
      </c>
      <c r="U56" s="78">
        <f t="shared" si="7"/>
        <v>0</v>
      </c>
      <c r="V56" s="78">
        <f t="shared" si="7"/>
        <v>0</v>
      </c>
      <c r="W56" s="78">
        <f t="shared" si="7"/>
        <v>0</v>
      </c>
      <c r="X56" s="78">
        <f t="shared" si="7"/>
        <v>0</v>
      </c>
      <c r="Y56" s="78">
        <f t="shared" si="7"/>
        <v>8654000</v>
      </c>
      <c r="Z56" s="78">
        <f t="shared" si="7"/>
        <v>0</v>
      </c>
      <c r="AA56" s="78">
        <f t="shared" si="7"/>
        <v>0</v>
      </c>
      <c r="AB56" s="78">
        <f t="shared" si="7"/>
        <v>0</v>
      </c>
      <c r="AC56" s="78">
        <f t="shared" si="7"/>
        <v>0</v>
      </c>
      <c r="AD56" s="78">
        <f t="shared" si="7"/>
        <v>0</v>
      </c>
      <c r="AE56" s="78">
        <f t="shared" si="7"/>
        <v>0</v>
      </c>
      <c r="AF56" s="78">
        <f t="shared" si="7"/>
        <v>0</v>
      </c>
      <c r="AG56" s="78">
        <f t="shared" si="7"/>
        <v>0</v>
      </c>
      <c r="AH56" s="78">
        <f t="shared" si="7"/>
        <v>0</v>
      </c>
      <c r="AI56" s="78">
        <f t="shared" si="7"/>
        <v>0</v>
      </c>
      <c r="AJ56" s="78">
        <f t="shared" si="7"/>
        <v>0</v>
      </c>
      <c r="AK56" s="96">
        <f t="shared" si="7"/>
        <v>0</v>
      </c>
      <c r="AL56" s="79"/>
      <c r="AM56" s="80"/>
      <c r="AN56" s="80"/>
    </row>
    <row r="57" spans="1:41" s="1" customFormat="1" ht="15.75">
      <c r="A57" s="51"/>
      <c r="B57" s="60" t="s">
        <v>103</v>
      </c>
      <c r="C57" s="59"/>
      <c r="D57" s="59"/>
      <c r="E57" s="59"/>
      <c r="F57" s="59"/>
      <c r="G57" s="59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8"/>
      <c r="AM57" s="80"/>
      <c r="AN57" s="80"/>
    </row>
    <row r="58" spans="1:41" s="1" customFormat="1" ht="15.75">
      <c r="A58" s="51"/>
      <c r="B58" s="60" t="s">
        <v>104</v>
      </c>
      <c r="C58" s="83"/>
      <c r="D58" s="83"/>
      <c r="E58" s="83"/>
      <c r="F58" s="83"/>
      <c r="G58" s="83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8"/>
      <c r="AM58" s="80"/>
      <c r="AN58" s="80"/>
    </row>
    <row r="59" spans="1:41" s="1" customFormat="1" ht="15.75">
      <c r="A59" s="51"/>
      <c r="B59" s="66" t="s">
        <v>105</v>
      </c>
      <c r="C59" s="83"/>
      <c r="D59" s="83"/>
      <c r="E59" s="83"/>
      <c r="F59" s="83"/>
      <c r="G59" s="83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8"/>
      <c r="AM59" s="80"/>
      <c r="AN59" s="80"/>
    </row>
    <row r="60" spans="1:41" s="1" customFormat="1" ht="15.75">
      <c r="A60" s="51"/>
      <c r="B60" s="66" t="s">
        <v>106</v>
      </c>
      <c r="C60" s="83"/>
      <c r="D60" s="83"/>
      <c r="E60" s="83"/>
      <c r="F60" s="83"/>
      <c r="G60" s="83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8"/>
      <c r="AM60" s="80"/>
      <c r="AN60" s="80"/>
    </row>
    <row r="61" spans="1:41" s="1" customFormat="1" ht="16.5" thickBot="1">
      <c r="A61" s="51"/>
      <c r="B61" s="66" t="s">
        <v>107</v>
      </c>
      <c r="C61" s="83"/>
      <c r="D61" s="83"/>
      <c r="E61" s="83"/>
      <c r="F61" s="83"/>
      <c r="G61" s="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8"/>
      <c r="AM61" s="80"/>
      <c r="AN61" s="80"/>
    </row>
    <row r="62" spans="1:41" s="1" customFormat="1" ht="16.5" thickBot="1">
      <c r="A62" s="51"/>
      <c r="B62" s="75" t="s">
        <v>108</v>
      </c>
      <c r="C62" s="76"/>
      <c r="D62" s="76"/>
      <c r="E62" s="77"/>
      <c r="F62" s="77"/>
      <c r="G62" s="77"/>
      <c r="H62" s="78">
        <f>SUM(H56:H61)</f>
        <v>91000000</v>
      </c>
      <c r="I62" s="78">
        <f t="shared" ref="I62:AJ62" si="8">SUM(I56:I61)</f>
        <v>90000000</v>
      </c>
      <c r="J62" s="78">
        <f t="shared" si="8"/>
        <v>0</v>
      </c>
      <c r="K62" s="78">
        <f t="shared" si="8"/>
        <v>0</v>
      </c>
      <c r="L62" s="78">
        <f t="shared" si="8"/>
        <v>0</v>
      </c>
      <c r="M62" s="78">
        <f t="shared" si="8"/>
        <v>0</v>
      </c>
      <c r="N62" s="78">
        <f t="shared" si="8"/>
        <v>0</v>
      </c>
      <c r="O62" s="78">
        <f t="shared" si="8"/>
        <v>0</v>
      </c>
      <c r="P62" s="78">
        <f t="shared" si="8"/>
        <v>0</v>
      </c>
      <c r="Q62" s="78">
        <f t="shared" si="8"/>
        <v>0</v>
      </c>
      <c r="R62" s="78">
        <f t="shared" si="8"/>
        <v>0</v>
      </c>
      <c r="S62" s="78">
        <f t="shared" si="8"/>
        <v>0</v>
      </c>
      <c r="T62" s="78">
        <f t="shared" si="8"/>
        <v>1000000</v>
      </c>
      <c r="U62" s="78">
        <f t="shared" si="8"/>
        <v>0</v>
      </c>
      <c r="V62" s="78">
        <f t="shared" si="8"/>
        <v>0</v>
      </c>
      <c r="W62" s="78">
        <f t="shared" si="8"/>
        <v>0</v>
      </c>
      <c r="X62" s="78">
        <f t="shared" si="8"/>
        <v>0</v>
      </c>
      <c r="Y62" s="78">
        <f t="shared" si="8"/>
        <v>8654000</v>
      </c>
      <c r="Z62" s="78">
        <f t="shared" si="8"/>
        <v>0</v>
      </c>
      <c r="AA62" s="78">
        <f t="shared" si="8"/>
        <v>0</v>
      </c>
      <c r="AB62" s="78">
        <f t="shared" si="8"/>
        <v>0</v>
      </c>
      <c r="AC62" s="78">
        <f t="shared" si="8"/>
        <v>0</v>
      </c>
      <c r="AD62" s="78">
        <f t="shared" si="8"/>
        <v>0</v>
      </c>
      <c r="AE62" s="78">
        <f t="shared" si="8"/>
        <v>0</v>
      </c>
      <c r="AF62" s="78">
        <f t="shared" si="8"/>
        <v>0</v>
      </c>
      <c r="AG62" s="78">
        <f t="shared" si="8"/>
        <v>0</v>
      </c>
      <c r="AH62" s="78">
        <f t="shared" si="8"/>
        <v>0</v>
      </c>
      <c r="AI62" s="78">
        <f t="shared" si="8"/>
        <v>0</v>
      </c>
      <c r="AJ62" s="78">
        <f t="shared" si="8"/>
        <v>0</v>
      </c>
      <c r="AK62" s="78">
        <f>SUM(AK56:AK61)</f>
        <v>0</v>
      </c>
      <c r="AL62" s="79"/>
      <c r="AM62" s="80"/>
      <c r="AN62" s="80"/>
    </row>
    <row r="63" spans="1:41" ht="15.75">
      <c r="A63" s="23"/>
      <c r="B63" s="83" t="s">
        <v>109</v>
      </c>
      <c r="C63" s="83"/>
      <c r="D63" s="83"/>
      <c r="E63" s="83"/>
      <c r="F63" s="66"/>
      <c r="G63" s="66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91"/>
      <c r="W63" s="91"/>
      <c r="X63" s="91"/>
      <c r="Y63" s="91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8"/>
      <c r="AM63" s="80"/>
      <c r="AN63" s="80"/>
      <c r="AO63" s="1"/>
    </row>
    <row r="64" spans="1:41" ht="15.75">
      <c r="A64" s="23"/>
      <c r="B64" s="66" t="s">
        <v>110</v>
      </c>
      <c r="C64" s="67">
        <f>+'[6]retiros  at2023'!B8</f>
        <v>8000000</v>
      </c>
      <c r="D64" s="66"/>
      <c r="E64" s="100"/>
      <c r="F64" s="101"/>
      <c r="G64" s="101"/>
      <c r="H64" s="61">
        <f>SUM(I64:T64)</f>
        <v>-8000000</v>
      </c>
      <c r="I64" s="100">
        <f>-C64</f>
        <v>-8000000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91"/>
      <c r="W64" s="91"/>
      <c r="X64" s="91"/>
      <c r="Y64" s="91">
        <f>+I64*AA9</f>
        <v>-888888</v>
      </c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8"/>
      <c r="AM64" s="80"/>
      <c r="AN64" s="80"/>
      <c r="AO64" s="1"/>
    </row>
    <row r="65" spans="1:41" ht="15.75">
      <c r="A65" s="23"/>
      <c r="B65" s="66" t="s">
        <v>111</v>
      </c>
      <c r="C65" s="67">
        <f>+'[6]retiros  at2023'!C8</f>
        <v>8000000</v>
      </c>
      <c r="D65" s="66"/>
      <c r="E65" s="100"/>
      <c r="F65" s="101"/>
      <c r="G65" s="101"/>
      <c r="H65" s="61">
        <f t="shared" ref="H65:H76" si="9">SUM(I65:T65)</f>
        <v>-8000000</v>
      </c>
      <c r="I65" s="100">
        <f>-C65</f>
        <v>-8000000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91"/>
      <c r="W65" s="91"/>
      <c r="X65" s="91"/>
      <c r="Y65" s="91">
        <f>+I65*AA9</f>
        <v>-888888</v>
      </c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8"/>
      <c r="AM65" s="80"/>
      <c r="AN65" s="80"/>
      <c r="AO65" s="1"/>
    </row>
    <row r="66" spans="1:41" ht="15.75" hidden="1">
      <c r="A66" s="23"/>
      <c r="B66" s="66" t="s">
        <v>112</v>
      </c>
      <c r="C66" s="67"/>
      <c r="D66" s="66"/>
      <c r="E66" s="100"/>
      <c r="F66" s="101"/>
      <c r="G66" s="101"/>
      <c r="H66" s="61">
        <f t="shared" si="9"/>
        <v>0</v>
      </c>
      <c r="I66" s="100">
        <f>-C66</f>
        <v>0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91"/>
      <c r="W66" s="91"/>
      <c r="X66" s="91"/>
      <c r="Y66" s="91">
        <f>+I66*AA9</f>
        <v>0</v>
      </c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8"/>
      <c r="AM66" s="80"/>
      <c r="AN66" s="80"/>
      <c r="AO66" s="1"/>
    </row>
    <row r="67" spans="1:41" ht="15.75" hidden="1">
      <c r="A67" s="23"/>
      <c r="B67" s="66" t="s">
        <v>113</v>
      </c>
      <c r="C67" s="67"/>
      <c r="D67" s="66"/>
      <c r="E67" s="100"/>
      <c r="F67" s="101"/>
      <c r="G67" s="101"/>
      <c r="H67" s="61">
        <f t="shared" si="9"/>
        <v>0</v>
      </c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91"/>
      <c r="W67" s="91"/>
      <c r="X67" s="91"/>
      <c r="Y67" s="91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8"/>
      <c r="AM67" s="80"/>
      <c r="AN67" s="80"/>
      <c r="AO67" s="1"/>
    </row>
    <row r="68" spans="1:41" ht="15.75" hidden="1">
      <c r="A68" s="23"/>
      <c r="B68" s="66" t="s">
        <v>114</v>
      </c>
      <c r="C68" s="67"/>
      <c r="D68" s="66"/>
      <c r="E68" s="100"/>
      <c r="F68" s="101"/>
      <c r="G68" s="101"/>
      <c r="H68" s="61">
        <f t="shared" si="9"/>
        <v>0</v>
      </c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91"/>
      <c r="W68" s="91"/>
      <c r="X68" s="91"/>
      <c r="Y68" s="91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8"/>
      <c r="AM68" s="80"/>
      <c r="AN68" s="80"/>
      <c r="AO68" s="1"/>
    </row>
    <row r="69" spans="1:41" ht="15.75" hidden="1">
      <c r="A69" s="23"/>
      <c r="B69" s="66" t="s">
        <v>115</v>
      </c>
      <c r="C69" s="67"/>
      <c r="D69" s="66"/>
      <c r="E69" s="100"/>
      <c r="F69" s="101"/>
      <c r="G69" s="101"/>
      <c r="H69" s="61">
        <f t="shared" si="9"/>
        <v>0</v>
      </c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91"/>
      <c r="W69" s="91"/>
      <c r="X69" s="91"/>
      <c r="Y69" s="91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8"/>
      <c r="AM69" s="80"/>
      <c r="AN69" s="80"/>
      <c r="AO69" s="1"/>
    </row>
    <row r="70" spans="1:41" ht="15.75">
      <c r="A70" s="23"/>
      <c r="B70" s="66" t="s">
        <v>116</v>
      </c>
      <c r="C70" s="67">
        <f>+'[6]retiros  at2023'!B13</f>
        <v>10000000</v>
      </c>
      <c r="D70" s="66"/>
      <c r="E70" s="100"/>
      <c r="F70" s="101"/>
      <c r="G70" s="101"/>
      <c r="H70" s="61">
        <f t="shared" si="9"/>
        <v>-10000000</v>
      </c>
      <c r="I70" s="100">
        <f>-C70</f>
        <v>-10000000</v>
      </c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91"/>
      <c r="W70" s="91"/>
      <c r="X70" s="91"/>
      <c r="Y70" s="91">
        <f>+I70*AA9</f>
        <v>-1111110</v>
      </c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8"/>
      <c r="AM70" s="80"/>
      <c r="AN70" s="80"/>
      <c r="AO70" s="80"/>
    </row>
    <row r="71" spans="1:41" ht="15.75">
      <c r="A71" s="23"/>
      <c r="B71" s="66" t="s">
        <v>117</v>
      </c>
      <c r="C71" s="67">
        <f>+'[6]retiros  at2023'!C13</f>
        <v>10000000</v>
      </c>
      <c r="D71" s="66"/>
      <c r="E71" s="100"/>
      <c r="F71" s="101"/>
      <c r="G71" s="101"/>
      <c r="H71" s="61">
        <f t="shared" si="9"/>
        <v>-10000000</v>
      </c>
      <c r="I71" s="100">
        <f>-C71</f>
        <v>-10000000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91"/>
      <c r="W71" s="91"/>
      <c r="X71" s="91"/>
      <c r="Y71" s="91">
        <f>+I71*AA9</f>
        <v>-1111110</v>
      </c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8"/>
      <c r="AM71" s="80"/>
      <c r="AN71" s="80"/>
      <c r="AO71" s="80"/>
    </row>
    <row r="72" spans="1:41" ht="15.75" hidden="1">
      <c r="A72" s="23"/>
      <c r="B72" s="66" t="s">
        <v>118</v>
      </c>
      <c r="C72" s="67"/>
      <c r="D72" s="66"/>
      <c r="E72" s="100"/>
      <c r="F72" s="101"/>
      <c r="G72" s="101"/>
      <c r="H72" s="61">
        <f t="shared" si="9"/>
        <v>0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91"/>
      <c r="W72" s="91"/>
      <c r="X72" s="91"/>
      <c r="Y72" s="91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8"/>
      <c r="AM72" s="80"/>
      <c r="AN72" s="80"/>
      <c r="AO72" s="1"/>
    </row>
    <row r="73" spans="1:41" ht="15.75" hidden="1">
      <c r="A73" s="23"/>
      <c r="B73" s="66" t="s">
        <v>119</v>
      </c>
      <c r="C73" s="67"/>
      <c r="D73" s="66"/>
      <c r="E73" s="100"/>
      <c r="F73" s="101"/>
      <c r="G73" s="101"/>
      <c r="H73" s="61">
        <f t="shared" si="9"/>
        <v>0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91"/>
      <c r="W73" s="91"/>
      <c r="X73" s="91"/>
      <c r="Y73" s="91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8"/>
      <c r="AM73" s="80"/>
      <c r="AN73" s="80"/>
      <c r="AO73" s="1"/>
    </row>
    <row r="74" spans="1:41" ht="15.75" hidden="1">
      <c r="A74" s="23"/>
      <c r="B74" s="66" t="s">
        <v>120</v>
      </c>
      <c r="C74" s="67"/>
      <c r="D74" s="66"/>
      <c r="E74" s="100"/>
      <c r="F74" s="101"/>
      <c r="G74" s="101"/>
      <c r="H74" s="61">
        <f t="shared" si="9"/>
        <v>0</v>
      </c>
      <c r="I74" s="100">
        <f>-C74</f>
        <v>0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91"/>
      <c r="W74" s="91"/>
      <c r="X74" s="91"/>
      <c r="Y74" s="91">
        <f>+I74*AA9</f>
        <v>0</v>
      </c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8"/>
      <c r="AM74" s="80"/>
      <c r="AN74" s="80"/>
      <c r="AO74" s="1"/>
    </row>
    <row r="75" spans="1:41" ht="15.75" hidden="1">
      <c r="A75" s="23"/>
      <c r="B75" s="66" t="s">
        <v>121</v>
      </c>
      <c r="C75" s="67"/>
      <c r="D75" s="66"/>
      <c r="E75" s="100"/>
      <c r="F75" s="101"/>
      <c r="G75" s="101"/>
      <c r="H75" s="61">
        <f t="shared" si="9"/>
        <v>0</v>
      </c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91"/>
      <c r="W75" s="91"/>
      <c r="X75" s="91"/>
      <c r="Y75" s="91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8"/>
      <c r="AM75" s="80"/>
      <c r="AN75" s="80"/>
      <c r="AO75" s="1"/>
    </row>
    <row r="76" spans="1:41" ht="15.75">
      <c r="A76" s="23"/>
      <c r="B76" s="66" t="s">
        <v>122</v>
      </c>
      <c r="C76" s="67">
        <f>+'[6]retiros  at2023'!B19+'[6]retiros  at2023'!C19+'[6]retiros  at2023'!D19+'[6]retiros  at2023'!E19+'[6]retiros  at2023'!F19+'[6]retiros  at2023'!G19</f>
        <v>30000000</v>
      </c>
      <c r="D76" s="66"/>
      <c r="E76" s="100"/>
      <c r="F76" s="101"/>
      <c r="G76" s="101"/>
      <c r="H76" s="61">
        <f t="shared" si="9"/>
        <v>-30000000</v>
      </c>
      <c r="I76" s="100">
        <f>-C76</f>
        <v>-30000000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91"/>
      <c r="W76" s="91"/>
      <c r="X76" s="91"/>
      <c r="Y76" s="91">
        <f>+I76*AA9</f>
        <v>-3333330</v>
      </c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8"/>
      <c r="AM76" s="80"/>
      <c r="AN76" s="80"/>
      <c r="AO76" s="80"/>
    </row>
    <row r="77" spans="1:41" ht="15.75">
      <c r="A77" s="23"/>
      <c r="B77" s="66" t="s">
        <v>122</v>
      </c>
      <c r="C77" s="67"/>
      <c r="D77" s="66"/>
      <c r="E77" s="100"/>
      <c r="F77" s="101"/>
      <c r="G77" s="101"/>
      <c r="H77" s="61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91"/>
      <c r="W77" s="91"/>
      <c r="X77" s="91"/>
      <c r="Y77" s="91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8"/>
      <c r="AM77" s="80"/>
      <c r="AN77" s="80"/>
      <c r="AO77" s="1"/>
    </row>
    <row r="78" spans="1:41" ht="15.75">
      <c r="A78" s="23"/>
      <c r="B78" s="83" t="s">
        <v>123</v>
      </c>
      <c r="C78" s="67"/>
      <c r="D78" s="66"/>
      <c r="E78" s="100"/>
      <c r="F78" s="101"/>
      <c r="G78" s="101"/>
      <c r="H78" s="61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91"/>
      <c r="W78" s="91"/>
      <c r="X78" s="91"/>
      <c r="Y78" s="91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8"/>
      <c r="AM78" s="16"/>
      <c r="AN78" s="16"/>
    </row>
    <row r="79" spans="1:41" ht="15.75">
      <c r="A79" s="23"/>
      <c r="B79" s="83" t="s">
        <v>124</v>
      </c>
      <c r="C79" s="67"/>
      <c r="D79" s="66"/>
      <c r="E79" s="100"/>
      <c r="F79" s="101"/>
      <c r="G79" s="101"/>
      <c r="H79" s="61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91"/>
      <c r="W79" s="91"/>
      <c r="X79" s="91"/>
      <c r="Y79" s="91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8"/>
      <c r="AM79" s="16"/>
      <c r="AN79" s="16"/>
    </row>
    <row r="80" spans="1:41" ht="15.75">
      <c r="A80" s="23"/>
      <c r="B80" s="102" t="s">
        <v>125</v>
      </c>
      <c r="C80" s="67"/>
      <c r="D80" s="66"/>
      <c r="E80" s="100"/>
      <c r="F80" s="101"/>
      <c r="G80" s="101"/>
      <c r="H80" s="61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91"/>
      <c r="W80" s="91"/>
      <c r="X80" s="91"/>
      <c r="Y80" s="91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8"/>
      <c r="AM80" s="16"/>
      <c r="AN80" s="16"/>
    </row>
    <row r="81" spans="1:40" ht="15.75">
      <c r="A81" s="23"/>
      <c r="B81" s="100" t="s">
        <v>126</v>
      </c>
      <c r="C81" s="67"/>
      <c r="D81" s="66"/>
      <c r="E81" s="100"/>
      <c r="F81" s="101"/>
      <c r="G81" s="101"/>
      <c r="H81" s="61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91"/>
      <c r="W81" s="91"/>
      <c r="X81" s="91"/>
      <c r="Y81" s="91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8"/>
      <c r="AM81" s="16"/>
      <c r="AN81" s="16"/>
    </row>
    <row r="82" spans="1:40" ht="16.5" thickBot="1">
      <c r="A82" s="23"/>
      <c r="B82" s="103" t="s">
        <v>127</v>
      </c>
      <c r="C82" s="67"/>
      <c r="D82" s="66"/>
      <c r="E82" s="100"/>
      <c r="F82" s="101"/>
      <c r="G82" s="101"/>
      <c r="H82" s="61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91"/>
      <c r="W82" s="91"/>
      <c r="X82" s="91"/>
      <c r="Y82" s="91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8"/>
      <c r="AM82" s="16"/>
      <c r="AN82" s="16"/>
    </row>
    <row r="83" spans="1:40" ht="16.5" thickBot="1">
      <c r="A83" s="23"/>
      <c r="B83" s="104" t="s">
        <v>128</v>
      </c>
      <c r="C83" s="105">
        <f>SUM(C64:C82)</f>
        <v>66000000</v>
      </c>
      <c r="D83" s="106"/>
      <c r="E83" s="78">
        <f>SUM(E64:E82)</f>
        <v>0</v>
      </c>
      <c r="F83" s="78">
        <f>SUM(F64:F82)</f>
        <v>0</v>
      </c>
      <c r="G83" s="78">
        <f>SUM(G64:G82)</f>
        <v>0</v>
      </c>
      <c r="H83" s="78">
        <f>SUM(H62:H82)</f>
        <v>25000000</v>
      </c>
      <c r="I83" s="78">
        <f t="shared" ref="I83:AJ83" si="10">SUM(I62:I82)</f>
        <v>24000000</v>
      </c>
      <c r="J83" s="78">
        <f t="shared" si="10"/>
        <v>0</v>
      </c>
      <c r="K83" s="78">
        <f t="shared" si="10"/>
        <v>0</v>
      </c>
      <c r="L83" s="78">
        <f t="shared" si="10"/>
        <v>0</v>
      </c>
      <c r="M83" s="78">
        <f t="shared" si="10"/>
        <v>0</v>
      </c>
      <c r="N83" s="78">
        <f t="shared" si="10"/>
        <v>0</v>
      </c>
      <c r="O83" s="78">
        <f t="shared" si="10"/>
        <v>0</v>
      </c>
      <c r="P83" s="78">
        <f t="shared" si="10"/>
        <v>0</v>
      </c>
      <c r="Q83" s="78">
        <f t="shared" si="10"/>
        <v>0</v>
      </c>
      <c r="R83" s="78">
        <f t="shared" si="10"/>
        <v>0</v>
      </c>
      <c r="S83" s="78">
        <f t="shared" si="10"/>
        <v>0</v>
      </c>
      <c r="T83" s="78">
        <f t="shared" si="10"/>
        <v>1000000</v>
      </c>
      <c r="U83" s="78">
        <f t="shared" si="10"/>
        <v>0</v>
      </c>
      <c r="V83" s="78">
        <f t="shared" si="10"/>
        <v>0</v>
      </c>
      <c r="W83" s="78">
        <f t="shared" si="10"/>
        <v>0</v>
      </c>
      <c r="X83" s="78">
        <f t="shared" si="10"/>
        <v>0</v>
      </c>
      <c r="Y83" s="78">
        <f t="shared" si="10"/>
        <v>1320674</v>
      </c>
      <c r="Z83" s="78">
        <f t="shared" si="10"/>
        <v>0</v>
      </c>
      <c r="AA83" s="78">
        <f t="shared" si="10"/>
        <v>0</v>
      </c>
      <c r="AB83" s="78">
        <f t="shared" si="10"/>
        <v>0</v>
      </c>
      <c r="AC83" s="78">
        <f t="shared" si="10"/>
        <v>0</v>
      </c>
      <c r="AD83" s="78">
        <f t="shared" si="10"/>
        <v>0</v>
      </c>
      <c r="AE83" s="78">
        <f t="shared" si="10"/>
        <v>0</v>
      </c>
      <c r="AF83" s="78">
        <f t="shared" si="10"/>
        <v>0</v>
      </c>
      <c r="AG83" s="78">
        <f t="shared" si="10"/>
        <v>0</v>
      </c>
      <c r="AH83" s="78">
        <f t="shared" si="10"/>
        <v>0</v>
      </c>
      <c r="AI83" s="78">
        <f t="shared" si="10"/>
        <v>0</v>
      </c>
      <c r="AJ83" s="78">
        <f t="shared" si="10"/>
        <v>0</v>
      </c>
      <c r="AK83" s="78">
        <f>SUM(AK62:AK82)</f>
        <v>0</v>
      </c>
      <c r="AM83" s="16"/>
      <c r="AN83" s="16"/>
    </row>
    <row r="84" spans="1:40" ht="15.75">
      <c r="A84" s="23"/>
      <c r="B84" s="101" t="s">
        <v>129</v>
      </c>
      <c r="C84" s="101"/>
      <c r="D84" s="101"/>
      <c r="E84" s="66"/>
      <c r="F84" s="100"/>
      <c r="G84" s="101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91"/>
      <c r="W84" s="91"/>
      <c r="X84" s="91"/>
      <c r="Y84" s="91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8"/>
      <c r="AM84" s="16"/>
      <c r="AN84" s="16"/>
    </row>
    <row r="85" spans="1:40" s="1" customFormat="1" ht="15.75">
      <c r="A85" s="51"/>
      <c r="B85" s="100" t="s">
        <v>130</v>
      </c>
      <c r="C85" s="100"/>
      <c r="D85" s="100"/>
      <c r="E85" s="101"/>
      <c r="F85" s="100"/>
      <c r="G85" s="86"/>
      <c r="H85" s="100"/>
      <c r="I85" s="100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7"/>
      <c r="W85" s="107"/>
      <c r="X85" s="107"/>
      <c r="Y85" s="107"/>
      <c r="Z85" s="101"/>
      <c r="AA85" s="101"/>
      <c r="AB85" s="101"/>
      <c r="AC85" s="101"/>
      <c r="AD85" s="100"/>
      <c r="AE85" s="101"/>
      <c r="AF85" s="101"/>
      <c r="AG85" s="101"/>
      <c r="AH85" s="101"/>
      <c r="AI85" s="101"/>
      <c r="AJ85" s="101"/>
      <c r="AK85" s="108"/>
      <c r="AL85" s="21"/>
      <c r="AM85" s="109"/>
      <c r="AN85" s="80"/>
    </row>
    <row r="86" spans="1:40" s="1" customFormat="1" ht="15.75">
      <c r="A86" s="51"/>
      <c r="B86" s="100" t="s">
        <v>131</v>
      </c>
      <c r="C86" s="100"/>
      <c r="D86" s="100"/>
      <c r="E86" s="101"/>
      <c r="F86" s="100"/>
      <c r="G86" s="86"/>
      <c r="H86" s="100"/>
      <c r="I86" s="100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7"/>
      <c r="W86" s="107"/>
      <c r="X86" s="107"/>
      <c r="Y86" s="107"/>
      <c r="Z86" s="101"/>
      <c r="AA86" s="101"/>
      <c r="AB86" s="101"/>
      <c r="AC86" s="101"/>
      <c r="AD86" s="100"/>
      <c r="AE86" s="101"/>
      <c r="AF86" s="101"/>
      <c r="AG86" s="101"/>
      <c r="AH86" s="101"/>
      <c r="AI86" s="101"/>
      <c r="AJ86" s="101"/>
      <c r="AK86" s="108"/>
      <c r="AL86" s="21"/>
      <c r="AM86" s="109"/>
      <c r="AN86" s="80"/>
    </row>
    <row r="87" spans="1:40" s="1" customFormat="1" ht="15.75">
      <c r="A87" s="51"/>
      <c r="B87" s="100" t="s">
        <v>132</v>
      </c>
      <c r="C87" s="100"/>
      <c r="D87" s="100"/>
      <c r="E87" s="101"/>
      <c r="F87" s="100"/>
      <c r="G87" s="86"/>
      <c r="H87" s="100"/>
      <c r="I87" s="100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7"/>
      <c r="W87" s="107"/>
      <c r="X87" s="107"/>
      <c r="Y87" s="107"/>
      <c r="Z87" s="101"/>
      <c r="AA87" s="101"/>
      <c r="AB87" s="101"/>
      <c r="AC87" s="101"/>
      <c r="AD87" s="100"/>
      <c r="AE87" s="101"/>
      <c r="AF87" s="101"/>
      <c r="AG87" s="101"/>
      <c r="AH87" s="101"/>
      <c r="AI87" s="101"/>
      <c r="AJ87" s="101"/>
      <c r="AK87" s="108"/>
      <c r="AL87" s="21"/>
      <c r="AM87" s="109"/>
      <c r="AN87" s="80"/>
    </row>
    <row r="88" spans="1:40" s="1" customFormat="1" ht="15.75">
      <c r="A88" s="51"/>
      <c r="B88" s="100" t="s">
        <v>133</v>
      </c>
      <c r="C88" s="100"/>
      <c r="D88" s="100"/>
      <c r="E88" s="101"/>
      <c r="F88" s="100"/>
      <c r="G88" s="86"/>
      <c r="H88" s="100"/>
      <c r="I88" s="100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7"/>
      <c r="W88" s="107"/>
      <c r="X88" s="107"/>
      <c r="Y88" s="107"/>
      <c r="Z88" s="101"/>
      <c r="AA88" s="101"/>
      <c r="AB88" s="101"/>
      <c r="AC88" s="101"/>
      <c r="AD88" s="100"/>
      <c r="AE88" s="101"/>
      <c r="AF88" s="101"/>
      <c r="AG88" s="101"/>
      <c r="AH88" s="101"/>
      <c r="AI88" s="101"/>
      <c r="AJ88" s="101"/>
      <c r="AK88" s="108"/>
      <c r="AL88" s="21"/>
      <c r="AM88" s="109"/>
      <c r="AN88" s="80"/>
    </row>
    <row r="89" spans="1:40" s="1" customFormat="1" ht="15.75">
      <c r="A89" s="51"/>
      <c r="B89" s="100" t="s">
        <v>134</v>
      </c>
      <c r="C89" s="100"/>
      <c r="D89" s="100"/>
      <c r="E89" s="101"/>
      <c r="F89" s="100"/>
      <c r="G89" s="86"/>
      <c r="H89" s="100"/>
      <c r="I89" s="100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7"/>
      <c r="W89" s="107"/>
      <c r="X89" s="107"/>
      <c r="Y89" s="107"/>
      <c r="Z89" s="101"/>
      <c r="AA89" s="101"/>
      <c r="AB89" s="101"/>
      <c r="AC89" s="101"/>
      <c r="AD89" s="100"/>
      <c r="AE89" s="101"/>
      <c r="AF89" s="101"/>
      <c r="AG89" s="101"/>
      <c r="AH89" s="101"/>
      <c r="AI89" s="101"/>
      <c r="AJ89" s="101"/>
      <c r="AK89" s="108"/>
      <c r="AL89" s="21"/>
      <c r="AM89" s="109"/>
      <c r="AN89" s="80"/>
    </row>
    <row r="90" spans="1:40" s="1" customFormat="1" ht="16.5" thickBot="1">
      <c r="A90" s="51"/>
      <c r="B90" s="103" t="s">
        <v>135</v>
      </c>
      <c r="C90" s="103"/>
      <c r="D90" s="103"/>
      <c r="E90" s="110"/>
      <c r="F90" s="100"/>
      <c r="G90" s="86"/>
      <c r="H90" s="100"/>
      <c r="I90" s="100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7"/>
      <c r="W90" s="107"/>
      <c r="X90" s="107"/>
      <c r="Y90" s="107"/>
      <c r="Z90" s="101"/>
      <c r="AA90" s="101"/>
      <c r="AB90" s="101"/>
      <c r="AC90" s="101"/>
      <c r="AD90" s="100"/>
      <c r="AE90" s="101"/>
      <c r="AF90" s="101"/>
      <c r="AG90" s="101"/>
      <c r="AH90" s="101"/>
      <c r="AI90" s="101"/>
      <c r="AJ90" s="101"/>
      <c r="AK90" s="108"/>
      <c r="AL90" s="21"/>
      <c r="AM90" s="109"/>
      <c r="AN90" s="80"/>
    </row>
    <row r="91" spans="1:40" s="1" customFormat="1" ht="16.5" thickBot="1">
      <c r="A91" s="51"/>
      <c r="B91" s="104" t="s">
        <v>136</v>
      </c>
      <c r="C91" s="111"/>
      <c r="D91" s="111"/>
      <c r="E91" s="112">
        <f>SUM(E85:E90)</f>
        <v>0</v>
      </c>
      <c r="F91" s="113"/>
      <c r="G91" s="86"/>
      <c r="H91" s="100"/>
      <c r="I91" s="100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7"/>
      <c r="W91" s="107"/>
      <c r="X91" s="107"/>
      <c r="Y91" s="107"/>
      <c r="Z91" s="101"/>
      <c r="AA91" s="101"/>
      <c r="AB91" s="101"/>
      <c r="AC91" s="101"/>
      <c r="AD91" s="100"/>
      <c r="AE91" s="101"/>
      <c r="AF91" s="101"/>
      <c r="AG91" s="101"/>
      <c r="AH91" s="101"/>
      <c r="AI91" s="101"/>
      <c r="AJ91" s="101"/>
      <c r="AK91" s="108"/>
      <c r="AL91" s="21"/>
      <c r="AM91" s="109"/>
      <c r="AN91" s="80"/>
    </row>
    <row r="92" spans="1:40" ht="16.5" thickBot="1">
      <c r="A92" s="23"/>
      <c r="B92" s="104" t="s">
        <v>128</v>
      </c>
      <c r="C92" s="105"/>
      <c r="D92" s="106"/>
      <c r="E92" s="78">
        <f>SUM(E74:E91)</f>
        <v>0</v>
      </c>
      <c r="F92" s="78">
        <f>SUM(F74:F91)</f>
        <v>0</v>
      </c>
      <c r="G92" s="78">
        <f>SUM(G74:G91)</f>
        <v>0</v>
      </c>
      <c r="H92" s="78">
        <f>SUM(H83:H91)</f>
        <v>25000000</v>
      </c>
      <c r="I92" s="78">
        <f t="shared" ref="I92:AJ92" si="11">SUM(I83:I91)</f>
        <v>24000000</v>
      </c>
      <c r="J92" s="78">
        <f t="shared" si="11"/>
        <v>0</v>
      </c>
      <c r="K92" s="78">
        <f t="shared" si="11"/>
        <v>0</v>
      </c>
      <c r="L92" s="78">
        <f t="shared" si="11"/>
        <v>0</v>
      </c>
      <c r="M92" s="78">
        <f t="shared" si="11"/>
        <v>0</v>
      </c>
      <c r="N92" s="78">
        <f t="shared" si="11"/>
        <v>0</v>
      </c>
      <c r="O92" s="78">
        <f t="shared" si="11"/>
        <v>0</v>
      </c>
      <c r="P92" s="78">
        <f t="shared" si="11"/>
        <v>0</v>
      </c>
      <c r="Q92" s="78">
        <f t="shared" si="11"/>
        <v>0</v>
      </c>
      <c r="R92" s="78">
        <f t="shared" si="11"/>
        <v>0</v>
      </c>
      <c r="S92" s="78">
        <f t="shared" si="11"/>
        <v>0</v>
      </c>
      <c r="T92" s="78">
        <f t="shared" si="11"/>
        <v>1000000</v>
      </c>
      <c r="U92" s="78">
        <f t="shared" si="11"/>
        <v>0</v>
      </c>
      <c r="V92" s="78">
        <f t="shared" si="11"/>
        <v>0</v>
      </c>
      <c r="W92" s="78">
        <f t="shared" si="11"/>
        <v>0</v>
      </c>
      <c r="X92" s="78">
        <f t="shared" si="11"/>
        <v>0</v>
      </c>
      <c r="Y92" s="78">
        <f t="shared" si="11"/>
        <v>1320674</v>
      </c>
      <c r="Z92" s="78">
        <f t="shared" si="11"/>
        <v>0</v>
      </c>
      <c r="AA92" s="78">
        <f t="shared" si="11"/>
        <v>0</v>
      </c>
      <c r="AB92" s="78">
        <f t="shared" si="11"/>
        <v>0</v>
      </c>
      <c r="AC92" s="78">
        <f t="shared" si="11"/>
        <v>0</v>
      </c>
      <c r="AD92" s="78">
        <f t="shared" si="11"/>
        <v>0</v>
      </c>
      <c r="AE92" s="78">
        <f t="shared" si="11"/>
        <v>0</v>
      </c>
      <c r="AF92" s="78">
        <f t="shared" si="11"/>
        <v>0</v>
      </c>
      <c r="AG92" s="78">
        <f t="shared" si="11"/>
        <v>0</v>
      </c>
      <c r="AH92" s="78">
        <f t="shared" si="11"/>
        <v>0</v>
      </c>
      <c r="AI92" s="78">
        <f t="shared" si="11"/>
        <v>0</v>
      </c>
      <c r="AJ92" s="78">
        <f t="shared" si="11"/>
        <v>0</v>
      </c>
      <c r="AK92" s="78">
        <f>SUM(AK83:AK91)</f>
        <v>0</v>
      </c>
      <c r="AM92" s="16"/>
      <c r="AN92" s="16"/>
    </row>
  </sheetData>
  <mergeCells count="30">
    <mergeCell ref="U7:AI7"/>
    <mergeCell ref="V8:AD8"/>
    <mergeCell ref="AE8:AI8"/>
    <mergeCell ref="AK8:AK14"/>
    <mergeCell ref="B9:B14"/>
    <mergeCell ref="E9:G14"/>
    <mergeCell ref="H9:H14"/>
    <mergeCell ref="I9:I14"/>
    <mergeCell ref="J9:T9"/>
    <mergeCell ref="V9:Y9"/>
    <mergeCell ref="AB9:AC9"/>
    <mergeCell ref="AE9:AF9"/>
    <mergeCell ref="AG9:AH9"/>
    <mergeCell ref="V10:Y10"/>
    <mergeCell ref="Z10:AA10"/>
    <mergeCell ref="AB10:AC10"/>
    <mergeCell ref="AE10:AF10"/>
    <mergeCell ref="AG10:AH10"/>
    <mergeCell ref="AJ11:AJ13"/>
    <mergeCell ref="J12:Q12"/>
    <mergeCell ref="R12:S12"/>
    <mergeCell ref="T12:T14"/>
    <mergeCell ref="K13:M13"/>
    <mergeCell ref="N13:Q13"/>
    <mergeCell ref="V11:W11"/>
    <mergeCell ref="X11:Y11"/>
    <mergeCell ref="Z11:AA11"/>
    <mergeCell ref="AB11:AC11"/>
    <mergeCell ref="AD11:AD13"/>
    <mergeCell ref="AI11:AI13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O92"/>
  <sheetViews>
    <sheetView topLeftCell="A7" zoomScaleNormal="100" workbookViewId="0">
      <pane ySplit="8" topLeftCell="A54" activePane="bottomLeft" state="frozen"/>
      <selection activeCell="A7" sqref="A7"/>
      <selection pane="bottomLeft" activeCell="Y57" sqref="Y57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4" hidden="1" customWidth="1"/>
    <col min="11" max="11" width="12.7109375" hidden="1" customWidth="1"/>
    <col min="12" max="13" width="13.42578125" hidden="1" customWidth="1"/>
    <col min="14" max="14" width="12.7109375" customWidth="1"/>
    <col min="15" max="17" width="12.7109375" hidden="1" customWidth="1"/>
    <col min="18" max="19" width="11.42578125" hidden="1" customWidth="1"/>
    <col min="20" max="20" width="12.5703125" customWidth="1"/>
    <col min="21" max="21" width="12.5703125" hidden="1" customWidth="1"/>
    <col min="22" max="22" width="11.42578125" style="20" customWidth="1"/>
    <col min="23" max="23" width="15" style="20" customWidth="1"/>
    <col min="24" max="24" width="11.42578125" style="20" customWidth="1"/>
    <col min="25" max="25" width="15.140625" style="20" customWidth="1"/>
    <col min="26" max="26" width="12" bestFit="1" customWidth="1"/>
    <col min="27" max="27" width="12" customWidth="1"/>
    <col min="28" max="29" width="12" hidden="1" customWidth="1"/>
    <col min="30" max="30" width="14.5703125" hidden="1" customWidth="1"/>
    <col min="31" max="31" width="11.42578125" hidden="1" customWidth="1"/>
    <col min="32" max="32" width="12" hidden="1" customWidth="1"/>
    <col min="33" max="34" width="11.42578125" hidden="1" customWidth="1"/>
    <col min="35" max="36" width="15.42578125" hidden="1" customWidth="1"/>
    <col min="37" max="37" width="12.7109375" hidden="1" customWidth="1"/>
    <col min="38" max="38" width="17.7109375" style="21" hidden="1" customWidth="1"/>
    <col min="39" max="39" width="12.7109375" bestFit="1" customWidth="1"/>
    <col min="40" max="40" width="12" bestFit="1" customWidth="1"/>
  </cols>
  <sheetData>
    <row r="2" spans="1:41">
      <c r="B2" s="18" t="s">
        <v>21</v>
      </c>
      <c r="C2" s="18"/>
      <c r="D2" s="18"/>
      <c r="E2" s="18"/>
      <c r="F2" s="18"/>
      <c r="G2" s="18"/>
      <c r="H2" s="18" t="s">
        <v>22</v>
      </c>
      <c r="I2" s="18"/>
      <c r="J2" s="18"/>
      <c r="K2" s="18"/>
      <c r="L2" s="18"/>
      <c r="M2" s="18"/>
      <c r="N2" s="18"/>
      <c r="O2" s="18"/>
      <c r="P2" s="18"/>
      <c r="Q2" s="18"/>
      <c r="R2" s="16"/>
      <c r="S2" s="16"/>
      <c r="T2" s="16"/>
      <c r="U2" s="16"/>
      <c r="V2" s="19"/>
      <c r="W2" s="19"/>
      <c r="X2" s="19"/>
      <c r="Y2" s="19"/>
      <c r="Z2" s="16"/>
      <c r="AA2" s="16"/>
      <c r="AB2" s="16"/>
      <c r="AC2" s="16"/>
      <c r="AD2" s="16"/>
      <c r="AE2" s="16"/>
      <c r="AF2" s="16"/>
      <c r="AG2" s="16"/>
      <c r="AH2" s="16"/>
      <c r="AK2" s="16"/>
      <c r="AL2" s="16"/>
    </row>
    <row r="6" spans="1:41" ht="15.75" thickBot="1"/>
    <row r="7" spans="1:41" ht="19.5" thickBot="1">
      <c r="U7" s="320" t="s">
        <v>23</v>
      </c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2"/>
      <c r="AJ7" s="22"/>
    </row>
    <row r="8" spans="1:41" ht="16.5" thickBot="1">
      <c r="A8" s="23"/>
      <c r="B8" s="23"/>
      <c r="C8" s="23"/>
      <c r="D8" s="23"/>
      <c r="E8" s="23"/>
      <c r="F8" s="23"/>
      <c r="G8" s="23"/>
      <c r="H8" s="23"/>
      <c r="I8" s="24"/>
      <c r="J8" s="24"/>
      <c r="K8" s="24"/>
      <c r="L8" s="24"/>
      <c r="M8" s="24"/>
      <c r="N8" s="24"/>
      <c r="O8" s="24"/>
      <c r="P8" s="24"/>
      <c r="Q8" s="24"/>
      <c r="R8" s="23"/>
      <c r="S8" s="23"/>
      <c r="T8" s="23"/>
      <c r="U8" s="25"/>
      <c r="V8" s="323" t="s">
        <v>24</v>
      </c>
      <c r="W8" s="324"/>
      <c r="X8" s="324"/>
      <c r="Y8" s="324"/>
      <c r="Z8" s="324"/>
      <c r="AA8" s="324"/>
      <c r="AB8" s="324"/>
      <c r="AC8" s="324"/>
      <c r="AD8" s="325"/>
      <c r="AE8" s="323" t="s">
        <v>25</v>
      </c>
      <c r="AF8" s="324"/>
      <c r="AG8" s="324"/>
      <c r="AH8" s="324"/>
      <c r="AI8" s="325"/>
      <c r="AJ8" s="37"/>
      <c r="AK8" s="326" t="s">
        <v>26</v>
      </c>
    </row>
    <row r="9" spans="1:41" ht="45.75" customHeight="1" thickBot="1">
      <c r="A9" s="23"/>
      <c r="B9" s="329" t="s">
        <v>27</v>
      </c>
      <c r="C9" s="27"/>
      <c r="D9" s="28"/>
      <c r="E9" s="332" t="s">
        <v>28</v>
      </c>
      <c r="F9" s="332"/>
      <c r="G9" s="333"/>
      <c r="H9" s="329" t="s">
        <v>29</v>
      </c>
      <c r="I9" s="326" t="s">
        <v>30</v>
      </c>
      <c r="J9" s="338" t="s">
        <v>31</v>
      </c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29"/>
      <c r="V9" s="340" t="s">
        <v>32</v>
      </c>
      <c r="W9" s="340"/>
      <c r="X9" s="340"/>
      <c r="Y9" s="340"/>
      <c r="Z9" s="30" t="s">
        <v>33</v>
      </c>
      <c r="AA9" s="31">
        <v>0.111111</v>
      </c>
      <c r="AB9" s="310" t="s">
        <v>34</v>
      </c>
      <c r="AC9" s="311"/>
      <c r="AD9" s="32"/>
      <c r="AE9" s="312" t="s">
        <v>32</v>
      </c>
      <c r="AF9" s="313"/>
      <c r="AG9" s="314" t="s">
        <v>34</v>
      </c>
      <c r="AH9" s="314"/>
      <c r="AI9" s="32"/>
      <c r="AJ9" s="32"/>
      <c r="AK9" s="327"/>
    </row>
    <row r="10" spans="1:41" ht="26.25" customHeight="1" thickBot="1">
      <c r="A10" s="23"/>
      <c r="B10" s="330"/>
      <c r="C10" s="33"/>
      <c r="D10" s="34"/>
      <c r="E10" s="334"/>
      <c r="F10" s="334"/>
      <c r="G10" s="335"/>
      <c r="H10" s="330"/>
      <c r="I10" s="327"/>
      <c r="J10" s="35"/>
      <c r="K10" s="22"/>
      <c r="L10" s="22"/>
      <c r="M10" s="22"/>
      <c r="N10" s="22"/>
      <c r="O10" s="22"/>
      <c r="P10" s="22"/>
      <c r="Q10" s="22"/>
      <c r="R10" s="22"/>
      <c r="S10" s="22"/>
      <c r="T10" s="36"/>
      <c r="U10" s="29"/>
      <c r="V10" s="315" t="s">
        <v>35</v>
      </c>
      <c r="W10" s="315"/>
      <c r="X10" s="315"/>
      <c r="Y10" s="316"/>
      <c r="Z10" s="317" t="s">
        <v>36</v>
      </c>
      <c r="AA10" s="318"/>
      <c r="AB10" s="317" t="s">
        <v>36</v>
      </c>
      <c r="AC10" s="319"/>
      <c r="AD10" s="29"/>
      <c r="AE10" s="307" t="s">
        <v>37</v>
      </c>
      <c r="AF10" s="308"/>
      <c r="AG10" s="307" t="s">
        <v>37</v>
      </c>
      <c r="AH10" s="308"/>
      <c r="AI10" s="29"/>
      <c r="AJ10" s="29"/>
      <c r="AK10" s="327"/>
    </row>
    <row r="11" spans="1:41" ht="49.5" customHeight="1" thickBot="1">
      <c r="A11" s="23"/>
      <c r="B11" s="330"/>
      <c r="C11" s="33"/>
      <c r="D11" s="34"/>
      <c r="E11" s="334"/>
      <c r="F11" s="334"/>
      <c r="G11" s="335"/>
      <c r="H11" s="330"/>
      <c r="I11" s="327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29"/>
      <c r="U11" s="29"/>
      <c r="V11" s="307" t="s">
        <v>38</v>
      </c>
      <c r="W11" s="308"/>
      <c r="X11" s="307" t="s">
        <v>39</v>
      </c>
      <c r="Y11" s="308"/>
      <c r="Z11" s="307" t="s">
        <v>40</v>
      </c>
      <c r="AA11" s="308"/>
      <c r="AB11" s="307" t="s">
        <v>40</v>
      </c>
      <c r="AC11" s="309"/>
      <c r="AD11" s="300" t="s">
        <v>41</v>
      </c>
      <c r="AE11" s="40" t="s">
        <v>42</v>
      </c>
      <c r="AF11" s="31" t="e">
        <f>+AE20+AF20/AK20</f>
        <v>#DIV/0!</v>
      </c>
      <c r="AG11" s="40" t="s">
        <v>43</v>
      </c>
      <c r="AH11" s="31" t="e">
        <f>+AG20+AH20/(R20+S20)</f>
        <v>#DIV/0!</v>
      </c>
      <c r="AI11" s="300" t="s">
        <v>41</v>
      </c>
      <c r="AJ11" s="300" t="s">
        <v>44</v>
      </c>
      <c r="AK11" s="327"/>
    </row>
    <row r="12" spans="1:41" ht="15.75" customHeight="1" thickBot="1">
      <c r="A12" s="23"/>
      <c r="B12" s="330"/>
      <c r="C12" s="33"/>
      <c r="D12" s="34"/>
      <c r="E12" s="334"/>
      <c r="F12" s="334"/>
      <c r="G12" s="335"/>
      <c r="H12" s="330"/>
      <c r="I12" s="327"/>
      <c r="J12" s="301" t="s">
        <v>45</v>
      </c>
      <c r="K12" s="302"/>
      <c r="L12" s="302"/>
      <c r="M12" s="302"/>
      <c r="N12" s="302"/>
      <c r="O12" s="302"/>
      <c r="P12" s="302"/>
      <c r="Q12" s="303"/>
      <c r="R12" s="304" t="s">
        <v>46</v>
      </c>
      <c r="S12" s="305"/>
      <c r="T12" s="300" t="s">
        <v>47</v>
      </c>
      <c r="U12" s="41"/>
      <c r="V12" s="42"/>
      <c r="W12" s="42"/>
      <c r="X12" s="42"/>
      <c r="Y12" s="42"/>
      <c r="Z12" s="42"/>
      <c r="AA12" s="42"/>
      <c r="AB12" s="42"/>
      <c r="AC12" s="42"/>
      <c r="AD12" s="300">
        <v>0.08</v>
      </c>
      <c r="AE12" s="43"/>
      <c r="AF12" s="44"/>
      <c r="AG12" s="44"/>
      <c r="AH12" s="44"/>
      <c r="AI12" s="300">
        <v>0.08</v>
      </c>
      <c r="AJ12" s="300">
        <v>1.08</v>
      </c>
      <c r="AK12" s="327"/>
    </row>
    <row r="13" spans="1:41" ht="75" customHeight="1" thickBot="1">
      <c r="A13" s="23"/>
      <c r="B13" s="330"/>
      <c r="C13" s="33"/>
      <c r="D13" s="34"/>
      <c r="E13" s="334"/>
      <c r="F13" s="334"/>
      <c r="G13" s="335"/>
      <c r="H13" s="330"/>
      <c r="I13" s="327"/>
      <c r="J13" s="45" t="s">
        <v>48</v>
      </c>
      <c r="K13" s="301" t="s">
        <v>49</v>
      </c>
      <c r="L13" s="302"/>
      <c r="M13" s="303"/>
      <c r="N13" s="301" t="s">
        <v>50</v>
      </c>
      <c r="O13" s="302"/>
      <c r="P13" s="302"/>
      <c r="Q13" s="303"/>
      <c r="R13" s="46"/>
      <c r="S13" s="47"/>
      <c r="T13" s="300"/>
      <c r="U13" s="41"/>
      <c r="V13" s="48"/>
      <c r="W13" s="48"/>
      <c r="X13" s="48"/>
      <c r="Y13" s="48"/>
      <c r="Z13" s="48"/>
      <c r="AA13" s="48"/>
      <c r="AB13" s="48"/>
      <c r="AC13" s="48"/>
      <c r="AD13" s="300"/>
      <c r="AE13" s="49"/>
      <c r="AF13" s="50"/>
      <c r="AG13" s="50"/>
      <c r="AH13" s="50"/>
      <c r="AI13" s="300"/>
      <c r="AJ13" s="300"/>
      <c r="AK13" s="327"/>
    </row>
    <row r="14" spans="1:41" s="1" customFormat="1" ht="258" customHeight="1" thickBot="1">
      <c r="A14" s="51"/>
      <c r="B14" s="331"/>
      <c r="C14" s="52"/>
      <c r="D14" s="53"/>
      <c r="E14" s="336"/>
      <c r="F14" s="336"/>
      <c r="G14" s="337"/>
      <c r="H14" s="331"/>
      <c r="I14" s="328"/>
      <c r="J14" s="54" t="s">
        <v>51</v>
      </c>
      <c r="K14" s="54" t="s">
        <v>52</v>
      </c>
      <c r="L14" s="54" t="s">
        <v>53</v>
      </c>
      <c r="M14" s="54" t="s">
        <v>54</v>
      </c>
      <c r="N14" s="54" t="s">
        <v>55</v>
      </c>
      <c r="O14" s="54" t="s">
        <v>56</v>
      </c>
      <c r="P14" s="54" t="s">
        <v>57</v>
      </c>
      <c r="Q14" s="54" t="s">
        <v>58</v>
      </c>
      <c r="R14" s="55" t="s">
        <v>59</v>
      </c>
      <c r="S14" s="55" t="s">
        <v>60</v>
      </c>
      <c r="T14" s="306"/>
      <c r="U14" s="56" t="s">
        <v>61</v>
      </c>
      <c r="V14" s="57" t="s">
        <v>62</v>
      </c>
      <c r="W14" s="57" t="s">
        <v>63</v>
      </c>
      <c r="X14" s="57" t="s">
        <v>62</v>
      </c>
      <c r="Y14" s="57" t="s">
        <v>63</v>
      </c>
      <c r="Z14" s="57" t="s">
        <v>62</v>
      </c>
      <c r="AA14" s="57" t="s">
        <v>63</v>
      </c>
      <c r="AB14" s="57" t="s">
        <v>62</v>
      </c>
      <c r="AC14" s="57" t="s">
        <v>63</v>
      </c>
      <c r="AD14" s="57" t="s">
        <v>64</v>
      </c>
      <c r="AE14" s="58" t="s">
        <v>65</v>
      </c>
      <c r="AF14" s="57" t="s">
        <v>63</v>
      </c>
      <c r="AG14" s="57" t="s">
        <v>62</v>
      </c>
      <c r="AH14" s="57" t="s">
        <v>63</v>
      </c>
      <c r="AI14" s="58" t="s">
        <v>65</v>
      </c>
      <c r="AJ14" s="58" t="s">
        <v>65</v>
      </c>
      <c r="AK14" s="328"/>
      <c r="AL14" s="21"/>
    </row>
    <row r="15" spans="1:41" ht="15.75">
      <c r="A15" s="23"/>
      <c r="B15" s="59" t="s">
        <v>66</v>
      </c>
      <c r="C15" s="60"/>
      <c r="D15" s="60"/>
      <c r="E15" s="60"/>
      <c r="F15" s="60"/>
      <c r="G15" s="60"/>
      <c r="H15" s="61">
        <f>SUM(I15:T15)</f>
        <v>40000000</v>
      </c>
      <c r="I15" s="61">
        <v>40000000</v>
      </c>
      <c r="J15" s="61"/>
      <c r="K15" s="61"/>
      <c r="L15" s="61"/>
      <c r="M15" s="61"/>
      <c r="N15" s="61"/>
      <c r="O15" s="61"/>
      <c r="P15" s="61"/>
      <c r="Q15" s="62"/>
      <c r="R15" s="61"/>
      <c r="S15" s="62"/>
      <c r="T15" s="62"/>
      <c r="U15" s="62"/>
      <c r="V15" s="63"/>
      <c r="W15" s="63"/>
      <c r="X15" s="63"/>
      <c r="Y15" s="63">
        <v>3874000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4"/>
      <c r="AL15" s="65"/>
      <c r="AO15" s="16"/>
    </row>
    <row r="16" spans="1:41" ht="15.75">
      <c r="A16" s="23"/>
      <c r="B16" s="66" t="s">
        <v>67</v>
      </c>
      <c r="C16" s="66"/>
      <c r="D16" s="66"/>
      <c r="E16" s="66"/>
      <c r="F16" s="66"/>
      <c r="G16" s="66"/>
      <c r="H16" s="61">
        <f>SUM(I16:T16)</f>
        <v>0</v>
      </c>
      <c r="I16" s="67"/>
      <c r="J16" s="67"/>
      <c r="K16" s="67"/>
      <c r="L16" s="67"/>
      <c r="M16" s="67"/>
      <c r="N16" s="67"/>
      <c r="O16" s="67"/>
      <c r="P16" s="67"/>
      <c r="Q16" s="68"/>
      <c r="R16" s="67"/>
      <c r="S16" s="68"/>
      <c r="T16" s="68"/>
      <c r="U16" s="68"/>
      <c r="V16" s="69"/>
      <c r="W16" s="69"/>
      <c r="X16" s="69"/>
      <c r="Y16" s="69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0"/>
      <c r="AL16" s="65"/>
      <c r="AO16" s="16"/>
    </row>
    <row r="17" spans="1:41" ht="15.75">
      <c r="A17" s="23"/>
      <c r="B17" s="66" t="s">
        <v>68</v>
      </c>
      <c r="C17" s="66"/>
      <c r="D17" s="66"/>
      <c r="E17" s="66"/>
      <c r="F17" s="71">
        <v>0</v>
      </c>
      <c r="G17" s="66"/>
      <c r="H17" s="61">
        <f>SUM(I17:T17)</f>
        <v>0</v>
      </c>
      <c r="I17" s="67">
        <f>(I15+I16)*$F$17</f>
        <v>0</v>
      </c>
      <c r="J17" s="67">
        <f t="shared" ref="J17:AK17" si="0">(J15+J16)*$F$17</f>
        <v>0</v>
      </c>
      <c r="K17" s="67">
        <f t="shared" si="0"/>
        <v>0</v>
      </c>
      <c r="L17" s="67">
        <f t="shared" si="0"/>
        <v>0</v>
      </c>
      <c r="M17" s="67">
        <f t="shared" si="0"/>
        <v>0</v>
      </c>
      <c r="N17" s="67">
        <f t="shared" si="0"/>
        <v>0</v>
      </c>
      <c r="O17" s="67">
        <f t="shared" si="0"/>
        <v>0</v>
      </c>
      <c r="P17" s="67">
        <f t="shared" si="0"/>
        <v>0</v>
      </c>
      <c r="Q17" s="67">
        <f t="shared" si="0"/>
        <v>0</v>
      </c>
      <c r="R17" s="67">
        <f t="shared" si="0"/>
        <v>0</v>
      </c>
      <c r="S17" s="67">
        <f t="shared" si="0"/>
        <v>0</v>
      </c>
      <c r="T17" s="67">
        <f t="shared" si="0"/>
        <v>0</v>
      </c>
      <c r="U17" s="67">
        <f t="shared" si="0"/>
        <v>0</v>
      </c>
      <c r="V17" s="67">
        <f t="shared" si="0"/>
        <v>0</v>
      </c>
      <c r="W17" s="67">
        <f t="shared" si="0"/>
        <v>0</v>
      </c>
      <c r="X17" s="67">
        <f t="shared" si="0"/>
        <v>0</v>
      </c>
      <c r="Y17" s="67">
        <f t="shared" si="0"/>
        <v>0</v>
      </c>
      <c r="Z17" s="67">
        <f t="shared" si="0"/>
        <v>0</v>
      </c>
      <c r="AA17" s="67">
        <f t="shared" si="0"/>
        <v>0</v>
      </c>
      <c r="AB17" s="67">
        <f t="shared" si="0"/>
        <v>0</v>
      </c>
      <c r="AC17" s="67">
        <f t="shared" si="0"/>
        <v>0</v>
      </c>
      <c r="AD17" s="67">
        <f t="shared" si="0"/>
        <v>0</v>
      </c>
      <c r="AE17" s="67">
        <f t="shared" si="0"/>
        <v>0</v>
      </c>
      <c r="AF17" s="67">
        <f t="shared" si="0"/>
        <v>0</v>
      </c>
      <c r="AG17" s="67">
        <f t="shared" si="0"/>
        <v>0</v>
      </c>
      <c r="AH17" s="67">
        <f t="shared" si="0"/>
        <v>0</v>
      </c>
      <c r="AI17" s="67">
        <f t="shared" si="0"/>
        <v>0</v>
      </c>
      <c r="AJ17" s="67">
        <f t="shared" si="0"/>
        <v>0</v>
      </c>
      <c r="AK17" s="67">
        <f t="shared" si="0"/>
        <v>0</v>
      </c>
      <c r="AL17" s="65"/>
      <c r="AO17" s="16"/>
    </row>
    <row r="18" spans="1:41" ht="15.75">
      <c r="A18" s="23"/>
      <c r="B18" s="66" t="s">
        <v>69</v>
      </c>
      <c r="C18" s="66"/>
      <c r="D18" s="66"/>
      <c r="E18" s="66"/>
      <c r="F18" s="66"/>
      <c r="G18" s="66"/>
      <c r="H18" s="61">
        <f>SUM(I18:T18)</f>
        <v>0</v>
      </c>
      <c r="I18" s="67"/>
      <c r="J18" s="67"/>
      <c r="K18" s="67"/>
      <c r="L18" s="67"/>
      <c r="M18" s="67"/>
      <c r="N18" s="67"/>
      <c r="O18" s="67"/>
      <c r="P18" s="67"/>
      <c r="Q18" s="68"/>
      <c r="R18" s="67"/>
      <c r="S18" s="68"/>
      <c r="T18" s="68"/>
      <c r="U18" s="68"/>
      <c r="V18" s="69"/>
      <c r="W18" s="69"/>
      <c r="X18" s="69"/>
      <c r="Y18" s="69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70"/>
      <c r="AL18" s="65"/>
      <c r="AO18" s="16"/>
    </row>
    <row r="19" spans="1:41" ht="16.5" thickBot="1">
      <c r="A19" s="23"/>
      <c r="B19" s="72" t="s">
        <v>68</v>
      </c>
      <c r="C19" s="72"/>
      <c r="D19" s="72"/>
      <c r="E19" s="72"/>
      <c r="F19" s="73">
        <v>0</v>
      </c>
      <c r="G19" s="72"/>
      <c r="H19" s="61">
        <f>SUM(I19:T19)</f>
        <v>0</v>
      </c>
      <c r="I19" s="74">
        <f>+I18*$F$19</f>
        <v>0</v>
      </c>
      <c r="J19" s="74">
        <f t="shared" ref="J19:AK19" si="1">+J18*$F$19</f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4">
        <f t="shared" si="1"/>
        <v>0</v>
      </c>
      <c r="O19" s="74">
        <f t="shared" si="1"/>
        <v>0</v>
      </c>
      <c r="P19" s="74">
        <f t="shared" si="1"/>
        <v>0</v>
      </c>
      <c r="Q19" s="74">
        <f t="shared" si="1"/>
        <v>0</v>
      </c>
      <c r="R19" s="74">
        <f t="shared" si="1"/>
        <v>0</v>
      </c>
      <c r="S19" s="74">
        <f t="shared" si="1"/>
        <v>0</v>
      </c>
      <c r="T19" s="74">
        <f t="shared" si="1"/>
        <v>0</v>
      </c>
      <c r="U19" s="74">
        <f t="shared" si="1"/>
        <v>0</v>
      </c>
      <c r="V19" s="74">
        <f t="shared" si="1"/>
        <v>0</v>
      </c>
      <c r="W19" s="74">
        <f t="shared" si="1"/>
        <v>0</v>
      </c>
      <c r="X19" s="74">
        <f t="shared" si="1"/>
        <v>0</v>
      </c>
      <c r="Y19" s="74">
        <f t="shared" si="1"/>
        <v>0</v>
      </c>
      <c r="Z19" s="74">
        <f t="shared" si="1"/>
        <v>0</v>
      </c>
      <c r="AA19" s="74">
        <f t="shared" si="1"/>
        <v>0</v>
      </c>
      <c r="AB19" s="74">
        <f t="shared" si="1"/>
        <v>0</v>
      </c>
      <c r="AC19" s="74">
        <f t="shared" si="1"/>
        <v>0</v>
      </c>
      <c r="AD19" s="74">
        <f t="shared" si="1"/>
        <v>0</v>
      </c>
      <c r="AE19" s="74">
        <f t="shared" si="1"/>
        <v>0</v>
      </c>
      <c r="AF19" s="74">
        <f t="shared" si="1"/>
        <v>0</v>
      </c>
      <c r="AG19" s="74">
        <f t="shared" si="1"/>
        <v>0</v>
      </c>
      <c r="AH19" s="74">
        <f t="shared" si="1"/>
        <v>0</v>
      </c>
      <c r="AI19" s="74">
        <f t="shared" si="1"/>
        <v>0</v>
      </c>
      <c r="AJ19" s="74">
        <f t="shared" si="1"/>
        <v>0</v>
      </c>
      <c r="AK19" s="74">
        <f t="shared" si="1"/>
        <v>0</v>
      </c>
      <c r="AL19" s="65"/>
      <c r="AO19" s="16"/>
    </row>
    <row r="20" spans="1:41" s="1" customFormat="1" ht="16.5" thickBot="1">
      <c r="A20" s="51"/>
      <c r="B20" s="75" t="s">
        <v>70</v>
      </c>
      <c r="C20" s="76"/>
      <c r="D20" s="76"/>
      <c r="E20" s="77"/>
      <c r="F20" s="77"/>
      <c r="G20" s="77"/>
      <c r="H20" s="78">
        <f>SUM(H15:H19)</f>
        <v>40000000</v>
      </c>
      <c r="I20" s="78">
        <f>SUM(I15:I19)</f>
        <v>40000000</v>
      </c>
      <c r="J20" s="78">
        <f t="shared" ref="J20:AJ20" si="2">SUM(J15:J19)</f>
        <v>0</v>
      </c>
      <c r="K20" s="78">
        <f t="shared" si="2"/>
        <v>0</v>
      </c>
      <c r="L20" s="78">
        <f t="shared" si="2"/>
        <v>0</v>
      </c>
      <c r="M20" s="78">
        <f t="shared" si="2"/>
        <v>0</v>
      </c>
      <c r="N20" s="78">
        <f t="shared" si="2"/>
        <v>0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0</v>
      </c>
      <c r="S20" s="78">
        <f t="shared" si="2"/>
        <v>0</v>
      </c>
      <c r="T20" s="78">
        <f t="shared" si="2"/>
        <v>0</v>
      </c>
      <c r="U20" s="78">
        <f t="shared" si="2"/>
        <v>0</v>
      </c>
      <c r="V20" s="78">
        <f t="shared" si="2"/>
        <v>0</v>
      </c>
      <c r="W20" s="78">
        <f t="shared" si="2"/>
        <v>0</v>
      </c>
      <c r="X20" s="78">
        <f t="shared" si="2"/>
        <v>0</v>
      </c>
      <c r="Y20" s="78">
        <f t="shared" si="2"/>
        <v>3874000</v>
      </c>
      <c r="Z20" s="78">
        <f t="shared" si="2"/>
        <v>0</v>
      </c>
      <c r="AA20" s="78">
        <f t="shared" si="2"/>
        <v>0</v>
      </c>
      <c r="AB20" s="78">
        <f t="shared" si="2"/>
        <v>0</v>
      </c>
      <c r="AC20" s="78">
        <f t="shared" si="2"/>
        <v>0</v>
      </c>
      <c r="AD20" s="78">
        <f t="shared" si="2"/>
        <v>0</v>
      </c>
      <c r="AE20" s="78">
        <f t="shared" si="2"/>
        <v>0</v>
      </c>
      <c r="AF20" s="78">
        <f t="shared" si="2"/>
        <v>0</v>
      </c>
      <c r="AG20" s="78">
        <f t="shared" si="2"/>
        <v>0</v>
      </c>
      <c r="AH20" s="78">
        <f t="shared" si="2"/>
        <v>0</v>
      </c>
      <c r="AI20" s="78">
        <f t="shared" si="2"/>
        <v>0</v>
      </c>
      <c r="AJ20" s="78">
        <f t="shared" si="2"/>
        <v>0</v>
      </c>
      <c r="AK20" s="78">
        <f>SUM(AK15:AK19)</f>
        <v>0</v>
      </c>
      <c r="AL20" s="79"/>
      <c r="AM20" s="80"/>
      <c r="AN20" s="80"/>
    </row>
    <row r="21" spans="1:41" ht="15.75">
      <c r="A21" s="23"/>
      <c r="B21" s="66" t="s">
        <v>71</v>
      </c>
      <c r="C21" s="66"/>
      <c r="D21" s="66"/>
      <c r="E21" s="66"/>
      <c r="F21" s="66"/>
      <c r="G21" s="66"/>
      <c r="H21" s="61">
        <f>SUM(I21:T21)</f>
        <v>0</v>
      </c>
      <c r="I21" s="67"/>
      <c r="J21" s="67"/>
      <c r="K21" s="67"/>
      <c r="L21" s="67"/>
      <c r="M21" s="67"/>
      <c r="N21" s="67"/>
      <c r="O21" s="67"/>
      <c r="P21" s="67"/>
      <c r="Q21" s="68"/>
      <c r="R21" s="67"/>
      <c r="S21" s="68"/>
      <c r="T21" s="68"/>
      <c r="U21" s="68"/>
      <c r="V21" s="69"/>
      <c r="W21" s="69"/>
      <c r="X21" s="69"/>
      <c r="Y21" s="69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70"/>
      <c r="AL21" s="65"/>
      <c r="AO21" s="16"/>
    </row>
    <row r="22" spans="1:41" ht="15.75">
      <c r="A22" s="23"/>
      <c r="B22" s="66" t="s">
        <v>72</v>
      </c>
      <c r="C22" s="66"/>
      <c r="D22" s="66"/>
      <c r="E22" s="66"/>
      <c r="F22" s="66"/>
      <c r="G22" s="66"/>
      <c r="H22" s="61">
        <f>SUM(I22:T22)</f>
        <v>0</v>
      </c>
      <c r="I22" s="67"/>
      <c r="J22" s="67"/>
      <c r="K22" s="67"/>
      <c r="L22" s="67"/>
      <c r="M22" s="67"/>
      <c r="N22" s="67"/>
      <c r="O22" s="67"/>
      <c r="P22" s="67"/>
      <c r="Q22" s="68"/>
      <c r="R22" s="67"/>
      <c r="S22" s="68"/>
      <c r="T22" s="68"/>
      <c r="U22" s="68"/>
      <c r="V22" s="69"/>
      <c r="W22" s="69"/>
      <c r="X22" s="69"/>
      <c r="Y22" s="69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70"/>
      <c r="AL22" s="65"/>
      <c r="AO22" s="16"/>
    </row>
    <row r="23" spans="1:41" ht="16.5" thickBot="1">
      <c r="A23" s="23"/>
      <c r="B23" s="66" t="s">
        <v>73</v>
      </c>
      <c r="C23" s="66"/>
      <c r="D23" s="66"/>
      <c r="E23" s="66"/>
      <c r="F23" s="66"/>
      <c r="G23" s="66"/>
      <c r="H23" s="61">
        <f>SUM(I23:T23)</f>
        <v>0</v>
      </c>
      <c r="I23" s="67"/>
      <c r="J23" s="67"/>
      <c r="K23" s="67"/>
      <c r="L23" s="67"/>
      <c r="M23" s="67"/>
      <c r="N23" s="67"/>
      <c r="O23" s="67"/>
      <c r="P23" s="67"/>
      <c r="Q23" s="68"/>
      <c r="R23" s="67"/>
      <c r="S23" s="68"/>
      <c r="T23" s="68"/>
      <c r="U23" s="68"/>
      <c r="V23" s="69"/>
      <c r="W23" s="69"/>
      <c r="X23" s="69"/>
      <c r="Y23" s="69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70"/>
      <c r="AL23" s="65"/>
      <c r="AO23" s="16"/>
    </row>
    <row r="24" spans="1:41" s="1" customFormat="1" ht="16.5" thickBot="1">
      <c r="A24" s="51"/>
      <c r="B24" s="75" t="s">
        <v>74</v>
      </c>
      <c r="C24" s="76"/>
      <c r="D24" s="76"/>
      <c r="E24" s="77"/>
      <c r="F24" s="77"/>
      <c r="G24" s="77"/>
      <c r="H24" s="78">
        <f>SUM(H20:H23)</f>
        <v>40000000</v>
      </c>
      <c r="I24" s="78">
        <f t="shared" ref="I24:AJ24" si="3">SUM(I20:I23)</f>
        <v>40000000</v>
      </c>
      <c r="J24" s="78">
        <f t="shared" si="3"/>
        <v>0</v>
      </c>
      <c r="K24" s="78">
        <f t="shared" si="3"/>
        <v>0</v>
      </c>
      <c r="L24" s="78">
        <f t="shared" si="3"/>
        <v>0</v>
      </c>
      <c r="M24" s="78">
        <f t="shared" si="3"/>
        <v>0</v>
      </c>
      <c r="N24" s="78">
        <f t="shared" si="3"/>
        <v>0</v>
      </c>
      <c r="O24" s="78">
        <f t="shared" si="3"/>
        <v>0</v>
      </c>
      <c r="P24" s="78">
        <f t="shared" si="3"/>
        <v>0</v>
      </c>
      <c r="Q24" s="78">
        <f t="shared" si="3"/>
        <v>0</v>
      </c>
      <c r="R24" s="78">
        <f t="shared" si="3"/>
        <v>0</v>
      </c>
      <c r="S24" s="78">
        <f t="shared" si="3"/>
        <v>0</v>
      </c>
      <c r="T24" s="78">
        <f t="shared" si="3"/>
        <v>0</v>
      </c>
      <c r="U24" s="78">
        <f t="shared" si="3"/>
        <v>0</v>
      </c>
      <c r="V24" s="78">
        <f t="shared" si="3"/>
        <v>0</v>
      </c>
      <c r="W24" s="78">
        <f t="shared" si="3"/>
        <v>0</v>
      </c>
      <c r="X24" s="78">
        <f t="shared" si="3"/>
        <v>0</v>
      </c>
      <c r="Y24" s="78">
        <f t="shared" si="3"/>
        <v>3874000</v>
      </c>
      <c r="Z24" s="78">
        <f t="shared" si="3"/>
        <v>0</v>
      </c>
      <c r="AA24" s="78">
        <f t="shared" si="3"/>
        <v>0</v>
      </c>
      <c r="AB24" s="78">
        <f t="shared" si="3"/>
        <v>0</v>
      </c>
      <c r="AC24" s="78">
        <f t="shared" si="3"/>
        <v>0</v>
      </c>
      <c r="AD24" s="78">
        <f t="shared" si="3"/>
        <v>0</v>
      </c>
      <c r="AE24" s="78">
        <f t="shared" si="3"/>
        <v>0</v>
      </c>
      <c r="AF24" s="78">
        <f t="shared" si="3"/>
        <v>0</v>
      </c>
      <c r="AG24" s="78">
        <f t="shared" si="3"/>
        <v>0</v>
      </c>
      <c r="AH24" s="78">
        <f t="shared" si="3"/>
        <v>0</v>
      </c>
      <c r="AI24" s="78">
        <f t="shared" si="3"/>
        <v>0</v>
      </c>
      <c r="AJ24" s="78">
        <f t="shared" si="3"/>
        <v>0</v>
      </c>
      <c r="AK24" s="78">
        <f>SUM(AK20:AK23)</f>
        <v>0</v>
      </c>
      <c r="AL24" s="79"/>
      <c r="AM24" s="80"/>
      <c r="AN24" s="80"/>
    </row>
    <row r="25" spans="1:41" ht="15.75">
      <c r="A25" s="23"/>
      <c r="B25" s="66" t="s">
        <v>75</v>
      </c>
      <c r="C25" s="66"/>
      <c r="D25" s="66"/>
      <c r="E25" s="66"/>
      <c r="F25" s="66"/>
      <c r="G25" s="66"/>
      <c r="H25" s="61">
        <f>SUM(I25:T25)</f>
        <v>0</v>
      </c>
      <c r="I25" s="67"/>
      <c r="J25" s="67"/>
      <c r="K25" s="67"/>
      <c r="L25" s="67"/>
      <c r="M25" s="67"/>
      <c r="N25" s="67"/>
      <c r="O25" s="67"/>
      <c r="P25" s="67"/>
      <c r="Q25" s="68"/>
      <c r="R25" s="67"/>
      <c r="S25" s="68"/>
      <c r="T25" s="68"/>
      <c r="U25" s="68"/>
      <c r="V25" s="69"/>
      <c r="W25" s="69"/>
      <c r="X25" s="69"/>
      <c r="Y25" s="69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70"/>
      <c r="AL25" s="65"/>
      <c r="AO25" s="16"/>
    </row>
    <row r="26" spans="1:41" ht="15.75">
      <c r="A26" s="23"/>
      <c r="B26" s="66" t="s">
        <v>76</v>
      </c>
      <c r="C26" s="66"/>
      <c r="D26" s="66"/>
      <c r="E26" s="66"/>
      <c r="F26" s="66"/>
      <c r="G26" s="66"/>
      <c r="H26" s="61">
        <f>SUM(I26:T26)</f>
        <v>0</v>
      </c>
      <c r="I26" s="67"/>
      <c r="J26" s="67"/>
      <c r="K26" s="67"/>
      <c r="L26" s="67"/>
      <c r="M26" s="67"/>
      <c r="N26" s="67"/>
      <c r="O26" s="67"/>
      <c r="P26" s="67"/>
      <c r="Q26" s="68"/>
      <c r="R26" s="67"/>
      <c r="S26" s="68"/>
      <c r="T26" s="68"/>
      <c r="U26" s="68"/>
      <c r="V26" s="69"/>
      <c r="W26" s="69"/>
      <c r="X26" s="69"/>
      <c r="Y26" s="69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70"/>
      <c r="AL26" s="65"/>
      <c r="AO26" s="16"/>
    </row>
    <row r="27" spans="1:41" ht="16.5" thickBot="1">
      <c r="A27" s="23"/>
      <c r="B27" s="72" t="s">
        <v>77</v>
      </c>
      <c r="C27" s="72"/>
      <c r="D27" s="72"/>
      <c r="E27" s="72"/>
      <c r="F27" s="73">
        <v>0</v>
      </c>
      <c r="G27" s="73"/>
      <c r="H27" s="81">
        <f>SUM(I27:T27)</f>
        <v>0</v>
      </c>
      <c r="I27" s="74">
        <f>(I25+I26)*$F$27</f>
        <v>0</v>
      </c>
      <c r="J27" s="74">
        <f t="shared" ref="J27:AK27" si="4">(J25+J26)*$F$27</f>
        <v>0</v>
      </c>
      <c r="K27" s="74">
        <f t="shared" si="4"/>
        <v>0</v>
      </c>
      <c r="L27" s="74">
        <f t="shared" si="4"/>
        <v>0</v>
      </c>
      <c r="M27" s="74">
        <f t="shared" si="4"/>
        <v>0</v>
      </c>
      <c r="N27" s="74">
        <f t="shared" si="4"/>
        <v>0</v>
      </c>
      <c r="O27" s="74">
        <f t="shared" si="4"/>
        <v>0</v>
      </c>
      <c r="P27" s="74">
        <f t="shared" si="4"/>
        <v>0</v>
      </c>
      <c r="Q27" s="74">
        <f t="shared" si="4"/>
        <v>0</v>
      </c>
      <c r="R27" s="74">
        <f t="shared" si="4"/>
        <v>0</v>
      </c>
      <c r="S27" s="74">
        <f t="shared" si="4"/>
        <v>0</v>
      </c>
      <c r="T27" s="74">
        <f t="shared" si="4"/>
        <v>0</v>
      </c>
      <c r="U27" s="74">
        <f t="shared" si="4"/>
        <v>0</v>
      </c>
      <c r="V27" s="74">
        <f t="shared" si="4"/>
        <v>0</v>
      </c>
      <c r="W27" s="74">
        <f t="shared" si="4"/>
        <v>0</v>
      </c>
      <c r="X27" s="74">
        <f t="shared" si="4"/>
        <v>0</v>
      </c>
      <c r="Y27" s="74">
        <f t="shared" si="4"/>
        <v>0</v>
      </c>
      <c r="Z27" s="74">
        <f t="shared" si="4"/>
        <v>0</v>
      </c>
      <c r="AA27" s="74">
        <f t="shared" si="4"/>
        <v>0</v>
      </c>
      <c r="AB27" s="74">
        <f t="shared" si="4"/>
        <v>0</v>
      </c>
      <c r="AC27" s="74">
        <f t="shared" si="4"/>
        <v>0</v>
      </c>
      <c r="AD27" s="74">
        <f t="shared" si="4"/>
        <v>0</v>
      </c>
      <c r="AE27" s="74">
        <f t="shared" si="4"/>
        <v>0</v>
      </c>
      <c r="AF27" s="74">
        <f t="shared" si="4"/>
        <v>0</v>
      </c>
      <c r="AG27" s="74">
        <f t="shared" si="4"/>
        <v>0</v>
      </c>
      <c r="AH27" s="74">
        <f t="shared" si="4"/>
        <v>0</v>
      </c>
      <c r="AI27" s="74">
        <f t="shared" si="4"/>
        <v>0</v>
      </c>
      <c r="AJ27" s="74">
        <f t="shared" si="4"/>
        <v>0</v>
      </c>
      <c r="AK27" s="74">
        <f t="shared" si="4"/>
        <v>0</v>
      </c>
      <c r="AM27" s="16"/>
      <c r="AN27" s="16"/>
    </row>
    <row r="28" spans="1:41" s="1" customFormat="1" ht="16.5" thickBot="1">
      <c r="A28" s="51"/>
      <c r="B28" s="75" t="s">
        <v>78</v>
      </c>
      <c r="C28" s="76"/>
      <c r="D28" s="76"/>
      <c r="E28" s="77"/>
      <c r="F28" s="77"/>
      <c r="G28" s="77"/>
      <c r="H28" s="78">
        <f>SUM(H24:H27)</f>
        <v>40000000</v>
      </c>
      <c r="I28" s="78">
        <f t="shared" ref="I28:AJ28" si="5">SUM(I24:I27)</f>
        <v>40000000</v>
      </c>
      <c r="J28" s="78">
        <f t="shared" si="5"/>
        <v>0</v>
      </c>
      <c r="K28" s="78">
        <f t="shared" si="5"/>
        <v>0</v>
      </c>
      <c r="L28" s="78">
        <f t="shared" si="5"/>
        <v>0</v>
      </c>
      <c r="M28" s="78">
        <f t="shared" si="5"/>
        <v>0</v>
      </c>
      <c r="N28" s="78">
        <f t="shared" si="5"/>
        <v>0</v>
      </c>
      <c r="O28" s="78">
        <f t="shared" si="5"/>
        <v>0</v>
      </c>
      <c r="P28" s="78">
        <f t="shared" si="5"/>
        <v>0</v>
      </c>
      <c r="Q28" s="78">
        <f t="shared" si="5"/>
        <v>0</v>
      </c>
      <c r="R28" s="78">
        <f t="shared" si="5"/>
        <v>0</v>
      </c>
      <c r="S28" s="78">
        <f t="shared" si="5"/>
        <v>0</v>
      </c>
      <c r="T28" s="78">
        <f t="shared" si="5"/>
        <v>0</v>
      </c>
      <c r="U28" s="78">
        <f t="shared" si="5"/>
        <v>0</v>
      </c>
      <c r="V28" s="78">
        <f t="shared" si="5"/>
        <v>0</v>
      </c>
      <c r="W28" s="78">
        <f t="shared" si="5"/>
        <v>0</v>
      </c>
      <c r="X28" s="78">
        <f t="shared" si="5"/>
        <v>0</v>
      </c>
      <c r="Y28" s="78">
        <f t="shared" si="5"/>
        <v>3874000</v>
      </c>
      <c r="Z28" s="78">
        <f t="shared" si="5"/>
        <v>0</v>
      </c>
      <c r="AA28" s="78">
        <f t="shared" si="5"/>
        <v>0</v>
      </c>
      <c r="AB28" s="78">
        <f t="shared" si="5"/>
        <v>0</v>
      </c>
      <c r="AC28" s="78">
        <f t="shared" si="5"/>
        <v>0</v>
      </c>
      <c r="AD28" s="78">
        <f t="shared" si="5"/>
        <v>0</v>
      </c>
      <c r="AE28" s="78">
        <f t="shared" si="5"/>
        <v>0</v>
      </c>
      <c r="AF28" s="78">
        <f t="shared" si="5"/>
        <v>0</v>
      </c>
      <c r="AG28" s="78">
        <f t="shared" si="5"/>
        <v>0</v>
      </c>
      <c r="AH28" s="78">
        <f t="shared" si="5"/>
        <v>0</v>
      </c>
      <c r="AI28" s="78">
        <f t="shared" si="5"/>
        <v>0</v>
      </c>
      <c r="AJ28" s="78">
        <f t="shared" si="5"/>
        <v>0</v>
      </c>
      <c r="AK28" s="78">
        <f>SUM(AK24:AK27)</f>
        <v>0</v>
      </c>
      <c r="AL28" s="79"/>
      <c r="AM28" s="80"/>
      <c r="AN28" s="80"/>
    </row>
    <row r="29" spans="1:41" s="1" customFormat="1" ht="15.75">
      <c r="A29" s="51"/>
      <c r="B29" s="60" t="s">
        <v>79</v>
      </c>
      <c r="C29" s="60"/>
      <c r="D29" s="60"/>
      <c r="E29" s="59"/>
      <c r="F29" s="59"/>
      <c r="G29" s="59"/>
      <c r="H29" s="61">
        <f>SUM(I29:T29)</f>
        <v>-40000000</v>
      </c>
      <c r="I29" s="61">
        <f>-I28</f>
        <v>-40000000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82"/>
      <c r="AL29" s="79"/>
      <c r="AM29" s="80"/>
      <c r="AN29" s="80"/>
    </row>
    <row r="30" spans="1:41" s="1" customFormat="1" ht="15.75">
      <c r="A30" s="51"/>
      <c r="B30" s="83" t="s">
        <v>80</v>
      </c>
      <c r="C30" s="66"/>
      <c r="D30" s="66"/>
      <c r="E30" s="67">
        <v>90000000</v>
      </c>
      <c r="F30" s="66"/>
      <c r="G30" s="83"/>
      <c r="H30" s="61">
        <f>SUM(I30:T30)</f>
        <v>90000000</v>
      </c>
      <c r="I30" s="67">
        <f>+E30</f>
        <v>90000000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84"/>
      <c r="AL30" s="79"/>
      <c r="AM30" s="80"/>
      <c r="AN30" s="80"/>
    </row>
    <row r="31" spans="1:41" s="1" customFormat="1" ht="15.75">
      <c r="A31" s="51"/>
      <c r="B31" s="83" t="s">
        <v>81</v>
      </c>
      <c r="C31" s="66"/>
      <c r="D31" s="66"/>
      <c r="E31" s="66"/>
      <c r="F31" s="66"/>
      <c r="G31" s="83"/>
      <c r="H31" s="61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84"/>
      <c r="AL31" s="79"/>
      <c r="AM31" s="80"/>
      <c r="AN31" s="80"/>
    </row>
    <row r="32" spans="1:41" s="1" customFormat="1" ht="15.75" hidden="1">
      <c r="A32" s="51"/>
      <c r="B32" s="85" t="s">
        <v>82</v>
      </c>
      <c r="C32" s="66"/>
      <c r="D32" s="66"/>
      <c r="E32" s="66"/>
      <c r="F32" s="66"/>
      <c r="G32" s="83"/>
      <c r="H32" s="61">
        <f t="shared" ref="H32:H41" si="6">SUM(I32:T32)</f>
        <v>0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84"/>
      <c r="AL32" s="79"/>
      <c r="AM32" s="80"/>
      <c r="AN32" s="80"/>
    </row>
    <row r="33" spans="1:41" s="1" customFormat="1" ht="15.75" hidden="1">
      <c r="A33" s="51"/>
      <c r="B33" s="85" t="s">
        <v>83</v>
      </c>
      <c r="C33" s="66"/>
      <c r="D33" s="66"/>
      <c r="E33" s="66"/>
      <c r="F33" s="66"/>
      <c r="G33" s="83"/>
      <c r="H33" s="61">
        <f t="shared" si="6"/>
        <v>0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84"/>
      <c r="AL33" s="79"/>
      <c r="AM33" s="80"/>
      <c r="AN33" s="80"/>
    </row>
    <row r="34" spans="1:41" s="1" customFormat="1" ht="15.75" hidden="1">
      <c r="A34" s="51"/>
      <c r="B34" s="85" t="s">
        <v>84</v>
      </c>
      <c r="C34" s="66"/>
      <c r="D34" s="66"/>
      <c r="E34" s="66"/>
      <c r="F34" s="66"/>
      <c r="G34" s="83"/>
      <c r="H34" s="61">
        <f t="shared" si="6"/>
        <v>0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84"/>
      <c r="AL34" s="79"/>
      <c r="AM34" s="80"/>
      <c r="AN34" s="80"/>
    </row>
    <row r="35" spans="1:41" s="1" customFormat="1" ht="15.75" hidden="1">
      <c r="A35" s="51"/>
      <c r="B35" s="85" t="s">
        <v>85</v>
      </c>
      <c r="C35" s="66"/>
      <c r="D35" s="66"/>
      <c r="E35" s="66"/>
      <c r="F35" s="66"/>
      <c r="G35" s="83"/>
      <c r="H35" s="61">
        <f t="shared" si="6"/>
        <v>0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84"/>
      <c r="AL35" s="79"/>
      <c r="AM35" s="80"/>
      <c r="AN35" s="80"/>
    </row>
    <row r="36" spans="1:41" s="1" customFormat="1" ht="15.75">
      <c r="A36" s="51"/>
      <c r="B36" s="85" t="s">
        <v>86</v>
      </c>
      <c r="C36" s="66"/>
      <c r="D36" s="66"/>
      <c r="E36" s="66"/>
      <c r="F36" s="66"/>
      <c r="G36" s="83"/>
      <c r="H36" s="61">
        <f t="shared" si="6"/>
        <v>34800000</v>
      </c>
      <c r="I36" s="67"/>
      <c r="J36" s="67"/>
      <c r="K36" s="67"/>
      <c r="L36" s="67"/>
      <c r="M36" s="67"/>
      <c r="N36" s="67">
        <f>+'RETIRO DESPROPORCIONADO'!G20</f>
        <v>34800000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84"/>
      <c r="AL36" s="79"/>
      <c r="AM36" s="80"/>
      <c r="AN36" s="80"/>
    </row>
    <row r="37" spans="1:41" s="1" customFormat="1" ht="15.75" hidden="1">
      <c r="A37" s="51"/>
      <c r="B37" s="85" t="s">
        <v>87</v>
      </c>
      <c r="C37" s="66"/>
      <c r="D37" s="66"/>
      <c r="E37" s="66"/>
      <c r="F37" s="66"/>
      <c r="G37" s="83"/>
      <c r="H37" s="61">
        <f t="shared" si="6"/>
        <v>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84"/>
      <c r="AL37" s="79"/>
      <c r="AM37" s="80"/>
      <c r="AN37" s="80"/>
    </row>
    <row r="38" spans="1:41" s="1" customFormat="1" ht="15.75" hidden="1">
      <c r="A38" s="51"/>
      <c r="B38" s="85" t="s">
        <v>88</v>
      </c>
      <c r="C38" s="66"/>
      <c r="D38" s="66"/>
      <c r="E38" s="66"/>
      <c r="F38" s="66"/>
      <c r="G38" s="83"/>
      <c r="H38" s="61">
        <f t="shared" si="6"/>
        <v>0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84"/>
      <c r="AL38" s="79"/>
      <c r="AM38" s="80"/>
      <c r="AN38" s="80"/>
    </row>
    <row r="39" spans="1:41" s="1" customFormat="1" ht="15.75" hidden="1">
      <c r="A39" s="51"/>
      <c r="B39" s="85" t="s">
        <v>89</v>
      </c>
      <c r="C39" s="66"/>
      <c r="D39" s="66"/>
      <c r="E39" s="66"/>
      <c r="F39" s="66"/>
      <c r="G39" s="83"/>
      <c r="H39" s="61">
        <f t="shared" si="6"/>
        <v>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84"/>
      <c r="AL39" s="79"/>
      <c r="AM39" s="80"/>
      <c r="AN39" s="80"/>
    </row>
    <row r="40" spans="1:41" s="1" customFormat="1" ht="15.75" hidden="1">
      <c r="A40" s="51"/>
      <c r="B40" s="85" t="s">
        <v>90</v>
      </c>
      <c r="C40" s="66"/>
      <c r="D40" s="66"/>
      <c r="E40" s="66"/>
      <c r="F40" s="66"/>
      <c r="G40" s="83"/>
      <c r="H40" s="61">
        <f t="shared" si="6"/>
        <v>0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84"/>
      <c r="AL40" s="79"/>
      <c r="AM40" s="80"/>
      <c r="AN40" s="80"/>
    </row>
    <row r="41" spans="1:41" s="1" customFormat="1" ht="15.75">
      <c r="A41" s="51"/>
      <c r="B41" s="85" t="s">
        <v>91</v>
      </c>
      <c r="C41" s="66"/>
      <c r="D41" s="66"/>
      <c r="E41" s="66"/>
      <c r="F41" s="66"/>
      <c r="G41" s="83"/>
      <c r="H41" s="61">
        <f t="shared" si="6"/>
        <v>1000000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>
        <v>1000000</v>
      </c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84"/>
      <c r="AL41" s="79"/>
      <c r="AM41" s="80"/>
      <c r="AN41" s="80"/>
    </row>
    <row r="42" spans="1:41" s="1" customFormat="1" ht="15.75">
      <c r="A42" s="51"/>
      <c r="B42" s="83" t="s">
        <v>92</v>
      </c>
      <c r="C42" s="66"/>
      <c r="D42" s="66"/>
      <c r="E42" s="66"/>
      <c r="F42" s="66"/>
      <c r="G42" s="83"/>
      <c r="H42" s="61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84"/>
      <c r="AL42" s="79"/>
      <c r="AM42" s="80"/>
      <c r="AN42" s="80"/>
    </row>
    <row r="43" spans="1:41" s="1" customFormat="1" ht="15.75">
      <c r="A43" s="51"/>
      <c r="B43" s="85" t="s">
        <v>93</v>
      </c>
      <c r="C43" s="66"/>
      <c r="D43" s="66"/>
      <c r="E43" s="66"/>
      <c r="F43" s="66"/>
      <c r="G43" s="83"/>
      <c r="H43" s="61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84"/>
      <c r="AL43" s="79"/>
      <c r="AM43" s="80"/>
      <c r="AN43" s="80"/>
    </row>
    <row r="44" spans="1:41" s="1" customFormat="1" ht="15.75">
      <c r="A44" s="51"/>
      <c r="B44" s="85" t="s">
        <v>94</v>
      </c>
      <c r="C44" s="66"/>
      <c r="D44" s="66"/>
      <c r="E44" s="66"/>
      <c r="F44" s="66"/>
      <c r="G44" s="83"/>
      <c r="H44" s="61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84"/>
      <c r="AL44" s="79"/>
      <c r="AM44" s="80"/>
      <c r="AN44" s="80"/>
    </row>
    <row r="45" spans="1:41" s="1" customFormat="1" ht="15.75">
      <c r="A45" s="51"/>
      <c r="B45" s="85" t="s">
        <v>95</v>
      </c>
      <c r="C45" s="66"/>
      <c r="D45" s="66"/>
      <c r="E45" s="66"/>
      <c r="F45" s="66"/>
      <c r="G45" s="83"/>
      <c r="H45" s="61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84"/>
      <c r="AL45" s="79"/>
      <c r="AM45" s="80"/>
      <c r="AN45" s="80"/>
    </row>
    <row r="46" spans="1:41" s="1" customFormat="1" ht="15.75">
      <c r="A46" s="51"/>
      <c r="B46" s="85" t="s">
        <v>96</v>
      </c>
      <c r="C46" s="66"/>
      <c r="D46" s="66"/>
      <c r="E46" s="66"/>
      <c r="F46" s="66"/>
      <c r="G46" s="83"/>
      <c r="H46" s="61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84"/>
      <c r="AL46" s="79"/>
      <c r="AM46" s="80"/>
      <c r="AN46" s="80"/>
    </row>
    <row r="47" spans="1:41" ht="15.75">
      <c r="A47" s="23"/>
      <c r="B47" s="83" t="s">
        <v>97</v>
      </c>
      <c r="C47" s="66"/>
      <c r="D47" s="66"/>
      <c r="E47" s="66"/>
      <c r="F47" s="86"/>
      <c r="G47" s="86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9"/>
      <c r="W47" s="69"/>
      <c r="X47" s="69"/>
      <c r="Y47" s="69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84"/>
      <c r="AM47" s="80"/>
      <c r="AN47" s="80"/>
      <c r="AO47" s="1"/>
    </row>
    <row r="48" spans="1:41" ht="15.75">
      <c r="A48" s="23"/>
      <c r="B48" s="85" t="s">
        <v>93</v>
      </c>
      <c r="C48" s="72"/>
      <c r="D48" s="72"/>
      <c r="E48" s="67">
        <v>47800000</v>
      </c>
      <c r="F48" s="87">
        <v>0.1</v>
      </c>
      <c r="G48" s="87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88"/>
      <c r="W48" s="88"/>
      <c r="X48" s="88"/>
      <c r="Y48" s="88">
        <f>+E48*F48</f>
        <v>4780000</v>
      </c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89"/>
      <c r="AM48" s="80"/>
      <c r="AN48" s="80"/>
      <c r="AO48" s="1"/>
    </row>
    <row r="49" spans="1:41" ht="15.75">
      <c r="A49" s="23"/>
      <c r="B49" s="85" t="s">
        <v>98</v>
      </c>
      <c r="C49" s="72"/>
      <c r="D49" s="72"/>
      <c r="E49" s="66"/>
      <c r="F49" s="87"/>
      <c r="G49" s="87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88"/>
      <c r="W49" s="88"/>
      <c r="X49" s="88"/>
      <c r="Y49" s="88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89"/>
      <c r="AM49" s="80"/>
      <c r="AN49" s="80"/>
      <c r="AO49" s="1"/>
    </row>
    <row r="50" spans="1:41" ht="15.75">
      <c r="A50" s="23"/>
      <c r="B50" s="85" t="s">
        <v>99</v>
      </c>
      <c r="C50" s="72"/>
      <c r="D50" s="72"/>
      <c r="E50" s="66"/>
      <c r="F50" s="87"/>
      <c r="G50" s="87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88"/>
      <c r="W50" s="88"/>
      <c r="X50" s="88"/>
      <c r="Y50" s="88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89"/>
      <c r="AM50" s="80"/>
      <c r="AN50" s="80"/>
      <c r="AO50" s="1"/>
    </row>
    <row r="51" spans="1:41" ht="15.75">
      <c r="A51" s="23"/>
      <c r="B51" s="85" t="s">
        <v>94</v>
      </c>
      <c r="C51" s="72"/>
      <c r="D51" s="72"/>
      <c r="E51" s="66"/>
      <c r="F51" s="87"/>
      <c r="G51" s="87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88"/>
      <c r="W51" s="88"/>
      <c r="X51" s="88"/>
      <c r="Y51" s="88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89"/>
      <c r="AM51" s="80"/>
      <c r="AN51" s="80"/>
      <c r="AO51" s="1"/>
    </row>
    <row r="52" spans="1:41" ht="15.75">
      <c r="A52" s="23"/>
      <c r="B52" s="85" t="s">
        <v>95</v>
      </c>
      <c r="C52" s="72"/>
      <c r="D52" s="72"/>
      <c r="E52" s="66"/>
      <c r="F52" s="87"/>
      <c r="G52" s="87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88"/>
      <c r="W52" s="88"/>
      <c r="X52" s="88"/>
      <c r="Y52" s="88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89"/>
      <c r="AM52" s="80"/>
      <c r="AN52" s="80"/>
      <c r="AO52" s="1"/>
    </row>
    <row r="53" spans="1:41" ht="15.75">
      <c r="A53" s="23"/>
      <c r="B53" s="85" t="s">
        <v>96</v>
      </c>
      <c r="C53" s="72"/>
      <c r="D53" s="72"/>
      <c r="E53" s="66"/>
      <c r="F53" s="87"/>
      <c r="G53" s="87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88"/>
      <c r="W53" s="88"/>
      <c r="X53" s="88"/>
      <c r="Y53" s="88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89"/>
      <c r="AM53" s="80"/>
      <c r="AN53" s="80"/>
      <c r="AO53" s="1"/>
    </row>
    <row r="54" spans="1:41" ht="15.75">
      <c r="A54" s="23"/>
      <c r="B54" s="90" t="s">
        <v>100</v>
      </c>
      <c r="C54" s="90"/>
      <c r="D54" s="90"/>
      <c r="E54" s="91"/>
      <c r="F54" s="92"/>
      <c r="G54" s="92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93"/>
      <c r="AL54" s="94"/>
      <c r="AM54" s="80"/>
      <c r="AN54" s="80"/>
      <c r="AO54" s="1"/>
    </row>
    <row r="55" spans="1:41" ht="16.5" thickBot="1">
      <c r="A55" s="23"/>
      <c r="B55" s="90" t="s">
        <v>101</v>
      </c>
      <c r="C55" s="90"/>
      <c r="D55" s="90"/>
      <c r="E55" s="95"/>
      <c r="F55" s="92"/>
      <c r="G55" s="92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93"/>
      <c r="AL55" s="94"/>
      <c r="AM55" s="80"/>
      <c r="AN55" s="80"/>
      <c r="AO55" s="1"/>
    </row>
    <row r="56" spans="1:41" s="1" customFormat="1" ht="16.5" thickBot="1">
      <c r="A56" s="51"/>
      <c r="B56" s="75" t="s">
        <v>102</v>
      </c>
      <c r="C56" s="76"/>
      <c r="D56" s="76"/>
      <c r="E56" s="77"/>
      <c r="F56" s="77"/>
      <c r="G56" s="77"/>
      <c r="H56" s="78">
        <f t="shared" ref="H56:AK56" si="7">SUM(H28:H55)</f>
        <v>125800000</v>
      </c>
      <c r="I56" s="78">
        <f t="shared" si="7"/>
        <v>90000000</v>
      </c>
      <c r="J56" s="78">
        <f t="shared" si="7"/>
        <v>0</v>
      </c>
      <c r="K56" s="78">
        <f t="shared" si="7"/>
        <v>0</v>
      </c>
      <c r="L56" s="78">
        <f t="shared" si="7"/>
        <v>0</v>
      </c>
      <c r="M56" s="78">
        <f t="shared" si="7"/>
        <v>0</v>
      </c>
      <c r="N56" s="78">
        <f t="shared" si="7"/>
        <v>34800000</v>
      </c>
      <c r="O56" s="78">
        <f t="shared" si="7"/>
        <v>0</v>
      </c>
      <c r="P56" s="78">
        <f t="shared" si="7"/>
        <v>0</v>
      </c>
      <c r="Q56" s="78">
        <f t="shared" si="7"/>
        <v>0</v>
      </c>
      <c r="R56" s="78">
        <f t="shared" si="7"/>
        <v>0</v>
      </c>
      <c r="S56" s="78">
        <f t="shared" si="7"/>
        <v>0</v>
      </c>
      <c r="T56" s="78">
        <f t="shared" si="7"/>
        <v>1000000</v>
      </c>
      <c r="U56" s="78">
        <f t="shared" si="7"/>
        <v>0</v>
      </c>
      <c r="V56" s="78">
        <f t="shared" si="7"/>
        <v>0</v>
      </c>
      <c r="W56" s="78">
        <f t="shared" si="7"/>
        <v>0</v>
      </c>
      <c r="X56" s="78">
        <f t="shared" si="7"/>
        <v>0</v>
      </c>
      <c r="Y56" s="78">
        <f t="shared" si="7"/>
        <v>8654000</v>
      </c>
      <c r="Z56" s="78">
        <f t="shared" si="7"/>
        <v>0</v>
      </c>
      <c r="AA56" s="78">
        <f t="shared" si="7"/>
        <v>0</v>
      </c>
      <c r="AB56" s="78">
        <f t="shared" si="7"/>
        <v>0</v>
      </c>
      <c r="AC56" s="78">
        <f t="shared" si="7"/>
        <v>0</v>
      </c>
      <c r="AD56" s="78">
        <f t="shared" si="7"/>
        <v>0</v>
      </c>
      <c r="AE56" s="78">
        <f t="shared" si="7"/>
        <v>0</v>
      </c>
      <c r="AF56" s="78">
        <f t="shared" si="7"/>
        <v>0</v>
      </c>
      <c r="AG56" s="78">
        <f t="shared" si="7"/>
        <v>0</v>
      </c>
      <c r="AH56" s="78">
        <f t="shared" si="7"/>
        <v>0</v>
      </c>
      <c r="AI56" s="78">
        <f t="shared" si="7"/>
        <v>0</v>
      </c>
      <c r="AJ56" s="78">
        <f t="shared" si="7"/>
        <v>0</v>
      </c>
      <c r="AK56" s="96">
        <f t="shared" si="7"/>
        <v>0</v>
      </c>
      <c r="AL56" s="79"/>
      <c r="AM56" s="80"/>
      <c r="AN56" s="80"/>
    </row>
    <row r="57" spans="1:41" s="1" customFormat="1" ht="15.75">
      <c r="A57" s="51"/>
      <c r="B57" s="60" t="s">
        <v>103</v>
      </c>
      <c r="C57" s="59"/>
      <c r="D57" s="59"/>
      <c r="E57" s="59"/>
      <c r="F57" s="59"/>
      <c r="G57" s="59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>
        <f>+'RETIRO DESPROPORCIONADO'!G22</f>
        <v>3866662.8000000003</v>
      </c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8"/>
      <c r="AM57" s="80"/>
      <c r="AN57" s="80"/>
    </row>
    <row r="58" spans="1:41" s="1" customFormat="1" ht="15.75">
      <c r="A58" s="51"/>
      <c r="B58" s="60" t="s">
        <v>104</v>
      </c>
      <c r="C58" s="83"/>
      <c r="D58" s="83"/>
      <c r="E58" s="83"/>
      <c r="F58" s="83"/>
      <c r="G58" s="83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8"/>
      <c r="AM58" s="80"/>
      <c r="AN58" s="80"/>
    </row>
    <row r="59" spans="1:41" s="1" customFormat="1" ht="15.75">
      <c r="A59" s="51"/>
      <c r="B59" s="66" t="s">
        <v>105</v>
      </c>
      <c r="C59" s="83"/>
      <c r="D59" s="83"/>
      <c r="E59" s="83"/>
      <c r="F59" s="83"/>
      <c r="G59" s="83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8"/>
      <c r="AM59" s="80"/>
      <c r="AN59" s="80"/>
    </row>
    <row r="60" spans="1:41" s="1" customFormat="1" ht="15.75">
      <c r="A60" s="51"/>
      <c r="B60" s="66" t="s">
        <v>106</v>
      </c>
      <c r="C60" s="83"/>
      <c r="D60" s="83"/>
      <c r="E60" s="83"/>
      <c r="F60" s="83"/>
      <c r="G60" s="83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8"/>
      <c r="AM60" s="80"/>
      <c r="AN60" s="80"/>
    </row>
    <row r="61" spans="1:41" s="1" customFormat="1" ht="16.5" thickBot="1">
      <c r="A61" s="51"/>
      <c r="B61" s="66" t="s">
        <v>107</v>
      </c>
      <c r="C61" s="83"/>
      <c r="D61" s="83"/>
      <c r="E61" s="83"/>
      <c r="F61" s="83"/>
      <c r="G61" s="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8"/>
      <c r="AM61" s="80"/>
      <c r="AN61" s="80"/>
    </row>
    <row r="62" spans="1:41" s="1" customFormat="1" ht="16.5" thickBot="1">
      <c r="A62" s="51"/>
      <c r="B62" s="75" t="s">
        <v>108</v>
      </c>
      <c r="C62" s="76"/>
      <c r="D62" s="76"/>
      <c r="E62" s="77"/>
      <c r="F62" s="77"/>
      <c r="G62" s="77"/>
      <c r="H62" s="78">
        <f>SUM(H56:H61)</f>
        <v>125800000</v>
      </c>
      <c r="I62" s="78">
        <f t="shared" ref="I62:AJ62" si="8">SUM(I56:I61)</f>
        <v>90000000</v>
      </c>
      <c r="J62" s="78">
        <f t="shared" si="8"/>
        <v>0</v>
      </c>
      <c r="K62" s="78">
        <f t="shared" si="8"/>
        <v>0</v>
      </c>
      <c r="L62" s="78">
        <f t="shared" si="8"/>
        <v>0</v>
      </c>
      <c r="M62" s="78">
        <f t="shared" si="8"/>
        <v>0</v>
      </c>
      <c r="N62" s="78">
        <f t="shared" si="8"/>
        <v>34800000</v>
      </c>
      <c r="O62" s="78">
        <f t="shared" si="8"/>
        <v>0</v>
      </c>
      <c r="P62" s="78">
        <f t="shared" si="8"/>
        <v>0</v>
      </c>
      <c r="Q62" s="78">
        <f t="shared" si="8"/>
        <v>0</v>
      </c>
      <c r="R62" s="78">
        <f t="shared" si="8"/>
        <v>0</v>
      </c>
      <c r="S62" s="78">
        <f t="shared" si="8"/>
        <v>0</v>
      </c>
      <c r="T62" s="78">
        <f t="shared" si="8"/>
        <v>1000000</v>
      </c>
      <c r="U62" s="78">
        <f t="shared" si="8"/>
        <v>0</v>
      </c>
      <c r="V62" s="78">
        <f t="shared" si="8"/>
        <v>0</v>
      </c>
      <c r="W62" s="78">
        <f t="shared" si="8"/>
        <v>0</v>
      </c>
      <c r="X62" s="78">
        <f t="shared" si="8"/>
        <v>0</v>
      </c>
      <c r="Y62" s="78">
        <f t="shared" si="8"/>
        <v>12520662.800000001</v>
      </c>
      <c r="Z62" s="78">
        <f t="shared" si="8"/>
        <v>0</v>
      </c>
      <c r="AA62" s="78">
        <f t="shared" si="8"/>
        <v>0</v>
      </c>
      <c r="AB62" s="78">
        <f t="shared" si="8"/>
        <v>0</v>
      </c>
      <c r="AC62" s="78">
        <f t="shared" si="8"/>
        <v>0</v>
      </c>
      <c r="AD62" s="78">
        <f t="shared" si="8"/>
        <v>0</v>
      </c>
      <c r="AE62" s="78">
        <f t="shared" si="8"/>
        <v>0</v>
      </c>
      <c r="AF62" s="78">
        <f t="shared" si="8"/>
        <v>0</v>
      </c>
      <c r="AG62" s="78">
        <f t="shared" si="8"/>
        <v>0</v>
      </c>
      <c r="AH62" s="78">
        <f t="shared" si="8"/>
        <v>0</v>
      </c>
      <c r="AI62" s="78">
        <f t="shared" si="8"/>
        <v>0</v>
      </c>
      <c r="AJ62" s="78">
        <f t="shared" si="8"/>
        <v>0</v>
      </c>
      <c r="AK62" s="78">
        <f>SUM(AK56:AK61)</f>
        <v>0</v>
      </c>
      <c r="AL62" s="79"/>
      <c r="AM62" s="80"/>
      <c r="AN62" s="80"/>
    </row>
    <row r="63" spans="1:41" ht="15.75">
      <c r="A63" s="23"/>
      <c r="B63" s="83" t="s">
        <v>109</v>
      </c>
      <c r="C63" s="83"/>
      <c r="D63" s="83"/>
      <c r="E63" s="83"/>
      <c r="F63" s="66"/>
      <c r="G63" s="66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91"/>
      <c r="W63" s="91"/>
      <c r="X63" s="91"/>
      <c r="Y63" s="91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8"/>
      <c r="AM63" s="80"/>
      <c r="AN63" s="80"/>
      <c r="AO63" s="1"/>
    </row>
    <row r="64" spans="1:41" ht="15.75">
      <c r="A64" s="23"/>
      <c r="B64" s="66" t="s">
        <v>110</v>
      </c>
      <c r="C64" s="67">
        <f>+'[6]retiros  at2023'!B8</f>
        <v>8000000</v>
      </c>
      <c r="D64" s="66"/>
      <c r="E64" s="100"/>
      <c r="F64" s="101"/>
      <c r="G64" s="101"/>
      <c r="H64" s="61">
        <f>SUM(I64:T64)</f>
        <v>-8000000</v>
      </c>
      <c r="I64" s="100">
        <f>-C64</f>
        <v>-8000000</v>
      </c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91"/>
      <c r="W64" s="91"/>
      <c r="X64" s="91"/>
      <c r="Y64" s="91">
        <f>+I64*AA9</f>
        <v>-888888</v>
      </c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8"/>
      <c r="AM64" s="80"/>
      <c r="AN64" s="80"/>
      <c r="AO64" s="1"/>
    </row>
    <row r="65" spans="1:41" ht="15.75">
      <c r="A65" s="23"/>
      <c r="B65" s="66" t="s">
        <v>111</v>
      </c>
      <c r="C65" s="67">
        <f>+'[6]retiros  at2023'!C8</f>
        <v>8000000</v>
      </c>
      <c r="D65" s="66"/>
      <c r="E65" s="100"/>
      <c r="F65" s="101"/>
      <c r="G65" s="101"/>
      <c r="H65" s="61">
        <f t="shared" ref="H65:H76" si="9">SUM(I65:T65)</f>
        <v>-8000000</v>
      </c>
      <c r="I65" s="100">
        <f>-C65</f>
        <v>-8000000</v>
      </c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91"/>
      <c r="W65" s="91"/>
      <c r="X65" s="91"/>
      <c r="Y65" s="91">
        <f>+I65*AA9</f>
        <v>-888888</v>
      </c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8"/>
      <c r="AM65" s="80"/>
      <c r="AN65" s="80"/>
      <c r="AO65" s="1"/>
    </row>
    <row r="66" spans="1:41" ht="15.75" hidden="1">
      <c r="A66" s="23"/>
      <c r="B66" s="66" t="s">
        <v>112</v>
      </c>
      <c r="C66" s="67"/>
      <c r="D66" s="66"/>
      <c r="E66" s="100"/>
      <c r="F66" s="101"/>
      <c r="G66" s="101"/>
      <c r="H66" s="61">
        <f t="shared" si="9"/>
        <v>0</v>
      </c>
      <c r="I66" s="100">
        <f>-C66</f>
        <v>0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91"/>
      <c r="W66" s="91"/>
      <c r="X66" s="91"/>
      <c r="Y66" s="91">
        <f>+I66*AA9</f>
        <v>0</v>
      </c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8"/>
      <c r="AM66" s="80"/>
      <c r="AN66" s="80"/>
      <c r="AO66" s="1"/>
    </row>
    <row r="67" spans="1:41" ht="15.75" hidden="1">
      <c r="A67" s="23"/>
      <c r="B67" s="66" t="s">
        <v>113</v>
      </c>
      <c r="C67" s="67"/>
      <c r="D67" s="66"/>
      <c r="E67" s="100"/>
      <c r="F67" s="101"/>
      <c r="G67" s="101"/>
      <c r="H67" s="61">
        <f t="shared" si="9"/>
        <v>0</v>
      </c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91"/>
      <c r="W67" s="91"/>
      <c r="X67" s="91"/>
      <c r="Y67" s="91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8"/>
      <c r="AM67" s="80"/>
      <c r="AN67" s="80"/>
      <c r="AO67" s="1"/>
    </row>
    <row r="68" spans="1:41" ht="15.75" hidden="1">
      <c r="A68" s="23"/>
      <c r="B68" s="66" t="s">
        <v>114</v>
      </c>
      <c r="C68" s="67"/>
      <c r="D68" s="66"/>
      <c r="E68" s="100"/>
      <c r="F68" s="101"/>
      <c r="G68" s="101"/>
      <c r="H68" s="61">
        <f t="shared" si="9"/>
        <v>0</v>
      </c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91"/>
      <c r="W68" s="91"/>
      <c r="X68" s="91"/>
      <c r="Y68" s="91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8"/>
      <c r="AM68" s="80"/>
      <c r="AN68" s="80"/>
      <c r="AO68" s="1"/>
    </row>
    <row r="69" spans="1:41" ht="15.75" hidden="1">
      <c r="A69" s="23"/>
      <c r="B69" s="66" t="s">
        <v>115</v>
      </c>
      <c r="C69" s="67"/>
      <c r="D69" s="66"/>
      <c r="E69" s="100"/>
      <c r="F69" s="101"/>
      <c r="G69" s="101"/>
      <c r="H69" s="61">
        <f t="shared" si="9"/>
        <v>0</v>
      </c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91"/>
      <c r="W69" s="91"/>
      <c r="X69" s="91"/>
      <c r="Y69" s="91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8"/>
      <c r="AM69" s="80"/>
      <c r="AN69" s="80"/>
      <c r="AO69" s="1"/>
    </row>
    <row r="70" spans="1:41" ht="15.75">
      <c r="A70" s="23"/>
      <c r="B70" s="66" t="s">
        <v>116</v>
      </c>
      <c r="C70" s="67">
        <f>+'[6]retiros  at2023'!B13</f>
        <v>10000000</v>
      </c>
      <c r="D70" s="66"/>
      <c r="E70" s="100"/>
      <c r="F70" s="101"/>
      <c r="G70" s="101"/>
      <c r="H70" s="61">
        <f t="shared" si="9"/>
        <v>-10000000</v>
      </c>
      <c r="I70" s="100">
        <f>-C70</f>
        <v>-10000000</v>
      </c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91"/>
      <c r="W70" s="91"/>
      <c r="X70" s="91"/>
      <c r="Y70" s="91">
        <f>+I70*AA9</f>
        <v>-1111110</v>
      </c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8"/>
      <c r="AM70" s="80"/>
      <c r="AN70" s="80"/>
      <c r="AO70" s="80"/>
    </row>
    <row r="71" spans="1:41" ht="15.75">
      <c r="A71" s="23"/>
      <c r="B71" s="66" t="s">
        <v>117</v>
      </c>
      <c r="C71" s="67">
        <f>+'[6]retiros  at2023'!C13</f>
        <v>10000000</v>
      </c>
      <c r="D71" s="66"/>
      <c r="E71" s="100"/>
      <c r="F71" s="101"/>
      <c r="G71" s="101"/>
      <c r="H71" s="61">
        <f t="shared" si="9"/>
        <v>-10000000</v>
      </c>
      <c r="I71" s="100">
        <f>-C71</f>
        <v>-10000000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91"/>
      <c r="W71" s="91"/>
      <c r="X71" s="91"/>
      <c r="Y71" s="91">
        <f>+I71*AA9</f>
        <v>-1111110</v>
      </c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8"/>
      <c r="AM71" s="80"/>
      <c r="AN71" s="80"/>
      <c r="AO71" s="80"/>
    </row>
    <row r="72" spans="1:41" ht="15.75" hidden="1">
      <c r="A72" s="23"/>
      <c r="B72" s="66" t="s">
        <v>118</v>
      </c>
      <c r="C72" s="67"/>
      <c r="D72" s="66"/>
      <c r="E72" s="100"/>
      <c r="F72" s="101"/>
      <c r="G72" s="101"/>
      <c r="H72" s="61">
        <f t="shared" si="9"/>
        <v>0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91"/>
      <c r="W72" s="91"/>
      <c r="X72" s="91"/>
      <c r="Y72" s="91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8"/>
      <c r="AM72" s="80"/>
      <c r="AN72" s="80"/>
      <c r="AO72" s="1"/>
    </row>
    <row r="73" spans="1:41" ht="15.75" hidden="1">
      <c r="A73" s="23"/>
      <c r="B73" s="66" t="s">
        <v>119</v>
      </c>
      <c r="C73" s="67"/>
      <c r="D73" s="66"/>
      <c r="E73" s="100"/>
      <c r="F73" s="101"/>
      <c r="G73" s="101"/>
      <c r="H73" s="61">
        <f t="shared" si="9"/>
        <v>0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91"/>
      <c r="W73" s="91"/>
      <c r="X73" s="91"/>
      <c r="Y73" s="91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8"/>
      <c r="AM73" s="80"/>
      <c r="AN73" s="80"/>
      <c r="AO73" s="1"/>
    </row>
    <row r="74" spans="1:41" ht="15.75" hidden="1">
      <c r="A74" s="23"/>
      <c r="B74" s="66" t="s">
        <v>120</v>
      </c>
      <c r="C74" s="67"/>
      <c r="D74" s="66"/>
      <c r="E74" s="100"/>
      <c r="F74" s="101"/>
      <c r="G74" s="101"/>
      <c r="H74" s="61">
        <f t="shared" si="9"/>
        <v>0</v>
      </c>
      <c r="I74" s="100">
        <f>-C74</f>
        <v>0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91"/>
      <c r="W74" s="91"/>
      <c r="X74" s="91"/>
      <c r="Y74" s="91">
        <f>+I74*AA9</f>
        <v>0</v>
      </c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8"/>
      <c r="AM74" s="80"/>
      <c r="AN74" s="80"/>
      <c r="AO74" s="1"/>
    </row>
    <row r="75" spans="1:41" ht="15.75" hidden="1">
      <c r="A75" s="23"/>
      <c r="B75" s="66" t="s">
        <v>121</v>
      </c>
      <c r="C75" s="67"/>
      <c r="D75" s="66"/>
      <c r="E75" s="100"/>
      <c r="F75" s="101"/>
      <c r="G75" s="101"/>
      <c r="H75" s="61">
        <f t="shared" si="9"/>
        <v>0</v>
      </c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91"/>
      <c r="W75" s="91"/>
      <c r="X75" s="91"/>
      <c r="Y75" s="91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8"/>
      <c r="AM75" s="80"/>
      <c r="AN75" s="80"/>
      <c r="AO75" s="1"/>
    </row>
    <row r="76" spans="1:41" ht="15.75">
      <c r="A76" s="23"/>
      <c r="B76" s="66" t="s">
        <v>122</v>
      </c>
      <c r="C76" s="67">
        <f>+'[6]retiros  at2023'!B19+'[6]retiros  at2023'!C19+'[6]retiros  at2023'!D19+'[6]retiros  at2023'!E19+'[6]retiros  at2023'!F19+'[6]retiros  at2023'!G19</f>
        <v>30000000</v>
      </c>
      <c r="D76" s="66"/>
      <c r="E76" s="100"/>
      <c r="F76" s="101"/>
      <c r="G76" s="101"/>
      <c r="H76" s="61">
        <f t="shared" si="9"/>
        <v>-30000000</v>
      </c>
      <c r="I76" s="100">
        <f>-C76</f>
        <v>-30000000</v>
      </c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91"/>
      <c r="W76" s="91"/>
      <c r="X76" s="91"/>
      <c r="Y76" s="91">
        <f>+I76*AA9</f>
        <v>-3333330</v>
      </c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8"/>
      <c r="AM76" s="80"/>
      <c r="AN76" s="80"/>
      <c r="AO76" s="80"/>
    </row>
    <row r="77" spans="1:41" ht="15.75">
      <c r="A77" s="23"/>
      <c r="B77" s="66" t="s">
        <v>122</v>
      </c>
      <c r="C77" s="67"/>
      <c r="D77" s="66"/>
      <c r="E77" s="100"/>
      <c r="F77" s="101"/>
      <c r="G77" s="101"/>
      <c r="H77" s="61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91"/>
      <c r="W77" s="91"/>
      <c r="X77" s="91"/>
      <c r="Y77" s="91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8"/>
      <c r="AM77" s="80"/>
      <c r="AN77" s="80"/>
      <c r="AO77" s="1"/>
    </row>
    <row r="78" spans="1:41" ht="15.75">
      <c r="A78" s="23"/>
      <c r="B78" s="83" t="s">
        <v>123</v>
      </c>
      <c r="C78" s="67"/>
      <c r="D78" s="66"/>
      <c r="E78" s="100"/>
      <c r="F78" s="101"/>
      <c r="G78" s="101"/>
      <c r="H78" s="61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91"/>
      <c r="W78" s="91"/>
      <c r="X78" s="91"/>
      <c r="Y78" s="91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8"/>
      <c r="AM78" s="16"/>
      <c r="AN78" s="16"/>
    </row>
    <row r="79" spans="1:41" ht="15.75">
      <c r="A79" s="23"/>
      <c r="B79" s="83" t="s">
        <v>124</v>
      </c>
      <c r="C79" s="67"/>
      <c r="D79" s="66"/>
      <c r="E79" s="100"/>
      <c r="F79" s="101"/>
      <c r="G79" s="101"/>
      <c r="H79" s="61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91"/>
      <c r="W79" s="91"/>
      <c r="X79" s="91"/>
      <c r="Y79" s="91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8"/>
      <c r="AM79" s="16"/>
      <c r="AN79" s="16"/>
    </row>
    <row r="80" spans="1:41" ht="15.75">
      <c r="A80" s="23"/>
      <c r="B80" s="102" t="s">
        <v>125</v>
      </c>
      <c r="C80" s="67"/>
      <c r="D80" s="66"/>
      <c r="E80" s="100"/>
      <c r="F80" s="101"/>
      <c r="G80" s="101"/>
      <c r="H80" s="61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91"/>
      <c r="W80" s="91"/>
      <c r="X80" s="91"/>
      <c r="Y80" s="91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8"/>
      <c r="AM80" s="16"/>
      <c r="AN80" s="16"/>
    </row>
    <row r="81" spans="1:40" ht="15.75">
      <c r="A81" s="23"/>
      <c r="B81" s="100" t="s">
        <v>126</v>
      </c>
      <c r="C81" s="67"/>
      <c r="D81" s="66"/>
      <c r="E81" s="100"/>
      <c r="F81" s="101"/>
      <c r="G81" s="101"/>
      <c r="H81" s="61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91"/>
      <c r="W81" s="91"/>
      <c r="X81" s="91"/>
      <c r="Y81" s="91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8"/>
      <c r="AM81" s="16"/>
      <c r="AN81" s="16"/>
    </row>
    <row r="82" spans="1:40" ht="16.5" thickBot="1">
      <c r="A82" s="23"/>
      <c r="B82" s="103" t="s">
        <v>127</v>
      </c>
      <c r="C82" s="67"/>
      <c r="D82" s="66"/>
      <c r="E82" s="100"/>
      <c r="F82" s="101"/>
      <c r="G82" s="101"/>
      <c r="H82" s="61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91"/>
      <c r="W82" s="91"/>
      <c r="X82" s="91"/>
      <c r="Y82" s="91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8"/>
      <c r="AM82" s="16"/>
      <c r="AN82" s="16"/>
    </row>
    <row r="83" spans="1:40" ht="16.5" thickBot="1">
      <c r="A83" s="23"/>
      <c r="B83" s="104" t="s">
        <v>128</v>
      </c>
      <c r="C83" s="105">
        <f>SUM(C64:C82)</f>
        <v>66000000</v>
      </c>
      <c r="D83" s="106"/>
      <c r="E83" s="78">
        <f>SUM(E64:E82)</f>
        <v>0</v>
      </c>
      <c r="F83" s="78">
        <f>SUM(F64:F82)</f>
        <v>0</v>
      </c>
      <c r="G83" s="78">
        <f>SUM(G64:G82)</f>
        <v>0</v>
      </c>
      <c r="H83" s="78">
        <f>SUM(H62:H82)</f>
        <v>59800000</v>
      </c>
      <c r="I83" s="78">
        <f t="shared" ref="I83:AJ83" si="10">SUM(I62:I82)</f>
        <v>24000000</v>
      </c>
      <c r="J83" s="78">
        <f t="shared" si="10"/>
        <v>0</v>
      </c>
      <c r="K83" s="78">
        <f t="shared" si="10"/>
        <v>0</v>
      </c>
      <c r="L83" s="78">
        <f t="shared" si="10"/>
        <v>0</v>
      </c>
      <c r="M83" s="78">
        <f t="shared" si="10"/>
        <v>0</v>
      </c>
      <c r="N83" s="78">
        <f t="shared" si="10"/>
        <v>34800000</v>
      </c>
      <c r="O83" s="78">
        <f t="shared" si="10"/>
        <v>0</v>
      </c>
      <c r="P83" s="78">
        <f t="shared" si="10"/>
        <v>0</v>
      </c>
      <c r="Q83" s="78">
        <f t="shared" si="10"/>
        <v>0</v>
      </c>
      <c r="R83" s="78">
        <f t="shared" si="10"/>
        <v>0</v>
      </c>
      <c r="S83" s="78">
        <f t="shared" si="10"/>
        <v>0</v>
      </c>
      <c r="T83" s="78">
        <f t="shared" si="10"/>
        <v>1000000</v>
      </c>
      <c r="U83" s="78">
        <f t="shared" si="10"/>
        <v>0</v>
      </c>
      <c r="V83" s="78">
        <f t="shared" si="10"/>
        <v>0</v>
      </c>
      <c r="W83" s="78">
        <f t="shared" si="10"/>
        <v>0</v>
      </c>
      <c r="X83" s="78">
        <f t="shared" si="10"/>
        <v>0</v>
      </c>
      <c r="Y83" s="78">
        <f t="shared" si="10"/>
        <v>5187336.8000000007</v>
      </c>
      <c r="Z83" s="78">
        <f t="shared" si="10"/>
        <v>0</v>
      </c>
      <c r="AA83" s="78">
        <f t="shared" si="10"/>
        <v>0</v>
      </c>
      <c r="AB83" s="78">
        <f t="shared" si="10"/>
        <v>0</v>
      </c>
      <c r="AC83" s="78">
        <f t="shared" si="10"/>
        <v>0</v>
      </c>
      <c r="AD83" s="78">
        <f t="shared" si="10"/>
        <v>0</v>
      </c>
      <c r="AE83" s="78">
        <f t="shared" si="10"/>
        <v>0</v>
      </c>
      <c r="AF83" s="78">
        <f t="shared" si="10"/>
        <v>0</v>
      </c>
      <c r="AG83" s="78">
        <f t="shared" si="10"/>
        <v>0</v>
      </c>
      <c r="AH83" s="78">
        <f t="shared" si="10"/>
        <v>0</v>
      </c>
      <c r="AI83" s="78">
        <f t="shared" si="10"/>
        <v>0</v>
      </c>
      <c r="AJ83" s="78">
        <f t="shared" si="10"/>
        <v>0</v>
      </c>
      <c r="AK83" s="78">
        <f>SUM(AK62:AK82)</f>
        <v>0</v>
      </c>
      <c r="AM83" s="16"/>
      <c r="AN83" s="16"/>
    </row>
    <row r="84" spans="1:40" ht="15.75">
      <c r="A84" s="23"/>
      <c r="B84" s="101" t="s">
        <v>129</v>
      </c>
      <c r="C84" s="101"/>
      <c r="D84" s="101"/>
      <c r="E84" s="66"/>
      <c r="F84" s="100"/>
      <c r="G84" s="101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91"/>
      <c r="W84" s="91"/>
      <c r="X84" s="91"/>
      <c r="Y84" s="91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8"/>
      <c r="AM84" s="16"/>
      <c r="AN84" s="16"/>
    </row>
    <row r="85" spans="1:40" s="1" customFormat="1" ht="15.75">
      <c r="A85" s="51"/>
      <c r="B85" s="100" t="s">
        <v>130</v>
      </c>
      <c r="C85" s="100"/>
      <c r="D85" s="100"/>
      <c r="E85" s="101"/>
      <c r="F85" s="100"/>
      <c r="G85" s="86"/>
      <c r="H85" s="100"/>
      <c r="I85" s="100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7"/>
      <c r="W85" s="107"/>
      <c r="X85" s="107"/>
      <c r="Y85" s="107"/>
      <c r="Z85" s="101"/>
      <c r="AA85" s="101"/>
      <c r="AB85" s="101"/>
      <c r="AC85" s="101"/>
      <c r="AD85" s="100"/>
      <c r="AE85" s="101"/>
      <c r="AF85" s="101"/>
      <c r="AG85" s="101"/>
      <c r="AH85" s="101"/>
      <c r="AI85" s="101"/>
      <c r="AJ85" s="101"/>
      <c r="AK85" s="108"/>
      <c r="AL85" s="21"/>
      <c r="AM85" s="109"/>
      <c r="AN85" s="80"/>
    </row>
    <row r="86" spans="1:40" s="1" customFormat="1" ht="15.75">
      <c r="A86" s="51"/>
      <c r="B86" s="100" t="s">
        <v>131</v>
      </c>
      <c r="C86" s="100"/>
      <c r="D86" s="100"/>
      <c r="E86" s="101"/>
      <c r="F86" s="100"/>
      <c r="G86" s="86"/>
      <c r="H86" s="100"/>
      <c r="I86" s="100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7"/>
      <c r="W86" s="107"/>
      <c r="X86" s="107"/>
      <c r="Y86" s="107"/>
      <c r="Z86" s="101"/>
      <c r="AA86" s="101"/>
      <c r="AB86" s="101"/>
      <c r="AC86" s="101"/>
      <c r="AD86" s="100"/>
      <c r="AE86" s="101"/>
      <c r="AF86" s="101"/>
      <c r="AG86" s="101"/>
      <c r="AH86" s="101"/>
      <c r="AI86" s="101"/>
      <c r="AJ86" s="101"/>
      <c r="AK86" s="108"/>
      <c r="AL86" s="21"/>
      <c r="AM86" s="109"/>
      <c r="AN86" s="80"/>
    </row>
    <row r="87" spans="1:40" s="1" customFormat="1" ht="15.75">
      <c r="A87" s="51"/>
      <c r="B87" s="100" t="s">
        <v>132</v>
      </c>
      <c r="C87" s="100"/>
      <c r="D87" s="100"/>
      <c r="E87" s="101"/>
      <c r="F87" s="100"/>
      <c r="G87" s="86"/>
      <c r="H87" s="100"/>
      <c r="I87" s="100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7"/>
      <c r="W87" s="107"/>
      <c r="X87" s="107"/>
      <c r="Y87" s="107"/>
      <c r="Z87" s="101"/>
      <c r="AA87" s="101"/>
      <c r="AB87" s="101"/>
      <c r="AC87" s="101"/>
      <c r="AD87" s="100"/>
      <c r="AE87" s="101"/>
      <c r="AF87" s="101"/>
      <c r="AG87" s="101"/>
      <c r="AH87" s="101"/>
      <c r="AI87" s="101"/>
      <c r="AJ87" s="101"/>
      <c r="AK87" s="108"/>
      <c r="AL87" s="21"/>
      <c r="AM87" s="109"/>
      <c r="AN87" s="80"/>
    </row>
    <row r="88" spans="1:40" s="1" customFormat="1" ht="15.75">
      <c r="A88" s="51"/>
      <c r="B88" s="100" t="s">
        <v>133</v>
      </c>
      <c r="C88" s="100"/>
      <c r="D88" s="100"/>
      <c r="E88" s="101"/>
      <c r="F88" s="100"/>
      <c r="G88" s="86"/>
      <c r="H88" s="100"/>
      <c r="I88" s="100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7"/>
      <c r="W88" s="107"/>
      <c r="X88" s="107"/>
      <c r="Y88" s="107"/>
      <c r="Z88" s="101"/>
      <c r="AA88" s="101"/>
      <c r="AB88" s="101"/>
      <c r="AC88" s="101"/>
      <c r="AD88" s="100"/>
      <c r="AE88" s="101"/>
      <c r="AF88" s="101"/>
      <c r="AG88" s="101"/>
      <c r="AH88" s="101"/>
      <c r="AI88" s="101"/>
      <c r="AJ88" s="101"/>
      <c r="AK88" s="108"/>
      <c r="AL88" s="21"/>
      <c r="AM88" s="109"/>
      <c r="AN88" s="80"/>
    </row>
    <row r="89" spans="1:40" s="1" customFormat="1" ht="15.75">
      <c r="A89" s="51"/>
      <c r="B89" s="100" t="s">
        <v>134</v>
      </c>
      <c r="C89" s="100"/>
      <c r="D89" s="100"/>
      <c r="E89" s="101"/>
      <c r="F89" s="100"/>
      <c r="G89" s="86"/>
      <c r="H89" s="100"/>
      <c r="I89" s="100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7"/>
      <c r="W89" s="107"/>
      <c r="X89" s="107"/>
      <c r="Y89" s="107"/>
      <c r="Z89" s="101"/>
      <c r="AA89" s="101"/>
      <c r="AB89" s="101"/>
      <c r="AC89" s="101"/>
      <c r="AD89" s="100"/>
      <c r="AE89" s="101"/>
      <c r="AF89" s="101"/>
      <c r="AG89" s="101"/>
      <c r="AH89" s="101"/>
      <c r="AI89" s="101"/>
      <c r="AJ89" s="101"/>
      <c r="AK89" s="108"/>
      <c r="AL89" s="21"/>
      <c r="AM89" s="109"/>
      <c r="AN89" s="80"/>
    </row>
    <row r="90" spans="1:40" s="1" customFormat="1" ht="16.5" thickBot="1">
      <c r="A90" s="51"/>
      <c r="B90" s="103" t="s">
        <v>135</v>
      </c>
      <c r="C90" s="103"/>
      <c r="D90" s="103"/>
      <c r="E90" s="110"/>
      <c r="F90" s="100"/>
      <c r="G90" s="86"/>
      <c r="H90" s="100"/>
      <c r="I90" s="100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7"/>
      <c r="W90" s="107"/>
      <c r="X90" s="107"/>
      <c r="Y90" s="107"/>
      <c r="Z90" s="101"/>
      <c r="AA90" s="101"/>
      <c r="AB90" s="101"/>
      <c r="AC90" s="101"/>
      <c r="AD90" s="100"/>
      <c r="AE90" s="101"/>
      <c r="AF90" s="101"/>
      <c r="AG90" s="101"/>
      <c r="AH90" s="101"/>
      <c r="AI90" s="101"/>
      <c r="AJ90" s="101"/>
      <c r="AK90" s="108"/>
      <c r="AL90" s="21"/>
      <c r="AM90" s="109"/>
      <c r="AN90" s="80"/>
    </row>
    <row r="91" spans="1:40" s="1" customFormat="1" ht="16.5" thickBot="1">
      <c r="A91" s="51"/>
      <c r="B91" s="104" t="s">
        <v>136</v>
      </c>
      <c r="C91" s="111"/>
      <c r="D91" s="111"/>
      <c r="E91" s="112">
        <f>SUM(E85:E90)</f>
        <v>0</v>
      </c>
      <c r="F91" s="113"/>
      <c r="G91" s="86"/>
      <c r="H91" s="100"/>
      <c r="I91" s="100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7"/>
      <c r="W91" s="107"/>
      <c r="X91" s="107"/>
      <c r="Y91" s="107"/>
      <c r="Z91" s="101"/>
      <c r="AA91" s="101"/>
      <c r="AB91" s="101"/>
      <c r="AC91" s="101"/>
      <c r="AD91" s="100"/>
      <c r="AE91" s="101"/>
      <c r="AF91" s="101"/>
      <c r="AG91" s="101"/>
      <c r="AH91" s="101"/>
      <c r="AI91" s="101"/>
      <c r="AJ91" s="101"/>
      <c r="AK91" s="108"/>
      <c r="AL91" s="21"/>
      <c r="AM91" s="109"/>
      <c r="AN91" s="80"/>
    </row>
    <row r="92" spans="1:40" ht="16.5" thickBot="1">
      <c r="A92" s="23"/>
      <c r="B92" s="104" t="s">
        <v>128</v>
      </c>
      <c r="C92" s="105"/>
      <c r="D92" s="106"/>
      <c r="E92" s="78">
        <f>SUM(E74:E91)</f>
        <v>0</v>
      </c>
      <c r="F92" s="78">
        <f>SUM(F74:F91)</f>
        <v>0</v>
      </c>
      <c r="G92" s="78">
        <f>SUM(G74:G91)</f>
        <v>0</v>
      </c>
      <c r="H92" s="78">
        <f>SUM(H83:H91)</f>
        <v>59800000</v>
      </c>
      <c r="I92" s="78">
        <f t="shared" ref="I92:AJ92" si="11">SUM(I83:I91)</f>
        <v>24000000</v>
      </c>
      <c r="J92" s="78">
        <f t="shared" si="11"/>
        <v>0</v>
      </c>
      <c r="K92" s="78">
        <f t="shared" si="11"/>
        <v>0</v>
      </c>
      <c r="L92" s="78">
        <f t="shared" si="11"/>
        <v>0</v>
      </c>
      <c r="M92" s="78">
        <f t="shared" si="11"/>
        <v>0</v>
      </c>
      <c r="N92" s="78">
        <f t="shared" si="11"/>
        <v>34800000</v>
      </c>
      <c r="O92" s="78">
        <f t="shared" si="11"/>
        <v>0</v>
      </c>
      <c r="P92" s="78">
        <f t="shared" si="11"/>
        <v>0</v>
      </c>
      <c r="Q92" s="78">
        <f t="shared" si="11"/>
        <v>0</v>
      </c>
      <c r="R92" s="78">
        <f t="shared" si="11"/>
        <v>0</v>
      </c>
      <c r="S92" s="78">
        <f t="shared" si="11"/>
        <v>0</v>
      </c>
      <c r="T92" s="78">
        <f t="shared" si="11"/>
        <v>1000000</v>
      </c>
      <c r="U92" s="78">
        <f t="shared" si="11"/>
        <v>0</v>
      </c>
      <c r="V92" s="78">
        <f t="shared" si="11"/>
        <v>0</v>
      </c>
      <c r="W92" s="78">
        <f t="shared" si="11"/>
        <v>0</v>
      </c>
      <c r="X92" s="78">
        <f t="shared" si="11"/>
        <v>0</v>
      </c>
      <c r="Y92" s="78">
        <f t="shared" si="11"/>
        <v>5187336.8000000007</v>
      </c>
      <c r="Z92" s="78">
        <f t="shared" si="11"/>
        <v>0</v>
      </c>
      <c r="AA92" s="78">
        <f t="shared" si="11"/>
        <v>0</v>
      </c>
      <c r="AB92" s="78">
        <f t="shared" si="11"/>
        <v>0</v>
      </c>
      <c r="AC92" s="78">
        <f t="shared" si="11"/>
        <v>0</v>
      </c>
      <c r="AD92" s="78">
        <f t="shared" si="11"/>
        <v>0</v>
      </c>
      <c r="AE92" s="78">
        <f t="shared" si="11"/>
        <v>0</v>
      </c>
      <c r="AF92" s="78">
        <f t="shared" si="11"/>
        <v>0</v>
      </c>
      <c r="AG92" s="78">
        <f t="shared" si="11"/>
        <v>0</v>
      </c>
      <c r="AH92" s="78">
        <f t="shared" si="11"/>
        <v>0</v>
      </c>
      <c r="AI92" s="78">
        <f t="shared" si="11"/>
        <v>0</v>
      </c>
      <c r="AJ92" s="78">
        <f t="shared" si="11"/>
        <v>0</v>
      </c>
      <c r="AK92" s="78">
        <f>SUM(AK83:AK91)</f>
        <v>0</v>
      </c>
      <c r="AM92" s="16"/>
      <c r="AN92" s="16"/>
    </row>
  </sheetData>
  <mergeCells count="30">
    <mergeCell ref="AJ11:AJ13"/>
    <mergeCell ref="J12:Q12"/>
    <mergeCell ref="R12:S12"/>
    <mergeCell ref="T12:T14"/>
    <mergeCell ref="K13:M13"/>
    <mergeCell ref="N13:Q13"/>
    <mergeCell ref="V11:W11"/>
    <mergeCell ref="X11:Y11"/>
    <mergeCell ref="Z11:AA11"/>
    <mergeCell ref="AB11:AC11"/>
    <mergeCell ref="AD11:AD13"/>
    <mergeCell ref="AI11:AI13"/>
    <mergeCell ref="AB9:AC9"/>
    <mergeCell ref="AE9:AF9"/>
    <mergeCell ref="AG9:AH9"/>
    <mergeCell ref="V10:Y10"/>
    <mergeCell ref="Z10:AA10"/>
    <mergeCell ref="AB10:AC10"/>
    <mergeCell ref="AE10:AF10"/>
    <mergeCell ref="AG10:AH10"/>
    <mergeCell ref="U7:AI7"/>
    <mergeCell ref="V8:AD8"/>
    <mergeCell ref="AE8:AI8"/>
    <mergeCell ref="AK8:AK14"/>
    <mergeCell ref="B9:B14"/>
    <mergeCell ref="E9:G14"/>
    <mergeCell ref="H9:H14"/>
    <mergeCell ref="I9:I14"/>
    <mergeCell ref="J9:T9"/>
    <mergeCell ref="V9:Y9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10" zoomScale="130" zoomScaleNormal="130" workbookViewId="0">
      <selection activeCell="C17" sqref="C17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hidden="1" customWidth="1"/>
    <col min="5" max="5" width="13.140625" hidden="1" customWidth="1"/>
    <col min="6" max="6" width="15.28515625" hidden="1" customWidth="1"/>
    <col min="7" max="7" width="11.42578125" hidden="1" customWidth="1"/>
    <col min="8" max="8" width="12.5703125" bestFit="1" customWidth="1"/>
    <col min="10" max="10" width="12.5703125" bestFit="1" customWidth="1"/>
    <col min="12" max="15" width="0" hidden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1" spans="1:8">
      <c r="A1" s="1" t="s">
        <v>137</v>
      </c>
    </row>
    <row r="2" spans="1:8">
      <c r="A2" s="1"/>
    </row>
    <row r="3" spans="1:8">
      <c r="A3" s="114"/>
      <c r="B3" s="299" t="s">
        <v>1</v>
      </c>
      <c r="C3" s="299"/>
      <c r="D3" s="299"/>
      <c r="E3" s="299"/>
    </row>
    <row r="4" spans="1:8">
      <c r="A4" s="3" t="s">
        <v>3</v>
      </c>
      <c r="B4" s="4">
        <v>1</v>
      </c>
      <c r="C4" s="4">
        <v>2</v>
      </c>
      <c r="D4" s="6">
        <v>3</v>
      </c>
      <c r="E4" s="6">
        <v>4</v>
      </c>
      <c r="F4" s="6">
        <v>5</v>
      </c>
      <c r="G4" s="6">
        <v>6</v>
      </c>
      <c r="H4" s="4" t="s">
        <v>18</v>
      </c>
    </row>
    <row r="5" spans="1:8">
      <c r="A5" s="3" t="s">
        <v>6</v>
      </c>
      <c r="B5" s="8">
        <v>2000000</v>
      </c>
      <c r="C5" s="8">
        <v>8000000</v>
      </c>
      <c r="D5" s="8"/>
      <c r="E5" s="8"/>
      <c r="F5" s="10"/>
      <c r="G5" s="10"/>
      <c r="H5" s="10">
        <f>SUM(B5:G5)</f>
        <v>10000000</v>
      </c>
    </row>
    <row r="6" spans="1:8">
      <c r="A6" s="3" t="s">
        <v>7</v>
      </c>
      <c r="B6" s="8">
        <v>2000000</v>
      </c>
      <c r="C6" s="8">
        <v>8000000</v>
      </c>
      <c r="D6" s="8"/>
      <c r="E6" s="8"/>
      <c r="F6" s="10"/>
      <c r="G6" s="10"/>
      <c r="H6" s="10">
        <f t="shared" ref="H6:H16" si="0">SUM(B6:G6)</f>
        <v>10000000</v>
      </c>
    </row>
    <row r="7" spans="1:8">
      <c r="A7" s="3" t="s">
        <v>8</v>
      </c>
      <c r="B7" s="8">
        <v>2000000</v>
      </c>
      <c r="C7" s="8">
        <v>8000000</v>
      </c>
      <c r="D7" s="8"/>
      <c r="E7" s="8"/>
      <c r="F7" s="10"/>
      <c r="G7" s="10"/>
      <c r="H7" s="10">
        <f t="shared" si="0"/>
        <v>10000000</v>
      </c>
    </row>
    <row r="8" spans="1:8">
      <c r="A8" s="3" t="s">
        <v>9</v>
      </c>
      <c r="B8" s="8">
        <v>2000000</v>
      </c>
      <c r="C8" s="8">
        <v>8000000</v>
      </c>
      <c r="D8" s="8"/>
      <c r="E8" s="8"/>
      <c r="F8" s="10"/>
      <c r="G8" s="10"/>
      <c r="H8" s="10">
        <f t="shared" si="0"/>
        <v>10000000</v>
      </c>
    </row>
    <row r="9" spans="1:8">
      <c r="A9" s="3" t="s">
        <v>10</v>
      </c>
      <c r="B9" s="8">
        <v>2000000</v>
      </c>
      <c r="C9" s="8">
        <v>8000000</v>
      </c>
      <c r="D9" s="8"/>
      <c r="E9" s="8"/>
      <c r="F9" s="10"/>
      <c r="G9" s="10"/>
      <c r="H9" s="10">
        <f t="shared" si="0"/>
        <v>10000000</v>
      </c>
    </row>
    <row r="10" spans="1:8">
      <c r="A10" s="3" t="s">
        <v>11</v>
      </c>
      <c r="B10" s="8">
        <v>2000000</v>
      </c>
      <c r="C10" s="8">
        <v>8000000</v>
      </c>
      <c r="D10" s="8"/>
      <c r="E10" s="8"/>
      <c r="F10" s="10"/>
      <c r="G10" s="10"/>
      <c r="H10" s="10">
        <f t="shared" si="0"/>
        <v>10000000</v>
      </c>
    </row>
    <row r="11" spans="1:8">
      <c r="A11" s="3" t="s">
        <v>12</v>
      </c>
      <c r="B11" s="8">
        <v>2000000</v>
      </c>
      <c r="C11" s="8">
        <v>8000000</v>
      </c>
      <c r="D11" s="8"/>
      <c r="E11" s="8"/>
      <c r="F11" s="10"/>
      <c r="G11" s="10"/>
      <c r="H11" s="10">
        <f t="shared" si="0"/>
        <v>10000000</v>
      </c>
    </row>
    <row r="12" spans="1:8">
      <c r="A12" s="3" t="s">
        <v>13</v>
      </c>
      <c r="B12" s="8">
        <v>2000000</v>
      </c>
      <c r="C12" s="8">
        <v>8000000</v>
      </c>
      <c r="D12" s="8"/>
      <c r="E12" s="8"/>
      <c r="F12" s="10"/>
      <c r="G12" s="10"/>
      <c r="H12" s="10">
        <f t="shared" si="0"/>
        <v>10000000</v>
      </c>
    </row>
    <row r="13" spans="1:8">
      <c r="A13" s="3" t="s">
        <v>14</v>
      </c>
      <c r="B13" s="8">
        <v>2000000</v>
      </c>
      <c r="C13" s="8">
        <v>8000000</v>
      </c>
      <c r="D13" s="8"/>
      <c r="E13" s="8"/>
      <c r="F13" s="10"/>
      <c r="G13" s="10"/>
      <c r="H13" s="10">
        <f t="shared" si="0"/>
        <v>10000000</v>
      </c>
    </row>
    <row r="14" spans="1:8">
      <c r="A14" s="3" t="s">
        <v>15</v>
      </c>
      <c r="B14" s="8"/>
      <c r="C14" s="8"/>
      <c r="D14" s="8"/>
      <c r="E14" s="8"/>
      <c r="F14" s="10"/>
      <c r="G14" s="10"/>
      <c r="H14" s="10">
        <f t="shared" si="0"/>
        <v>0</v>
      </c>
    </row>
    <row r="15" spans="1:8">
      <c r="A15" s="3" t="s">
        <v>16</v>
      </c>
      <c r="B15" s="8"/>
      <c r="C15" s="8"/>
      <c r="D15" s="8"/>
      <c r="E15" s="8"/>
      <c r="F15" s="10"/>
      <c r="G15" s="10"/>
      <c r="H15" s="10">
        <f t="shared" si="0"/>
        <v>0</v>
      </c>
    </row>
    <row r="16" spans="1:8">
      <c r="A16" s="3" t="s">
        <v>17</v>
      </c>
      <c r="B16" s="8"/>
      <c r="C16" s="8"/>
      <c r="D16" s="8"/>
      <c r="E16" s="8"/>
      <c r="F16" s="10"/>
      <c r="G16" s="10"/>
      <c r="H16" s="10">
        <f t="shared" si="0"/>
        <v>0</v>
      </c>
    </row>
    <row r="17" spans="1:18" ht="15.75" thickBot="1">
      <c r="A17" s="3" t="s">
        <v>18</v>
      </c>
      <c r="B17" s="8">
        <f t="shared" ref="B17:H17" si="1">SUM(B5:B16)</f>
        <v>18000000</v>
      </c>
      <c r="C17" s="8">
        <f t="shared" si="1"/>
        <v>72000000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90000000</v>
      </c>
    </row>
    <row r="18" spans="1:18" ht="15.75" thickBot="1">
      <c r="H18" s="14">
        <f>SUM(B17:G17)</f>
        <v>90000000</v>
      </c>
    </row>
    <row r="22" spans="1:18">
      <c r="A22" s="1" t="s">
        <v>137</v>
      </c>
      <c r="B22" s="1"/>
      <c r="C22" s="1"/>
      <c r="D22" s="1"/>
      <c r="E22" s="1"/>
      <c r="F22" s="1"/>
      <c r="G22" s="1"/>
      <c r="H22" s="1"/>
    </row>
    <row r="23" spans="1:18">
      <c r="A23" s="1"/>
      <c r="B23" s="1"/>
      <c r="C23" s="1"/>
      <c r="D23" s="1"/>
      <c r="E23" s="1"/>
      <c r="F23" s="1"/>
      <c r="G23" s="1"/>
      <c r="H23" s="1"/>
      <c r="O23">
        <v>0</v>
      </c>
    </row>
    <row r="24" spans="1:18">
      <c r="A24" s="114"/>
      <c r="B24" s="299" t="s">
        <v>1</v>
      </c>
      <c r="C24" s="299"/>
      <c r="D24" s="299"/>
      <c r="E24" s="299"/>
      <c r="F24" s="114"/>
      <c r="G24" s="114"/>
      <c r="H24" s="114"/>
      <c r="I24" s="114"/>
      <c r="J24" s="299" t="s">
        <v>2</v>
      </c>
      <c r="K24" s="299"/>
      <c r="L24" s="299"/>
      <c r="M24" s="299"/>
    </row>
    <row r="25" spans="1:18">
      <c r="A25" s="3" t="s">
        <v>3</v>
      </c>
      <c r="B25" s="6">
        <f>+B4</f>
        <v>1</v>
      </c>
      <c r="C25" s="6">
        <f>+C4</f>
        <v>2</v>
      </c>
      <c r="D25" s="6">
        <v>3</v>
      </c>
      <c r="E25" s="6">
        <v>4</v>
      </c>
      <c r="F25" s="6">
        <v>5</v>
      </c>
      <c r="G25" s="6">
        <v>6</v>
      </c>
      <c r="H25" s="5" t="s">
        <v>4</v>
      </c>
      <c r="I25" s="3" t="s">
        <v>5</v>
      </c>
      <c r="J25" s="6">
        <v>1</v>
      </c>
      <c r="K25" s="6">
        <v>2</v>
      </c>
      <c r="L25" s="6">
        <v>3</v>
      </c>
      <c r="M25" s="6">
        <v>4</v>
      </c>
      <c r="N25" s="6">
        <v>5</v>
      </c>
      <c r="O25" s="6">
        <v>6</v>
      </c>
      <c r="P25" s="6" t="str">
        <f>+H25</f>
        <v>total</v>
      </c>
    </row>
    <row r="26" spans="1:18">
      <c r="A26" s="3" t="s">
        <v>6</v>
      </c>
      <c r="B26" s="8">
        <f>+B5</f>
        <v>2000000</v>
      </c>
      <c r="C26" s="8">
        <f>+C5</f>
        <v>8000000</v>
      </c>
      <c r="D26" s="8"/>
      <c r="E26" s="8"/>
      <c r="F26" s="8"/>
      <c r="G26" s="8"/>
      <c r="H26" s="8">
        <f>SUM(B26:G26)</f>
        <v>10000000</v>
      </c>
      <c r="I26" s="9">
        <v>1.0449999999999999</v>
      </c>
      <c r="J26" s="8">
        <f t="shared" ref="J26:J37" si="2">+B26*I26</f>
        <v>2089999.9999999998</v>
      </c>
      <c r="K26" s="8">
        <f t="shared" ref="K26:K37" si="3">+I26*C26</f>
        <v>8359999.9999999991</v>
      </c>
      <c r="L26" s="8">
        <f t="shared" ref="L26:L37" si="4">+I26*D26</f>
        <v>0</v>
      </c>
      <c r="M26" s="8">
        <f t="shared" ref="M26:M37" si="5">+I26*E26</f>
        <v>0</v>
      </c>
      <c r="N26" s="10">
        <f>+F26*I26</f>
        <v>0</v>
      </c>
      <c r="O26" s="10">
        <f>+G26*I26</f>
        <v>0</v>
      </c>
      <c r="P26" s="10">
        <f>SUM(J26:O26)</f>
        <v>10449999.999999998</v>
      </c>
      <c r="R26">
        <f>+J26*0.11111</f>
        <v>232219.89999999997</v>
      </c>
    </row>
    <row r="27" spans="1:18">
      <c r="A27" s="3" t="s">
        <v>7</v>
      </c>
      <c r="B27" s="8">
        <f t="shared" ref="B27:C37" si="6">+B6</f>
        <v>2000000</v>
      </c>
      <c r="C27" s="8">
        <f t="shared" si="6"/>
        <v>8000000</v>
      </c>
      <c r="D27" s="8"/>
      <c r="E27" s="8"/>
      <c r="F27" s="8"/>
      <c r="G27" s="8"/>
      <c r="H27" s="8">
        <f t="shared" ref="H27:H38" si="7">SUM(B27:G27)</f>
        <v>10000000</v>
      </c>
      <c r="I27" s="9">
        <v>1.0369999999999999</v>
      </c>
      <c r="J27" s="8">
        <f t="shared" si="2"/>
        <v>2073999.9999999998</v>
      </c>
      <c r="K27" s="8">
        <f t="shared" si="3"/>
        <v>8295999.9999999991</v>
      </c>
      <c r="L27" s="8">
        <f t="shared" si="4"/>
        <v>0</v>
      </c>
      <c r="M27" s="8">
        <f t="shared" si="5"/>
        <v>0</v>
      </c>
      <c r="N27" s="10">
        <f t="shared" ref="N27:N37" si="8">+F27*I27</f>
        <v>0</v>
      </c>
      <c r="O27" s="10">
        <f t="shared" ref="O27:O37" si="9">+G27*I27</f>
        <v>0</v>
      </c>
      <c r="P27" s="10">
        <f t="shared" ref="P27:P37" si="10">SUM(J27:O27)</f>
        <v>10369999.999999998</v>
      </c>
    </row>
    <row r="28" spans="1:18">
      <c r="A28" s="3" t="s">
        <v>8</v>
      </c>
      <c r="B28" s="8">
        <f t="shared" si="6"/>
        <v>2000000</v>
      </c>
      <c r="C28" s="8">
        <f t="shared" si="6"/>
        <v>8000000</v>
      </c>
      <c r="D28" s="8"/>
      <c r="E28" s="8"/>
      <c r="F28" s="8"/>
      <c r="G28" s="8"/>
      <c r="H28" s="8">
        <f t="shared" si="7"/>
        <v>10000000</v>
      </c>
      <c r="I28" s="9">
        <v>1.0369999999999999</v>
      </c>
      <c r="J28" s="8">
        <f t="shared" si="2"/>
        <v>2073999.9999999998</v>
      </c>
      <c r="K28" s="8">
        <f t="shared" si="3"/>
        <v>8295999.9999999991</v>
      </c>
      <c r="L28" s="8">
        <f t="shared" si="4"/>
        <v>0</v>
      </c>
      <c r="M28" s="8">
        <f t="shared" si="5"/>
        <v>0</v>
      </c>
      <c r="N28" s="10">
        <f t="shared" si="8"/>
        <v>0</v>
      </c>
      <c r="O28" s="10">
        <f t="shared" si="9"/>
        <v>0</v>
      </c>
      <c r="P28" s="10">
        <f t="shared" si="10"/>
        <v>10369999.999999998</v>
      </c>
    </row>
    <row r="29" spans="1:18">
      <c r="A29" s="3" t="s">
        <v>9</v>
      </c>
      <c r="B29" s="8">
        <f t="shared" si="6"/>
        <v>2000000</v>
      </c>
      <c r="C29" s="8">
        <f t="shared" si="6"/>
        <v>8000000</v>
      </c>
      <c r="D29" s="8"/>
      <c r="E29" s="8"/>
      <c r="F29" s="8"/>
      <c r="G29" s="8"/>
      <c r="H29" s="8">
        <f t="shared" si="7"/>
        <v>10000000</v>
      </c>
      <c r="I29" s="9">
        <v>1.026</v>
      </c>
      <c r="J29" s="8">
        <f t="shared" si="2"/>
        <v>2052000</v>
      </c>
      <c r="K29" s="8">
        <f t="shared" si="3"/>
        <v>8208000</v>
      </c>
      <c r="L29" s="8">
        <f t="shared" si="4"/>
        <v>0</v>
      </c>
      <c r="M29" s="8">
        <f t="shared" si="5"/>
        <v>0</v>
      </c>
      <c r="N29" s="10">
        <f t="shared" si="8"/>
        <v>0</v>
      </c>
      <c r="O29" s="10">
        <f t="shared" si="9"/>
        <v>0</v>
      </c>
      <c r="P29" s="10">
        <f t="shared" si="10"/>
        <v>10260000</v>
      </c>
    </row>
    <row r="30" spans="1:18">
      <c r="A30" s="3" t="s">
        <v>10</v>
      </c>
      <c r="B30" s="8">
        <f t="shared" si="6"/>
        <v>2000000</v>
      </c>
      <c r="C30" s="8">
        <f t="shared" si="6"/>
        <v>8000000</v>
      </c>
      <c r="D30" s="8"/>
      <c r="E30" s="8"/>
      <c r="F30" s="8"/>
      <c r="G30" s="8"/>
      <c r="H30" s="8">
        <f t="shared" si="7"/>
        <v>10000000</v>
      </c>
      <c r="I30" s="9">
        <v>1.0229999999999999</v>
      </c>
      <c r="J30" s="8">
        <f t="shared" si="2"/>
        <v>2045999.9999999998</v>
      </c>
      <c r="K30" s="8">
        <f t="shared" si="3"/>
        <v>8183999.9999999991</v>
      </c>
      <c r="L30" s="8">
        <f t="shared" si="4"/>
        <v>0</v>
      </c>
      <c r="M30" s="8">
        <f t="shared" si="5"/>
        <v>0</v>
      </c>
      <c r="N30" s="10">
        <f t="shared" si="8"/>
        <v>0</v>
      </c>
      <c r="O30" s="10">
        <f t="shared" si="9"/>
        <v>0</v>
      </c>
      <c r="P30" s="10">
        <f t="shared" si="10"/>
        <v>10229999.999999998</v>
      </c>
    </row>
    <row r="31" spans="1:18">
      <c r="A31" s="3" t="s">
        <v>11</v>
      </c>
      <c r="B31" s="8">
        <f t="shared" si="6"/>
        <v>2000000</v>
      </c>
      <c r="C31" s="8">
        <f t="shared" si="6"/>
        <v>8000000</v>
      </c>
      <c r="D31" s="8"/>
      <c r="E31" s="8"/>
      <c r="F31" s="8"/>
      <c r="G31" s="8"/>
      <c r="H31" s="8">
        <f t="shared" si="7"/>
        <v>10000000</v>
      </c>
      <c r="I31" s="9">
        <v>1.022</v>
      </c>
      <c r="J31" s="8">
        <f t="shared" si="2"/>
        <v>2044000</v>
      </c>
      <c r="K31" s="8">
        <f t="shared" si="3"/>
        <v>8176000</v>
      </c>
      <c r="L31" s="8">
        <f t="shared" si="4"/>
        <v>0</v>
      </c>
      <c r="M31" s="8">
        <f t="shared" si="5"/>
        <v>0</v>
      </c>
      <c r="N31" s="10">
        <f t="shared" si="8"/>
        <v>0</v>
      </c>
      <c r="O31" s="10">
        <f t="shared" si="9"/>
        <v>0</v>
      </c>
      <c r="P31" s="10">
        <f t="shared" si="10"/>
        <v>10220000</v>
      </c>
    </row>
    <row r="32" spans="1:18">
      <c r="A32" s="3" t="s">
        <v>12</v>
      </c>
      <c r="B32" s="8">
        <f t="shared" si="6"/>
        <v>2000000</v>
      </c>
      <c r="C32" s="8">
        <f t="shared" si="6"/>
        <v>8000000</v>
      </c>
      <c r="D32" s="8"/>
      <c r="E32" s="8"/>
      <c r="F32" s="8"/>
      <c r="G32" s="8"/>
      <c r="H32" s="8">
        <f t="shared" si="7"/>
        <v>10000000</v>
      </c>
      <c r="I32" s="9">
        <v>1.0229999999999999</v>
      </c>
      <c r="J32" s="8">
        <f t="shared" si="2"/>
        <v>2045999.9999999998</v>
      </c>
      <c r="K32" s="8">
        <f t="shared" si="3"/>
        <v>8183999.9999999991</v>
      </c>
      <c r="L32" s="8">
        <f t="shared" si="4"/>
        <v>0</v>
      </c>
      <c r="M32" s="8">
        <f t="shared" si="5"/>
        <v>0</v>
      </c>
      <c r="N32" s="10">
        <f t="shared" si="8"/>
        <v>0</v>
      </c>
      <c r="O32" s="10">
        <f t="shared" si="9"/>
        <v>0</v>
      </c>
      <c r="P32" s="10">
        <f t="shared" si="10"/>
        <v>10229999.999999998</v>
      </c>
    </row>
    <row r="33" spans="1:16">
      <c r="A33" s="3" t="s">
        <v>13</v>
      </c>
      <c r="B33" s="8">
        <f t="shared" si="6"/>
        <v>2000000</v>
      </c>
      <c r="C33" s="8">
        <f t="shared" si="6"/>
        <v>8000000</v>
      </c>
      <c r="D33" s="8"/>
      <c r="E33" s="8"/>
      <c r="F33" s="8"/>
      <c r="G33" s="8"/>
      <c r="H33" s="8">
        <f t="shared" si="7"/>
        <v>10000000</v>
      </c>
      <c r="I33" s="9">
        <v>1.02</v>
      </c>
      <c r="J33" s="8">
        <f t="shared" si="2"/>
        <v>2040000</v>
      </c>
      <c r="K33" s="8">
        <f t="shared" si="3"/>
        <v>8160000</v>
      </c>
      <c r="L33" s="8">
        <f t="shared" si="4"/>
        <v>0</v>
      </c>
      <c r="M33" s="8">
        <f t="shared" si="5"/>
        <v>0</v>
      </c>
      <c r="N33" s="10">
        <f t="shared" si="8"/>
        <v>0</v>
      </c>
      <c r="O33" s="10">
        <f t="shared" si="9"/>
        <v>0</v>
      </c>
      <c r="P33" s="10">
        <f t="shared" si="10"/>
        <v>10200000</v>
      </c>
    </row>
    <row r="34" spans="1:16">
      <c r="A34" s="3" t="s">
        <v>14</v>
      </c>
      <c r="B34" s="8">
        <f t="shared" si="6"/>
        <v>2000000</v>
      </c>
      <c r="C34" s="8">
        <f t="shared" si="6"/>
        <v>8000000</v>
      </c>
      <c r="D34" s="8"/>
      <c r="E34" s="8"/>
      <c r="F34" s="8"/>
      <c r="G34" s="8"/>
      <c r="H34" s="8">
        <f t="shared" si="7"/>
        <v>10000000</v>
      </c>
      <c r="I34" s="9">
        <v>1.0189999999999999</v>
      </c>
      <c r="J34" s="8">
        <f t="shared" si="2"/>
        <v>2037999.9999999998</v>
      </c>
      <c r="K34" s="8">
        <f t="shared" si="3"/>
        <v>8151999.9999999991</v>
      </c>
      <c r="L34" s="8">
        <f t="shared" si="4"/>
        <v>0</v>
      </c>
      <c r="M34" s="8">
        <f t="shared" si="5"/>
        <v>0</v>
      </c>
      <c r="N34" s="10">
        <f t="shared" si="8"/>
        <v>0</v>
      </c>
      <c r="O34" s="10">
        <f t="shared" si="9"/>
        <v>0</v>
      </c>
      <c r="P34" s="10">
        <f t="shared" si="10"/>
        <v>10189999.999999998</v>
      </c>
    </row>
    <row r="35" spans="1:16">
      <c r="A35" s="3" t="s">
        <v>15</v>
      </c>
      <c r="B35" s="8">
        <f t="shared" si="6"/>
        <v>0</v>
      </c>
      <c r="C35" s="8">
        <f t="shared" si="6"/>
        <v>0</v>
      </c>
      <c r="D35" s="8"/>
      <c r="E35" s="8"/>
      <c r="F35" s="8"/>
      <c r="G35" s="8"/>
      <c r="H35" s="8">
        <f t="shared" si="7"/>
        <v>0</v>
      </c>
      <c r="I35" s="9">
        <v>1.012</v>
      </c>
      <c r="J35" s="8">
        <f t="shared" si="2"/>
        <v>0</v>
      </c>
      <c r="K35" s="8">
        <f t="shared" si="3"/>
        <v>0</v>
      </c>
      <c r="L35" s="8">
        <f t="shared" si="4"/>
        <v>0</v>
      </c>
      <c r="M35" s="8">
        <f t="shared" si="5"/>
        <v>0</v>
      </c>
      <c r="N35" s="10">
        <f t="shared" si="8"/>
        <v>0</v>
      </c>
      <c r="O35" s="10">
        <f t="shared" si="9"/>
        <v>0</v>
      </c>
      <c r="P35" s="10">
        <f t="shared" si="10"/>
        <v>0</v>
      </c>
    </row>
    <row r="36" spans="1:16">
      <c r="A36" s="3" t="s">
        <v>16</v>
      </c>
      <c r="B36" s="8">
        <f t="shared" si="6"/>
        <v>0</v>
      </c>
      <c r="C36" s="8">
        <f t="shared" si="6"/>
        <v>0</v>
      </c>
      <c r="D36" s="8"/>
      <c r="E36" s="8"/>
      <c r="F36" s="8"/>
      <c r="G36" s="8"/>
      <c r="H36" s="8">
        <f t="shared" si="7"/>
        <v>0</v>
      </c>
      <c r="I36" s="9">
        <v>1.0069999999999999</v>
      </c>
      <c r="J36" s="8">
        <f t="shared" si="2"/>
        <v>0</v>
      </c>
      <c r="K36" s="8">
        <f t="shared" si="3"/>
        <v>0</v>
      </c>
      <c r="L36" s="8">
        <f t="shared" si="4"/>
        <v>0</v>
      </c>
      <c r="M36" s="8">
        <f t="shared" si="5"/>
        <v>0</v>
      </c>
      <c r="N36" s="10">
        <f t="shared" si="8"/>
        <v>0</v>
      </c>
      <c r="O36" s="10">
        <f t="shared" si="9"/>
        <v>0</v>
      </c>
      <c r="P36" s="10">
        <f t="shared" si="10"/>
        <v>0</v>
      </c>
    </row>
    <row r="37" spans="1:16">
      <c r="A37" s="3" t="s">
        <v>17</v>
      </c>
      <c r="B37" s="8">
        <f t="shared" si="6"/>
        <v>0</v>
      </c>
      <c r="C37" s="8">
        <f t="shared" si="6"/>
        <v>0</v>
      </c>
      <c r="D37" s="8"/>
      <c r="E37" s="8"/>
      <c r="F37" s="8"/>
      <c r="G37" s="8"/>
      <c r="H37" s="8">
        <f t="shared" si="7"/>
        <v>0</v>
      </c>
      <c r="I37" s="9">
        <v>1</v>
      </c>
      <c r="J37" s="8">
        <f t="shared" si="2"/>
        <v>0</v>
      </c>
      <c r="K37" s="8">
        <f t="shared" si="3"/>
        <v>0</v>
      </c>
      <c r="L37" s="8">
        <f t="shared" si="4"/>
        <v>0</v>
      </c>
      <c r="M37" s="8">
        <f t="shared" si="5"/>
        <v>0</v>
      </c>
      <c r="N37" s="10">
        <f t="shared" si="8"/>
        <v>0</v>
      </c>
      <c r="O37" s="10">
        <f t="shared" si="9"/>
        <v>0</v>
      </c>
      <c r="P37" s="10">
        <f t="shared" si="10"/>
        <v>0</v>
      </c>
    </row>
    <row r="38" spans="1:16" ht="15.75" thickBot="1">
      <c r="A38" s="3" t="s">
        <v>18</v>
      </c>
      <c r="B38" s="8">
        <f t="shared" ref="B38:G38" si="11">SUM(B26:B37)</f>
        <v>18000000</v>
      </c>
      <c r="C38" s="8">
        <f t="shared" si="11"/>
        <v>72000000</v>
      </c>
      <c r="D38" s="8">
        <f t="shared" si="11"/>
        <v>0</v>
      </c>
      <c r="E38" s="8">
        <f t="shared" si="11"/>
        <v>0</v>
      </c>
      <c r="F38" s="8">
        <f t="shared" si="11"/>
        <v>0</v>
      </c>
      <c r="G38" s="8">
        <f t="shared" si="11"/>
        <v>0</v>
      </c>
      <c r="H38" s="12">
        <f t="shared" si="7"/>
        <v>90000000</v>
      </c>
      <c r="I38" s="13"/>
      <c r="J38" s="8">
        <f t="shared" ref="J38:P38" si="12">SUM(J26:J37)</f>
        <v>18503999.999999996</v>
      </c>
      <c r="K38" s="8">
        <f t="shared" si="12"/>
        <v>74015999.999999985</v>
      </c>
      <c r="L38" s="8">
        <f t="shared" si="12"/>
        <v>0</v>
      </c>
      <c r="M38" s="8">
        <f t="shared" si="12"/>
        <v>0</v>
      </c>
      <c r="N38" s="8">
        <f t="shared" si="12"/>
        <v>0</v>
      </c>
      <c r="O38" s="8">
        <f t="shared" si="12"/>
        <v>0</v>
      </c>
      <c r="P38" s="8">
        <f t="shared" si="12"/>
        <v>92519999.999999985</v>
      </c>
    </row>
    <row r="39" spans="1:16" ht="15.75" thickBot="1">
      <c r="H39" s="14">
        <f>SUM(H26:H37)</f>
        <v>90000000</v>
      </c>
      <c r="P39" s="14">
        <f>SUM(J38:O38)</f>
        <v>92519999.999999985</v>
      </c>
    </row>
    <row r="42" spans="1:16">
      <c r="B42" t="s">
        <v>19</v>
      </c>
      <c r="C42" s="17">
        <v>0.2</v>
      </c>
    </row>
    <row r="43" spans="1:16">
      <c r="B43" t="s">
        <v>20</v>
      </c>
      <c r="C43" s="17">
        <v>0.8</v>
      </c>
    </row>
  </sheetData>
  <mergeCells count="3">
    <mergeCell ref="B3:E3"/>
    <mergeCell ref="B24:E24"/>
    <mergeCell ref="J24:M24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67"/>
  <sheetViews>
    <sheetView topLeftCell="A7" zoomScale="91" zoomScaleNormal="91" workbookViewId="0">
      <pane ySplit="7" topLeftCell="A14" activePane="bottomLeft" state="frozen"/>
      <selection activeCell="A7" sqref="A7"/>
      <selection pane="bottomLeft" activeCell="I29" sqref="I29"/>
    </sheetView>
  </sheetViews>
  <sheetFormatPr baseColWidth="10" defaultRowHeight="15"/>
  <cols>
    <col min="1" max="1" width="7" customWidth="1"/>
    <col min="2" max="2" width="57.140625" customWidth="1"/>
    <col min="3" max="3" width="10.140625" customWidth="1"/>
    <col min="4" max="4" width="11.7109375" customWidth="1"/>
    <col min="5" max="5" width="12.7109375" bestFit="1" customWidth="1"/>
    <col min="6" max="6" width="12.140625" customWidth="1"/>
    <col min="7" max="7" width="13.5703125" hidden="1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customWidth="1"/>
    <col min="14" max="15" width="12.7109375" hidden="1" customWidth="1"/>
    <col min="16" max="17" width="11.5703125" hidden="1" customWidth="1"/>
    <col min="18" max="18" width="12.5703125" customWidth="1"/>
    <col min="19" max="20" width="11.5703125" hidden="1" customWidth="1"/>
    <col min="21" max="21" width="11.5703125" customWidth="1"/>
    <col min="23" max="23" width="12" bestFit="1" customWidth="1"/>
    <col min="24" max="24" width="12" customWidth="1"/>
    <col min="25" max="27" width="12" hidden="1" customWidth="1"/>
    <col min="28" max="28" width="0" hidden="1" customWidth="1"/>
    <col min="29" max="29" width="12" hidden="1" customWidth="1"/>
    <col min="30" max="31" width="0" hidden="1" customWidth="1"/>
    <col min="32" max="32" width="15.42578125" hidden="1" customWidth="1"/>
    <col min="33" max="33" width="12.7109375" hidden="1" customWidth="1"/>
    <col min="34" max="34" width="17.7109375" style="21" bestFit="1" customWidth="1"/>
    <col min="35" max="35" width="12.7109375" bestFit="1" customWidth="1"/>
    <col min="36" max="36" width="12" bestFit="1" customWidth="1"/>
  </cols>
  <sheetData>
    <row r="2" spans="2:37">
      <c r="B2" s="1" t="s">
        <v>21</v>
      </c>
      <c r="C2" s="1"/>
      <c r="D2" s="1"/>
      <c r="E2" s="1"/>
      <c r="F2" s="1"/>
      <c r="G2" s="1"/>
      <c r="H2" s="1" t="s">
        <v>22</v>
      </c>
      <c r="I2" s="1"/>
      <c r="J2" s="1"/>
      <c r="K2" s="1"/>
      <c r="L2" s="1"/>
      <c r="M2" s="1"/>
      <c r="N2" s="1"/>
      <c r="O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G2" s="16"/>
      <c r="AH2" s="16"/>
    </row>
    <row r="8" spans="2:37" ht="19.5" thickBot="1">
      <c r="S8" s="360" t="s">
        <v>23</v>
      </c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</row>
    <row r="9" spans="2:37" ht="15.75" thickBot="1">
      <c r="I9" s="16"/>
      <c r="J9" s="16"/>
      <c r="K9" s="16"/>
      <c r="L9" s="16"/>
      <c r="M9" s="16"/>
      <c r="N9" s="16"/>
      <c r="O9" s="16"/>
      <c r="S9" s="348" t="s">
        <v>138</v>
      </c>
      <c r="T9" s="349"/>
      <c r="U9" s="349"/>
      <c r="V9" s="349"/>
      <c r="W9" s="349"/>
      <c r="X9" s="349"/>
      <c r="Y9" s="349"/>
      <c r="Z9" s="349"/>
      <c r="AA9" s="349"/>
      <c r="AB9" s="354" t="s">
        <v>25</v>
      </c>
      <c r="AC9" s="361"/>
      <c r="AD9" s="361"/>
      <c r="AE9" s="361"/>
      <c r="AF9" s="355"/>
      <c r="AG9" s="362" t="s">
        <v>26</v>
      </c>
    </row>
    <row r="10" spans="2:37" ht="26.25" customHeight="1" thickBot="1">
      <c r="B10" s="365" t="s">
        <v>27</v>
      </c>
      <c r="C10" s="115"/>
      <c r="D10" s="116"/>
      <c r="E10" s="368" t="s">
        <v>28</v>
      </c>
      <c r="F10" s="368"/>
      <c r="G10" s="369"/>
      <c r="H10" s="374" t="s">
        <v>29</v>
      </c>
      <c r="I10" s="326" t="s">
        <v>30</v>
      </c>
      <c r="J10" s="326" t="s">
        <v>139</v>
      </c>
      <c r="K10" s="338" t="s">
        <v>31</v>
      </c>
      <c r="L10" s="339"/>
      <c r="M10" s="339"/>
      <c r="N10" s="339"/>
      <c r="O10" s="339"/>
      <c r="P10" s="339"/>
      <c r="Q10" s="339"/>
      <c r="R10" s="339"/>
      <c r="S10" s="348" t="s">
        <v>35</v>
      </c>
      <c r="T10" s="349"/>
      <c r="U10" s="349"/>
      <c r="V10" s="350"/>
      <c r="W10" s="348" t="s">
        <v>36</v>
      </c>
      <c r="X10" s="350"/>
      <c r="Y10" s="348" t="s">
        <v>36</v>
      </c>
      <c r="Z10" s="350"/>
      <c r="AA10" s="117" t="s">
        <v>140</v>
      </c>
      <c r="AB10" s="351" t="s">
        <v>141</v>
      </c>
      <c r="AC10" s="352"/>
      <c r="AD10" s="352"/>
      <c r="AE10" s="353"/>
      <c r="AF10" s="118" t="s">
        <v>140</v>
      </c>
      <c r="AG10" s="363"/>
    </row>
    <row r="11" spans="2:37" ht="26.25" customHeight="1" thickBot="1">
      <c r="B11" s="366"/>
      <c r="C11" s="119"/>
      <c r="D11" s="120"/>
      <c r="E11" s="370"/>
      <c r="F11" s="370"/>
      <c r="G11" s="371"/>
      <c r="H11" s="375"/>
      <c r="I11" s="327"/>
      <c r="J11" s="327"/>
      <c r="K11" s="35"/>
      <c r="L11" s="121"/>
      <c r="M11" s="121"/>
      <c r="N11" s="121"/>
      <c r="O11" s="121"/>
      <c r="P11" s="121"/>
      <c r="Q11" s="121"/>
      <c r="R11" s="122"/>
      <c r="S11" s="354" t="s">
        <v>38</v>
      </c>
      <c r="T11" s="355"/>
      <c r="U11" s="354" t="s">
        <v>39</v>
      </c>
      <c r="V11" s="355"/>
      <c r="W11" s="354" t="s">
        <v>40</v>
      </c>
      <c r="X11" s="355"/>
      <c r="Y11" s="356" t="s">
        <v>34</v>
      </c>
      <c r="Z11" s="357"/>
      <c r="AA11" s="123" t="s">
        <v>142</v>
      </c>
      <c r="AB11" s="124"/>
      <c r="AC11" s="125"/>
      <c r="AD11" s="358" t="s">
        <v>34</v>
      </c>
      <c r="AE11" s="359"/>
      <c r="AF11" s="118" t="s">
        <v>142</v>
      </c>
      <c r="AG11" s="363"/>
    </row>
    <row r="12" spans="2:37" ht="15" customHeight="1" thickBot="1">
      <c r="B12" s="366"/>
      <c r="C12" s="119"/>
      <c r="D12" s="120"/>
      <c r="E12" s="370"/>
      <c r="F12" s="370"/>
      <c r="G12" s="371"/>
      <c r="H12" s="375"/>
      <c r="I12" s="327"/>
      <c r="J12" s="327"/>
      <c r="K12" s="341" t="s">
        <v>45</v>
      </c>
      <c r="L12" s="342"/>
      <c r="M12" s="342"/>
      <c r="N12" s="342"/>
      <c r="O12" s="343"/>
      <c r="P12" s="344" t="s">
        <v>46</v>
      </c>
      <c r="Q12" s="345"/>
      <c r="R12" s="346" t="s">
        <v>47</v>
      </c>
      <c r="S12" s="126"/>
      <c r="T12" s="127"/>
      <c r="U12" s="126"/>
      <c r="V12" s="126"/>
      <c r="W12" s="128" t="s">
        <v>33</v>
      </c>
      <c r="X12" s="128">
        <v>0.111111</v>
      </c>
      <c r="Y12" s="126"/>
      <c r="Z12" s="127"/>
      <c r="AA12" s="129">
        <v>0.08</v>
      </c>
      <c r="AB12" s="130" t="s">
        <v>42</v>
      </c>
      <c r="AC12" s="131" t="e">
        <f>+AC16/AG16</f>
        <v>#DIV/0!</v>
      </c>
      <c r="AD12" s="126"/>
      <c r="AE12" s="127"/>
      <c r="AF12" s="132">
        <v>0.08</v>
      </c>
      <c r="AG12" s="363"/>
      <c r="AI12">
        <v>24</v>
      </c>
    </row>
    <row r="13" spans="2:37" s="1" customFormat="1" ht="180.75" thickBot="1">
      <c r="B13" s="367"/>
      <c r="C13" s="133"/>
      <c r="D13" s="134"/>
      <c r="E13" s="372"/>
      <c r="F13" s="372"/>
      <c r="G13" s="373"/>
      <c r="H13" s="376"/>
      <c r="I13" s="328"/>
      <c r="J13" s="328"/>
      <c r="K13" s="135" t="s">
        <v>51</v>
      </c>
      <c r="L13" s="135" t="s">
        <v>143</v>
      </c>
      <c r="M13" s="135" t="s">
        <v>55</v>
      </c>
      <c r="N13" s="135" t="s">
        <v>57</v>
      </c>
      <c r="O13" s="135" t="s">
        <v>144</v>
      </c>
      <c r="P13" s="136" t="s">
        <v>59</v>
      </c>
      <c r="Q13" s="137" t="s">
        <v>60</v>
      </c>
      <c r="R13" s="347"/>
      <c r="S13" s="138" t="s">
        <v>62</v>
      </c>
      <c r="T13" s="139" t="s">
        <v>63</v>
      </c>
      <c r="U13" s="138" t="s">
        <v>62</v>
      </c>
      <c r="V13" s="138" t="s">
        <v>63</v>
      </c>
      <c r="W13" s="138" t="s">
        <v>62</v>
      </c>
      <c r="X13" s="138" t="s">
        <v>63</v>
      </c>
      <c r="Y13" s="138" t="s">
        <v>62</v>
      </c>
      <c r="Z13" s="139" t="s">
        <v>63</v>
      </c>
      <c r="AA13" s="133" t="s">
        <v>64</v>
      </c>
      <c r="AB13" s="138" t="s">
        <v>65</v>
      </c>
      <c r="AC13" s="138" t="s">
        <v>63</v>
      </c>
      <c r="AD13" s="138" t="s">
        <v>62</v>
      </c>
      <c r="AE13" s="139" t="s">
        <v>63</v>
      </c>
      <c r="AF13" s="139" t="s">
        <v>65</v>
      </c>
      <c r="AG13" s="364"/>
      <c r="AH13" s="21"/>
      <c r="AI13" s="1">
        <f>100-24</f>
        <v>76</v>
      </c>
    </row>
    <row r="14" spans="2:37" ht="18.75">
      <c r="B14" s="141" t="s">
        <v>145</v>
      </c>
      <c r="C14" s="141"/>
      <c r="D14" s="141"/>
      <c r="E14" s="142"/>
      <c r="F14" s="142"/>
      <c r="G14" s="142"/>
      <c r="H14" s="64">
        <f>SUM(I14:R14)</f>
        <v>25000000</v>
      </c>
      <c r="I14" s="70">
        <f>+'RTRE  at2023 '!I92</f>
        <v>24000000</v>
      </c>
      <c r="J14" s="64"/>
      <c r="K14" s="64"/>
      <c r="L14" s="64"/>
      <c r="M14" s="64"/>
      <c r="N14" s="64"/>
      <c r="O14" s="143"/>
      <c r="P14" s="64"/>
      <c r="Q14" s="143"/>
      <c r="R14" s="143">
        <f>+'RTRE  at2023 '!T92</f>
        <v>1000000</v>
      </c>
      <c r="S14" s="64"/>
      <c r="T14" s="64"/>
      <c r="U14" s="64"/>
      <c r="V14" s="64">
        <f>+'RTRE  at2023 '!Y92</f>
        <v>1320674</v>
      </c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>
        <f>+AI12/AI13</f>
        <v>0.31578947368421051</v>
      </c>
      <c r="AK14" s="16"/>
    </row>
    <row r="15" spans="2:37" ht="19.5" thickBot="1">
      <c r="B15" s="144" t="s">
        <v>68</v>
      </c>
      <c r="C15" s="144"/>
      <c r="D15" s="144"/>
      <c r="E15" s="145"/>
      <c r="F15" s="146">
        <v>0</v>
      </c>
      <c r="G15" s="14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I15" s="16"/>
      <c r="AJ15" s="16"/>
    </row>
    <row r="16" spans="2:37" s="1" customFormat="1" ht="19.5" thickBot="1">
      <c r="B16" s="148" t="s">
        <v>146</v>
      </c>
      <c r="C16" s="149"/>
      <c r="D16" s="149"/>
      <c r="E16" s="150"/>
      <c r="F16" s="150"/>
      <c r="G16" s="150"/>
      <c r="H16" s="151">
        <f>+H14</f>
        <v>25000000</v>
      </c>
      <c r="I16" s="151">
        <f t="shared" ref="I16:AG16" si="0">+I14</f>
        <v>24000000</v>
      </c>
      <c r="J16" s="151">
        <f t="shared" si="0"/>
        <v>0</v>
      </c>
      <c r="K16" s="151">
        <f t="shared" si="0"/>
        <v>0</v>
      </c>
      <c r="L16" s="151">
        <f t="shared" si="0"/>
        <v>0</v>
      </c>
      <c r="M16" s="151">
        <f t="shared" si="0"/>
        <v>0</v>
      </c>
      <c r="N16" s="151">
        <f t="shared" si="0"/>
        <v>0</v>
      </c>
      <c r="O16" s="151">
        <f t="shared" si="0"/>
        <v>0</v>
      </c>
      <c r="P16" s="151">
        <f t="shared" si="0"/>
        <v>0</v>
      </c>
      <c r="Q16" s="151">
        <f t="shared" si="0"/>
        <v>0</v>
      </c>
      <c r="R16" s="151">
        <f t="shared" si="0"/>
        <v>1000000</v>
      </c>
      <c r="S16" s="151">
        <f t="shared" si="0"/>
        <v>0</v>
      </c>
      <c r="T16" s="151">
        <f t="shared" si="0"/>
        <v>0</v>
      </c>
      <c r="U16" s="151">
        <f t="shared" si="0"/>
        <v>0</v>
      </c>
      <c r="V16" s="151">
        <f t="shared" si="0"/>
        <v>1320674</v>
      </c>
      <c r="W16" s="151">
        <f t="shared" si="0"/>
        <v>0</v>
      </c>
      <c r="X16" s="151">
        <f t="shared" si="0"/>
        <v>0</v>
      </c>
      <c r="Y16" s="151">
        <f t="shared" si="0"/>
        <v>0</v>
      </c>
      <c r="Z16" s="151">
        <f t="shared" si="0"/>
        <v>0</v>
      </c>
      <c r="AA16" s="151">
        <f t="shared" si="0"/>
        <v>0</v>
      </c>
      <c r="AB16" s="151">
        <f t="shared" si="0"/>
        <v>0</v>
      </c>
      <c r="AC16" s="151">
        <f t="shared" si="0"/>
        <v>0</v>
      </c>
      <c r="AD16" s="151">
        <f t="shared" si="0"/>
        <v>0</v>
      </c>
      <c r="AE16" s="151">
        <f t="shared" si="0"/>
        <v>0</v>
      </c>
      <c r="AF16" s="151">
        <f t="shared" si="0"/>
        <v>0</v>
      </c>
      <c r="AG16" s="151">
        <f t="shared" si="0"/>
        <v>0</v>
      </c>
      <c r="AH16" s="80"/>
      <c r="AI16" s="80">
        <v>12.5</v>
      </c>
      <c r="AJ16" s="80"/>
    </row>
    <row r="17" spans="2:36" s="1" customFormat="1" ht="18.75">
      <c r="B17" s="141" t="s">
        <v>79</v>
      </c>
      <c r="C17" s="141"/>
      <c r="D17" s="141"/>
      <c r="E17" s="152"/>
      <c r="F17" s="152"/>
      <c r="G17" s="152"/>
      <c r="H17" s="153">
        <f>SUM(I17:R17)</f>
        <v>24000000</v>
      </c>
      <c r="I17" s="64">
        <f>+I16</f>
        <v>24000000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80"/>
      <c r="AI17" s="80">
        <f>100-12.5</f>
        <v>87.5</v>
      </c>
      <c r="AJ17" s="80"/>
    </row>
    <row r="18" spans="2:36" s="1" customFormat="1" ht="18.75" hidden="1">
      <c r="B18" s="154" t="s">
        <v>147</v>
      </c>
      <c r="C18" s="154"/>
      <c r="D18" s="154"/>
      <c r="E18" s="13"/>
      <c r="F18" s="13"/>
      <c r="G18" s="13"/>
      <c r="H18" s="153">
        <f t="shared" ref="H18" si="1">SUM(I18:R18)</f>
        <v>0</v>
      </c>
      <c r="I18" s="70"/>
      <c r="J18" s="70">
        <f>+J16</f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80"/>
      <c r="AI18" s="80"/>
      <c r="AJ18" s="80"/>
    </row>
    <row r="19" spans="2:36" s="1" customFormat="1" ht="18.75" hidden="1">
      <c r="B19" s="155" t="s">
        <v>148</v>
      </c>
      <c r="C19" s="154"/>
      <c r="D19" s="154"/>
      <c r="E19" s="156"/>
      <c r="F19" s="13"/>
      <c r="G19" s="13"/>
      <c r="H19" s="153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80"/>
      <c r="AI19" s="80"/>
      <c r="AJ19" s="80"/>
    </row>
    <row r="20" spans="2:36" s="1" customFormat="1" ht="18.75">
      <c r="B20" s="154" t="s">
        <v>80</v>
      </c>
      <c r="C20" s="154"/>
      <c r="D20" s="154"/>
      <c r="E20" s="157">
        <f>+'[6]R18 14 D3'!U13</f>
        <v>90067489.050420165</v>
      </c>
      <c r="F20" s="5"/>
      <c r="G20" s="13"/>
      <c r="H20" s="153">
        <f>SUM(I20:R20)</f>
        <v>90067489.050420165</v>
      </c>
      <c r="I20" s="70">
        <f>+E20</f>
        <v>90067489.050420165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80"/>
      <c r="AI20" s="158">
        <f>+AI16/AI17</f>
        <v>0.14285714285714285</v>
      </c>
      <c r="AJ20" s="80"/>
    </row>
    <row r="21" spans="2:36" s="1" customFormat="1" ht="18.75">
      <c r="B21" s="154" t="s">
        <v>81</v>
      </c>
      <c r="C21" s="154"/>
      <c r="D21" s="154"/>
      <c r="E21" s="157">
        <f>+'[7]BASE IMPONIBLE'!F18+'[7]BASE IMPONIBLE'!F24+'[7]BASE IMPONIBLE'!F25</f>
        <v>0</v>
      </c>
      <c r="F21" s="5"/>
      <c r="G21" s="13"/>
      <c r="H21" s="153">
        <f>SUM(I21:R21)</f>
        <v>4400000</v>
      </c>
      <c r="I21" s="70"/>
      <c r="J21" s="70"/>
      <c r="K21" s="70">
        <f>+'[6]BASE IMPONIBLE'!D24</f>
        <v>2400000</v>
      </c>
      <c r="L21" s="70"/>
      <c r="M21" s="70"/>
      <c r="N21" s="70"/>
      <c r="O21" s="70"/>
      <c r="P21" s="70"/>
      <c r="Q21" s="70"/>
      <c r="R21" s="70">
        <f>+'[6]BASE IMPONIBLE'!D25</f>
        <v>2000000</v>
      </c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80"/>
      <c r="AI21" s="80"/>
      <c r="AJ21" s="80"/>
    </row>
    <row r="22" spans="2:36" s="1" customFormat="1" ht="18.75">
      <c r="B22" s="154" t="s">
        <v>149</v>
      </c>
      <c r="C22" s="154"/>
      <c r="D22" s="154"/>
      <c r="E22" s="157"/>
      <c r="F22" s="5"/>
      <c r="G22" s="13"/>
      <c r="H22" s="153">
        <f>SUM(I22:R22)</f>
        <v>8400000</v>
      </c>
      <c r="I22" s="70"/>
      <c r="J22" s="70"/>
      <c r="K22" s="70"/>
      <c r="L22" s="70"/>
      <c r="M22" s="70"/>
      <c r="N22" s="70"/>
      <c r="O22" s="70"/>
      <c r="P22" s="70"/>
      <c r="Q22" s="70"/>
      <c r="R22" s="70">
        <f>+'[6]BASE IMPONIBLE'!D18</f>
        <v>8400000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80"/>
      <c r="AI22" s="80"/>
      <c r="AJ22" s="80"/>
    </row>
    <row r="23" spans="2:36" ht="18.75">
      <c r="B23" s="154" t="s">
        <v>150</v>
      </c>
      <c r="C23" s="154"/>
      <c r="D23" s="154"/>
      <c r="E23" s="157">
        <f>+'[6]BASE IMPONIBLE'!G69</f>
        <v>88407523.128239244</v>
      </c>
      <c r="F23" s="159">
        <v>0.1</v>
      </c>
      <c r="G23" s="15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>
        <f>+F23*E23</f>
        <v>8840752.3128239252</v>
      </c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I23" s="16"/>
      <c r="AJ23" s="16"/>
    </row>
    <row r="24" spans="2:36" ht="19.5" thickBot="1">
      <c r="B24" s="144" t="s">
        <v>151</v>
      </c>
      <c r="C24" s="144"/>
      <c r="D24" s="144"/>
      <c r="E24" s="8">
        <f>+'[6]BALANCE 2023 '!I64</f>
        <v>1700000</v>
      </c>
      <c r="F24" s="160"/>
      <c r="G24" s="160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>
        <v>375800</v>
      </c>
      <c r="Y24" s="147"/>
      <c r="Z24" s="147"/>
      <c r="AA24" s="147"/>
      <c r="AB24" s="161"/>
      <c r="AC24" s="147"/>
      <c r="AD24" s="147"/>
      <c r="AE24" s="147"/>
      <c r="AF24" s="147"/>
      <c r="AG24" s="147"/>
      <c r="AI24" s="16"/>
      <c r="AJ24" s="16"/>
    </row>
    <row r="25" spans="2:36" ht="19.5" hidden="1" thickBot="1">
      <c r="B25" s="144" t="s">
        <v>151</v>
      </c>
      <c r="C25" s="144"/>
      <c r="D25" s="144"/>
      <c r="E25" s="12"/>
      <c r="F25" s="160"/>
      <c r="G25" s="160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I25" s="16"/>
      <c r="AJ25" s="16"/>
    </row>
    <row r="26" spans="2:36" ht="19.5" hidden="1" thickBot="1">
      <c r="B26" s="144" t="s">
        <v>151</v>
      </c>
      <c r="C26" s="144"/>
      <c r="D26" s="144"/>
      <c r="E26" s="12"/>
      <c r="F26" s="160"/>
      <c r="G26" s="160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I26" s="16"/>
      <c r="AJ26" s="16"/>
    </row>
    <row r="27" spans="2:36" s="1" customFormat="1" ht="19.5" thickBot="1">
      <c r="B27" s="148" t="s">
        <v>152</v>
      </c>
      <c r="C27" s="149"/>
      <c r="D27" s="149"/>
      <c r="E27" s="150"/>
      <c r="F27" s="150"/>
      <c r="G27" s="150"/>
      <c r="H27" s="151">
        <f>SUM(I27:R28)</f>
        <v>103867489.05042017</v>
      </c>
      <c r="I27" s="151">
        <f>+I16-I17+I20</f>
        <v>90067489.050420165</v>
      </c>
      <c r="J27" s="151">
        <f>+J16-J18</f>
        <v>0</v>
      </c>
      <c r="K27" s="151">
        <f>+K16-K19+K21</f>
        <v>2400000</v>
      </c>
      <c r="L27" s="151">
        <f t="shared" ref="L27:AG27" si="2">SUM(L16:L26)</f>
        <v>0</v>
      </c>
      <c r="M27" s="151">
        <f t="shared" si="2"/>
        <v>0</v>
      </c>
      <c r="N27" s="151">
        <f t="shared" si="2"/>
        <v>0</v>
      </c>
      <c r="O27" s="151">
        <f t="shared" si="2"/>
        <v>0</v>
      </c>
      <c r="P27" s="151">
        <f t="shared" si="2"/>
        <v>0</v>
      </c>
      <c r="Q27" s="151">
        <f t="shared" si="2"/>
        <v>0</v>
      </c>
      <c r="R27" s="151">
        <f t="shared" si="2"/>
        <v>11400000</v>
      </c>
      <c r="S27" s="151">
        <f t="shared" si="2"/>
        <v>0</v>
      </c>
      <c r="T27" s="151">
        <f t="shared" si="2"/>
        <v>0</v>
      </c>
      <c r="U27" s="151">
        <f t="shared" si="2"/>
        <v>0</v>
      </c>
      <c r="V27" s="151">
        <f t="shared" si="2"/>
        <v>10161426.312823925</v>
      </c>
      <c r="W27" s="151">
        <f t="shared" si="2"/>
        <v>0</v>
      </c>
      <c r="X27" s="151">
        <f t="shared" si="2"/>
        <v>375800</v>
      </c>
      <c r="Y27" s="151">
        <f t="shared" ref="Y27:Z27" si="3">SUM(Y16:Y26)</f>
        <v>0</v>
      </c>
      <c r="Z27" s="151">
        <f t="shared" si="3"/>
        <v>0</v>
      </c>
      <c r="AA27" s="151">
        <f t="shared" si="2"/>
        <v>0</v>
      </c>
      <c r="AB27" s="151">
        <f t="shared" si="2"/>
        <v>0</v>
      </c>
      <c r="AC27" s="151">
        <f t="shared" si="2"/>
        <v>0</v>
      </c>
      <c r="AD27" s="151">
        <f t="shared" ref="AD27:AE27" si="4">SUM(AD16:AD26)</f>
        <v>0</v>
      </c>
      <c r="AE27" s="151">
        <f t="shared" si="4"/>
        <v>0</v>
      </c>
      <c r="AF27" s="151">
        <f t="shared" si="2"/>
        <v>0</v>
      </c>
      <c r="AG27" s="151">
        <f t="shared" si="2"/>
        <v>0</v>
      </c>
      <c r="AH27" s="98"/>
      <c r="AI27" s="162" t="s">
        <v>153</v>
      </c>
      <c r="AJ27" s="163">
        <f>+AC27</f>
        <v>0</v>
      </c>
    </row>
    <row r="28" spans="2:36" ht="18.75">
      <c r="B28" s="164" t="s">
        <v>109</v>
      </c>
      <c r="C28" s="164"/>
      <c r="D28" s="164"/>
      <c r="E28" s="13"/>
      <c r="F28" s="5"/>
      <c r="G28" s="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I28" s="165" t="s">
        <v>154</v>
      </c>
      <c r="AJ28" s="165">
        <f>+AD27</f>
        <v>0</v>
      </c>
    </row>
    <row r="29" spans="2:36" s="1" customFormat="1" ht="18.75">
      <c r="B29" s="154" t="s">
        <v>6</v>
      </c>
      <c r="C29" s="166">
        <v>44227</v>
      </c>
      <c r="D29" s="154" t="s">
        <v>19</v>
      </c>
      <c r="E29" s="8">
        <f>+'retiros at2024'!B5</f>
        <v>2000000</v>
      </c>
      <c r="F29" s="167"/>
      <c r="G29" s="13"/>
      <c r="H29" s="153">
        <f t="shared" ref="H29:H50" si="5">SUM(I29:R29)</f>
        <v>-2000000</v>
      </c>
      <c r="I29" s="8">
        <f>-E29-K29</f>
        <v>-1520000</v>
      </c>
      <c r="J29" s="108"/>
      <c r="K29" s="8">
        <f>-K27*20%</f>
        <v>-480000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">
        <f>+I29*X12</f>
        <v>-168888.72</v>
      </c>
      <c r="W29" s="8"/>
      <c r="X29" s="8"/>
      <c r="Y29" s="108"/>
      <c r="Z29" s="108"/>
      <c r="AA29" s="108"/>
      <c r="AB29" s="108"/>
      <c r="AC29" s="108"/>
      <c r="AD29" s="108"/>
      <c r="AE29" s="108"/>
      <c r="AF29" s="108"/>
      <c r="AG29" s="108"/>
      <c r="AH29" s="65"/>
      <c r="AI29" s="163" t="s">
        <v>18</v>
      </c>
      <c r="AJ29" s="163">
        <f>+AJ27+AJ28</f>
        <v>0</v>
      </c>
    </row>
    <row r="30" spans="2:36" ht="18.75">
      <c r="B30" s="154" t="s">
        <v>6</v>
      </c>
      <c r="C30" s="166">
        <f>+C29</f>
        <v>44227</v>
      </c>
      <c r="D30" s="154" t="s">
        <v>20</v>
      </c>
      <c r="E30" s="8">
        <f>+'retiros at2024'!C5</f>
        <v>8000000</v>
      </c>
      <c r="F30" s="159"/>
      <c r="G30" s="159"/>
      <c r="H30" s="153">
        <f t="shared" si="5"/>
        <v>-8000000</v>
      </c>
      <c r="I30" s="8">
        <f>-E30-K30</f>
        <v>-6080000</v>
      </c>
      <c r="J30" s="8"/>
      <c r="K30" s="8">
        <f>-K27*80%</f>
        <v>-1920000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>
        <f>+I30*X12</f>
        <v>-675554.88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I30" s="165" t="s">
        <v>26</v>
      </c>
      <c r="AJ30" s="165">
        <f>+AG27</f>
        <v>0</v>
      </c>
    </row>
    <row r="31" spans="2:36" ht="18.75">
      <c r="B31" s="154" t="s">
        <v>7</v>
      </c>
      <c r="C31" s="166">
        <v>44255</v>
      </c>
      <c r="D31" s="154" t="s">
        <v>19</v>
      </c>
      <c r="E31" s="8">
        <f>+E29</f>
        <v>2000000</v>
      </c>
      <c r="F31" s="159"/>
      <c r="G31" s="159"/>
      <c r="H31" s="153">
        <f t="shared" si="5"/>
        <v>-2000000</v>
      </c>
      <c r="I31" s="8">
        <f>-E31</f>
        <v>-2000000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f>+I31*$X$12</f>
        <v>-222222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I31" s="16"/>
      <c r="AJ31" s="16"/>
    </row>
    <row r="32" spans="2:36" ht="18.75">
      <c r="B32" s="154" t="s">
        <v>7</v>
      </c>
      <c r="C32" s="166">
        <v>44255</v>
      </c>
      <c r="D32" s="154" t="s">
        <v>20</v>
      </c>
      <c r="E32" s="8">
        <f>+E30</f>
        <v>8000000</v>
      </c>
      <c r="F32" s="159"/>
      <c r="G32" s="159"/>
      <c r="H32" s="153">
        <f t="shared" si="5"/>
        <v>-8000000</v>
      </c>
      <c r="I32" s="8">
        <f t="shared" ref="I32:I47" si="6">-E32</f>
        <v>-8000000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f t="shared" ref="V32:V47" si="7">+I32*$X$12</f>
        <v>-888888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I32" s="16"/>
      <c r="AJ32" s="16"/>
    </row>
    <row r="33" spans="2:36" ht="18.75">
      <c r="B33" s="154" t="s">
        <v>8</v>
      </c>
      <c r="C33" s="166">
        <v>44286</v>
      </c>
      <c r="D33" s="154" t="s">
        <v>19</v>
      </c>
      <c r="E33" s="8">
        <f t="shared" ref="E33:E46" si="8">+E31</f>
        <v>2000000</v>
      </c>
      <c r="F33" s="159"/>
      <c r="G33" s="159"/>
      <c r="H33" s="153">
        <f t="shared" si="5"/>
        <v>-2000000</v>
      </c>
      <c r="I33" s="8">
        <f t="shared" si="6"/>
        <v>-2000000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f t="shared" si="7"/>
        <v>-222222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I33" s="16"/>
      <c r="AJ33" s="16"/>
    </row>
    <row r="34" spans="2:36" ht="18.75">
      <c r="B34" s="154" t="s">
        <v>8</v>
      </c>
      <c r="C34" s="166">
        <v>44286</v>
      </c>
      <c r="D34" s="154" t="s">
        <v>20</v>
      </c>
      <c r="E34" s="8">
        <f t="shared" si="8"/>
        <v>8000000</v>
      </c>
      <c r="F34" s="159"/>
      <c r="G34" s="159"/>
      <c r="H34" s="153">
        <f t="shared" si="5"/>
        <v>-8000000</v>
      </c>
      <c r="I34" s="8">
        <f t="shared" si="6"/>
        <v>-8000000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>
        <f t="shared" si="7"/>
        <v>-888888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I34" s="16"/>
      <c r="AJ34" s="16"/>
    </row>
    <row r="35" spans="2:36" ht="18.75">
      <c r="B35" s="154" t="s">
        <v>9</v>
      </c>
      <c r="C35" s="166">
        <v>44316</v>
      </c>
      <c r="D35" s="154" t="s">
        <v>19</v>
      </c>
      <c r="E35" s="8">
        <f t="shared" si="8"/>
        <v>2000000</v>
      </c>
      <c r="F35" s="8"/>
      <c r="G35" s="8">
        <f>+E35+F35</f>
        <v>2000000</v>
      </c>
      <c r="H35" s="153">
        <f t="shared" si="5"/>
        <v>-2000000</v>
      </c>
      <c r="I35" s="8">
        <f t="shared" si="6"/>
        <v>-2000000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f t="shared" si="7"/>
        <v>-222222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I35" s="16"/>
      <c r="AJ35" s="16"/>
    </row>
    <row r="36" spans="2:36" ht="18.75">
      <c r="B36" s="154" t="s">
        <v>9</v>
      </c>
      <c r="C36" s="166">
        <v>44316</v>
      </c>
      <c r="D36" s="154" t="s">
        <v>20</v>
      </c>
      <c r="E36" s="8">
        <f t="shared" si="8"/>
        <v>8000000</v>
      </c>
      <c r="F36" s="159"/>
      <c r="G36" s="159"/>
      <c r="H36" s="153">
        <f t="shared" si="5"/>
        <v>-8000000</v>
      </c>
      <c r="I36" s="8">
        <f t="shared" si="6"/>
        <v>-8000000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f t="shared" si="7"/>
        <v>-888888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I36" s="16"/>
      <c r="AJ36" s="16"/>
    </row>
    <row r="37" spans="2:36" ht="18.75">
      <c r="B37" s="154" t="s">
        <v>10</v>
      </c>
      <c r="C37" s="166">
        <v>44347</v>
      </c>
      <c r="D37" s="154" t="s">
        <v>19</v>
      </c>
      <c r="E37" s="8">
        <f t="shared" si="8"/>
        <v>2000000</v>
      </c>
      <c r="F37" s="108"/>
      <c r="G37" s="108"/>
      <c r="H37" s="153">
        <f t="shared" si="5"/>
        <v>-2000000</v>
      </c>
      <c r="I37" s="8">
        <f t="shared" si="6"/>
        <v>-2000000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f t="shared" si="7"/>
        <v>-222222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I37" s="16"/>
      <c r="AJ37" s="16"/>
    </row>
    <row r="38" spans="2:36" ht="18.75">
      <c r="B38" s="154" t="s">
        <v>10</v>
      </c>
      <c r="C38" s="166">
        <v>44347</v>
      </c>
      <c r="D38" s="154" t="s">
        <v>20</v>
      </c>
      <c r="E38" s="8">
        <f t="shared" si="8"/>
        <v>8000000</v>
      </c>
      <c r="F38" s="108"/>
      <c r="G38" s="108"/>
      <c r="H38" s="153">
        <f t="shared" si="5"/>
        <v>-8000000</v>
      </c>
      <c r="I38" s="8">
        <f t="shared" si="6"/>
        <v>-8000000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f t="shared" si="7"/>
        <v>-888888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I38" s="16"/>
      <c r="AJ38" s="16"/>
    </row>
    <row r="39" spans="2:36" ht="18.75">
      <c r="B39" s="154" t="s">
        <v>11</v>
      </c>
      <c r="C39" s="166">
        <v>44377</v>
      </c>
      <c r="D39" s="154" t="s">
        <v>19</v>
      </c>
      <c r="E39" s="8">
        <f t="shared" si="8"/>
        <v>2000000</v>
      </c>
      <c r="F39" s="108"/>
      <c r="G39" s="108"/>
      <c r="H39" s="153">
        <f t="shared" si="5"/>
        <v>-2000000</v>
      </c>
      <c r="I39" s="8">
        <f t="shared" si="6"/>
        <v>-2000000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>
        <f t="shared" si="7"/>
        <v>-222222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I39" s="16"/>
      <c r="AJ39" s="16"/>
    </row>
    <row r="40" spans="2:36" ht="18.75">
      <c r="B40" s="154" t="s">
        <v>11</v>
      </c>
      <c r="C40" s="166">
        <v>44377</v>
      </c>
      <c r="D40" s="154" t="s">
        <v>20</v>
      </c>
      <c r="E40" s="8">
        <f t="shared" si="8"/>
        <v>8000000</v>
      </c>
      <c r="F40" s="108"/>
      <c r="G40" s="108"/>
      <c r="H40" s="153">
        <f t="shared" si="5"/>
        <v>-8000000</v>
      </c>
      <c r="I40" s="8">
        <f t="shared" si="6"/>
        <v>-8000000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>
        <f t="shared" si="7"/>
        <v>-888888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I40" s="16"/>
      <c r="AJ40" s="16"/>
    </row>
    <row r="41" spans="2:36" ht="18.75">
      <c r="B41" s="154" t="s">
        <v>12</v>
      </c>
      <c r="C41" s="166">
        <v>44408</v>
      </c>
      <c r="D41" s="154" t="s">
        <v>19</v>
      </c>
      <c r="E41" s="8">
        <f t="shared" si="8"/>
        <v>2000000</v>
      </c>
      <c r="F41" s="108"/>
      <c r="G41" s="108"/>
      <c r="H41" s="153">
        <f t="shared" si="5"/>
        <v>-2000000</v>
      </c>
      <c r="I41" s="8">
        <f t="shared" si="6"/>
        <v>-2000000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>
        <f t="shared" si="7"/>
        <v>-222222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I41" s="16"/>
      <c r="AJ41" s="16"/>
    </row>
    <row r="42" spans="2:36" ht="18.75">
      <c r="B42" s="154" t="s">
        <v>12</v>
      </c>
      <c r="C42" s="166">
        <v>44408</v>
      </c>
      <c r="D42" s="154" t="s">
        <v>20</v>
      </c>
      <c r="E42" s="8">
        <f t="shared" si="8"/>
        <v>8000000</v>
      </c>
      <c r="F42" s="108"/>
      <c r="G42" s="108"/>
      <c r="H42" s="153">
        <f t="shared" si="5"/>
        <v>-8000000</v>
      </c>
      <c r="I42" s="8">
        <f t="shared" si="6"/>
        <v>-8000000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>
        <f t="shared" si="7"/>
        <v>-888888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I42" s="16"/>
      <c r="AJ42" s="16"/>
    </row>
    <row r="43" spans="2:36" ht="18.75">
      <c r="B43" s="154" t="s">
        <v>13</v>
      </c>
      <c r="C43" s="166">
        <v>44439</v>
      </c>
      <c r="D43" s="154" t="s">
        <v>19</v>
      </c>
      <c r="E43" s="8">
        <f t="shared" si="8"/>
        <v>2000000</v>
      </c>
      <c r="F43" s="108"/>
      <c r="G43" s="108"/>
      <c r="H43" s="153">
        <f t="shared" si="5"/>
        <v>-2000000</v>
      </c>
      <c r="I43" s="8">
        <f t="shared" si="6"/>
        <v>-2000000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f t="shared" si="7"/>
        <v>-222222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16"/>
      <c r="AJ43" s="16"/>
    </row>
    <row r="44" spans="2:36" ht="18.75">
      <c r="B44" s="154" t="s">
        <v>13</v>
      </c>
      <c r="C44" s="166">
        <v>44439</v>
      </c>
      <c r="D44" s="154" t="s">
        <v>20</v>
      </c>
      <c r="E44" s="8">
        <f t="shared" si="8"/>
        <v>8000000</v>
      </c>
      <c r="F44" s="108"/>
      <c r="G44" s="108"/>
      <c r="H44" s="153">
        <f t="shared" si="5"/>
        <v>-8000000</v>
      </c>
      <c r="I44" s="8">
        <f t="shared" si="6"/>
        <v>-8000000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f t="shared" si="7"/>
        <v>-888888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16"/>
      <c r="AJ44" s="16"/>
    </row>
    <row r="45" spans="2:36" ht="18.75">
      <c r="B45" s="154" t="s">
        <v>14</v>
      </c>
      <c r="C45" s="166">
        <v>44469</v>
      </c>
      <c r="D45" s="154" t="s">
        <v>19</v>
      </c>
      <c r="E45" s="8">
        <f t="shared" si="8"/>
        <v>2000000</v>
      </c>
      <c r="F45" s="108"/>
      <c r="G45" s="108"/>
      <c r="H45" s="153">
        <f t="shared" si="5"/>
        <v>-2000000</v>
      </c>
      <c r="I45" s="8">
        <f t="shared" si="6"/>
        <v>-2000000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>
        <f t="shared" si="7"/>
        <v>-222222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16"/>
      <c r="AJ45" s="16"/>
    </row>
    <row r="46" spans="2:36" ht="18.75">
      <c r="B46" s="154" t="s">
        <v>14</v>
      </c>
      <c r="C46" s="166">
        <v>44469</v>
      </c>
      <c r="D46" s="154" t="s">
        <v>20</v>
      </c>
      <c r="E46" s="8">
        <f t="shared" si="8"/>
        <v>8000000</v>
      </c>
      <c r="F46" s="108"/>
      <c r="G46" s="108"/>
      <c r="H46" s="153">
        <f t="shared" si="5"/>
        <v>-8000000</v>
      </c>
      <c r="I46" s="8">
        <f t="shared" si="6"/>
        <v>-8000000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>
        <f t="shared" si="7"/>
        <v>-888888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16"/>
      <c r="AJ46" s="16"/>
    </row>
    <row r="47" spans="2:36" ht="18.75">
      <c r="B47" s="154" t="s">
        <v>15</v>
      </c>
      <c r="C47" s="166">
        <v>44500</v>
      </c>
      <c r="D47" s="154" t="s">
        <v>19</v>
      </c>
      <c r="E47" s="8"/>
      <c r="F47" s="167"/>
      <c r="G47" s="108"/>
      <c r="H47" s="153">
        <f t="shared" si="5"/>
        <v>0</v>
      </c>
      <c r="I47" s="8">
        <f t="shared" si="6"/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>
        <f t="shared" si="7"/>
        <v>0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16"/>
      <c r="AJ47" s="16"/>
    </row>
    <row r="48" spans="2:36" ht="18.75">
      <c r="B48" s="154" t="str">
        <f>+B47</f>
        <v>octubre</v>
      </c>
      <c r="C48" s="166">
        <f>+C47</f>
        <v>44500</v>
      </c>
      <c r="D48" s="154" t="s">
        <v>20</v>
      </c>
      <c r="E48" s="8"/>
      <c r="F48" s="108"/>
      <c r="G48" s="108"/>
      <c r="H48" s="153">
        <f t="shared" si="5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16"/>
      <c r="AJ48" s="16"/>
    </row>
    <row r="49" spans="2:36" ht="18.75">
      <c r="B49" s="154" t="s">
        <v>16</v>
      </c>
      <c r="C49" s="166">
        <v>44530</v>
      </c>
      <c r="D49" s="154" t="s">
        <v>19</v>
      </c>
      <c r="E49" s="8"/>
      <c r="F49" s="108"/>
      <c r="G49" s="108"/>
      <c r="H49" s="153">
        <f t="shared" si="5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16"/>
      <c r="AJ49" s="16"/>
    </row>
    <row r="50" spans="2:36" ht="18.75">
      <c r="B50" s="154" t="s">
        <v>16</v>
      </c>
      <c r="C50" s="166">
        <v>44530</v>
      </c>
      <c r="D50" s="154" t="s">
        <v>20</v>
      </c>
      <c r="E50" s="8"/>
      <c r="F50" s="108"/>
      <c r="G50" s="108"/>
      <c r="H50" s="153">
        <f t="shared" si="5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6"/>
      <c r="AJ50" s="16"/>
    </row>
    <row r="51" spans="2:36" ht="18.75">
      <c r="B51" s="154" t="s">
        <v>17</v>
      </c>
      <c r="C51" s="166">
        <v>44560</v>
      </c>
      <c r="D51" s="154" t="s">
        <v>19</v>
      </c>
      <c r="E51" s="8"/>
      <c r="F51" s="108"/>
      <c r="G51" s="108"/>
      <c r="H51" s="153">
        <f t="shared" ref="H51:H52" si="9">SUM(I51:R51)</f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I51" s="16"/>
      <c r="AJ51" s="16"/>
    </row>
    <row r="52" spans="2:36" ht="19.5" thickBot="1">
      <c r="B52" s="154" t="s">
        <v>17</v>
      </c>
      <c r="C52" s="166">
        <v>44560</v>
      </c>
      <c r="D52" s="154" t="s">
        <v>20</v>
      </c>
      <c r="E52" s="8"/>
      <c r="F52" s="108"/>
      <c r="G52" s="108"/>
      <c r="H52" s="153">
        <f t="shared" si="9"/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I52" s="16"/>
      <c r="AJ52" s="16"/>
    </row>
    <row r="53" spans="2:36" ht="19.5" thickBot="1">
      <c r="B53" s="169" t="s">
        <v>155</v>
      </c>
      <c r="C53" s="170"/>
      <c r="D53" s="170"/>
      <c r="E53" s="151">
        <f t="shared" ref="E53:AG53" si="10">SUM(E29:E52)</f>
        <v>90000000</v>
      </c>
      <c r="F53" s="151">
        <f t="shared" si="10"/>
        <v>0</v>
      </c>
      <c r="G53" s="151">
        <f t="shared" si="10"/>
        <v>2000000</v>
      </c>
      <c r="H53" s="151">
        <f t="shared" si="10"/>
        <v>-90000000</v>
      </c>
      <c r="I53" s="151">
        <f t="shared" si="10"/>
        <v>-87600000</v>
      </c>
      <c r="J53" s="151">
        <f t="shared" si="10"/>
        <v>0</v>
      </c>
      <c r="K53" s="151">
        <f t="shared" si="10"/>
        <v>-2400000</v>
      </c>
      <c r="L53" s="151">
        <f t="shared" si="10"/>
        <v>0</v>
      </c>
      <c r="M53" s="151">
        <f t="shared" si="10"/>
        <v>0</v>
      </c>
      <c r="N53" s="151">
        <f t="shared" si="10"/>
        <v>0</v>
      </c>
      <c r="O53" s="151">
        <f t="shared" si="10"/>
        <v>0</v>
      </c>
      <c r="P53" s="151">
        <f t="shared" si="10"/>
        <v>0</v>
      </c>
      <c r="Q53" s="151">
        <f t="shared" si="10"/>
        <v>0</v>
      </c>
      <c r="R53" s="151">
        <f t="shared" si="10"/>
        <v>0</v>
      </c>
      <c r="S53" s="151">
        <f t="shared" si="10"/>
        <v>0</v>
      </c>
      <c r="T53" s="151">
        <f t="shared" si="10"/>
        <v>0</v>
      </c>
      <c r="U53" s="151">
        <f t="shared" si="10"/>
        <v>0</v>
      </c>
      <c r="V53" s="151">
        <f t="shared" si="10"/>
        <v>-9733323.5999999996</v>
      </c>
      <c r="W53" s="151">
        <f t="shared" si="10"/>
        <v>0</v>
      </c>
      <c r="X53" s="151">
        <f t="shared" si="10"/>
        <v>0</v>
      </c>
      <c r="Y53" s="151">
        <f t="shared" si="10"/>
        <v>0</v>
      </c>
      <c r="Z53" s="151">
        <f t="shared" si="10"/>
        <v>0</v>
      </c>
      <c r="AA53" s="151">
        <f t="shared" si="10"/>
        <v>0</v>
      </c>
      <c r="AB53" s="151">
        <f t="shared" si="10"/>
        <v>0</v>
      </c>
      <c r="AC53" s="151">
        <f t="shared" si="10"/>
        <v>0</v>
      </c>
      <c r="AD53" s="151">
        <f t="shared" si="10"/>
        <v>0</v>
      </c>
      <c r="AE53" s="151">
        <f t="shared" si="10"/>
        <v>0</v>
      </c>
      <c r="AF53" s="151">
        <f t="shared" si="10"/>
        <v>0</v>
      </c>
      <c r="AG53" s="171">
        <f t="shared" si="10"/>
        <v>0</v>
      </c>
      <c r="AI53" s="16"/>
      <c r="AJ53" s="16"/>
    </row>
    <row r="54" spans="2:36" ht="18.75">
      <c r="B54" s="172" t="s">
        <v>129</v>
      </c>
      <c r="C54" s="172"/>
      <c r="D54" s="172"/>
      <c r="E54" s="5"/>
      <c r="F54" s="8"/>
      <c r="G54" s="10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I54" s="16"/>
      <c r="AJ54" s="16"/>
    </row>
    <row r="55" spans="2:36" s="1" customFormat="1" ht="18.75">
      <c r="B55" s="173" t="s">
        <v>130</v>
      </c>
      <c r="C55" s="173"/>
      <c r="D55" s="173"/>
      <c r="E55" s="108"/>
      <c r="F55" s="8"/>
      <c r="G55" s="159"/>
      <c r="H55" s="8"/>
      <c r="I55" s="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8"/>
      <c r="AB55" s="108"/>
      <c r="AC55" s="108"/>
      <c r="AD55" s="108"/>
      <c r="AE55" s="108"/>
      <c r="AF55" s="108"/>
      <c r="AG55" s="108"/>
      <c r="AH55" s="21"/>
      <c r="AI55" s="109"/>
      <c r="AJ55" s="80"/>
    </row>
    <row r="56" spans="2:36" s="1" customFormat="1" ht="18.75">
      <c r="B56" s="173" t="s">
        <v>131</v>
      </c>
      <c r="C56" s="173"/>
      <c r="D56" s="173"/>
      <c r="E56" s="108"/>
      <c r="F56" s="8"/>
      <c r="G56" s="159"/>
      <c r="H56" s="8"/>
      <c r="I56" s="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8"/>
      <c r="AB56" s="108"/>
      <c r="AC56" s="108"/>
      <c r="AD56" s="108"/>
      <c r="AE56" s="108"/>
      <c r="AF56" s="108"/>
      <c r="AG56" s="108"/>
      <c r="AH56" s="21"/>
      <c r="AI56" s="109"/>
      <c r="AJ56" s="80"/>
    </row>
    <row r="57" spans="2:36" s="1" customFormat="1" ht="18.75">
      <c r="B57" s="173" t="s">
        <v>132</v>
      </c>
      <c r="C57" s="173"/>
      <c r="D57" s="173"/>
      <c r="E57" s="108"/>
      <c r="F57" s="8"/>
      <c r="G57" s="159"/>
      <c r="H57" s="8"/>
      <c r="I57" s="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8"/>
      <c r="AB57" s="108"/>
      <c r="AC57" s="108"/>
      <c r="AD57" s="108"/>
      <c r="AE57" s="108"/>
      <c r="AF57" s="108"/>
      <c r="AG57" s="108"/>
      <c r="AH57" s="21"/>
      <c r="AI57" s="109"/>
      <c r="AJ57" s="80"/>
    </row>
    <row r="58" spans="2:36" s="1" customFormat="1" ht="18.75">
      <c r="B58" s="173" t="s">
        <v>133</v>
      </c>
      <c r="C58" s="173"/>
      <c r="D58" s="173"/>
      <c r="E58" s="108"/>
      <c r="F58" s="8"/>
      <c r="G58" s="159"/>
      <c r="H58" s="8"/>
      <c r="I58" s="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8"/>
      <c r="AB58" s="108"/>
      <c r="AC58" s="108"/>
      <c r="AD58" s="108"/>
      <c r="AE58" s="108"/>
      <c r="AF58" s="108"/>
      <c r="AG58" s="108"/>
      <c r="AH58" s="21"/>
      <c r="AI58" s="109"/>
      <c r="AJ58" s="80"/>
    </row>
    <row r="59" spans="2:36" s="1" customFormat="1" ht="18.75">
      <c r="B59" s="173" t="s">
        <v>134</v>
      </c>
      <c r="C59" s="173"/>
      <c r="D59" s="173"/>
      <c r="E59" s="108"/>
      <c r="F59" s="8"/>
      <c r="G59" s="159"/>
      <c r="H59" s="8"/>
      <c r="I59" s="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8"/>
      <c r="AB59" s="108"/>
      <c r="AC59" s="108"/>
      <c r="AD59" s="108"/>
      <c r="AE59" s="108"/>
      <c r="AF59" s="108"/>
      <c r="AG59" s="108"/>
      <c r="AH59" s="21"/>
      <c r="AI59" s="109"/>
      <c r="AJ59" s="80"/>
    </row>
    <row r="60" spans="2:36" s="1" customFormat="1" ht="19.5" thickBot="1">
      <c r="B60" s="174" t="s">
        <v>135</v>
      </c>
      <c r="C60" s="174"/>
      <c r="D60" s="174"/>
      <c r="E60" s="168"/>
      <c r="F60" s="8"/>
      <c r="G60" s="159"/>
      <c r="H60" s="8"/>
      <c r="I60" s="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8"/>
      <c r="AB60" s="108"/>
      <c r="AC60" s="108"/>
      <c r="AD60" s="108"/>
      <c r="AE60" s="108"/>
      <c r="AF60" s="108"/>
      <c r="AG60" s="108"/>
      <c r="AH60" s="21"/>
      <c r="AI60" s="109"/>
      <c r="AJ60" s="80"/>
    </row>
    <row r="61" spans="2:36" s="1" customFormat="1" ht="19.5" thickBot="1">
      <c r="B61" s="169" t="s">
        <v>136</v>
      </c>
      <c r="C61" s="175"/>
      <c r="D61" s="175"/>
      <c r="E61" s="176">
        <f>SUM(E55:E60)</f>
        <v>0</v>
      </c>
      <c r="F61" s="177"/>
      <c r="G61" s="159"/>
      <c r="H61" s="8"/>
      <c r="I61" s="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8"/>
      <c r="AB61" s="108"/>
      <c r="AC61" s="108"/>
      <c r="AD61" s="108"/>
      <c r="AE61" s="108"/>
      <c r="AF61" s="108"/>
      <c r="AG61" s="108"/>
      <c r="AH61" s="21"/>
      <c r="AI61" s="109"/>
      <c r="AJ61" s="80"/>
    </row>
    <row r="62" spans="2:36" s="1" customFormat="1" ht="18.75">
      <c r="B62" s="178" t="s">
        <v>125</v>
      </c>
      <c r="C62" s="178"/>
      <c r="D62" s="178"/>
      <c r="E62" s="179"/>
      <c r="F62" s="8"/>
      <c r="G62" s="159"/>
      <c r="H62" s="8"/>
      <c r="I62" s="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8"/>
      <c r="AB62" s="108"/>
      <c r="AC62" s="108"/>
      <c r="AD62" s="108"/>
      <c r="AE62" s="108"/>
      <c r="AF62" s="108"/>
      <c r="AG62" s="108"/>
      <c r="AH62" s="21"/>
      <c r="AI62" s="109"/>
      <c r="AJ62" s="80"/>
    </row>
    <row r="63" spans="2:36" s="1" customFormat="1" ht="18.75">
      <c r="B63" s="173" t="s">
        <v>126</v>
      </c>
      <c r="C63" s="173"/>
      <c r="D63" s="173"/>
      <c r="E63" s="180">
        <f>+'[7]BASE IMPONIBLE'!G47</f>
        <v>0</v>
      </c>
      <c r="F63" s="8"/>
      <c r="G63" s="159"/>
      <c r="H63" s="8"/>
      <c r="I63" s="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>
        <f>-E63*X12</f>
        <v>0</v>
      </c>
      <c r="W63" s="108"/>
      <c r="X63" s="108"/>
      <c r="Y63" s="108"/>
      <c r="Z63" s="108"/>
      <c r="AA63" s="8"/>
      <c r="AB63" s="108"/>
      <c r="AC63" s="108"/>
      <c r="AD63" s="108"/>
      <c r="AE63" s="108"/>
      <c r="AF63" s="108"/>
      <c r="AG63" s="108"/>
      <c r="AH63" s="21"/>
      <c r="AI63" s="109"/>
      <c r="AJ63" s="80"/>
    </row>
    <row r="64" spans="2:36" ht="19.5" thickBot="1">
      <c r="B64" s="174" t="s">
        <v>127</v>
      </c>
      <c r="C64" s="174"/>
      <c r="D64" s="174"/>
      <c r="E64" s="181">
        <f>+'[7]BALANCE 2023 '!J48</f>
        <v>40000</v>
      </c>
      <c r="F64" s="145"/>
      <c r="G64" s="1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>
        <f>-E64*X12</f>
        <v>-4444.4400000000005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I64" s="16"/>
      <c r="AJ64" s="16"/>
    </row>
    <row r="65" spans="2:36" s="1" customFormat="1" ht="19.5" thickBot="1">
      <c r="B65" s="169" t="s">
        <v>156</v>
      </c>
      <c r="C65" s="170"/>
      <c r="D65" s="170"/>
      <c r="E65" s="182"/>
      <c r="F65" s="182"/>
      <c r="G65" s="182"/>
      <c r="H65" s="151">
        <f t="shared" ref="H65:U65" si="11">+H27+H53</f>
        <v>13867489.050420165</v>
      </c>
      <c r="I65" s="151">
        <f t="shared" si="11"/>
        <v>2467489.0504201651</v>
      </c>
      <c r="J65" s="151">
        <f t="shared" si="11"/>
        <v>0</v>
      </c>
      <c r="K65" s="151">
        <f t="shared" si="11"/>
        <v>0</v>
      </c>
      <c r="L65" s="151">
        <f t="shared" si="11"/>
        <v>0</v>
      </c>
      <c r="M65" s="151">
        <f t="shared" si="11"/>
        <v>0</v>
      </c>
      <c r="N65" s="151">
        <f t="shared" si="11"/>
        <v>0</v>
      </c>
      <c r="O65" s="151">
        <f t="shared" si="11"/>
        <v>0</v>
      </c>
      <c r="P65" s="151">
        <f t="shared" si="11"/>
        <v>0</v>
      </c>
      <c r="Q65" s="151">
        <f t="shared" si="11"/>
        <v>0</v>
      </c>
      <c r="R65" s="151">
        <f t="shared" si="11"/>
        <v>11400000</v>
      </c>
      <c r="S65" s="151">
        <f t="shared" si="11"/>
        <v>0</v>
      </c>
      <c r="T65" s="151">
        <f t="shared" si="11"/>
        <v>0</v>
      </c>
      <c r="U65" s="151">
        <f t="shared" si="11"/>
        <v>0</v>
      </c>
      <c r="V65" s="151">
        <f>+V27+V53+V63+V64</f>
        <v>423658.27282392554</v>
      </c>
      <c r="W65" s="151">
        <f t="shared" ref="W65:AG65" si="12">+W27+W53</f>
        <v>0</v>
      </c>
      <c r="X65" s="151">
        <f t="shared" si="12"/>
        <v>375800</v>
      </c>
      <c r="Y65" s="151">
        <f t="shared" si="12"/>
        <v>0</v>
      </c>
      <c r="Z65" s="151">
        <f t="shared" si="12"/>
        <v>0</v>
      </c>
      <c r="AA65" s="151">
        <f t="shared" si="12"/>
        <v>0</v>
      </c>
      <c r="AB65" s="151">
        <f t="shared" si="12"/>
        <v>0</v>
      </c>
      <c r="AC65" s="151">
        <f t="shared" si="12"/>
        <v>0</v>
      </c>
      <c r="AD65" s="151">
        <f t="shared" si="12"/>
        <v>0</v>
      </c>
      <c r="AE65" s="151">
        <f t="shared" si="12"/>
        <v>0</v>
      </c>
      <c r="AF65" s="151">
        <f t="shared" si="12"/>
        <v>0</v>
      </c>
      <c r="AG65" s="151">
        <f t="shared" si="12"/>
        <v>0</v>
      </c>
      <c r="AH65" s="21"/>
      <c r="AI65" s="80">
        <f>SUM(AI16:AI55)</f>
        <v>100.14285714285714</v>
      </c>
      <c r="AJ65" s="80"/>
    </row>
    <row r="66" spans="2:36" ht="18.75">
      <c r="B66" s="183"/>
      <c r="C66" s="183"/>
      <c r="D66" s="18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I66" s="16"/>
      <c r="AJ66" s="16"/>
    </row>
    <row r="67" spans="2:36">
      <c r="V67" s="16"/>
    </row>
  </sheetData>
  <mergeCells count="22"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  <mergeCell ref="AD11:AE11"/>
    <mergeCell ref="K12:O12"/>
    <mergeCell ref="P12:Q12"/>
    <mergeCell ref="R12:R13"/>
    <mergeCell ref="S10:V10"/>
    <mergeCell ref="W10:X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K67"/>
  <sheetViews>
    <sheetView topLeftCell="A7" zoomScale="91" zoomScaleNormal="91" workbookViewId="0">
      <pane ySplit="7" topLeftCell="A14" activePane="bottomLeft" state="frozen"/>
      <selection activeCell="A7" sqref="A7"/>
      <selection pane="bottomLeft" activeCell="V15" sqref="V15"/>
    </sheetView>
  </sheetViews>
  <sheetFormatPr baseColWidth="10" defaultRowHeight="15"/>
  <cols>
    <col min="1" max="1" width="7" customWidth="1"/>
    <col min="2" max="2" width="57.140625" customWidth="1"/>
    <col min="3" max="3" width="10.140625" customWidth="1"/>
    <col min="4" max="4" width="11.7109375" customWidth="1"/>
    <col min="5" max="5" width="12.7109375" bestFit="1" customWidth="1"/>
    <col min="6" max="6" width="12.140625" customWidth="1"/>
    <col min="7" max="7" width="13.5703125" hidden="1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customWidth="1"/>
    <col min="14" max="15" width="12.7109375" hidden="1" customWidth="1"/>
    <col min="16" max="17" width="11.5703125" hidden="1" customWidth="1"/>
    <col min="18" max="18" width="12.5703125" customWidth="1"/>
    <col min="19" max="20" width="11.5703125" hidden="1" customWidth="1"/>
    <col min="21" max="21" width="11.5703125" customWidth="1"/>
    <col min="23" max="23" width="12" bestFit="1" customWidth="1"/>
    <col min="24" max="24" width="12" customWidth="1"/>
    <col min="25" max="27" width="12" hidden="1" customWidth="1"/>
    <col min="28" max="28" width="0" hidden="1" customWidth="1"/>
    <col min="29" max="29" width="12" hidden="1" customWidth="1"/>
    <col min="30" max="31" width="0" hidden="1" customWidth="1"/>
    <col min="32" max="32" width="15.42578125" hidden="1" customWidth="1"/>
    <col min="33" max="33" width="12.7109375" hidden="1" customWidth="1"/>
    <col min="34" max="34" width="17.7109375" style="21" bestFit="1" customWidth="1"/>
    <col min="35" max="35" width="12.7109375" bestFit="1" customWidth="1"/>
    <col min="36" max="36" width="12" bestFit="1" customWidth="1"/>
  </cols>
  <sheetData>
    <row r="2" spans="2:37">
      <c r="B2" s="1" t="s">
        <v>21</v>
      </c>
      <c r="C2" s="1"/>
      <c r="D2" s="1"/>
      <c r="E2" s="1"/>
      <c r="F2" s="1"/>
      <c r="G2" s="1"/>
      <c r="H2" s="1" t="s">
        <v>22</v>
      </c>
      <c r="I2" s="1"/>
      <c r="J2" s="1"/>
      <c r="K2" s="1"/>
      <c r="L2" s="1"/>
      <c r="M2" s="1"/>
      <c r="N2" s="1"/>
      <c r="O2" s="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G2" s="16"/>
      <c r="AH2" s="16"/>
    </row>
    <row r="8" spans="2:37" ht="19.5" thickBot="1">
      <c r="S8" s="360" t="s">
        <v>23</v>
      </c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</row>
    <row r="9" spans="2:37" ht="15.75" thickBot="1">
      <c r="I9" s="16"/>
      <c r="J9" s="16"/>
      <c r="K9" s="16"/>
      <c r="L9" s="16"/>
      <c r="M9" s="16"/>
      <c r="N9" s="16"/>
      <c r="O9" s="16"/>
      <c r="S9" s="348" t="s">
        <v>138</v>
      </c>
      <c r="T9" s="349"/>
      <c r="U9" s="349"/>
      <c r="V9" s="349"/>
      <c r="W9" s="349"/>
      <c r="X9" s="349"/>
      <c r="Y9" s="349"/>
      <c r="Z9" s="349"/>
      <c r="AA9" s="349"/>
      <c r="AB9" s="354" t="s">
        <v>25</v>
      </c>
      <c r="AC9" s="361"/>
      <c r="AD9" s="361"/>
      <c r="AE9" s="361"/>
      <c r="AF9" s="355"/>
      <c r="AG9" s="362" t="s">
        <v>26</v>
      </c>
    </row>
    <row r="10" spans="2:37" ht="26.25" customHeight="1" thickBot="1">
      <c r="B10" s="365" t="s">
        <v>27</v>
      </c>
      <c r="C10" s="115"/>
      <c r="D10" s="116"/>
      <c r="E10" s="368" t="s">
        <v>28</v>
      </c>
      <c r="F10" s="368"/>
      <c r="G10" s="369"/>
      <c r="H10" s="374" t="s">
        <v>29</v>
      </c>
      <c r="I10" s="326" t="s">
        <v>30</v>
      </c>
      <c r="J10" s="326" t="s">
        <v>139</v>
      </c>
      <c r="K10" s="338" t="s">
        <v>31</v>
      </c>
      <c r="L10" s="339"/>
      <c r="M10" s="339"/>
      <c r="N10" s="339"/>
      <c r="O10" s="339"/>
      <c r="P10" s="339"/>
      <c r="Q10" s="339"/>
      <c r="R10" s="339"/>
      <c r="S10" s="348" t="s">
        <v>35</v>
      </c>
      <c r="T10" s="349"/>
      <c r="U10" s="349"/>
      <c r="V10" s="350"/>
      <c r="W10" s="348" t="s">
        <v>36</v>
      </c>
      <c r="X10" s="350"/>
      <c r="Y10" s="348" t="s">
        <v>36</v>
      </c>
      <c r="Z10" s="350"/>
      <c r="AA10" s="117" t="s">
        <v>140</v>
      </c>
      <c r="AB10" s="351" t="s">
        <v>141</v>
      </c>
      <c r="AC10" s="352"/>
      <c r="AD10" s="352"/>
      <c r="AE10" s="353"/>
      <c r="AF10" s="118" t="s">
        <v>140</v>
      </c>
      <c r="AG10" s="363"/>
    </row>
    <row r="11" spans="2:37" ht="26.25" customHeight="1" thickBot="1">
      <c r="B11" s="366"/>
      <c r="C11" s="119"/>
      <c r="D11" s="120"/>
      <c r="E11" s="370"/>
      <c r="F11" s="370"/>
      <c r="G11" s="371"/>
      <c r="H11" s="375"/>
      <c r="I11" s="327"/>
      <c r="J11" s="327"/>
      <c r="K11" s="35"/>
      <c r="L11" s="121"/>
      <c r="M11" s="121"/>
      <c r="N11" s="121"/>
      <c r="O11" s="121"/>
      <c r="P11" s="121"/>
      <c r="Q11" s="121"/>
      <c r="R11" s="122"/>
      <c r="S11" s="354" t="s">
        <v>38</v>
      </c>
      <c r="T11" s="355"/>
      <c r="U11" s="354" t="s">
        <v>39</v>
      </c>
      <c r="V11" s="355"/>
      <c r="W11" s="354" t="s">
        <v>40</v>
      </c>
      <c r="X11" s="355"/>
      <c r="Y11" s="356" t="s">
        <v>34</v>
      </c>
      <c r="Z11" s="357"/>
      <c r="AA11" s="123" t="s">
        <v>142</v>
      </c>
      <c r="AB11" s="124"/>
      <c r="AC11" s="125"/>
      <c r="AD11" s="358" t="s">
        <v>34</v>
      </c>
      <c r="AE11" s="359"/>
      <c r="AF11" s="118" t="s">
        <v>142</v>
      </c>
      <c r="AG11" s="363"/>
    </row>
    <row r="12" spans="2:37" ht="15" customHeight="1" thickBot="1">
      <c r="B12" s="366"/>
      <c r="C12" s="119"/>
      <c r="D12" s="120"/>
      <c r="E12" s="370"/>
      <c r="F12" s="370"/>
      <c r="G12" s="371"/>
      <c r="H12" s="375"/>
      <c r="I12" s="327"/>
      <c r="J12" s="327"/>
      <c r="K12" s="341" t="s">
        <v>45</v>
      </c>
      <c r="L12" s="342"/>
      <c r="M12" s="342"/>
      <c r="N12" s="342"/>
      <c r="O12" s="343"/>
      <c r="P12" s="344" t="s">
        <v>46</v>
      </c>
      <c r="Q12" s="345"/>
      <c r="R12" s="346" t="s">
        <v>47</v>
      </c>
      <c r="S12" s="126"/>
      <c r="T12" s="127"/>
      <c r="U12" s="126"/>
      <c r="V12" s="126"/>
      <c r="W12" s="128" t="s">
        <v>33</v>
      </c>
      <c r="X12" s="128">
        <v>0.111111</v>
      </c>
      <c r="Y12" s="126"/>
      <c r="Z12" s="127"/>
      <c r="AA12" s="129">
        <v>0.08</v>
      </c>
      <c r="AB12" s="130" t="s">
        <v>42</v>
      </c>
      <c r="AC12" s="131" t="e">
        <f>+AC16/AG16</f>
        <v>#DIV/0!</v>
      </c>
      <c r="AD12" s="126"/>
      <c r="AE12" s="127"/>
      <c r="AF12" s="132">
        <v>0.08</v>
      </c>
      <c r="AG12" s="363"/>
      <c r="AI12">
        <v>24</v>
      </c>
    </row>
    <row r="13" spans="2:37" s="1" customFormat="1" ht="180.75" thickBot="1">
      <c r="B13" s="367"/>
      <c r="C13" s="133"/>
      <c r="D13" s="134"/>
      <c r="E13" s="372"/>
      <c r="F13" s="372"/>
      <c r="G13" s="373"/>
      <c r="H13" s="376"/>
      <c r="I13" s="328"/>
      <c r="J13" s="328"/>
      <c r="K13" s="135" t="s">
        <v>51</v>
      </c>
      <c r="L13" s="135" t="s">
        <v>143</v>
      </c>
      <c r="M13" s="135" t="s">
        <v>55</v>
      </c>
      <c r="N13" s="135" t="s">
        <v>57</v>
      </c>
      <c r="O13" s="135" t="s">
        <v>144</v>
      </c>
      <c r="P13" s="136" t="s">
        <v>59</v>
      </c>
      <c r="Q13" s="137" t="s">
        <v>60</v>
      </c>
      <c r="R13" s="347"/>
      <c r="S13" s="140" t="s">
        <v>62</v>
      </c>
      <c r="T13" s="139" t="s">
        <v>63</v>
      </c>
      <c r="U13" s="140" t="s">
        <v>62</v>
      </c>
      <c r="V13" s="140" t="s">
        <v>63</v>
      </c>
      <c r="W13" s="140" t="s">
        <v>62</v>
      </c>
      <c r="X13" s="140" t="s">
        <v>63</v>
      </c>
      <c r="Y13" s="140" t="s">
        <v>62</v>
      </c>
      <c r="Z13" s="139" t="s">
        <v>63</v>
      </c>
      <c r="AA13" s="133" t="s">
        <v>64</v>
      </c>
      <c r="AB13" s="140" t="s">
        <v>65</v>
      </c>
      <c r="AC13" s="140" t="s">
        <v>63</v>
      </c>
      <c r="AD13" s="140" t="s">
        <v>62</v>
      </c>
      <c r="AE13" s="139" t="s">
        <v>63</v>
      </c>
      <c r="AF13" s="139" t="s">
        <v>65</v>
      </c>
      <c r="AG13" s="364"/>
      <c r="AH13" s="21"/>
      <c r="AI13" s="1">
        <f>100-24</f>
        <v>76</v>
      </c>
    </row>
    <row r="14" spans="2:37" ht="18.75">
      <c r="B14" s="141" t="s">
        <v>145</v>
      </c>
      <c r="C14" s="141"/>
      <c r="D14" s="141"/>
      <c r="E14" s="142"/>
      <c r="F14" s="142"/>
      <c r="G14" s="142"/>
      <c r="H14" s="64">
        <f>SUM(I14:R14)</f>
        <v>59800000</v>
      </c>
      <c r="I14" s="70">
        <f>+'RTRE  at2023 '!I92</f>
        <v>24000000</v>
      </c>
      <c r="J14" s="64"/>
      <c r="K14" s="64"/>
      <c r="L14" s="64"/>
      <c r="M14" s="64">
        <f>+'RTRE  at2023 corregido'!N83</f>
        <v>34800000</v>
      </c>
      <c r="N14" s="64"/>
      <c r="O14" s="143"/>
      <c r="P14" s="64"/>
      <c r="Q14" s="143"/>
      <c r="R14" s="143">
        <f>+'RTRE  at2023 '!T92</f>
        <v>1000000</v>
      </c>
      <c r="S14" s="64"/>
      <c r="T14" s="64"/>
      <c r="U14" s="64"/>
      <c r="V14" s="64">
        <f>+'RTRE  at2023 corregido'!Y92</f>
        <v>5187336.8000000007</v>
      </c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>
        <f>+AI12/AI13</f>
        <v>0.31578947368421051</v>
      </c>
      <c r="AK14" s="16"/>
    </row>
    <row r="15" spans="2:37" ht="19.5" thickBot="1">
      <c r="B15" s="144" t="s">
        <v>68</v>
      </c>
      <c r="C15" s="144"/>
      <c r="D15" s="144"/>
      <c r="E15" s="145"/>
      <c r="F15" s="146">
        <v>0</v>
      </c>
      <c r="G15" s="146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I15" s="16"/>
      <c r="AJ15" s="16"/>
    </row>
    <row r="16" spans="2:37" s="1" customFormat="1" ht="19.5" thickBot="1">
      <c r="B16" s="148" t="s">
        <v>146</v>
      </c>
      <c r="C16" s="149"/>
      <c r="D16" s="149"/>
      <c r="E16" s="150"/>
      <c r="F16" s="150"/>
      <c r="G16" s="150"/>
      <c r="H16" s="151">
        <f>+H14</f>
        <v>59800000</v>
      </c>
      <c r="I16" s="151">
        <f t="shared" ref="I16:AG16" si="0">+I14</f>
        <v>24000000</v>
      </c>
      <c r="J16" s="151">
        <f t="shared" si="0"/>
        <v>0</v>
      </c>
      <c r="K16" s="151">
        <f t="shared" si="0"/>
        <v>0</v>
      </c>
      <c r="L16" s="151">
        <f t="shared" si="0"/>
        <v>0</v>
      </c>
      <c r="M16" s="151">
        <f t="shared" si="0"/>
        <v>34800000</v>
      </c>
      <c r="N16" s="151">
        <f t="shared" si="0"/>
        <v>0</v>
      </c>
      <c r="O16" s="151">
        <f t="shared" si="0"/>
        <v>0</v>
      </c>
      <c r="P16" s="151">
        <f t="shared" si="0"/>
        <v>0</v>
      </c>
      <c r="Q16" s="151">
        <f t="shared" si="0"/>
        <v>0</v>
      </c>
      <c r="R16" s="151">
        <f t="shared" si="0"/>
        <v>1000000</v>
      </c>
      <c r="S16" s="151">
        <f t="shared" si="0"/>
        <v>0</v>
      </c>
      <c r="T16" s="151">
        <f t="shared" si="0"/>
        <v>0</v>
      </c>
      <c r="U16" s="151">
        <f t="shared" si="0"/>
        <v>0</v>
      </c>
      <c r="V16" s="151">
        <f t="shared" si="0"/>
        <v>5187336.8000000007</v>
      </c>
      <c r="W16" s="151">
        <f t="shared" si="0"/>
        <v>0</v>
      </c>
      <c r="X16" s="151">
        <f t="shared" si="0"/>
        <v>0</v>
      </c>
      <c r="Y16" s="151">
        <f t="shared" si="0"/>
        <v>0</v>
      </c>
      <c r="Z16" s="151">
        <f t="shared" si="0"/>
        <v>0</v>
      </c>
      <c r="AA16" s="151">
        <f t="shared" si="0"/>
        <v>0</v>
      </c>
      <c r="AB16" s="151">
        <f t="shared" si="0"/>
        <v>0</v>
      </c>
      <c r="AC16" s="151">
        <f t="shared" si="0"/>
        <v>0</v>
      </c>
      <c r="AD16" s="151">
        <f t="shared" si="0"/>
        <v>0</v>
      </c>
      <c r="AE16" s="151">
        <f t="shared" si="0"/>
        <v>0</v>
      </c>
      <c r="AF16" s="151">
        <f t="shared" si="0"/>
        <v>0</v>
      </c>
      <c r="AG16" s="151">
        <f t="shared" si="0"/>
        <v>0</v>
      </c>
      <c r="AH16" s="80"/>
      <c r="AI16" s="80">
        <v>12.5</v>
      </c>
      <c r="AJ16" s="80"/>
    </row>
    <row r="17" spans="2:36" s="1" customFormat="1" ht="18.75">
      <c r="B17" s="141" t="s">
        <v>79</v>
      </c>
      <c r="C17" s="141"/>
      <c r="D17" s="141"/>
      <c r="E17" s="152"/>
      <c r="F17" s="152"/>
      <c r="G17" s="152"/>
      <c r="H17" s="153">
        <f>SUM(I17:R17)</f>
        <v>24000000</v>
      </c>
      <c r="I17" s="64">
        <f>+I16</f>
        <v>24000000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80"/>
      <c r="AI17" s="80">
        <f>100-12.5</f>
        <v>87.5</v>
      </c>
      <c r="AJ17" s="80"/>
    </row>
    <row r="18" spans="2:36" s="1" customFormat="1" ht="18.75" hidden="1">
      <c r="B18" s="154" t="s">
        <v>147</v>
      </c>
      <c r="C18" s="154"/>
      <c r="D18" s="154"/>
      <c r="E18" s="13"/>
      <c r="F18" s="13"/>
      <c r="G18" s="13"/>
      <c r="H18" s="153">
        <f t="shared" ref="H18" si="1">SUM(I18:R18)</f>
        <v>0</v>
      </c>
      <c r="I18" s="70"/>
      <c r="J18" s="70">
        <f>+J16</f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80"/>
      <c r="AI18" s="80"/>
      <c r="AJ18" s="80"/>
    </row>
    <row r="19" spans="2:36" s="1" customFormat="1" ht="18.75" hidden="1">
      <c r="B19" s="155" t="s">
        <v>148</v>
      </c>
      <c r="C19" s="154"/>
      <c r="D19" s="154"/>
      <c r="E19" s="156"/>
      <c r="F19" s="13"/>
      <c r="G19" s="13"/>
      <c r="H19" s="153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80"/>
      <c r="AI19" s="80"/>
      <c r="AJ19" s="80"/>
    </row>
    <row r="20" spans="2:36" s="1" customFormat="1" ht="18.75">
      <c r="B20" s="154" t="s">
        <v>80</v>
      </c>
      <c r="C20" s="154"/>
      <c r="D20" s="154"/>
      <c r="E20" s="157">
        <f>+'[6]R18 14 D3'!U13</f>
        <v>90067489.050420165</v>
      </c>
      <c r="F20" s="5"/>
      <c r="G20" s="13"/>
      <c r="H20" s="153">
        <f>SUM(I20:R20)</f>
        <v>90067489.050420165</v>
      </c>
      <c r="I20" s="70">
        <f>+E20</f>
        <v>90067489.050420165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80"/>
      <c r="AI20" s="158">
        <f>+AI16/AI17</f>
        <v>0.14285714285714285</v>
      </c>
      <c r="AJ20" s="80"/>
    </row>
    <row r="21" spans="2:36" s="1" customFormat="1" ht="18.75">
      <c r="B21" s="154" t="s">
        <v>81</v>
      </c>
      <c r="C21" s="154"/>
      <c r="D21" s="154"/>
      <c r="E21" s="157">
        <f>+'[7]BASE IMPONIBLE'!F18+'[7]BASE IMPONIBLE'!F24+'[7]BASE IMPONIBLE'!F25</f>
        <v>0</v>
      </c>
      <c r="F21" s="5"/>
      <c r="G21" s="13"/>
      <c r="H21" s="153">
        <f>SUM(I21:R21)</f>
        <v>4400000</v>
      </c>
      <c r="I21" s="70"/>
      <c r="J21" s="70"/>
      <c r="K21" s="70">
        <f>+'[6]BASE IMPONIBLE'!D24</f>
        <v>2400000</v>
      </c>
      <c r="L21" s="70"/>
      <c r="M21" s="70"/>
      <c r="N21" s="70"/>
      <c r="O21" s="70"/>
      <c r="P21" s="70"/>
      <c r="Q21" s="70"/>
      <c r="R21" s="70">
        <f>+'[6]BASE IMPONIBLE'!D25</f>
        <v>2000000</v>
      </c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80"/>
      <c r="AI21" s="80"/>
      <c r="AJ21" s="80"/>
    </row>
    <row r="22" spans="2:36" s="1" customFormat="1" ht="18.75">
      <c r="B22" s="154" t="s">
        <v>149</v>
      </c>
      <c r="C22" s="154"/>
      <c r="D22" s="154"/>
      <c r="E22" s="157"/>
      <c r="F22" s="5"/>
      <c r="G22" s="13"/>
      <c r="H22" s="153">
        <f>SUM(I22:R22)</f>
        <v>8400000</v>
      </c>
      <c r="I22" s="70"/>
      <c r="J22" s="70"/>
      <c r="K22" s="70"/>
      <c r="L22" s="70"/>
      <c r="M22" s="70"/>
      <c r="N22" s="70"/>
      <c r="O22" s="70"/>
      <c r="P22" s="70"/>
      <c r="Q22" s="70"/>
      <c r="R22" s="70">
        <f>+'[6]BASE IMPONIBLE'!D18</f>
        <v>8400000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80"/>
      <c r="AI22" s="80"/>
      <c r="AJ22" s="80"/>
    </row>
    <row r="23" spans="2:36" ht="18.75">
      <c r="B23" s="154" t="s">
        <v>150</v>
      </c>
      <c r="C23" s="154"/>
      <c r="D23" s="154"/>
      <c r="E23" s="157">
        <f>+'[6]BASE IMPONIBLE'!G69</f>
        <v>88407523.128239244</v>
      </c>
      <c r="F23" s="159">
        <v>0.1</v>
      </c>
      <c r="G23" s="159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>
        <f>+F23*E23</f>
        <v>8840752.3128239252</v>
      </c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I23" s="16"/>
      <c r="AJ23" s="16"/>
    </row>
    <row r="24" spans="2:36" ht="19.5" thickBot="1">
      <c r="B24" s="144" t="s">
        <v>151</v>
      </c>
      <c r="C24" s="144"/>
      <c r="D24" s="144"/>
      <c r="E24" s="8">
        <f>+'[6]BALANCE 2023 '!I64</f>
        <v>1700000</v>
      </c>
      <c r="F24" s="160"/>
      <c r="G24" s="160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>
        <v>375800</v>
      </c>
      <c r="Y24" s="147"/>
      <c r="Z24" s="147"/>
      <c r="AA24" s="147"/>
      <c r="AB24" s="161"/>
      <c r="AC24" s="147"/>
      <c r="AD24" s="147"/>
      <c r="AE24" s="147"/>
      <c r="AF24" s="147"/>
      <c r="AG24" s="147"/>
      <c r="AI24" s="16"/>
      <c r="AJ24" s="16"/>
    </row>
    <row r="25" spans="2:36" ht="19.5" hidden="1" thickBot="1">
      <c r="B25" s="144" t="s">
        <v>151</v>
      </c>
      <c r="C25" s="144"/>
      <c r="D25" s="144"/>
      <c r="E25" s="12"/>
      <c r="F25" s="160"/>
      <c r="G25" s="160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I25" s="16"/>
      <c r="AJ25" s="16"/>
    </row>
    <row r="26" spans="2:36" ht="19.5" hidden="1" thickBot="1">
      <c r="B26" s="144" t="s">
        <v>151</v>
      </c>
      <c r="C26" s="144"/>
      <c r="D26" s="144"/>
      <c r="E26" s="12"/>
      <c r="F26" s="160"/>
      <c r="G26" s="160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I26" s="16"/>
      <c r="AJ26" s="16"/>
    </row>
    <row r="27" spans="2:36" s="1" customFormat="1" ht="19.5" thickBot="1">
      <c r="B27" s="148" t="s">
        <v>152</v>
      </c>
      <c r="C27" s="149"/>
      <c r="D27" s="149"/>
      <c r="E27" s="150"/>
      <c r="F27" s="150"/>
      <c r="G27" s="150"/>
      <c r="H27" s="151">
        <f>SUM(I27:R28)</f>
        <v>138667489.05042017</v>
      </c>
      <c r="I27" s="151">
        <f>+I16-I17+I20</f>
        <v>90067489.050420165</v>
      </c>
      <c r="J27" s="151">
        <f>+J16-J18</f>
        <v>0</v>
      </c>
      <c r="K27" s="151">
        <f>+K16-K19+K21</f>
        <v>2400000</v>
      </c>
      <c r="L27" s="151">
        <f t="shared" ref="L27:AG27" si="2">SUM(L16:L26)</f>
        <v>0</v>
      </c>
      <c r="M27" s="151">
        <f t="shared" si="2"/>
        <v>34800000</v>
      </c>
      <c r="N27" s="151">
        <f t="shared" si="2"/>
        <v>0</v>
      </c>
      <c r="O27" s="151">
        <f t="shared" si="2"/>
        <v>0</v>
      </c>
      <c r="P27" s="151">
        <f t="shared" si="2"/>
        <v>0</v>
      </c>
      <c r="Q27" s="151">
        <f t="shared" si="2"/>
        <v>0</v>
      </c>
      <c r="R27" s="151">
        <f t="shared" si="2"/>
        <v>11400000</v>
      </c>
      <c r="S27" s="151">
        <f t="shared" si="2"/>
        <v>0</v>
      </c>
      <c r="T27" s="151">
        <f t="shared" si="2"/>
        <v>0</v>
      </c>
      <c r="U27" s="151">
        <f t="shared" si="2"/>
        <v>0</v>
      </c>
      <c r="V27" s="151">
        <f t="shared" si="2"/>
        <v>14028089.112823926</v>
      </c>
      <c r="W27" s="151">
        <f t="shared" si="2"/>
        <v>0</v>
      </c>
      <c r="X27" s="151">
        <f t="shared" si="2"/>
        <v>375800</v>
      </c>
      <c r="Y27" s="151">
        <f t="shared" ref="Y27:Z27" si="3">SUM(Y16:Y26)</f>
        <v>0</v>
      </c>
      <c r="Z27" s="151">
        <f t="shared" si="3"/>
        <v>0</v>
      </c>
      <c r="AA27" s="151">
        <f t="shared" si="2"/>
        <v>0</v>
      </c>
      <c r="AB27" s="151">
        <f t="shared" si="2"/>
        <v>0</v>
      </c>
      <c r="AC27" s="151">
        <f t="shared" si="2"/>
        <v>0</v>
      </c>
      <c r="AD27" s="151">
        <f t="shared" ref="AD27:AE27" si="4">SUM(AD16:AD26)</f>
        <v>0</v>
      </c>
      <c r="AE27" s="151">
        <f t="shared" si="4"/>
        <v>0</v>
      </c>
      <c r="AF27" s="151">
        <f t="shared" si="2"/>
        <v>0</v>
      </c>
      <c r="AG27" s="151">
        <f t="shared" si="2"/>
        <v>0</v>
      </c>
      <c r="AH27" s="98"/>
      <c r="AI27" s="162" t="s">
        <v>153</v>
      </c>
      <c r="AJ27" s="163">
        <f>+AC27</f>
        <v>0</v>
      </c>
    </row>
    <row r="28" spans="2:36" ht="18.75">
      <c r="B28" s="164" t="s">
        <v>109</v>
      </c>
      <c r="C28" s="164"/>
      <c r="D28" s="164"/>
      <c r="E28" s="13"/>
      <c r="F28" s="5"/>
      <c r="G28" s="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I28" s="165" t="s">
        <v>154</v>
      </c>
      <c r="AJ28" s="165">
        <f>+AD27</f>
        <v>0</v>
      </c>
    </row>
    <row r="29" spans="2:36" s="1" customFormat="1" ht="18.75">
      <c r="B29" s="154" t="s">
        <v>6</v>
      </c>
      <c r="C29" s="166">
        <v>44227</v>
      </c>
      <c r="D29" s="154" t="s">
        <v>19</v>
      </c>
      <c r="E29" s="8">
        <f>+'retiros at2024'!B5</f>
        <v>2000000</v>
      </c>
      <c r="F29" s="167"/>
      <c r="G29" s="13"/>
      <c r="H29" s="153">
        <f t="shared" ref="H29:H50" si="5">SUM(I29:R29)</f>
        <v>-2000000</v>
      </c>
      <c r="I29" s="8">
        <f>-E29-K29</f>
        <v>-1520000</v>
      </c>
      <c r="J29" s="108"/>
      <c r="K29" s="8">
        <f>-K27*20%</f>
        <v>-480000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8">
        <f>+I29*X12</f>
        <v>-168888.72</v>
      </c>
      <c r="W29" s="8"/>
      <c r="X29" s="8"/>
      <c r="Y29" s="108"/>
      <c r="Z29" s="108"/>
      <c r="AA29" s="108"/>
      <c r="AB29" s="108"/>
      <c r="AC29" s="108"/>
      <c r="AD29" s="108"/>
      <c r="AE29" s="108"/>
      <c r="AF29" s="108"/>
      <c r="AG29" s="108"/>
      <c r="AH29" s="65"/>
      <c r="AI29" s="163" t="s">
        <v>18</v>
      </c>
      <c r="AJ29" s="163">
        <f>+AJ27+AJ28</f>
        <v>0</v>
      </c>
    </row>
    <row r="30" spans="2:36" ht="18.75">
      <c r="B30" s="154" t="s">
        <v>6</v>
      </c>
      <c r="C30" s="166">
        <f>+C29</f>
        <v>44227</v>
      </c>
      <c r="D30" s="154" t="s">
        <v>20</v>
      </c>
      <c r="E30" s="8">
        <f>+'retiros at2024'!C5</f>
        <v>8000000</v>
      </c>
      <c r="F30" s="159"/>
      <c r="G30" s="159"/>
      <c r="H30" s="153">
        <f t="shared" si="5"/>
        <v>-8000000</v>
      </c>
      <c r="I30" s="8">
        <f>-E30-K30</f>
        <v>-6080000</v>
      </c>
      <c r="J30" s="8"/>
      <c r="K30" s="8">
        <f>-K27*80%</f>
        <v>-1920000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>
        <f>+I30*X12</f>
        <v>-675554.88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I30" s="165" t="s">
        <v>26</v>
      </c>
      <c r="AJ30" s="165">
        <f>+AG27</f>
        <v>0</v>
      </c>
    </row>
    <row r="31" spans="2:36" ht="18.75">
      <c r="B31" s="154" t="s">
        <v>7</v>
      </c>
      <c r="C31" s="166">
        <v>44255</v>
      </c>
      <c r="D31" s="154" t="s">
        <v>19</v>
      </c>
      <c r="E31" s="8">
        <f>+E29</f>
        <v>2000000</v>
      </c>
      <c r="F31" s="159"/>
      <c r="G31" s="159"/>
      <c r="H31" s="153">
        <f t="shared" si="5"/>
        <v>-2000000</v>
      </c>
      <c r="I31" s="8">
        <f>-E31</f>
        <v>-2000000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f>+I31*$X$12</f>
        <v>-222222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I31" s="16"/>
      <c r="AJ31" s="16"/>
    </row>
    <row r="32" spans="2:36" ht="18.75">
      <c r="B32" s="154" t="s">
        <v>7</v>
      </c>
      <c r="C32" s="166">
        <v>44255</v>
      </c>
      <c r="D32" s="154" t="s">
        <v>20</v>
      </c>
      <c r="E32" s="8">
        <f>+E30</f>
        <v>8000000</v>
      </c>
      <c r="F32" s="159"/>
      <c r="G32" s="159"/>
      <c r="H32" s="153">
        <f t="shared" si="5"/>
        <v>-8000000</v>
      </c>
      <c r="I32" s="8">
        <f t="shared" ref="I32:I47" si="6">-E32</f>
        <v>-8000000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f t="shared" ref="V32:V47" si="7">+I32*$X$12</f>
        <v>-888888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I32" s="16"/>
      <c r="AJ32" s="16"/>
    </row>
    <row r="33" spans="2:36" ht="18.75">
      <c r="B33" s="154" t="s">
        <v>8</v>
      </c>
      <c r="C33" s="166">
        <v>44286</v>
      </c>
      <c r="D33" s="154" t="s">
        <v>19</v>
      </c>
      <c r="E33" s="8">
        <f t="shared" ref="E33:E46" si="8">+E31</f>
        <v>2000000</v>
      </c>
      <c r="F33" s="159"/>
      <c r="G33" s="159"/>
      <c r="H33" s="153">
        <f t="shared" si="5"/>
        <v>-2000000</v>
      </c>
      <c r="I33" s="8">
        <f t="shared" si="6"/>
        <v>-2000000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f t="shared" si="7"/>
        <v>-222222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I33" s="16"/>
      <c r="AJ33" s="16"/>
    </row>
    <row r="34" spans="2:36" ht="18.75">
      <c r="B34" s="154" t="s">
        <v>8</v>
      </c>
      <c r="C34" s="166">
        <v>44286</v>
      </c>
      <c r="D34" s="154" t="s">
        <v>20</v>
      </c>
      <c r="E34" s="8">
        <f t="shared" si="8"/>
        <v>8000000</v>
      </c>
      <c r="F34" s="159"/>
      <c r="G34" s="159"/>
      <c r="H34" s="153">
        <f t="shared" si="5"/>
        <v>-8000000</v>
      </c>
      <c r="I34" s="8">
        <f t="shared" si="6"/>
        <v>-8000000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>
        <f t="shared" si="7"/>
        <v>-888888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I34" s="16"/>
      <c r="AJ34" s="16"/>
    </row>
    <row r="35" spans="2:36" ht="18.75">
      <c r="B35" s="154" t="s">
        <v>9</v>
      </c>
      <c r="C35" s="166">
        <v>44316</v>
      </c>
      <c r="D35" s="154" t="s">
        <v>19</v>
      </c>
      <c r="E35" s="8">
        <f t="shared" si="8"/>
        <v>2000000</v>
      </c>
      <c r="F35" s="8"/>
      <c r="G35" s="8">
        <f>+E35+F35</f>
        <v>2000000</v>
      </c>
      <c r="H35" s="153">
        <f t="shared" si="5"/>
        <v>-2000000</v>
      </c>
      <c r="I35" s="8">
        <f t="shared" si="6"/>
        <v>-2000000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f t="shared" si="7"/>
        <v>-222222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I35" s="16"/>
      <c r="AJ35" s="16"/>
    </row>
    <row r="36" spans="2:36" ht="18.75">
      <c r="B36" s="154" t="s">
        <v>9</v>
      </c>
      <c r="C36" s="166">
        <v>44316</v>
      </c>
      <c r="D36" s="154" t="s">
        <v>20</v>
      </c>
      <c r="E36" s="8">
        <f t="shared" si="8"/>
        <v>8000000</v>
      </c>
      <c r="F36" s="159"/>
      <c r="G36" s="159"/>
      <c r="H36" s="153">
        <f t="shared" si="5"/>
        <v>-8000000</v>
      </c>
      <c r="I36" s="8">
        <f t="shared" si="6"/>
        <v>-8000000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f t="shared" si="7"/>
        <v>-888888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I36" s="16"/>
      <c r="AJ36" s="16"/>
    </row>
    <row r="37" spans="2:36" ht="18.75">
      <c r="B37" s="154" t="s">
        <v>10</v>
      </c>
      <c r="C37" s="166">
        <v>44347</v>
      </c>
      <c r="D37" s="154" t="s">
        <v>19</v>
      </c>
      <c r="E37" s="8">
        <f t="shared" si="8"/>
        <v>2000000</v>
      </c>
      <c r="F37" s="108"/>
      <c r="G37" s="108"/>
      <c r="H37" s="153">
        <f t="shared" si="5"/>
        <v>-2000000</v>
      </c>
      <c r="I37" s="8">
        <f t="shared" si="6"/>
        <v>-2000000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f t="shared" si="7"/>
        <v>-222222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I37" s="16"/>
      <c r="AJ37" s="16"/>
    </row>
    <row r="38" spans="2:36" ht="18.75">
      <c r="B38" s="154" t="s">
        <v>10</v>
      </c>
      <c r="C38" s="166">
        <v>44347</v>
      </c>
      <c r="D38" s="154" t="s">
        <v>20</v>
      </c>
      <c r="E38" s="8">
        <f t="shared" si="8"/>
        <v>8000000</v>
      </c>
      <c r="F38" s="108"/>
      <c r="G38" s="108"/>
      <c r="H38" s="153">
        <f t="shared" si="5"/>
        <v>-8000000</v>
      </c>
      <c r="I38" s="8">
        <f t="shared" si="6"/>
        <v>-8000000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>
        <f t="shared" si="7"/>
        <v>-888888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I38" s="16"/>
      <c r="AJ38" s="16"/>
    </row>
    <row r="39" spans="2:36" ht="18.75">
      <c r="B39" s="154" t="s">
        <v>11</v>
      </c>
      <c r="C39" s="166">
        <v>44377</v>
      </c>
      <c r="D39" s="154" t="s">
        <v>19</v>
      </c>
      <c r="E39" s="8">
        <f t="shared" si="8"/>
        <v>2000000</v>
      </c>
      <c r="F39" s="108"/>
      <c r="G39" s="108"/>
      <c r="H39" s="153">
        <f t="shared" si="5"/>
        <v>-2000000</v>
      </c>
      <c r="I39" s="8">
        <f t="shared" si="6"/>
        <v>-2000000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>
        <f t="shared" si="7"/>
        <v>-222222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I39" s="16"/>
      <c r="AJ39" s="16"/>
    </row>
    <row r="40" spans="2:36" ht="18.75">
      <c r="B40" s="154" t="s">
        <v>11</v>
      </c>
      <c r="C40" s="166">
        <v>44377</v>
      </c>
      <c r="D40" s="154" t="s">
        <v>20</v>
      </c>
      <c r="E40" s="8">
        <f t="shared" si="8"/>
        <v>8000000</v>
      </c>
      <c r="F40" s="108"/>
      <c r="G40" s="108"/>
      <c r="H40" s="153">
        <f t="shared" si="5"/>
        <v>-8000000</v>
      </c>
      <c r="I40" s="8">
        <f t="shared" si="6"/>
        <v>-8000000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>
        <f t="shared" si="7"/>
        <v>-888888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I40" s="16"/>
      <c r="AJ40" s="16"/>
    </row>
    <row r="41" spans="2:36" ht="18.75">
      <c r="B41" s="154" t="s">
        <v>12</v>
      </c>
      <c r="C41" s="166">
        <v>44408</v>
      </c>
      <c r="D41" s="154" t="s">
        <v>19</v>
      </c>
      <c r="E41" s="8">
        <f t="shared" si="8"/>
        <v>2000000</v>
      </c>
      <c r="F41" s="108"/>
      <c r="G41" s="108"/>
      <c r="H41" s="153">
        <f t="shared" si="5"/>
        <v>-2000000</v>
      </c>
      <c r="I41" s="8">
        <f t="shared" si="6"/>
        <v>-2000000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>
        <f t="shared" si="7"/>
        <v>-222222</v>
      </c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I41" s="16"/>
      <c r="AJ41" s="16"/>
    </row>
    <row r="42" spans="2:36" ht="18.75">
      <c r="B42" s="154" t="s">
        <v>12</v>
      </c>
      <c r="C42" s="166">
        <v>44408</v>
      </c>
      <c r="D42" s="154" t="s">
        <v>20</v>
      </c>
      <c r="E42" s="8">
        <f t="shared" si="8"/>
        <v>8000000</v>
      </c>
      <c r="F42" s="108"/>
      <c r="G42" s="108"/>
      <c r="H42" s="153">
        <f t="shared" si="5"/>
        <v>-8000000</v>
      </c>
      <c r="I42" s="8">
        <f t="shared" si="6"/>
        <v>-8000000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>
        <f t="shared" si="7"/>
        <v>-888888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I42" s="16"/>
      <c r="AJ42" s="16"/>
    </row>
    <row r="43" spans="2:36" ht="18.75">
      <c r="B43" s="154" t="s">
        <v>13</v>
      </c>
      <c r="C43" s="166">
        <v>44439</v>
      </c>
      <c r="D43" s="154" t="s">
        <v>19</v>
      </c>
      <c r="E43" s="8">
        <f t="shared" si="8"/>
        <v>2000000</v>
      </c>
      <c r="F43" s="108"/>
      <c r="G43" s="108"/>
      <c r="H43" s="153">
        <f t="shared" si="5"/>
        <v>-2000000</v>
      </c>
      <c r="I43" s="8">
        <f t="shared" si="6"/>
        <v>-2000000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f t="shared" si="7"/>
        <v>-222222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16"/>
      <c r="AJ43" s="16"/>
    </row>
    <row r="44" spans="2:36" ht="18.75">
      <c r="B44" s="154" t="s">
        <v>13</v>
      </c>
      <c r="C44" s="166">
        <v>44439</v>
      </c>
      <c r="D44" s="154" t="s">
        <v>20</v>
      </c>
      <c r="E44" s="8">
        <f t="shared" si="8"/>
        <v>8000000</v>
      </c>
      <c r="F44" s="108"/>
      <c r="G44" s="108"/>
      <c r="H44" s="153">
        <f t="shared" si="5"/>
        <v>-8000000</v>
      </c>
      <c r="I44" s="8">
        <f t="shared" si="6"/>
        <v>-8000000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f t="shared" si="7"/>
        <v>-888888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16"/>
      <c r="AJ44" s="16"/>
    </row>
    <row r="45" spans="2:36" ht="18.75">
      <c r="B45" s="154" t="s">
        <v>14</v>
      </c>
      <c r="C45" s="166">
        <v>44469</v>
      </c>
      <c r="D45" s="154" t="s">
        <v>19</v>
      </c>
      <c r="E45" s="8">
        <f t="shared" si="8"/>
        <v>2000000</v>
      </c>
      <c r="F45" s="108"/>
      <c r="G45" s="108"/>
      <c r="H45" s="153">
        <f t="shared" si="5"/>
        <v>-2000000</v>
      </c>
      <c r="I45" s="8">
        <f t="shared" si="6"/>
        <v>-2000000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>
        <f t="shared" si="7"/>
        <v>-222222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16"/>
      <c r="AJ45" s="16"/>
    </row>
    <row r="46" spans="2:36" ht="18.75">
      <c r="B46" s="154" t="s">
        <v>14</v>
      </c>
      <c r="C46" s="166">
        <v>44469</v>
      </c>
      <c r="D46" s="154" t="s">
        <v>20</v>
      </c>
      <c r="E46" s="8">
        <f t="shared" si="8"/>
        <v>8000000</v>
      </c>
      <c r="F46" s="108"/>
      <c r="G46" s="108"/>
      <c r="H46" s="153">
        <f t="shared" si="5"/>
        <v>-8000000</v>
      </c>
      <c r="I46" s="8">
        <f t="shared" si="6"/>
        <v>-8000000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>
        <f t="shared" si="7"/>
        <v>-888888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16"/>
      <c r="AJ46" s="16"/>
    </row>
    <row r="47" spans="2:36" ht="18.75">
      <c r="B47" s="154" t="s">
        <v>15</v>
      </c>
      <c r="C47" s="166">
        <v>44500</v>
      </c>
      <c r="D47" s="154" t="s">
        <v>19</v>
      </c>
      <c r="E47" s="8"/>
      <c r="F47" s="167"/>
      <c r="G47" s="108"/>
      <c r="H47" s="153">
        <f t="shared" si="5"/>
        <v>0</v>
      </c>
      <c r="I47" s="8">
        <f t="shared" si="6"/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>
        <f t="shared" si="7"/>
        <v>0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16"/>
      <c r="AJ47" s="16"/>
    </row>
    <row r="48" spans="2:36" ht="18.75">
      <c r="B48" s="154" t="str">
        <f>+B47</f>
        <v>octubre</v>
      </c>
      <c r="C48" s="166">
        <f>+C47</f>
        <v>44500</v>
      </c>
      <c r="D48" s="154" t="s">
        <v>20</v>
      </c>
      <c r="E48" s="8"/>
      <c r="F48" s="108"/>
      <c r="G48" s="108"/>
      <c r="H48" s="153">
        <f t="shared" si="5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16"/>
      <c r="AJ48" s="16"/>
    </row>
    <row r="49" spans="2:36" ht="18.75">
      <c r="B49" s="154" t="s">
        <v>16</v>
      </c>
      <c r="C49" s="166">
        <v>44530</v>
      </c>
      <c r="D49" s="154" t="s">
        <v>19</v>
      </c>
      <c r="E49" s="8"/>
      <c r="F49" s="108"/>
      <c r="G49" s="108"/>
      <c r="H49" s="153">
        <f t="shared" si="5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16"/>
      <c r="AJ49" s="16"/>
    </row>
    <row r="50" spans="2:36" ht="18.75">
      <c r="B50" s="154" t="s">
        <v>16</v>
      </c>
      <c r="C50" s="166">
        <v>44530</v>
      </c>
      <c r="D50" s="154" t="s">
        <v>20</v>
      </c>
      <c r="E50" s="8"/>
      <c r="F50" s="108"/>
      <c r="G50" s="108"/>
      <c r="H50" s="153">
        <f t="shared" si="5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6"/>
      <c r="AJ50" s="16"/>
    </row>
    <row r="51" spans="2:36" ht="18.75">
      <c r="B51" s="154" t="s">
        <v>17</v>
      </c>
      <c r="C51" s="166">
        <v>44560</v>
      </c>
      <c r="D51" s="154" t="s">
        <v>19</v>
      </c>
      <c r="E51" s="8"/>
      <c r="F51" s="108"/>
      <c r="G51" s="108"/>
      <c r="H51" s="153">
        <f t="shared" ref="H51:H52" si="9">SUM(I51:R51)</f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I51" s="16"/>
      <c r="AJ51" s="16"/>
    </row>
    <row r="52" spans="2:36" ht="19.5" thickBot="1">
      <c r="B52" s="154" t="s">
        <v>17</v>
      </c>
      <c r="C52" s="166">
        <v>44560</v>
      </c>
      <c r="D52" s="154" t="s">
        <v>20</v>
      </c>
      <c r="E52" s="8"/>
      <c r="F52" s="108"/>
      <c r="G52" s="108"/>
      <c r="H52" s="153">
        <f t="shared" si="9"/>
        <v>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I52" s="16"/>
      <c r="AJ52" s="16"/>
    </row>
    <row r="53" spans="2:36" ht="19.5" thickBot="1">
      <c r="B53" s="169" t="s">
        <v>155</v>
      </c>
      <c r="C53" s="170"/>
      <c r="D53" s="170"/>
      <c r="E53" s="151">
        <f t="shared" ref="E53:AG53" si="10">SUM(E29:E52)</f>
        <v>90000000</v>
      </c>
      <c r="F53" s="151">
        <f t="shared" si="10"/>
        <v>0</v>
      </c>
      <c r="G53" s="151">
        <f t="shared" si="10"/>
        <v>2000000</v>
      </c>
      <c r="H53" s="151">
        <f t="shared" si="10"/>
        <v>-90000000</v>
      </c>
      <c r="I53" s="151">
        <f t="shared" si="10"/>
        <v>-87600000</v>
      </c>
      <c r="J53" s="151">
        <f t="shared" si="10"/>
        <v>0</v>
      </c>
      <c r="K53" s="151">
        <f t="shared" si="10"/>
        <v>-2400000</v>
      </c>
      <c r="L53" s="151">
        <f t="shared" si="10"/>
        <v>0</v>
      </c>
      <c r="M53" s="151">
        <f t="shared" si="10"/>
        <v>0</v>
      </c>
      <c r="N53" s="151">
        <f t="shared" si="10"/>
        <v>0</v>
      </c>
      <c r="O53" s="151">
        <f t="shared" si="10"/>
        <v>0</v>
      </c>
      <c r="P53" s="151">
        <f t="shared" si="10"/>
        <v>0</v>
      </c>
      <c r="Q53" s="151">
        <f t="shared" si="10"/>
        <v>0</v>
      </c>
      <c r="R53" s="151">
        <f t="shared" si="10"/>
        <v>0</v>
      </c>
      <c r="S53" s="151">
        <f t="shared" si="10"/>
        <v>0</v>
      </c>
      <c r="T53" s="151">
        <f t="shared" si="10"/>
        <v>0</v>
      </c>
      <c r="U53" s="151">
        <f t="shared" si="10"/>
        <v>0</v>
      </c>
      <c r="V53" s="151">
        <f t="shared" si="10"/>
        <v>-9733323.5999999996</v>
      </c>
      <c r="W53" s="151">
        <f t="shared" si="10"/>
        <v>0</v>
      </c>
      <c r="X53" s="151">
        <f t="shared" si="10"/>
        <v>0</v>
      </c>
      <c r="Y53" s="151">
        <f t="shared" si="10"/>
        <v>0</v>
      </c>
      <c r="Z53" s="151">
        <f t="shared" si="10"/>
        <v>0</v>
      </c>
      <c r="AA53" s="151">
        <f t="shared" si="10"/>
        <v>0</v>
      </c>
      <c r="AB53" s="151">
        <f t="shared" si="10"/>
        <v>0</v>
      </c>
      <c r="AC53" s="151">
        <f t="shared" si="10"/>
        <v>0</v>
      </c>
      <c r="AD53" s="151">
        <f t="shared" si="10"/>
        <v>0</v>
      </c>
      <c r="AE53" s="151">
        <f t="shared" si="10"/>
        <v>0</v>
      </c>
      <c r="AF53" s="151">
        <f t="shared" si="10"/>
        <v>0</v>
      </c>
      <c r="AG53" s="171">
        <f t="shared" si="10"/>
        <v>0</v>
      </c>
      <c r="AI53" s="16"/>
      <c r="AJ53" s="16"/>
    </row>
    <row r="54" spans="2:36" ht="18.75">
      <c r="B54" s="172" t="s">
        <v>129</v>
      </c>
      <c r="C54" s="172"/>
      <c r="D54" s="172"/>
      <c r="E54" s="5"/>
      <c r="F54" s="8"/>
      <c r="G54" s="10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I54" s="16"/>
      <c r="AJ54" s="16"/>
    </row>
    <row r="55" spans="2:36" s="1" customFormat="1" ht="18.75">
      <c r="B55" s="173" t="s">
        <v>130</v>
      </c>
      <c r="C55" s="173"/>
      <c r="D55" s="173"/>
      <c r="E55" s="108"/>
      <c r="F55" s="8"/>
      <c r="G55" s="159"/>
      <c r="H55" s="8"/>
      <c r="I55" s="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8"/>
      <c r="AB55" s="108"/>
      <c r="AC55" s="108"/>
      <c r="AD55" s="108"/>
      <c r="AE55" s="108"/>
      <c r="AF55" s="108"/>
      <c r="AG55" s="108"/>
      <c r="AH55" s="21"/>
      <c r="AI55" s="109"/>
      <c r="AJ55" s="80"/>
    </row>
    <row r="56" spans="2:36" s="1" customFormat="1" ht="18.75">
      <c r="B56" s="173" t="s">
        <v>131</v>
      </c>
      <c r="C56" s="173"/>
      <c r="D56" s="173"/>
      <c r="E56" s="108"/>
      <c r="F56" s="8"/>
      <c r="G56" s="159"/>
      <c r="H56" s="8"/>
      <c r="I56" s="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8"/>
      <c r="AB56" s="108"/>
      <c r="AC56" s="108"/>
      <c r="AD56" s="108"/>
      <c r="AE56" s="108"/>
      <c r="AF56" s="108"/>
      <c r="AG56" s="108"/>
      <c r="AH56" s="21"/>
      <c r="AI56" s="109"/>
      <c r="AJ56" s="80"/>
    </row>
    <row r="57" spans="2:36" s="1" customFormat="1" ht="18.75">
      <c r="B57" s="173" t="s">
        <v>132</v>
      </c>
      <c r="C57" s="173"/>
      <c r="D57" s="173"/>
      <c r="E57" s="108"/>
      <c r="F57" s="8"/>
      <c r="G57" s="159"/>
      <c r="H57" s="8"/>
      <c r="I57" s="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8"/>
      <c r="AB57" s="108"/>
      <c r="AC57" s="108"/>
      <c r="AD57" s="108"/>
      <c r="AE57" s="108"/>
      <c r="AF57" s="108"/>
      <c r="AG57" s="108"/>
      <c r="AH57" s="21"/>
      <c r="AI57" s="109"/>
      <c r="AJ57" s="80"/>
    </row>
    <row r="58" spans="2:36" s="1" customFormat="1" ht="18.75">
      <c r="B58" s="173" t="s">
        <v>133</v>
      </c>
      <c r="C58" s="173"/>
      <c r="D58" s="173"/>
      <c r="E58" s="108"/>
      <c r="F58" s="8"/>
      <c r="G58" s="159"/>
      <c r="H58" s="8"/>
      <c r="I58" s="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8"/>
      <c r="AB58" s="108"/>
      <c r="AC58" s="108"/>
      <c r="AD58" s="108"/>
      <c r="AE58" s="108"/>
      <c r="AF58" s="108"/>
      <c r="AG58" s="108"/>
      <c r="AH58" s="21"/>
      <c r="AI58" s="109"/>
      <c r="AJ58" s="80"/>
    </row>
    <row r="59" spans="2:36" s="1" customFormat="1" ht="18.75">
      <c r="B59" s="173" t="s">
        <v>134</v>
      </c>
      <c r="C59" s="173"/>
      <c r="D59" s="173"/>
      <c r="E59" s="108"/>
      <c r="F59" s="8"/>
      <c r="G59" s="159"/>
      <c r="H59" s="8"/>
      <c r="I59" s="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8"/>
      <c r="AB59" s="108"/>
      <c r="AC59" s="108"/>
      <c r="AD59" s="108"/>
      <c r="AE59" s="108"/>
      <c r="AF59" s="108"/>
      <c r="AG59" s="108"/>
      <c r="AH59" s="21"/>
      <c r="AI59" s="109"/>
      <c r="AJ59" s="80"/>
    </row>
    <row r="60" spans="2:36" s="1" customFormat="1" ht="19.5" thickBot="1">
      <c r="B60" s="174" t="s">
        <v>135</v>
      </c>
      <c r="C60" s="174"/>
      <c r="D60" s="174"/>
      <c r="E60" s="168"/>
      <c r="F60" s="8"/>
      <c r="G60" s="159"/>
      <c r="H60" s="8"/>
      <c r="I60" s="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8"/>
      <c r="AB60" s="108"/>
      <c r="AC60" s="108"/>
      <c r="AD60" s="108"/>
      <c r="AE60" s="108"/>
      <c r="AF60" s="108"/>
      <c r="AG60" s="108"/>
      <c r="AH60" s="21"/>
      <c r="AI60" s="109"/>
      <c r="AJ60" s="80"/>
    </row>
    <row r="61" spans="2:36" s="1" customFormat="1" ht="19.5" thickBot="1">
      <c r="B61" s="169" t="s">
        <v>136</v>
      </c>
      <c r="C61" s="175"/>
      <c r="D61" s="175"/>
      <c r="E61" s="176">
        <f>SUM(E55:E60)</f>
        <v>0</v>
      </c>
      <c r="F61" s="177"/>
      <c r="G61" s="159"/>
      <c r="H61" s="8"/>
      <c r="I61" s="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8"/>
      <c r="AB61" s="108"/>
      <c r="AC61" s="108"/>
      <c r="AD61" s="108"/>
      <c r="AE61" s="108"/>
      <c r="AF61" s="108"/>
      <c r="AG61" s="108"/>
      <c r="AH61" s="21"/>
      <c r="AI61" s="109"/>
      <c r="AJ61" s="80"/>
    </row>
    <row r="62" spans="2:36" s="1" customFormat="1" ht="18.75">
      <c r="B62" s="178" t="s">
        <v>125</v>
      </c>
      <c r="C62" s="178"/>
      <c r="D62" s="178"/>
      <c r="E62" s="179"/>
      <c r="F62" s="8"/>
      <c r="G62" s="159"/>
      <c r="H62" s="8"/>
      <c r="I62" s="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8"/>
      <c r="AB62" s="108"/>
      <c r="AC62" s="108"/>
      <c r="AD62" s="108"/>
      <c r="AE62" s="108"/>
      <c r="AF62" s="108"/>
      <c r="AG62" s="108"/>
      <c r="AH62" s="21"/>
      <c r="AI62" s="109"/>
      <c r="AJ62" s="80"/>
    </row>
    <row r="63" spans="2:36" s="1" customFormat="1" ht="18.75">
      <c r="B63" s="173" t="s">
        <v>126</v>
      </c>
      <c r="C63" s="173"/>
      <c r="D63" s="173"/>
      <c r="E63" s="180">
        <f>+'[7]BASE IMPONIBLE'!G47</f>
        <v>0</v>
      </c>
      <c r="F63" s="8"/>
      <c r="G63" s="159"/>
      <c r="H63" s="8"/>
      <c r="I63" s="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>
        <f>-E63*X12</f>
        <v>0</v>
      </c>
      <c r="W63" s="108"/>
      <c r="X63" s="108"/>
      <c r="Y63" s="108"/>
      <c r="Z63" s="108"/>
      <c r="AA63" s="8"/>
      <c r="AB63" s="108"/>
      <c r="AC63" s="108"/>
      <c r="AD63" s="108"/>
      <c r="AE63" s="108"/>
      <c r="AF63" s="108"/>
      <c r="AG63" s="108"/>
      <c r="AH63" s="21"/>
      <c r="AI63" s="109"/>
      <c r="AJ63" s="80"/>
    </row>
    <row r="64" spans="2:36" ht="19.5" thickBot="1">
      <c r="B64" s="174" t="s">
        <v>127</v>
      </c>
      <c r="C64" s="174"/>
      <c r="D64" s="174"/>
      <c r="E64" s="181">
        <f>+'[7]BALANCE 2023 '!J48</f>
        <v>40000</v>
      </c>
      <c r="F64" s="145"/>
      <c r="G64" s="1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>
        <f>-E64*X12</f>
        <v>-4444.4400000000005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I64" s="16"/>
      <c r="AJ64" s="16"/>
    </row>
    <row r="65" spans="2:36" s="1" customFormat="1" ht="19.5" thickBot="1">
      <c r="B65" s="169" t="s">
        <v>156</v>
      </c>
      <c r="C65" s="170"/>
      <c r="D65" s="170"/>
      <c r="E65" s="182"/>
      <c r="F65" s="182"/>
      <c r="G65" s="182"/>
      <c r="H65" s="151">
        <f t="shared" ref="H65:U65" si="11">+H27+H53</f>
        <v>48667489.050420165</v>
      </c>
      <c r="I65" s="151">
        <f t="shared" si="11"/>
        <v>2467489.0504201651</v>
      </c>
      <c r="J65" s="151">
        <f t="shared" si="11"/>
        <v>0</v>
      </c>
      <c r="K65" s="151">
        <f t="shared" si="11"/>
        <v>0</v>
      </c>
      <c r="L65" s="151">
        <f t="shared" si="11"/>
        <v>0</v>
      </c>
      <c r="M65" s="151">
        <f t="shared" si="11"/>
        <v>34800000</v>
      </c>
      <c r="N65" s="151">
        <f t="shared" si="11"/>
        <v>0</v>
      </c>
      <c r="O65" s="151">
        <f t="shared" si="11"/>
        <v>0</v>
      </c>
      <c r="P65" s="151">
        <f t="shared" si="11"/>
        <v>0</v>
      </c>
      <c r="Q65" s="151">
        <f t="shared" si="11"/>
        <v>0</v>
      </c>
      <c r="R65" s="151">
        <f t="shared" si="11"/>
        <v>11400000</v>
      </c>
      <c r="S65" s="151">
        <f t="shared" si="11"/>
        <v>0</v>
      </c>
      <c r="T65" s="151">
        <f t="shared" si="11"/>
        <v>0</v>
      </c>
      <c r="U65" s="151">
        <f t="shared" si="11"/>
        <v>0</v>
      </c>
      <c r="V65" s="151">
        <f>+V27+V53+V63+V64</f>
        <v>4290321.0728239259</v>
      </c>
      <c r="W65" s="151">
        <f t="shared" ref="W65:AG65" si="12">+W27+W53</f>
        <v>0</v>
      </c>
      <c r="X65" s="151">
        <f t="shared" si="12"/>
        <v>375800</v>
      </c>
      <c r="Y65" s="151">
        <f t="shared" si="12"/>
        <v>0</v>
      </c>
      <c r="Z65" s="151">
        <f t="shared" si="12"/>
        <v>0</v>
      </c>
      <c r="AA65" s="151">
        <f t="shared" si="12"/>
        <v>0</v>
      </c>
      <c r="AB65" s="151">
        <f t="shared" si="12"/>
        <v>0</v>
      </c>
      <c r="AC65" s="151">
        <f t="shared" si="12"/>
        <v>0</v>
      </c>
      <c r="AD65" s="151">
        <f t="shared" si="12"/>
        <v>0</v>
      </c>
      <c r="AE65" s="151">
        <f t="shared" si="12"/>
        <v>0</v>
      </c>
      <c r="AF65" s="151">
        <f t="shared" si="12"/>
        <v>0</v>
      </c>
      <c r="AG65" s="151">
        <f t="shared" si="12"/>
        <v>0</v>
      </c>
      <c r="AH65" s="21"/>
      <c r="AI65" s="80">
        <f>SUM(AI16:AI55)</f>
        <v>100.14285714285714</v>
      </c>
      <c r="AJ65" s="80"/>
    </row>
    <row r="66" spans="2:36" ht="18.75">
      <c r="B66" s="183"/>
      <c r="C66" s="183"/>
      <c r="D66" s="183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I66" s="16"/>
      <c r="AJ66" s="16"/>
    </row>
    <row r="67" spans="2:36">
      <c r="V67" s="16"/>
    </row>
  </sheetData>
  <mergeCells count="22">
    <mergeCell ref="K12:O12"/>
    <mergeCell ref="P12:Q12"/>
    <mergeCell ref="R12:R13"/>
    <mergeCell ref="S10:V10"/>
    <mergeCell ref="W10:X10"/>
    <mergeCell ref="Y10:Z10"/>
    <mergeCell ref="AB10:AE10"/>
    <mergeCell ref="S11:T11"/>
    <mergeCell ref="U11:V11"/>
    <mergeCell ref="W11:X11"/>
    <mergeCell ref="Y11:Z11"/>
    <mergeCell ref="AD11:AE11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0"/>
  <sheetViews>
    <sheetView tabSelected="1" topLeftCell="A7" zoomScale="87" zoomScaleNormal="87" workbookViewId="0">
      <pane ySplit="7" topLeftCell="A14" activePane="bottomLeft" state="frozen"/>
      <selection activeCell="A7" sqref="A7"/>
      <selection pane="bottomLeft" activeCell="K21" sqref="K21"/>
    </sheetView>
  </sheetViews>
  <sheetFormatPr baseColWidth="10" defaultRowHeight="15"/>
  <cols>
    <col min="1" max="1" width="7" customWidth="1"/>
    <col min="2" max="2" width="67.7109375" customWidth="1"/>
    <col min="3" max="3" width="16.140625" style="184" bestFit="1" customWidth="1"/>
    <col min="4" max="4" width="14.42578125" style="184" customWidth="1"/>
    <col min="5" max="5" width="16" style="184" customWidth="1"/>
    <col min="6" max="6" width="14.85546875" style="184" bestFit="1" customWidth="1"/>
    <col min="7" max="7" width="22.85546875" style="184" customWidth="1"/>
  </cols>
  <sheetData>
    <row r="2" spans="1:7">
      <c r="B2" s="18" t="s">
        <v>21</v>
      </c>
      <c r="C2" s="114"/>
    </row>
    <row r="9" spans="1:7" ht="15.75" thickBot="1"/>
    <row r="10" spans="1:7" ht="26.25" customHeight="1">
      <c r="B10" s="362" t="s">
        <v>157</v>
      </c>
      <c r="C10" s="130" t="s">
        <v>18</v>
      </c>
      <c r="D10" s="130" t="s">
        <v>158</v>
      </c>
      <c r="E10" s="130" t="s">
        <v>159</v>
      </c>
      <c r="F10" s="130" t="s">
        <v>159</v>
      </c>
      <c r="G10" s="130" t="s">
        <v>160</v>
      </c>
    </row>
    <row r="11" spans="1:7" ht="26.25" customHeight="1">
      <c r="B11" s="363"/>
      <c r="C11" s="185" t="s">
        <v>159</v>
      </c>
      <c r="D11" s="185" t="s">
        <v>161</v>
      </c>
      <c r="E11" s="185" t="s">
        <v>162</v>
      </c>
      <c r="F11" s="185" t="s">
        <v>163</v>
      </c>
      <c r="G11" s="185" t="s">
        <v>164</v>
      </c>
    </row>
    <row r="12" spans="1:7" ht="27.75" customHeight="1">
      <c r="B12" s="363"/>
      <c r="C12" s="185" t="s">
        <v>165</v>
      </c>
      <c r="D12" s="185" t="s">
        <v>166</v>
      </c>
      <c r="E12" s="185" t="s">
        <v>158</v>
      </c>
      <c r="F12" s="185" t="s">
        <v>167</v>
      </c>
      <c r="G12" s="185" t="s">
        <v>168</v>
      </c>
    </row>
    <row r="13" spans="1:7" s="1" customFormat="1" ht="15.75" thickBot="1">
      <c r="B13" s="364"/>
      <c r="C13" s="211"/>
      <c r="D13" s="185" t="s">
        <v>169</v>
      </c>
      <c r="E13" s="185" t="s">
        <v>161</v>
      </c>
      <c r="F13" s="185">
        <v>2022</v>
      </c>
      <c r="G13" s="185" t="s">
        <v>170</v>
      </c>
    </row>
    <row r="14" spans="1:7" ht="18.75">
      <c r="B14" s="186" t="s">
        <v>109</v>
      </c>
      <c r="C14" s="187"/>
      <c r="D14" s="187"/>
      <c r="E14" s="187"/>
      <c r="F14" s="187"/>
      <c r="G14" s="187"/>
    </row>
    <row r="15" spans="1:7" ht="18.75">
      <c r="A15" s="17"/>
      <c r="B15" s="188" t="s">
        <v>19</v>
      </c>
      <c r="C15" s="189">
        <f>+'RTRE  at2023 '!C83</f>
        <v>66000000</v>
      </c>
      <c r="D15" s="190">
        <v>0.2</v>
      </c>
      <c r="E15" s="189">
        <f>+C15*D15</f>
        <v>13200000</v>
      </c>
      <c r="F15" s="189">
        <f>+'retiros  at2023'!B20</f>
        <v>48000000</v>
      </c>
      <c r="G15" s="189">
        <f>+E15-F15</f>
        <v>-34800000</v>
      </c>
    </row>
    <row r="16" spans="1:7" ht="18.75">
      <c r="B16" s="188" t="s">
        <v>20</v>
      </c>
      <c r="C16" s="189">
        <f>+C15</f>
        <v>66000000</v>
      </c>
      <c r="D16" s="190">
        <v>0.8</v>
      </c>
      <c r="E16" s="189">
        <f>+C16*D16</f>
        <v>52800000</v>
      </c>
      <c r="F16" s="189">
        <f>+'retiros  at2023'!C20</f>
        <v>18000000</v>
      </c>
      <c r="G16" s="189">
        <f>+E16-F16</f>
        <v>34800000</v>
      </c>
    </row>
    <row r="17" spans="2:7" ht="19.5" thickBot="1">
      <c r="B17" s="191" t="s">
        <v>155</v>
      </c>
      <c r="C17" s="192"/>
      <c r="D17" s="190">
        <f>SUM(D15:D16)</f>
        <v>1</v>
      </c>
      <c r="E17" s="192">
        <f>SUM(E15:E16)</f>
        <v>66000000</v>
      </c>
      <c r="F17" s="192">
        <f>SUM(F15:F16)</f>
        <v>66000000</v>
      </c>
      <c r="G17" s="192">
        <f>SUM(G15:G16)</f>
        <v>0</v>
      </c>
    </row>
    <row r="18" spans="2:7" ht="18.75">
      <c r="B18" s="193"/>
      <c r="C18" s="194"/>
      <c r="D18" s="194"/>
      <c r="E18" s="194"/>
      <c r="F18" s="194"/>
      <c r="G18" s="194"/>
    </row>
    <row r="19" spans="2:7" ht="18.75">
      <c r="B19" s="195" t="s">
        <v>171</v>
      </c>
      <c r="C19" s="196"/>
      <c r="D19" s="196"/>
      <c r="E19" s="196"/>
      <c r="F19" s="196"/>
      <c r="G19" s="196"/>
    </row>
    <row r="20" spans="2:7" s="1" customFormat="1" ht="18.75">
      <c r="B20" s="197" t="s">
        <v>172</v>
      </c>
      <c r="C20" s="198"/>
      <c r="D20" s="198"/>
      <c r="E20" s="198"/>
      <c r="F20" s="199"/>
      <c r="G20" s="84">
        <f>+G16</f>
        <v>34800000</v>
      </c>
    </row>
    <row r="21" spans="2:7" s="1" customFormat="1" ht="18.75">
      <c r="B21" s="200" t="s">
        <v>173</v>
      </c>
      <c r="C21" s="201"/>
      <c r="D21" s="201"/>
      <c r="E21" s="201"/>
      <c r="F21" s="202">
        <v>0.4</v>
      </c>
      <c r="G21" s="84">
        <f>+G20*F21</f>
        <v>13920000</v>
      </c>
    </row>
    <row r="22" spans="2:7" s="1" customFormat="1" ht="18.75">
      <c r="B22" s="203" t="s">
        <v>174</v>
      </c>
      <c r="C22" s="204"/>
      <c r="D22" s="204"/>
      <c r="E22" s="204"/>
      <c r="F22" s="205">
        <v>0.111111</v>
      </c>
      <c r="G22" s="206">
        <f>+G20*F22</f>
        <v>3866662.8000000003</v>
      </c>
    </row>
    <row r="23" spans="2:7" s="1" customFormat="1" ht="18.75">
      <c r="B23" s="207"/>
      <c r="C23" s="194"/>
      <c r="D23" s="194"/>
      <c r="E23" s="194"/>
      <c r="F23" s="194"/>
      <c r="G23" s="194"/>
    </row>
    <row r="24" spans="2:7" s="1" customFormat="1" ht="18.75">
      <c r="B24" s="207"/>
      <c r="C24" s="194"/>
      <c r="D24" s="194"/>
      <c r="E24" s="194"/>
      <c r="F24" s="194"/>
      <c r="G24" s="194"/>
    </row>
    <row r="25" spans="2:7" s="1" customFormat="1" ht="18.75">
      <c r="B25" s="195" t="s">
        <v>886</v>
      </c>
      <c r="C25" s="194"/>
      <c r="D25" s="194"/>
      <c r="E25" s="194"/>
      <c r="F25" s="194"/>
      <c r="G25" s="194"/>
    </row>
    <row r="26" spans="2:7" s="1" customFormat="1" ht="18.75">
      <c r="B26" s="193" t="s">
        <v>175</v>
      </c>
      <c r="C26" s="194"/>
      <c r="D26" s="194"/>
      <c r="E26" s="194"/>
      <c r="F26" s="194"/>
      <c r="G26" s="194"/>
    </row>
    <row r="27" spans="2:7" s="1" customFormat="1" ht="18.75">
      <c r="B27" s="193"/>
      <c r="C27" s="194"/>
      <c r="D27" s="194"/>
      <c r="E27" s="194"/>
      <c r="F27" s="194"/>
      <c r="G27" s="194"/>
    </row>
    <row r="28" spans="2:7" s="1" customFormat="1" ht="18.75">
      <c r="B28" s="193"/>
      <c r="C28" s="194"/>
      <c r="D28" s="194"/>
      <c r="E28" s="194"/>
      <c r="F28" s="194"/>
      <c r="G28" s="194"/>
    </row>
    <row r="29" spans="2:7" s="1" customFormat="1" ht="18.75">
      <c r="B29" s="193"/>
      <c r="C29" s="194"/>
      <c r="D29" s="194"/>
      <c r="E29" s="194"/>
      <c r="F29" s="194"/>
      <c r="G29" s="194"/>
    </row>
    <row r="30" spans="2:7" s="1" customFormat="1" ht="18.75">
      <c r="B30" s="195"/>
      <c r="C30" s="194"/>
      <c r="D30" s="194"/>
      <c r="E30" s="194"/>
      <c r="F30" s="194"/>
      <c r="G30" s="194"/>
    </row>
    <row r="31" spans="2:7" s="1" customFormat="1" ht="18.75">
      <c r="B31" s="207"/>
      <c r="C31" s="208"/>
      <c r="D31" s="208"/>
      <c r="E31" s="208"/>
      <c r="F31" s="208"/>
      <c r="G31" s="208"/>
    </row>
    <row r="32" spans="2:7" ht="18.75">
      <c r="B32" s="207"/>
      <c r="C32" s="208"/>
      <c r="D32" s="208"/>
      <c r="E32" s="208"/>
      <c r="F32" s="208"/>
      <c r="G32" s="208"/>
    </row>
    <row r="33" spans="2:7" s="1" customFormat="1" ht="18.75">
      <c r="B33" s="193"/>
      <c r="C33" s="2"/>
      <c r="D33" s="2"/>
      <c r="E33" s="2"/>
      <c r="F33" s="2"/>
      <c r="G33" s="2"/>
    </row>
    <row r="34" spans="2:7" ht="18.75">
      <c r="B34" s="209"/>
      <c r="C34" s="196"/>
    </row>
    <row r="35" spans="2:7">
      <c r="B35" s="210"/>
      <c r="C35" s="196"/>
    </row>
    <row r="36" spans="2:7">
      <c r="B36" s="210"/>
      <c r="C36" s="196"/>
    </row>
    <row r="37" spans="2:7">
      <c r="B37" s="210"/>
      <c r="C37" s="196"/>
    </row>
    <row r="38" spans="2:7">
      <c r="B38" s="210"/>
      <c r="C38" s="196"/>
    </row>
    <row r="39" spans="2:7">
      <c r="B39" s="210"/>
      <c r="C39" s="196"/>
    </row>
    <row r="40" spans="2:7">
      <c r="B40" s="210"/>
      <c r="C40" s="196"/>
    </row>
  </sheetData>
  <mergeCells count="1">
    <mergeCell ref="B10:B13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topLeftCell="A46" zoomScale="120" zoomScaleNormal="120" workbookViewId="0">
      <selection activeCell="B75" sqref="B75:AH75"/>
    </sheetView>
  </sheetViews>
  <sheetFormatPr baseColWidth="10" defaultColWidth="8.7109375" defaultRowHeight="12.75"/>
  <cols>
    <col min="1" max="1" width="7" style="296" customWidth="1"/>
    <col min="2" max="4" width="13.7109375" style="296" customWidth="1"/>
    <col min="5" max="5" width="5.140625" style="297" customWidth="1"/>
    <col min="6" max="7" width="2.140625" style="297" customWidth="1"/>
    <col min="8" max="8" width="3" style="297" customWidth="1"/>
    <col min="9" max="9" width="5.28515625" style="297" customWidth="1"/>
    <col min="10" max="10" width="4.7109375" style="297" customWidth="1"/>
    <col min="11" max="11" width="2.140625" style="297" customWidth="1"/>
    <col min="12" max="12" width="4.7109375" style="297" customWidth="1"/>
    <col min="13" max="13" width="5.140625" style="297" customWidth="1"/>
    <col min="14" max="14" width="4.7109375" style="297" customWidth="1"/>
    <col min="15" max="15" width="5.7109375" style="297" customWidth="1"/>
    <col min="16" max="16" width="4.42578125" style="297" customWidth="1"/>
    <col min="17" max="17" width="4.140625" style="297" customWidth="1"/>
    <col min="18" max="18" width="5.140625" style="297" customWidth="1"/>
    <col min="19" max="19" width="5.7109375" style="297" customWidth="1"/>
    <col min="20" max="20" width="7.7109375" style="297" customWidth="1"/>
    <col min="21" max="21" width="2.140625" style="297" customWidth="1"/>
    <col min="22" max="22" width="5.7109375" style="297" customWidth="1"/>
    <col min="23" max="23" width="6.42578125" style="297" customWidth="1"/>
    <col min="24" max="24" width="4.7109375" style="297" customWidth="1"/>
    <col min="25" max="25" width="5.42578125" style="297" customWidth="1"/>
    <col min="26" max="26" width="3.28515625" style="297" customWidth="1"/>
    <col min="27" max="27" width="3.7109375" style="297" customWidth="1"/>
    <col min="28" max="28" width="4.7109375" style="297" customWidth="1"/>
    <col min="29" max="29" width="5.28515625" style="297" customWidth="1"/>
    <col min="30" max="30" width="5.42578125" style="297" customWidth="1"/>
    <col min="31" max="31" width="5.7109375" style="255" customWidth="1"/>
    <col min="32" max="32" width="3.7109375" style="297" customWidth="1"/>
    <col min="33" max="33" width="5.7109375" style="297" customWidth="1"/>
    <col min="34" max="34" width="2.140625" style="297" customWidth="1"/>
    <col min="35" max="35" width="3.7109375" style="255" customWidth="1"/>
    <col min="36" max="16384" width="8.7109375" style="212"/>
  </cols>
  <sheetData>
    <row r="1" spans="1:35" ht="27" customHeight="1">
      <c r="A1" s="963" t="s">
        <v>885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964"/>
      <c r="AH1" s="964"/>
      <c r="AI1" s="964"/>
    </row>
    <row r="2" spans="1:35" ht="19.5" customHeight="1">
      <c r="A2" s="965" t="s">
        <v>176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6"/>
      <c r="R2" s="966"/>
      <c r="S2" s="966"/>
      <c r="T2" s="966"/>
      <c r="U2" s="966"/>
      <c r="V2" s="966"/>
      <c r="W2" s="966"/>
      <c r="X2" s="966"/>
      <c r="Y2" s="966"/>
      <c r="Z2" s="966"/>
      <c r="AA2" s="966"/>
      <c r="AB2" s="966"/>
      <c r="AC2" s="966"/>
      <c r="AD2" s="966"/>
      <c r="AE2" s="966"/>
      <c r="AF2" s="966"/>
      <c r="AG2" s="966"/>
      <c r="AH2" s="966"/>
      <c r="AI2" s="967"/>
    </row>
    <row r="3" spans="1:35" ht="19.5" customHeight="1">
      <c r="A3" s="968" t="s">
        <v>177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70"/>
      <c r="Q3" s="977" t="s">
        <v>178</v>
      </c>
      <c r="R3" s="978"/>
      <c r="S3" s="978"/>
      <c r="T3" s="978"/>
      <c r="U3" s="978"/>
      <c r="V3" s="978"/>
      <c r="W3" s="978"/>
      <c r="X3" s="978"/>
      <c r="Y3" s="978"/>
      <c r="Z3" s="978"/>
      <c r="AA3" s="978"/>
      <c r="AB3" s="978"/>
      <c r="AC3" s="979"/>
      <c r="AD3" s="980" t="s">
        <v>179</v>
      </c>
      <c r="AE3" s="981"/>
      <c r="AF3" s="981"/>
      <c r="AG3" s="981"/>
      <c r="AH3" s="981"/>
      <c r="AI3" s="982"/>
    </row>
    <row r="4" spans="1:35" ht="19.5" customHeight="1">
      <c r="A4" s="971"/>
      <c r="B4" s="972"/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3"/>
      <c r="Q4" s="989" t="s">
        <v>180</v>
      </c>
      <c r="R4" s="990"/>
      <c r="S4" s="990"/>
      <c r="T4" s="990"/>
      <c r="U4" s="990"/>
      <c r="V4" s="990"/>
      <c r="W4" s="991"/>
      <c r="X4" s="989" t="s">
        <v>181</v>
      </c>
      <c r="Y4" s="990"/>
      <c r="Z4" s="990"/>
      <c r="AA4" s="990"/>
      <c r="AB4" s="990"/>
      <c r="AC4" s="991"/>
      <c r="AD4" s="983"/>
      <c r="AE4" s="984"/>
      <c r="AF4" s="984"/>
      <c r="AG4" s="984"/>
      <c r="AH4" s="984"/>
      <c r="AI4" s="985"/>
    </row>
    <row r="5" spans="1:35" ht="19.5" customHeight="1">
      <c r="A5" s="974"/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5"/>
      <c r="M5" s="975"/>
      <c r="N5" s="975"/>
      <c r="O5" s="975"/>
      <c r="P5" s="976"/>
      <c r="Q5" s="960" t="s">
        <v>182</v>
      </c>
      <c r="R5" s="961"/>
      <c r="S5" s="962"/>
      <c r="T5" s="992" t="s">
        <v>183</v>
      </c>
      <c r="U5" s="993"/>
      <c r="V5" s="993"/>
      <c r="W5" s="994"/>
      <c r="X5" s="960" t="s">
        <v>182</v>
      </c>
      <c r="Y5" s="961"/>
      <c r="Z5" s="962"/>
      <c r="AA5" s="960" t="s">
        <v>184</v>
      </c>
      <c r="AB5" s="961"/>
      <c r="AC5" s="962"/>
      <c r="AD5" s="986"/>
      <c r="AE5" s="987"/>
      <c r="AF5" s="987"/>
      <c r="AG5" s="987"/>
      <c r="AH5" s="987"/>
      <c r="AI5" s="988"/>
    </row>
    <row r="6" spans="1:35" ht="17.45" customHeight="1">
      <c r="A6" s="852" t="s">
        <v>185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853"/>
    </row>
    <row r="7" spans="1:35">
      <c r="A7" s="213">
        <v>1</v>
      </c>
      <c r="B7" s="579" t="s">
        <v>186</v>
      </c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2"/>
      <c r="Q7" s="214">
        <v>1592</v>
      </c>
      <c r="R7" s="493"/>
      <c r="S7" s="495"/>
      <c r="T7" s="215">
        <v>1024</v>
      </c>
      <c r="U7" s="493"/>
      <c r="V7" s="494"/>
      <c r="W7" s="495"/>
      <c r="X7" s="214">
        <v>1593</v>
      </c>
      <c r="Y7" s="493"/>
      <c r="Z7" s="495"/>
      <c r="AA7" s="215">
        <v>1025</v>
      </c>
      <c r="AB7" s="493"/>
      <c r="AC7" s="495"/>
      <c r="AD7" s="214">
        <v>104</v>
      </c>
      <c r="AE7" s="796"/>
      <c r="AF7" s="797"/>
      <c r="AG7" s="797"/>
      <c r="AH7" s="839"/>
      <c r="AI7" s="216" t="s">
        <v>187</v>
      </c>
    </row>
    <row r="8" spans="1:35">
      <c r="A8" s="213">
        <v>2</v>
      </c>
      <c r="B8" s="579" t="s">
        <v>188</v>
      </c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2"/>
      <c r="Q8" s="214">
        <v>1594</v>
      </c>
      <c r="R8" s="493"/>
      <c r="S8" s="495"/>
      <c r="T8" s="215">
        <v>1026</v>
      </c>
      <c r="U8" s="493"/>
      <c r="V8" s="494"/>
      <c r="W8" s="495"/>
      <c r="X8" s="214">
        <v>1595</v>
      </c>
      <c r="Y8" s="493"/>
      <c r="Z8" s="495"/>
      <c r="AA8" s="215">
        <v>1027</v>
      </c>
      <c r="AB8" s="493"/>
      <c r="AC8" s="495"/>
      <c r="AD8" s="214">
        <v>105</v>
      </c>
      <c r="AE8" s="796"/>
      <c r="AF8" s="797"/>
      <c r="AG8" s="797"/>
      <c r="AH8" s="839"/>
      <c r="AI8" s="217" t="s">
        <v>187</v>
      </c>
    </row>
    <row r="9" spans="1:35">
      <c r="A9" s="213">
        <v>3</v>
      </c>
      <c r="B9" s="579" t="s">
        <v>189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2"/>
      <c r="AD9" s="214">
        <v>106</v>
      </c>
      <c r="AE9" s="796"/>
      <c r="AF9" s="797"/>
      <c r="AG9" s="797"/>
      <c r="AH9" s="839"/>
      <c r="AI9" s="217" t="s">
        <v>187</v>
      </c>
    </row>
    <row r="10" spans="1:35">
      <c r="A10" s="213">
        <v>4</v>
      </c>
      <c r="B10" s="579" t="s">
        <v>190</v>
      </c>
      <c r="C10" s="491"/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2"/>
      <c r="AA10" s="215">
        <v>603</v>
      </c>
      <c r="AB10" s="493"/>
      <c r="AC10" s="495"/>
      <c r="AD10" s="214">
        <v>108</v>
      </c>
      <c r="AE10" s="796"/>
      <c r="AF10" s="797"/>
      <c r="AG10" s="797"/>
      <c r="AH10" s="839"/>
      <c r="AI10" s="217" t="s">
        <v>187</v>
      </c>
    </row>
    <row r="11" spans="1:35" ht="20.45" customHeight="1">
      <c r="A11" s="213">
        <v>5</v>
      </c>
      <c r="B11" s="930" t="s">
        <v>191</v>
      </c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1"/>
      <c r="Q11" s="214">
        <v>1721</v>
      </c>
      <c r="R11" s="502"/>
      <c r="S11" s="504"/>
      <c r="T11" s="215">
        <v>1722</v>
      </c>
      <c r="U11" s="502"/>
      <c r="V11" s="503"/>
      <c r="W11" s="504"/>
      <c r="X11" s="214">
        <v>1596</v>
      </c>
      <c r="Y11" s="900"/>
      <c r="Z11" s="901"/>
      <c r="AA11" s="215">
        <v>954</v>
      </c>
      <c r="AB11" s="900"/>
      <c r="AC11" s="901"/>
      <c r="AD11" s="214">
        <v>955</v>
      </c>
      <c r="AE11" s="900"/>
      <c r="AF11" s="901"/>
      <c r="AG11" s="900"/>
      <c r="AH11" s="901"/>
      <c r="AI11" s="217" t="s">
        <v>187</v>
      </c>
    </row>
    <row r="12" spans="1:35">
      <c r="A12" s="213">
        <v>6</v>
      </c>
      <c r="B12" s="579" t="s">
        <v>192</v>
      </c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2"/>
      <c r="Q12" s="214">
        <v>1597</v>
      </c>
      <c r="R12" s="493"/>
      <c r="S12" s="495"/>
      <c r="T12" s="215">
        <v>1598</v>
      </c>
      <c r="U12" s="493"/>
      <c r="V12" s="494"/>
      <c r="W12" s="495"/>
      <c r="X12" s="214">
        <v>1599</v>
      </c>
      <c r="Y12" s="493"/>
      <c r="Z12" s="495"/>
      <c r="AA12" s="215">
        <v>1631</v>
      </c>
      <c r="AB12" s="493"/>
      <c r="AC12" s="495"/>
      <c r="AD12" s="214">
        <v>1632</v>
      </c>
      <c r="AE12" s="796"/>
      <c r="AF12" s="797"/>
      <c r="AG12" s="797"/>
      <c r="AH12" s="839"/>
      <c r="AI12" s="217" t="s">
        <v>187</v>
      </c>
    </row>
    <row r="13" spans="1:35">
      <c r="A13" s="213">
        <v>7</v>
      </c>
      <c r="B13" s="579" t="s">
        <v>193</v>
      </c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2"/>
      <c r="AD13" s="214">
        <v>110</v>
      </c>
      <c r="AE13" s="796"/>
      <c r="AF13" s="797"/>
      <c r="AG13" s="797"/>
      <c r="AH13" s="839"/>
      <c r="AI13" s="217" t="s">
        <v>187</v>
      </c>
    </row>
    <row r="14" spans="1:35">
      <c r="A14" s="213">
        <v>8</v>
      </c>
      <c r="B14" s="799" t="s">
        <v>194</v>
      </c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1"/>
      <c r="AA14" s="215">
        <v>605</v>
      </c>
      <c r="AB14" s="502"/>
      <c r="AC14" s="504"/>
      <c r="AD14" s="214">
        <v>155</v>
      </c>
      <c r="AE14" s="948"/>
      <c r="AF14" s="949"/>
      <c r="AG14" s="949"/>
      <c r="AH14" s="950"/>
      <c r="AI14" s="217" t="s">
        <v>187</v>
      </c>
    </row>
    <row r="15" spans="1:35">
      <c r="A15" s="213">
        <v>9</v>
      </c>
      <c r="B15" s="579" t="s">
        <v>195</v>
      </c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2"/>
      <c r="Q15" s="214">
        <v>1633</v>
      </c>
      <c r="R15" s="493"/>
      <c r="S15" s="495"/>
      <c r="T15" s="215">
        <v>1105</v>
      </c>
      <c r="U15" s="493"/>
      <c r="V15" s="494"/>
      <c r="W15" s="495"/>
      <c r="X15" s="214">
        <v>1634</v>
      </c>
      <c r="Y15" s="493"/>
      <c r="Z15" s="495"/>
      <c r="AA15" s="215">
        <v>606</v>
      </c>
      <c r="AB15" s="493"/>
      <c r="AC15" s="495"/>
      <c r="AD15" s="214">
        <v>152</v>
      </c>
      <c r="AE15" s="796"/>
      <c r="AF15" s="797"/>
      <c r="AG15" s="797"/>
      <c r="AH15" s="839"/>
      <c r="AI15" s="217" t="s">
        <v>187</v>
      </c>
    </row>
    <row r="16" spans="1:35">
      <c r="A16" s="213">
        <v>10</v>
      </c>
      <c r="B16" s="579" t="s">
        <v>196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2"/>
      <c r="X16" s="214">
        <v>1635</v>
      </c>
      <c r="Y16" s="493"/>
      <c r="Z16" s="495"/>
      <c r="AA16" s="215">
        <v>1031</v>
      </c>
      <c r="AB16" s="493"/>
      <c r="AC16" s="495"/>
      <c r="AD16" s="214">
        <v>1032</v>
      </c>
      <c r="AE16" s="796"/>
      <c r="AF16" s="797"/>
      <c r="AG16" s="797"/>
      <c r="AH16" s="839"/>
      <c r="AI16" s="217" t="s">
        <v>187</v>
      </c>
    </row>
    <row r="17" spans="1:35">
      <c r="A17" s="213">
        <v>11</v>
      </c>
      <c r="B17" s="579" t="s">
        <v>197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2"/>
      <c r="AD17" s="214">
        <v>1104</v>
      </c>
      <c r="AE17" s="796"/>
      <c r="AF17" s="797"/>
      <c r="AG17" s="797"/>
      <c r="AH17" s="839"/>
      <c r="AI17" s="217" t="s">
        <v>187</v>
      </c>
    </row>
    <row r="18" spans="1:35" ht="20.45" customHeight="1">
      <c r="A18" s="213">
        <v>12</v>
      </c>
      <c r="B18" s="579" t="s">
        <v>198</v>
      </c>
      <c r="C18" s="491"/>
      <c r="D18" s="491"/>
      <c r="E18" s="491"/>
      <c r="F18" s="491"/>
      <c r="G18" s="491"/>
      <c r="H18" s="491"/>
      <c r="I18" s="491"/>
      <c r="J18" s="491"/>
      <c r="K18" s="492"/>
      <c r="L18" s="218">
        <v>1098</v>
      </c>
      <c r="M18" s="502"/>
      <c r="N18" s="503"/>
      <c r="O18" s="503"/>
      <c r="P18" s="504"/>
      <c r="Q18" s="930" t="s">
        <v>199</v>
      </c>
      <c r="R18" s="500"/>
      <c r="S18" s="500"/>
      <c r="T18" s="500"/>
      <c r="U18" s="500"/>
      <c r="V18" s="500"/>
      <c r="W18" s="501"/>
      <c r="X18" s="214">
        <v>1030</v>
      </c>
      <c r="Y18" s="502"/>
      <c r="Z18" s="503"/>
      <c r="AA18" s="503"/>
      <c r="AB18" s="503"/>
      <c r="AC18" s="504"/>
      <c r="AD18" s="214">
        <v>161</v>
      </c>
      <c r="AE18" s="948"/>
      <c r="AF18" s="949"/>
      <c r="AG18" s="949"/>
      <c r="AH18" s="950"/>
      <c r="AI18" s="217" t="s">
        <v>187</v>
      </c>
    </row>
    <row r="19" spans="1:35">
      <c r="A19" s="213">
        <v>13</v>
      </c>
      <c r="B19" s="579" t="s">
        <v>200</v>
      </c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2"/>
      <c r="AD19" s="214">
        <v>1774</v>
      </c>
      <c r="AE19" s="796"/>
      <c r="AF19" s="797"/>
      <c r="AG19" s="797"/>
      <c r="AH19" s="839"/>
      <c r="AI19" s="217" t="s">
        <v>187</v>
      </c>
    </row>
    <row r="20" spans="1:35" ht="23.45" customHeight="1">
      <c r="A20" s="219">
        <v>14</v>
      </c>
      <c r="B20" s="939" t="s">
        <v>201</v>
      </c>
      <c r="C20" s="766"/>
      <c r="D20" s="766"/>
      <c r="E20" s="766"/>
      <c r="F20" s="766"/>
      <c r="G20" s="766"/>
      <c r="H20" s="766"/>
      <c r="I20" s="766"/>
      <c r="J20" s="766"/>
      <c r="K20" s="767"/>
      <c r="L20" s="220">
        <v>159</v>
      </c>
      <c r="M20" s="674"/>
      <c r="N20" s="675"/>
      <c r="O20" s="675"/>
      <c r="P20" s="676"/>
      <c r="Q20" s="954" t="s">
        <v>202</v>
      </c>
      <c r="R20" s="955"/>
      <c r="S20" s="955"/>
      <c r="T20" s="955"/>
      <c r="U20" s="955"/>
      <c r="V20" s="955"/>
      <c r="W20" s="956"/>
      <c r="X20" s="221">
        <v>748</v>
      </c>
      <c r="Y20" s="674"/>
      <c r="Z20" s="675"/>
      <c r="AA20" s="675"/>
      <c r="AB20" s="675"/>
      <c r="AC20" s="676"/>
      <c r="AD20" s="221">
        <v>749</v>
      </c>
      <c r="AE20" s="957"/>
      <c r="AF20" s="958"/>
      <c r="AG20" s="958"/>
      <c r="AH20" s="959"/>
      <c r="AI20" s="222" t="s">
        <v>187</v>
      </c>
    </row>
    <row r="21" spans="1:35">
      <c r="A21" s="484" t="s">
        <v>203</v>
      </c>
      <c r="B21" s="485"/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  <c r="AF21" s="485"/>
      <c r="AG21" s="485"/>
      <c r="AH21" s="485"/>
      <c r="AI21" s="486"/>
    </row>
    <row r="22" spans="1:35">
      <c r="A22" s="914" t="s">
        <v>204</v>
      </c>
      <c r="B22" s="915"/>
      <c r="C22" s="915"/>
      <c r="D22" s="915"/>
      <c r="E22" s="915"/>
      <c r="F22" s="915"/>
      <c r="G22" s="915"/>
      <c r="H22" s="915"/>
      <c r="I22" s="915"/>
      <c r="J22" s="915"/>
      <c r="K22" s="915"/>
      <c r="L22" s="915"/>
      <c r="M22" s="915"/>
      <c r="N22" s="915"/>
      <c r="O22" s="915"/>
      <c r="P22" s="915"/>
      <c r="Q22" s="915"/>
      <c r="R22" s="915"/>
      <c r="S22" s="915"/>
      <c r="T22" s="915"/>
      <c r="U22" s="915"/>
      <c r="V22" s="915"/>
      <c r="W22" s="915"/>
      <c r="X22" s="915"/>
      <c r="Y22" s="915"/>
      <c r="Z22" s="915"/>
      <c r="AA22" s="915"/>
      <c r="AB22" s="915"/>
      <c r="AC22" s="915"/>
      <c r="AD22" s="915"/>
      <c r="AE22" s="915"/>
      <c r="AF22" s="915"/>
      <c r="AG22" s="915"/>
      <c r="AH22" s="915"/>
      <c r="AI22" s="916"/>
    </row>
    <row r="23" spans="1:35" ht="24" customHeight="1">
      <c r="A23" s="213">
        <v>15</v>
      </c>
      <c r="B23" s="799" t="s">
        <v>205</v>
      </c>
      <c r="C23" s="500"/>
      <c r="D23" s="500"/>
      <c r="E23" s="500"/>
      <c r="F23" s="500"/>
      <c r="G23" s="500"/>
      <c r="H23" s="500"/>
      <c r="I23" s="500"/>
      <c r="J23" s="500"/>
      <c r="K23" s="501"/>
      <c r="L23" s="218">
        <v>166</v>
      </c>
      <c r="M23" s="502"/>
      <c r="N23" s="503"/>
      <c r="O23" s="503"/>
      <c r="P23" s="504"/>
      <c r="Q23" s="951" t="s">
        <v>206</v>
      </c>
      <c r="R23" s="952"/>
      <c r="S23" s="952"/>
      <c r="T23" s="952"/>
      <c r="U23" s="952"/>
      <c r="V23" s="952"/>
      <c r="W23" s="953"/>
      <c r="X23" s="214">
        <v>907</v>
      </c>
      <c r="Y23" s="502"/>
      <c r="Z23" s="503"/>
      <c r="AA23" s="503"/>
      <c r="AB23" s="503"/>
      <c r="AC23" s="504"/>
      <c r="AD23" s="214">
        <v>764</v>
      </c>
      <c r="AE23" s="948"/>
      <c r="AF23" s="949"/>
      <c r="AG23" s="949"/>
      <c r="AH23" s="950"/>
      <c r="AI23" s="216" t="s">
        <v>207</v>
      </c>
    </row>
    <row r="24" spans="1:35">
      <c r="A24" s="213">
        <v>16</v>
      </c>
      <c r="B24" s="579" t="s">
        <v>208</v>
      </c>
      <c r="C24" s="491"/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2"/>
      <c r="AD24" s="214">
        <v>169</v>
      </c>
      <c r="AE24" s="796"/>
      <c r="AF24" s="797"/>
      <c r="AG24" s="797"/>
      <c r="AH24" s="839"/>
      <c r="AI24" s="216" t="s">
        <v>207</v>
      </c>
    </row>
    <row r="25" spans="1:35">
      <c r="A25" s="213">
        <v>17</v>
      </c>
      <c r="B25" s="579" t="s">
        <v>209</v>
      </c>
      <c r="C25" s="491"/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2"/>
      <c r="AD25" s="214">
        <v>1833</v>
      </c>
      <c r="AE25" s="796"/>
      <c r="AF25" s="797"/>
      <c r="AG25" s="797"/>
      <c r="AH25" s="839"/>
      <c r="AI25" s="216" t="s">
        <v>207</v>
      </c>
    </row>
    <row r="26" spans="1:35">
      <c r="A26" s="213">
        <v>18</v>
      </c>
      <c r="B26" s="579" t="s">
        <v>210</v>
      </c>
      <c r="C26" s="491"/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2"/>
      <c r="AD26" s="214">
        <v>158</v>
      </c>
      <c r="AE26" s="796"/>
      <c r="AF26" s="797"/>
      <c r="AG26" s="797"/>
      <c r="AH26" s="839"/>
      <c r="AI26" s="216" t="s">
        <v>211</v>
      </c>
    </row>
    <row r="27" spans="1:35">
      <c r="A27" s="213">
        <v>19</v>
      </c>
      <c r="B27" s="579" t="s">
        <v>212</v>
      </c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2"/>
      <c r="AD27" s="214">
        <v>111</v>
      </c>
      <c r="AE27" s="796"/>
      <c r="AF27" s="797"/>
      <c r="AG27" s="797"/>
      <c r="AH27" s="839"/>
      <c r="AI27" s="216" t="s">
        <v>207</v>
      </c>
    </row>
    <row r="28" spans="1:35" ht="32.450000000000003" customHeight="1">
      <c r="A28" s="223">
        <v>20</v>
      </c>
      <c r="B28" s="579" t="s">
        <v>213</v>
      </c>
      <c r="C28" s="491"/>
      <c r="D28" s="491"/>
      <c r="E28" s="491"/>
      <c r="F28" s="491"/>
      <c r="G28" s="491"/>
      <c r="H28" s="491"/>
      <c r="I28" s="491"/>
      <c r="J28" s="491"/>
      <c r="K28" s="492"/>
      <c r="L28" s="224">
        <v>750</v>
      </c>
      <c r="M28" s="502"/>
      <c r="N28" s="503"/>
      <c r="O28" s="503"/>
      <c r="P28" s="504"/>
      <c r="Q28" s="799" t="s">
        <v>214</v>
      </c>
      <c r="R28" s="500"/>
      <c r="S28" s="500"/>
      <c r="T28" s="500"/>
      <c r="U28" s="500"/>
      <c r="V28" s="500"/>
      <c r="W28" s="501"/>
      <c r="X28" s="225">
        <v>740</v>
      </c>
      <c r="Y28" s="502"/>
      <c r="Z28" s="503"/>
      <c r="AA28" s="503"/>
      <c r="AB28" s="503"/>
      <c r="AC28" s="504"/>
      <c r="AD28" s="225">
        <v>751</v>
      </c>
      <c r="AE28" s="948"/>
      <c r="AF28" s="949"/>
      <c r="AG28" s="949"/>
      <c r="AH28" s="950"/>
      <c r="AI28" s="226" t="s">
        <v>207</v>
      </c>
    </row>
    <row r="29" spans="1:35" ht="26.1" customHeight="1">
      <c r="A29" s="213">
        <v>21</v>
      </c>
      <c r="B29" s="930" t="s">
        <v>215</v>
      </c>
      <c r="C29" s="500"/>
      <c r="D29" s="500"/>
      <c r="E29" s="500"/>
      <c r="F29" s="500"/>
      <c r="G29" s="500"/>
      <c r="H29" s="500"/>
      <c r="I29" s="500"/>
      <c r="J29" s="500"/>
      <c r="K29" s="501"/>
      <c r="L29" s="218">
        <v>822</v>
      </c>
      <c r="M29" s="502"/>
      <c r="N29" s="503"/>
      <c r="O29" s="503"/>
      <c r="P29" s="504"/>
      <c r="Q29" s="579" t="s">
        <v>216</v>
      </c>
      <c r="R29" s="491"/>
      <c r="S29" s="491"/>
      <c r="T29" s="491"/>
      <c r="U29" s="491"/>
      <c r="V29" s="491"/>
      <c r="W29" s="492"/>
      <c r="X29" s="214">
        <v>765</v>
      </c>
      <c r="Y29" s="502"/>
      <c r="Z29" s="503"/>
      <c r="AA29" s="503"/>
      <c r="AB29" s="503"/>
      <c r="AC29" s="504"/>
      <c r="AD29" s="214">
        <v>766</v>
      </c>
      <c r="AE29" s="948"/>
      <c r="AF29" s="949"/>
      <c r="AG29" s="949"/>
      <c r="AH29" s="950"/>
      <c r="AI29" s="216" t="s">
        <v>207</v>
      </c>
    </row>
    <row r="30" spans="1:35">
      <c r="A30" s="219">
        <v>22</v>
      </c>
      <c r="B30" s="939" t="s">
        <v>217</v>
      </c>
      <c r="C30" s="766"/>
      <c r="D30" s="766"/>
      <c r="E30" s="766"/>
      <c r="F30" s="766"/>
      <c r="G30" s="766"/>
      <c r="H30" s="766"/>
      <c r="I30" s="766"/>
      <c r="J30" s="766"/>
      <c r="K30" s="766"/>
      <c r="L30" s="766"/>
      <c r="M30" s="766"/>
      <c r="N30" s="766"/>
      <c r="O30" s="766"/>
      <c r="P30" s="766"/>
      <c r="Q30" s="766"/>
      <c r="R30" s="766"/>
      <c r="S30" s="766"/>
      <c r="T30" s="766"/>
      <c r="U30" s="766"/>
      <c r="V30" s="766"/>
      <c r="W30" s="766"/>
      <c r="X30" s="766"/>
      <c r="Y30" s="766"/>
      <c r="Z30" s="766"/>
      <c r="AA30" s="766"/>
      <c r="AB30" s="766"/>
      <c r="AC30" s="767"/>
      <c r="AD30" s="221">
        <v>170</v>
      </c>
      <c r="AE30" s="900">
        <f>+AE11</f>
        <v>0</v>
      </c>
      <c r="AF30" s="901"/>
      <c r="AG30" s="900"/>
      <c r="AH30" s="901"/>
      <c r="AI30" s="227" t="s">
        <v>211</v>
      </c>
    </row>
    <row r="31" spans="1:35">
      <c r="A31" s="484" t="s">
        <v>218</v>
      </c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6"/>
    </row>
    <row r="32" spans="1:35">
      <c r="A32" s="940" t="s">
        <v>219</v>
      </c>
      <c r="B32" s="941"/>
      <c r="C32" s="941"/>
      <c r="D32" s="941"/>
      <c r="E32" s="941"/>
      <c r="F32" s="941"/>
      <c r="G32" s="941"/>
      <c r="H32" s="941"/>
      <c r="I32" s="941"/>
      <c r="J32" s="941"/>
      <c r="K32" s="941"/>
      <c r="L32" s="941"/>
      <c r="M32" s="941"/>
      <c r="N32" s="941"/>
      <c r="O32" s="941"/>
      <c r="P32" s="941"/>
      <c r="Q32" s="941"/>
      <c r="R32" s="941"/>
      <c r="S32" s="941"/>
      <c r="T32" s="941"/>
      <c r="U32" s="941"/>
      <c r="V32" s="941"/>
      <c r="W32" s="941"/>
      <c r="X32" s="941"/>
      <c r="Y32" s="941"/>
      <c r="Z32" s="941"/>
      <c r="AA32" s="941"/>
      <c r="AB32" s="941"/>
      <c r="AC32" s="941"/>
      <c r="AD32" s="941"/>
      <c r="AE32" s="941"/>
      <c r="AF32" s="941"/>
      <c r="AG32" s="941"/>
      <c r="AH32" s="941"/>
      <c r="AI32" s="942"/>
    </row>
    <row r="33" spans="1:35" ht="15.6" customHeight="1">
      <c r="A33" s="213">
        <v>23</v>
      </c>
      <c r="B33" s="579" t="s">
        <v>220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2"/>
      <c r="AD33" s="214">
        <v>157</v>
      </c>
      <c r="AE33" s="900"/>
      <c r="AF33" s="901"/>
      <c r="AG33" s="900"/>
      <c r="AH33" s="901"/>
      <c r="AI33" s="216" t="s">
        <v>187</v>
      </c>
    </row>
    <row r="34" spans="1:35" ht="15.6" customHeight="1">
      <c r="A34" s="213">
        <v>24</v>
      </c>
      <c r="B34" s="579" t="s">
        <v>221</v>
      </c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2"/>
      <c r="AD34" s="214">
        <v>1017</v>
      </c>
      <c r="AE34" s="493"/>
      <c r="AF34" s="494"/>
      <c r="AG34" s="494"/>
      <c r="AH34" s="495"/>
      <c r="AI34" s="216" t="s">
        <v>187</v>
      </c>
    </row>
    <row r="35" spans="1:35" ht="15.6" customHeight="1">
      <c r="A35" s="213">
        <v>25</v>
      </c>
      <c r="B35" s="579" t="s">
        <v>222</v>
      </c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2"/>
      <c r="AD35" s="214">
        <v>1033</v>
      </c>
      <c r="AE35" s="493"/>
      <c r="AF35" s="494"/>
      <c r="AG35" s="494"/>
      <c r="AH35" s="495"/>
      <c r="AI35" s="216" t="s">
        <v>187</v>
      </c>
    </row>
    <row r="36" spans="1:35" ht="15.6" customHeight="1">
      <c r="A36" s="213">
        <v>26</v>
      </c>
      <c r="B36" s="579" t="s">
        <v>223</v>
      </c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2"/>
      <c r="AD36" s="214">
        <v>201</v>
      </c>
      <c r="AE36" s="493"/>
      <c r="AF36" s="494"/>
      <c r="AG36" s="494"/>
      <c r="AH36" s="495"/>
      <c r="AI36" s="216" t="s">
        <v>187</v>
      </c>
    </row>
    <row r="37" spans="1:35" ht="15.6" customHeight="1">
      <c r="A37" s="213">
        <v>27</v>
      </c>
      <c r="B37" s="579" t="s">
        <v>224</v>
      </c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2"/>
      <c r="AD37" s="214">
        <v>1035</v>
      </c>
      <c r="AE37" s="493"/>
      <c r="AF37" s="494"/>
      <c r="AG37" s="494"/>
      <c r="AH37" s="495"/>
      <c r="AI37" s="216" t="s">
        <v>187</v>
      </c>
    </row>
    <row r="38" spans="1:35" ht="15.6" customHeight="1">
      <c r="A38" s="213">
        <v>28</v>
      </c>
      <c r="B38" s="579" t="s">
        <v>225</v>
      </c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2"/>
      <c r="AD38" s="214">
        <v>910</v>
      </c>
      <c r="AE38" s="493"/>
      <c r="AF38" s="494"/>
      <c r="AG38" s="494"/>
      <c r="AH38" s="495"/>
      <c r="AI38" s="216" t="s">
        <v>187</v>
      </c>
    </row>
    <row r="39" spans="1:35" ht="15.6" customHeight="1">
      <c r="A39" s="213">
        <v>29</v>
      </c>
      <c r="B39" s="579" t="s">
        <v>226</v>
      </c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2"/>
      <c r="AD39" s="214">
        <v>1036</v>
      </c>
      <c r="AE39" s="493"/>
      <c r="AF39" s="494"/>
      <c r="AG39" s="494"/>
      <c r="AH39" s="495"/>
      <c r="AI39" s="216" t="s">
        <v>207</v>
      </c>
    </row>
    <row r="40" spans="1:35" ht="15.6" customHeight="1">
      <c r="A40" s="213">
        <v>30</v>
      </c>
      <c r="B40" s="579" t="s">
        <v>227</v>
      </c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2"/>
      <c r="AD40" s="214">
        <v>1101</v>
      </c>
      <c r="AE40" s="493"/>
      <c r="AF40" s="494"/>
      <c r="AG40" s="494"/>
      <c r="AH40" s="495"/>
      <c r="AI40" s="216" t="s">
        <v>207</v>
      </c>
    </row>
    <row r="41" spans="1:35" ht="15.6" customHeight="1">
      <c r="A41" s="213">
        <v>31</v>
      </c>
      <c r="B41" s="579" t="s">
        <v>228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2"/>
      <c r="AD41" s="214">
        <v>135</v>
      </c>
      <c r="AE41" s="493"/>
      <c r="AF41" s="494"/>
      <c r="AG41" s="494"/>
      <c r="AH41" s="495"/>
      <c r="AI41" s="216" t="s">
        <v>207</v>
      </c>
    </row>
    <row r="42" spans="1:35" ht="15.6" customHeight="1">
      <c r="A42" s="213">
        <v>32</v>
      </c>
      <c r="B42" s="579" t="s">
        <v>229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2"/>
      <c r="AD42" s="214">
        <v>136</v>
      </c>
      <c r="AE42" s="493"/>
      <c r="AF42" s="494"/>
      <c r="AG42" s="494"/>
      <c r="AH42" s="495"/>
      <c r="AI42" s="216" t="s">
        <v>207</v>
      </c>
    </row>
    <row r="43" spans="1:35" ht="15.6" customHeight="1">
      <c r="A43" s="213">
        <v>33</v>
      </c>
      <c r="B43" s="579" t="s">
        <v>230</v>
      </c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2"/>
      <c r="AD43" s="214">
        <v>176</v>
      </c>
      <c r="AE43" s="493"/>
      <c r="AF43" s="494"/>
      <c r="AG43" s="494"/>
      <c r="AH43" s="495"/>
      <c r="AI43" s="216" t="s">
        <v>207</v>
      </c>
    </row>
    <row r="44" spans="1:35" ht="15.6" customHeight="1">
      <c r="A44" s="213">
        <v>34</v>
      </c>
      <c r="B44" s="579" t="s">
        <v>231</v>
      </c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2"/>
      <c r="AD44" s="214">
        <v>752</v>
      </c>
      <c r="AE44" s="493"/>
      <c r="AF44" s="494"/>
      <c r="AG44" s="494"/>
      <c r="AH44" s="495"/>
      <c r="AI44" s="216" t="s">
        <v>207</v>
      </c>
    </row>
    <row r="45" spans="1:35" ht="15.6" customHeight="1">
      <c r="A45" s="213">
        <v>35</v>
      </c>
      <c r="B45" s="579" t="s">
        <v>232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2"/>
      <c r="AD45" s="214">
        <v>608</v>
      </c>
      <c r="AE45" s="900">
        <f>+Y11</f>
        <v>0</v>
      </c>
      <c r="AF45" s="901"/>
      <c r="AG45" s="900"/>
      <c r="AH45" s="901"/>
      <c r="AI45" s="216" t="s">
        <v>207</v>
      </c>
    </row>
    <row r="46" spans="1:35" ht="15.6" customHeight="1">
      <c r="A46" s="213">
        <v>36</v>
      </c>
      <c r="B46" s="579" t="s">
        <v>233</v>
      </c>
      <c r="C46" s="491"/>
      <c r="D46" s="491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2"/>
      <c r="AD46" s="214">
        <v>1636</v>
      </c>
      <c r="AE46" s="900"/>
      <c r="AF46" s="901"/>
      <c r="AG46" s="900"/>
      <c r="AH46" s="901"/>
      <c r="AI46" s="216" t="s">
        <v>207</v>
      </c>
    </row>
    <row r="47" spans="1:35" ht="15.6" customHeight="1">
      <c r="A47" s="228">
        <v>37</v>
      </c>
      <c r="B47" s="943" t="s">
        <v>234</v>
      </c>
      <c r="C47" s="944"/>
      <c r="D47" s="944"/>
      <c r="E47" s="944"/>
      <c r="F47" s="944"/>
      <c r="G47" s="944"/>
      <c r="H47" s="944"/>
      <c r="I47" s="944"/>
      <c r="J47" s="944"/>
      <c r="K47" s="944"/>
      <c r="L47" s="944"/>
      <c r="M47" s="944"/>
      <c r="N47" s="944"/>
      <c r="O47" s="944"/>
      <c r="P47" s="944"/>
      <c r="Q47" s="944"/>
      <c r="R47" s="944"/>
      <c r="S47" s="944"/>
      <c r="T47" s="944"/>
      <c r="U47" s="944"/>
      <c r="V47" s="944"/>
      <c r="W47" s="944"/>
      <c r="X47" s="944"/>
      <c r="Y47" s="944"/>
      <c r="Z47" s="944"/>
      <c r="AA47" s="944"/>
      <c r="AB47" s="944"/>
      <c r="AC47" s="945"/>
      <c r="AD47" s="229">
        <v>1637</v>
      </c>
      <c r="AE47" s="946"/>
      <c r="AF47" s="947"/>
      <c r="AG47" s="900"/>
      <c r="AH47" s="901"/>
      <c r="AI47" s="216" t="s">
        <v>207</v>
      </c>
    </row>
    <row r="48" spans="1:35" ht="15.6" customHeight="1">
      <c r="A48" s="213">
        <v>38</v>
      </c>
      <c r="B48" s="579" t="s">
        <v>235</v>
      </c>
      <c r="C48" s="491"/>
      <c r="D48" s="491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2"/>
      <c r="AD48" s="214">
        <v>1638</v>
      </c>
      <c r="AE48" s="900"/>
      <c r="AF48" s="901"/>
      <c r="AG48" s="900"/>
      <c r="AH48" s="901"/>
      <c r="AI48" s="216" t="s">
        <v>207</v>
      </c>
    </row>
    <row r="49" spans="1:35" ht="15.6" customHeight="1">
      <c r="A49" s="213">
        <v>39</v>
      </c>
      <c r="B49" s="579" t="s">
        <v>236</v>
      </c>
      <c r="C49" s="491"/>
      <c r="D49" s="491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2"/>
      <c r="AD49" s="214">
        <v>895</v>
      </c>
      <c r="AE49" s="900"/>
      <c r="AF49" s="901"/>
      <c r="AG49" s="900"/>
      <c r="AH49" s="901"/>
      <c r="AI49" s="216" t="s">
        <v>207</v>
      </c>
    </row>
    <row r="50" spans="1:35" ht="15.6" customHeight="1">
      <c r="A50" s="213">
        <v>40</v>
      </c>
      <c r="B50" s="579" t="s">
        <v>237</v>
      </c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2"/>
      <c r="AD50" s="214">
        <v>867</v>
      </c>
      <c r="AE50" s="900"/>
      <c r="AF50" s="901"/>
      <c r="AG50" s="900"/>
      <c r="AH50" s="901"/>
      <c r="AI50" s="216" t="s">
        <v>207</v>
      </c>
    </row>
    <row r="51" spans="1:35" ht="15.6" customHeight="1">
      <c r="A51" s="213">
        <v>41</v>
      </c>
      <c r="B51" s="579" t="s">
        <v>238</v>
      </c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2"/>
      <c r="AD51" s="214">
        <v>609</v>
      </c>
      <c r="AE51" s="900"/>
      <c r="AF51" s="901"/>
      <c r="AG51" s="900"/>
      <c r="AH51" s="901"/>
      <c r="AI51" s="216" t="s">
        <v>207</v>
      </c>
    </row>
    <row r="52" spans="1:35" ht="15.6" customHeight="1">
      <c r="A52" s="213">
        <v>42</v>
      </c>
      <c r="B52" s="579" t="s">
        <v>239</v>
      </c>
      <c r="C52" s="491"/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2"/>
      <c r="AD52" s="214">
        <v>1639</v>
      </c>
      <c r="AE52" s="900"/>
      <c r="AF52" s="901"/>
      <c r="AG52" s="900"/>
      <c r="AH52" s="901"/>
      <c r="AI52" s="216" t="s">
        <v>207</v>
      </c>
    </row>
    <row r="53" spans="1:35" ht="15.6" customHeight="1">
      <c r="A53" s="213">
        <v>43</v>
      </c>
      <c r="B53" s="579" t="s">
        <v>240</v>
      </c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2"/>
      <c r="AD53" s="214">
        <v>1018</v>
      </c>
      <c r="AE53" s="900"/>
      <c r="AF53" s="901"/>
      <c r="AG53" s="900"/>
      <c r="AH53" s="901"/>
      <c r="AI53" s="216" t="s">
        <v>207</v>
      </c>
    </row>
    <row r="54" spans="1:35" ht="15.6" customHeight="1">
      <c r="A54" s="213">
        <v>44</v>
      </c>
      <c r="B54" s="579" t="s">
        <v>241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2"/>
      <c r="AD54" s="214">
        <v>162</v>
      </c>
      <c r="AE54" s="900"/>
      <c r="AF54" s="901"/>
      <c r="AG54" s="900"/>
      <c r="AH54" s="901"/>
      <c r="AI54" s="216" t="s">
        <v>207</v>
      </c>
    </row>
    <row r="55" spans="1:35" ht="15.6" customHeight="1">
      <c r="A55" s="213">
        <v>45</v>
      </c>
      <c r="B55" s="579" t="s">
        <v>242</v>
      </c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2"/>
      <c r="AD55" s="214">
        <v>174</v>
      </c>
      <c r="AE55" s="900"/>
      <c r="AF55" s="901"/>
      <c r="AG55" s="900"/>
      <c r="AH55" s="901"/>
      <c r="AI55" s="216" t="s">
        <v>207</v>
      </c>
    </row>
    <row r="56" spans="1:35" ht="15.6" customHeight="1">
      <c r="A56" s="213">
        <v>46</v>
      </c>
      <c r="B56" s="579" t="s">
        <v>243</v>
      </c>
      <c r="C56" s="491"/>
      <c r="D56" s="491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2"/>
      <c r="AD56" s="214">
        <v>610</v>
      </c>
      <c r="AE56" s="900">
        <f>+AB11</f>
        <v>0</v>
      </c>
      <c r="AF56" s="901"/>
      <c r="AG56" s="900"/>
      <c r="AH56" s="901"/>
      <c r="AI56" s="216" t="s">
        <v>207</v>
      </c>
    </row>
    <row r="57" spans="1:35" ht="15.6" customHeight="1">
      <c r="A57" s="213">
        <v>47</v>
      </c>
      <c r="B57" s="579" t="s">
        <v>244</v>
      </c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2"/>
      <c r="AD57" s="214">
        <v>746</v>
      </c>
      <c r="AE57" s="493"/>
      <c r="AF57" s="494"/>
      <c r="AG57" s="494"/>
      <c r="AH57" s="495"/>
      <c r="AI57" s="216" t="s">
        <v>207</v>
      </c>
    </row>
    <row r="58" spans="1:35" ht="15.6" customHeight="1">
      <c r="A58" s="213">
        <v>48</v>
      </c>
      <c r="B58" s="579" t="s">
        <v>245</v>
      </c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2"/>
      <c r="AD58" s="214">
        <v>866</v>
      </c>
      <c r="AE58" s="493"/>
      <c r="AF58" s="494"/>
      <c r="AG58" s="494"/>
      <c r="AH58" s="495"/>
      <c r="AI58" s="216" t="s">
        <v>207</v>
      </c>
    </row>
    <row r="59" spans="1:35" ht="15.6" customHeight="1">
      <c r="A59" s="213">
        <v>49</v>
      </c>
      <c r="B59" s="579" t="s">
        <v>246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2"/>
      <c r="AD59" s="214">
        <v>607</v>
      </c>
      <c r="AE59" s="493"/>
      <c r="AF59" s="494"/>
      <c r="AG59" s="494"/>
      <c r="AH59" s="495"/>
      <c r="AI59" s="216" t="s">
        <v>207</v>
      </c>
    </row>
    <row r="60" spans="1:35" ht="15.6" customHeight="1">
      <c r="A60" s="219">
        <v>50</v>
      </c>
      <c r="B60" s="939" t="s">
        <v>247</v>
      </c>
      <c r="C60" s="766"/>
      <c r="D60" s="766"/>
      <c r="E60" s="766"/>
      <c r="F60" s="766"/>
      <c r="G60" s="766"/>
      <c r="H60" s="766"/>
      <c r="I60" s="766"/>
      <c r="J60" s="766"/>
      <c r="K60" s="766"/>
      <c r="L60" s="766"/>
      <c r="M60" s="766"/>
      <c r="N60" s="766"/>
      <c r="O60" s="766"/>
      <c r="P60" s="766"/>
      <c r="Q60" s="766"/>
      <c r="R60" s="766"/>
      <c r="S60" s="766"/>
      <c r="T60" s="766"/>
      <c r="U60" s="766"/>
      <c r="V60" s="766"/>
      <c r="W60" s="766"/>
      <c r="X60" s="766"/>
      <c r="Y60" s="766"/>
      <c r="Z60" s="766"/>
      <c r="AA60" s="766"/>
      <c r="AB60" s="766"/>
      <c r="AC60" s="767"/>
      <c r="AD60" s="221">
        <v>304</v>
      </c>
      <c r="AE60" s="900">
        <f>+AE33-AE45-AE47</f>
        <v>0</v>
      </c>
      <c r="AF60" s="901"/>
      <c r="AG60" s="900"/>
      <c r="AH60" s="901"/>
      <c r="AI60" s="227" t="s">
        <v>211</v>
      </c>
    </row>
    <row r="61" spans="1:35">
      <c r="A61" s="484" t="s">
        <v>248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  <c r="AD61" s="485"/>
      <c r="AE61" s="485"/>
      <c r="AF61" s="485"/>
      <c r="AG61" s="485"/>
      <c r="AH61" s="485"/>
      <c r="AI61" s="486"/>
    </row>
    <row r="62" spans="1:35">
      <c r="A62" s="940" t="s">
        <v>249</v>
      </c>
      <c r="B62" s="941"/>
      <c r="C62" s="941"/>
      <c r="D62" s="941"/>
      <c r="E62" s="941"/>
      <c r="F62" s="941"/>
      <c r="G62" s="941"/>
      <c r="H62" s="941"/>
      <c r="I62" s="941"/>
      <c r="J62" s="941"/>
      <c r="K62" s="941"/>
      <c r="L62" s="941"/>
      <c r="M62" s="941"/>
      <c r="N62" s="941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1"/>
      <c r="AB62" s="941"/>
      <c r="AC62" s="941"/>
      <c r="AD62" s="941"/>
      <c r="AE62" s="941"/>
      <c r="AF62" s="941"/>
      <c r="AG62" s="941"/>
      <c r="AH62" s="941"/>
      <c r="AI62" s="942"/>
    </row>
    <row r="63" spans="1:35">
      <c r="A63" s="852" t="s">
        <v>250</v>
      </c>
      <c r="B63" s="520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853"/>
    </row>
    <row r="64" spans="1:35">
      <c r="A64" s="230">
        <v>51</v>
      </c>
      <c r="B64" s="519" t="s">
        <v>251</v>
      </c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1"/>
      <c r="R64" s="935" t="s">
        <v>252</v>
      </c>
      <c r="S64" s="936"/>
      <c r="T64" s="936"/>
      <c r="U64" s="936"/>
      <c r="V64" s="936"/>
      <c r="W64" s="937"/>
      <c r="X64" s="935" t="s">
        <v>253</v>
      </c>
      <c r="Y64" s="936"/>
      <c r="Z64" s="936"/>
      <c r="AA64" s="936"/>
      <c r="AB64" s="936"/>
      <c r="AC64" s="937"/>
      <c r="AD64" s="231">
        <v>31</v>
      </c>
      <c r="AE64" s="796"/>
      <c r="AF64" s="797"/>
      <c r="AG64" s="797"/>
      <c r="AH64" s="839"/>
      <c r="AI64" s="216" t="s">
        <v>187</v>
      </c>
    </row>
    <row r="65" spans="1:35" ht="14.45" customHeight="1">
      <c r="A65" s="213">
        <v>52</v>
      </c>
      <c r="B65" s="579" t="s">
        <v>254</v>
      </c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2"/>
      <c r="R65" s="214">
        <v>18</v>
      </c>
      <c r="S65" s="938">
        <f>+'RTRE AT 2024'!E23</f>
        <v>88407523.128239244</v>
      </c>
      <c r="T65" s="494"/>
      <c r="U65" s="494"/>
      <c r="V65" s="494"/>
      <c r="W65" s="495"/>
      <c r="X65" s="214">
        <v>19</v>
      </c>
      <c r="Y65" s="493"/>
      <c r="Z65" s="494"/>
      <c r="AA65" s="494"/>
      <c r="AB65" s="494"/>
      <c r="AC65" s="495"/>
      <c r="AD65" s="214">
        <v>20</v>
      </c>
      <c r="AE65" s="938">
        <f>+'RTRE AT 2024'!V23</f>
        <v>8840752.3128239252</v>
      </c>
      <c r="AF65" s="494"/>
      <c r="AG65" s="494"/>
      <c r="AH65" s="495"/>
      <c r="AI65" s="216" t="s">
        <v>187</v>
      </c>
    </row>
    <row r="66" spans="1:35" ht="14.45" customHeight="1">
      <c r="A66" s="213">
        <v>53</v>
      </c>
      <c r="B66" s="579" t="s">
        <v>255</v>
      </c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2"/>
      <c r="R66" s="214">
        <v>1109</v>
      </c>
      <c r="S66" s="493"/>
      <c r="T66" s="494"/>
      <c r="U66" s="494"/>
      <c r="V66" s="494"/>
      <c r="W66" s="495"/>
      <c r="X66" s="214">
        <v>1111</v>
      </c>
      <c r="Y66" s="493"/>
      <c r="Z66" s="494"/>
      <c r="AA66" s="494"/>
      <c r="AB66" s="494"/>
      <c r="AC66" s="495"/>
      <c r="AD66" s="214">
        <v>1113</v>
      </c>
      <c r="AE66" s="493"/>
      <c r="AF66" s="494"/>
      <c r="AG66" s="494"/>
      <c r="AH66" s="495"/>
      <c r="AI66" s="216" t="s">
        <v>187</v>
      </c>
    </row>
    <row r="67" spans="1:35">
      <c r="A67" s="213">
        <v>54</v>
      </c>
      <c r="B67" s="930" t="s">
        <v>256</v>
      </c>
      <c r="C67" s="500"/>
      <c r="D67" s="500"/>
      <c r="E67" s="500"/>
      <c r="F67" s="500"/>
      <c r="G67" s="500"/>
      <c r="H67" s="500"/>
      <c r="I67" s="500"/>
      <c r="J67" s="500"/>
      <c r="K67" s="500"/>
      <c r="L67" s="500"/>
      <c r="M67" s="500"/>
      <c r="N67" s="500"/>
      <c r="O67" s="500"/>
      <c r="P67" s="500"/>
      <c r="Q67" s="501"/>
      <c r="R67" s="214">
        <v>1640</v>
      </c>
      <c r="S67" s="502"/>
      <c r="T67" s="503"/>
      <c r="U67" s="503"/>
      <c r="V67" s="503"/>
      <c r="W67" s="504"/>
      <c r="X67" s="214">
        <v>1641</v>
      </c>
      <c r="Y67" s="502"/>
      <c r="Z67" s="503"/>
      <c r="AA67" s="503"/>
      <c r="AB67" s="503"/>
      <c r="AC67" s="504"/>
      <c r="AD67" s="214">
        <v>1642</v>
      </c>
      <c r="AE67" s="502"/>
      <c r="AF67" s="503"/>
      <c r="AG67" s="503"/>
      <c r="AH67" s="504"/>
      <c r="AI67" s="216" t="s">
        <v>187</v>
      </c>
    </row>
    <row r="68" spans="1:35" ht="14.45" customHeight="1">
      <c r="A68" s="213">
        <v>55</v>
      </c>
      <c r="B68" s="579" t="s">
        <v>257</v>
      </c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2"/>
      <c r="R68" s="214">
        <v>187</v>
      </c>
      <c r="S68" s="493"/>
      <c r="T68" s="494"/>
      <c r="U68" s="494"/>
      <c r="V68" s="494"/>
      <c r="W68" s="495"/>
      <c r="X68" s="214">
        <v>188</v>
      </c>
      <c r="Y68" s="493"/>
      <c r="Z68" s="494"/>
      <c r="AA68" s="494"/>
      <c r="AB68" s="494"/>
      <c r="AC68" s="495"/>
      <c r="AD68" s="214">
        <v>189</v>
      </c>
      <c r="AE68" s="493"/>
      <c r="AF68" s="494"/>
      <c r="AG68" s="494"/>
      <c r="AH68" s="495"/>
      <c r="AI68" s="216" t="s">
        <v>187</v>
      </c>
    </row>
    <row r="69" spans="1:35" ht="14.45" customHeight="1">
      <c r="A69" s="213">
        <v>56</v>
      </c>
      <c r="B69" s="579" t="s">
        <v>258</v>
      </c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2"/>
      <c r="R69" s="214">
        <v>1037</v>
      </c>
      <c r="S69" s="900"/>
      <c r="T69" s="901"/>
      <c r="U69" s="900"/>
      <c r="V69" s="901"/>
      <c r="W69" s="232"/>
      <c r="X69" s="214">
        <v>1038</v>
      </c>
      <c r="Y69" s="900"/>
      <c r="Z69" s="901"/>
      <c r="AA69" s="900"/>
      <c r="AB69" s="901"/>
      <c r="AC69" s="232"/>
      <c r="AD69" s="214">
        <v>1039</v>
      </c>
      <c r="AE69" s="900">
        <v>0</v>
      </c>
      <c r="AF69" s="901"/>
      <c r="AG69" s="900"/>
      <c r="AH69" s="901"/>
      <c r="AI69" s="216" t="s">
        <v>187</v>
      </c>
    </row>
    <row r="70" spans="1:35" ht="14.45" customHeight="1">
      <c r="A70" s="213">
        <v>57</v>
      </c>
      <c r="B70" s="579" t="s">
        <v>259</v>
      </c>
      <c r="C70" s="491"/>
      <c r="D70" s="491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2"/>
      <c r="R70" s="214">
        <v>77</v>
      </c>
      <c r="S70" s="493"/>
      <c r="T70" s="494"/>
      <c r="U70" s="494"/>
      <c r="V70" s="494"/>
      <c r="W70" s="495"/>
      <c r="X70" s="214">
        <v>74</v>
      </c>
      <c r="Y70" s="493"/>
      <c r="Z70" s="494"/>
      <c r="AA70" s="494"/>
      <c r="AB70" s="494"/>
      <c r="AC70" s="495"/>
      <c r="AD70" s="214">
        <v>79</v>
      </c>
      <c r="AE70" s="493"/>
      <c r="AF70" s="494"/>
      <c r="AG70" s="494"/>
      <c r="AH70" s="495"/>
      <c r="AI70" s="216" t="s">
        <v>187</v>
      </c>
    </row>
    <row r="71" spans="1:35" ht="14.45" customHeight="1">
      <c r="A71" s="213">
        <v>58</v>
      </c>
      <c r="B71" s="579" t="s">
        <v>260</v>
      </c>
      <c r="C71" s="491"/>
      <c r="D71" s="491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2"/>
      <c r="R71" s="214">
        <v>1040</v>
      </c>
      <c r="S71" s="493"/>
      <c r="T71" s="494"/>
      <c r="U71" s="494"/>
      <c r="V71" s="494"/>
      <c r="W71" s="495"/>
      <c r="X71" s="840"/>
      <c r="Y71" s="841"/>
      <c r="Z71" s="841"/>
      <c r="AA71" s="841"/>
      <c r="AB71" s="841"/>
      <c r="AC71" s="842"/>
      <c r="AD71" s="214">
        <v>1041</v>
      </c>
      <c r="AE71" s="493"/>
      <c r="AF71" s="494"/>
      <c r="AG71" s="494"/>
      <c r="AH71" s="495"/>
      <c r="AI71" s="216" t="s">
        <v>187</v>
      </c>
    </row>
    <row r="72" spans="1:35" ht="14.45" customHeight="1">
      <c r="A72" s="213">
        <v>59</v>
      </c>
      <c r="B72" s="579" t="s">
        <v>261</v>
      </c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2"/>
      <c r="R72" s="840"/>
      <c r="S72" s="841"/>
      <c r="T72" s="841"/>
      <c r="U72" s="841"/>
      <c r="V72" s="841"/>
      <c r="W72" s="842"/>
      <c r="X72" s="840"/>
      <c r="Y72" s="841"/>
      <c r="Z72" s="841"/>
      <c r="AA72" s="841"/>
      <c r="AB72" s="841"/>
      <c r="AC72" s="842"/>
      <c r="AD72" s="214">
        <v>1042</v>
      </c>
      <c r="AE72" s="493"/>
      <c r="AF72" s="494"/>
      <c r="AG72" s="494"/>
      <c r="AH72" s="495"/>
      <c r="AI72" s="216" t="s">
        <v>187</v>
      </c>
    </row>
    <row r="73" spans="1:35" ht="14.45" customHeight="1">
      <c r="A73" s="213">
        <v>60</v>
      </c>
      <c r="B73" s="579" t="s">
        <v>262</v>
      </c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2"/>
      <c r="R73" s="214">
        <v>824</v>
      </c>
      <c r="S73" s="493"/>
      <c r="T73" s="494"/>
      <c r="U73" s="494"/>
      <c r="V73" s="494"/>
      <c r="W73" s="495"/>
      <c r="X73" s="840"/>
      <c r="Y73" s="841"/>
      <c r="Z73" s="841"/>
      <c r="AA73" s="841"/>
      <c r="AB73" s="841"/>
      <c r="AC73" s="842"/>
      <c r="AD73" s="214">
        <v>825</v>
      </c>
      <c r="AE73" s="493"/>
      <c r="AF73" s="494"/>
      <c r="AG73" s="494"/>
      <c r="AH73" s="495"/>
      <c r="AI73" s="216" t="s">
        <v>187</v>
      </c>
    </row>
    <row r="74" spans="1:35" ht="14.45" customHeight="1">
      <c r="A74" s="213">
        <v>61</v>
      </c>
      <c r="B74" s="579" t="s">
        <v>263</v>
      </c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2"/>
      <c r="R74" s="214">
        <v>1043</v>
      </c>
      <c r="S74" s="502"/>
      <c r="T74" s="503"/>
      <c r="U74" s="503"/>
      <c r="V74" s="503"/>
      <c r="W74" s="504"/>
      <c r="X74" s="214">
        <v>1102</v>
      </c>
      <c r="Y74" s="502"/>
      <c r="Z74" s="503"/>
      <c r="AA74" s="503"/>
      <c r="AB74" s="503"/>
      <c r="AC74" s="504"/>
      <c r="AD74" s="214">
        <v>1044</v>
      </c>
      <c r="AE74" s="502"/>
      <c r="AF74" s="503"/>
      <c r="AG74" s="503"/>
      <c r="AH74" s="504"/>
      <c r="AI74" s="216" t="s">
        <v>187</v>
      </c>
    </row>
    <row r="75" spans="1:35" ht="14.45" customHeight="1">
      <c r="A75" s="213">
        <v>62</v>
      </c>
      <c r="B75" s="932" t="s">
        <v>884</v>
      </c>
      <c r="C75" s="933"/>
      <c r="D75" s="933"/>
      <c r="E75" s="933"/>
      <c r="F75" s="933"/>
      <c r="G75" s="933"/>
      <c r="H75" s="933"/>
      <c r="I75" s="933"/>
      <c r="J75" s="933"/>
      <c r="K75" s="933"/>
      <c r="L75" s="933"/>
      <c r="M75" s="933"/>
      <c r="N75" s="933"/>
      <c r="O75" s="933"/>
      <c r="P75" s="933"/>
      <c r="Q75" s="934"/>
      <c r="R75" s="214">
        <v>113</v>
      </c>
      <c r="S75" s="917">
        <f>+'RETIRO DESPROPORCIONADO'!G20</f>
        <v>34800000</v>
      </c>
      <c r="T75" s="503"/>
      <c r="U75" s="503"/>
      <c r="V75" s="503"/>
      <c r="W75" s="504"/>
      <c r="X75" s="214">
        <v>1007</v>
      </c>
      <c r="Y75" s="502"/>
      <c r="Z75" s="503"/>
      <c r="AA75" s="503"/>
      <c r="AB75" s="503"/>
      <c r="AC75" s="504"/>
      <c r="AD75" s="214">
        <v>114</v>
      </c>
      <c r="AE75" s="917">
        <f>+'RETIRO DESPROPORCIONADO'!G21</f>
        <v>13920000</v>
      </c>
      <c r="AF75" s="503"/>
      <c r="AG75" s="503"/>
      <c r="AH75" s="504"/>
      <c r="AI75" s="216" t="s">
        <v>187</v>
      </c>
    </row>
    <row r="76" spans="1:35" ht="24.6" customHeight="1">
      <c r="A76" s="213">
        <v>63</v>
      </c>
      <c r="B76" s="799" t="s">
        <v>264</v>
      </c>
      <c r="C76" s="500"/>
      <c r="D76" s="500"/>
      <c r="E76" s="500"/>
      <c r="F76" s="500"/>
      <c r="G76" s="500"/>
      <c r="H76" s="500"/>
      <c r="I76" s="500"/>
      <c r="J76" s="500"/>
      <c r="K76" s="500"/>
      <c r="L76" s="500"/>
      <c r="M76" s="500"/>
      <c r="N76" s="500"/>
      <c r="O76" s="500"/>
      <c r="P76" s="500"/>
      <c r="Q76" s="501"/>
      <c r="R76" s="214">
        <v>1829</v>
      </c>
      <c r="S76" s="502"/>
      <c r="T76" s="503"/>
      <c r="U76" s="503"/>
      <c r="V76" s="503"/>
      <c r="W76" s="504"/>
      <c r="X76" s="840"/>
      <c r="Y76" s="841"/>
      <c r="Z76" s="841"/>
      <c r="AA76" s="841"/>
      <c r="AB76" s="841"/>
      <c r="AC76" s="842"/>
      <c r="AD76" s="214">
        <v>1830</v>
      </c>
      <c r="AE76" s="502"/>
      <c r="AF76" s="503"/>
      <c r="AG76" s="503"/>
      <c r="AH76" s="504"/>
      <c r="AI76" s="216" t="s">
        <v>187</v>
      </c>
    </row>
    <row r="77" spans="1:35" ht="14.45" customHeight="1">
      <c r="A77" s="213">
        <v>64</v>
      </c>
      <c r="B77" s="579" t="s">
        <v>265</v>
      </c>
      <c r="C77" s="491"/>
      <c r="D77" s="491"/>
      <c r="E77" s="491"/>
      <c r="F77" s="491"/>
      <c r="G77" s="491"/>
      <c r="H77" s="491"/>
      <c r="I77" s="491"/>
      <c r="J77" s="491"/>
      <c r="K77" s="491"/>
      <c r="L77" s="491"/>
      <c r="M77" s="491"/>
      <c r="N77" s="491"/>
      <c r="O77" s="491"/>
      <c r="P77" s="491"/>
      <c r="Q77" s="492"/>
      <c r="R77" s="214">
        <v>1835</v>
      </c>
      <c r="S77" s="493"/>
      <c r="T77" s="494"/>
      <c r="U77" s="494"/>
      <c r="V77" s="494"/>
      <c r="W77" s="495"/>
      <c r="X77" s="214">
        <v>1836</v>
      </c>
      <c r="Y77" s="493"/>
      <c r="Z77" s="494"/>
      <c r="AA77" s="494"/>
      <c r="AB77" s="494"/>
      <c r="AC77" s="495"/>
      <c r="AD77" s="214">
        <v>1837</v>
      </c>
      <c r="AE77" s="493"/>
      <c r="AF77" s="494"/>
      <c r="AG77" s="494"/>
      <c r="AH77" s="495"/>
      <c r="AI77" s="216" t="s">
        <v>187</v>
      </c>
    </row>
    <row r="78" spans="1:35" ht="14.45" customHeight="1">
      <c r="A78" s="213">
        <v>65</v>
      </c>
      <c r="B78" s="579" t="s">
        <v>266</v>
      </c>
      <c r="C78" s="491"/>
      <c r="D78" s="491"/>
      <c r="E78" s="491"/>
      <c r="F78" s="491"/>
      <c r="G78" s="491"/>
      <c r="H78" s="491"/>
      <c r="I78" s="491"/>
      <c r="J78" s="491"/>
      <c r="K78" s="491"/>
      <c r="L78" s="491"/>
      <c r="M78" s="491"/>
      <c r="N78" s="491"/>
      <c r="O78" s="491"/>
      <c r="P78" s="491"/>
      <c r="Q78" s="492"/>
      <c r="R78" s="214">
        <v>908</v>
      </c>
      <c r="S78" s="493"/>
      <c r="T78" s="494"/>
      <c r="U78" s="494"/>
      <c r="V78" s="494"/>
      <c r="W78" s="495"/>
      <c r="X78" s="840"/>
      <c r="Y78" s="841"/>
      <c r="Z78" s="841"/>
      <c r="AA78" s="841"/>
      <c r="AB78" s="841"/>
      <c r="AC78" s="842"/>
      <c r="AD78" s="214">
        <v>909</v>
      </c>
      <c r="AE78" s="493"/>
      <c r="AF78" s="494"/>
      <c r="AG78" s="494"/>
      <c r="AH78" s="495"/>
      <c r="AI78" s="216" t="s">
        <v>187</v>
      </c>
    </row>
    <row r="79" spans="1:35" ht="14.45" customHeight="1">
      <c r="A79" s="213">
        <v>66</v>
      </c>
      <c r="B79" s="579" t="s">
        <v>267</v>
      </c>
      <c r="C79" s="491"/>
      <c r="D79" s="491"/>
      <c r="E79" s="491"/>
      <c r="F79" s="491"/>
      <c r="G79" s="491"/>
      <c r="H79" s="491"/>
      <c r="I79" s="491"/>
      <c r="J79" s="491"/>
      <c r="K79" s="491"/>
      <c r="L79" s="491"/>
      <c r="M79" s="491"/>
      <c r="N79" s="491"/>
      <c r="O79" s="491"/>
      <c r="P79" s="491"/>
      <c r="Q79" s="492"/>
      <c r="R79" s="214">
        <v>951</v>
      </c>
      <c r="S79" s="493"/>
      <c r="T79" s="494"/>
      <c r="U79" s="494"/>
      <c r="V79" s="494"/>
      <c r="W79" s="495"/>
      <c r="X79" s="840"/>
      <c r="Y79" s="841"/>
      <c r="Z79" s="841"/>
      <c r="AA79" s="841"/>
      <c r="AB79" s="841"/>
      <c r="AC79" s="842"/>
      <c r="AD79" s="214">
        <v>952</v>
      </c>
      <c r="AE79" s="493"/>
      <c r="AF79" s="494"/>
      <c r="AG79" s="494"/>
      <c r="AH79" s="495"/>
      <c r="AI79" s="216" t="s">
        <v>187</v>
      </c>
    </row>
    <row r="80" spans="1:35" ht="14.45" customHeight="1">
      <c r="A80" s="213">
        <v>67</v>
      </c>
      <c r="B80" s="579" t="s">
        <v>268</v>
      </c>
      <c r="C80" s="491"/>
      <c r="D80" s="491"/>
      <c r="E80" s="491"/>
      <c r="F80" s="491"/>
      <c r="G80" s="491"/>
      <c r="H80" s="491"/>
      <c r="I80" s="491"/>
      <c r="J80" s="491"/>
      <c r="K80" s="491"/>
      <c r="L80" s="491"/>
      <c r="M80" s="491"/>
      <c r="N80" s="491"/>
      <c r="O80" s="491"/>
      <c r="P80" s="491"/>
      <c r="Q80" s="492"/>
      <c r="R80" s="214">
        <v>753</v>
      </c>
      <c r="S80" s="493"/>
      <c r="T80" s="494"/>
      <c r="U80" s="494"/>
      <c r="V80" s="494"/>
      <c r="W80" s="495"/>
      <c r="X80" s="214">
        <v>754</v>
      </c>
      <c r="Y80" s="493"/>
      <c r="Z80" s="494"/>
      <c r="AA80" s="494"/>
      <c r="AB80" s="494"/>
      <c r="AC80" s="495"/>
      <c r="AD80" s="214">
        <v>755</v>
      </c>
      <c r="AE80" s="493"/>
      <c r="AF80" s="494"/>
      <c r="AG80" s="494"/>
      <c r="AH80" s="495"/>
      <c r="AI80" s="216" t="s">
        <v>187</v>
      </c>
    </row>
    <row r="81" spans="1:35" ht="14.45" customHeight="1">
      <c r="A81" s="213">
        <v>68</v>
      </c>
      <c r="B81" s="579" t="s">
        <v>269</v>
      </c>
      <c r="C81" s="491"/>
      <c r="D81" s="491"/>
      <c r="E81" s="491"/>
      <c r="F81" s="491"/>
      <c r="G81" s="491"/>
      <c r="H81" s="491"/>
      <c r="I81" s="491"/>
      <c r="J81" s="491"/>
      <c r="K81" s="491"/>
      <c r="L81" s="491"/>
      <c r="M81" s="491"/>
      <c r="N81" s="491"/>
      <c r="O81" s="491"/>
      <c r="P81" s="491"/>
      <c r="Q81" s="492"/>
      <c r="R81" s="214">
        <v>133</v>
      </c>
      <c r="S81" s="493"/>
      <c r="T81" s="494"/>
      <c r="U81" s="494"/>
      <c r="V81" s="494"/>
      <c r="W81" s="495"/>
      <c r="X81" s="214">
        <v>138</v>
      </c>
      <c r="Y81" s="493"/>
      <c r="Z81" s="494"/>
      <c r="AA81" s="494"/>
      <c r="AB81" s="494"/>
      <c r="AC81" s="495"/>
      <c r="AD81" s="214">
        <v>134</v>
      </c>
      <c r="AE81" s="493"/>
      <c r="AF81" s="494"/>
      <c r="AG81" s="494"/>
      <c r="AH81" s="495"/>
      <c r="AI81" s="216" t="s">
        <v>187</v>
      </c>
    </row>
    <row r="82" spans="1:35" ht="14.45" customHeight="1">
      <c r="A82" s="213">
        <v>69</v>
      </c>
      <c r="B82" s="579" t="s">
        <v>270</v>
      </c>
      <c r="C82" s="491"/>
      <c r="D82" s="491"/>
      <c r="E82" s="491"/>
      <c r="F82" s="491"/>
      <c r="G82" s="491"/>
      <c r="H82" s="491"/>
      <c r="I82" s="491"/>
      <c r="J82" s="491"/>
      <c r="K82" s="491"/>
      <c r="L82" s="491"/>
      <c r="M82" s="491"/>
      <c r="N82" s="491"/>
      <c r="O82" s="491"/>
      <c r="P82" s="491"/>
      <c r="Q82" s="492"/>
      <c r="R82" s="214">
        <v>32</v>
      </c>
      <c r="S82" s="493"/>
      <c r="T82" s="494"/>
      <c r="U82" s="494"/>
      <c r="V82" s="494"/>
      <c r="W82" s="495"/>
      <c r="X82" s="214">
        <v>76</v>
      </c>
      <c r="Y82" s="493"/>
      <c r="Z82" s="494"/>
      <c r="AA82" s="494"/>
      <c r="AB82" s="494"/>
      <c r="AC82" s="495"/>
      <c r="AD82" s="214">
        <v>34</v>
      </c>
      <c r="AE82" s="493"/>
      <c r="AF82" s="494"/>
      <c r="AG82" s="494"/>
      <c r="AH82" s="495"/>
      <c r="AI82" s="216" t="s">
        <v>187</v>
      </c>
    </row>
    <row r="83" spans="1:35" ht="14.45" customHeight="1">
      <c r="A83" s="213">
        <v>70</v>
      </c>
      <c r="B83" s="579" t="s">
        <v>271</v>
      </c>
      <c r="C83" s="491"/>
      <c r="D83" s="491"/>
      <c r="E83" s="491"/>
      <c r="F83" s="491"/>
      <c r="G83" s="491"/>
      <c r="H83" s="491"/>
      <c r="I83" s="491"/>
      <c r="J83" s="491"/>
      <c r="K83" s="491"/>
      <c r="L83" s="491"/>
      <c r="M83" s="491"/>
      <c r="N83" s="491"/>
      <c r="O83" s="491"/>
      <c r="P83" s="491"/>
      <c r="Q83" s="492"/>
      <c r="R83" s="214">
        <v>1643</v>
      </c>
      <c r="S83" s="493"/>
      <c r="T83" s="494"/>
      <c r="U83" s="494"/>
      <c r="V83" s="494"/>
      <c r="W83" s="495"/>
      <c r="X83" s="840"/>
      <c r="Y83" s="841"/>
      <c r="Z83" s="841"/>
      <c r="AA83" s="841"/>
      <c r="AB83" s="841"/>
      <c r="AC83" s="842"/>
      <c r="AD83" s="214">
        <v>1644</v>
      </c>
      <c r="AE83" s="493"/>
      <c r="AF83" s="494"/>
      <c r="AG83" s="494"/>
      <c r="AH83" s="495"/>
      <c r="AI83" s="216" t="s">
        <v>187</v>
      </c>
    </row>
    <row r="84" spans="1:35" ht="23.45" customHeight="1">
      <c r="A84" s="223">
        <v>71</v>
      </c>
      <c r="B84" s="930" t="s">
        <v>272</v>
      </c>
      <c r="C84" s="500"/>
      <c r="D84" s="500"/>
      <c r="E84" s="500"/>
      <c r="F84" s="500"/>
      <c r="G84" s="500"/>
      <c r="H84" s="500"/>
      <c r="I84" s="500"/>
      <c r="J84" s="500"/>
      <c r="K84" s="500"/>
      <c r="L84" s="500"/>
      <c r="M84" s="501"/>
      <c r="N84" s="233">
        <v>911</v>
      </c>
      <c r="O84" s="502"/>
      <c r="P84" s="503"/>
      <c r="Q84" s="503"/>
      <c r="R84" s="504"/>
      <c r="S84" s="506" t="s">
        <v>273</v>
      </c>
      <c r="T84" s="507"/>
      <c r="U84" s="507"/>
      <c r="V84" s="507"/>
      <c r="W84" s="931"/>
      <c r="X84" s="225">
        <v>913</v>
      </c>
      <c r="Y84" s="502"/>
      <c r="Z84" s="503"/>
      <c r="AA84" s="503"/>
      <c r="AB84" s="503"/>
      <c r="AC84" s="504"/>
      <c r="AD84" s="225">
        <v>914</v>
      </c>
      <c r="AE84" s="502"/>
      <c r="AF84" s="503"/>
      <c r="AG84" s="503"/>
      <c r="AH84" s="504"/>
      <c r="AI84" s="226" t="s">
        <v>187</v>
      </c>
    </row>
    <row r="85" spans="1:35" ht="14.45" customHeight="1">
      <c r="A85" s="223">
        <v>72</v>
      </c>
      <c r="B85" s="579" t="s">
        <v>274</v>
      </c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2"/>
      <c r="N85" s="233">
        <v>923</v>
      </c>
      <c r="O85" s="502"/>
      <c r="P85" s="503"/>
      <c r="Q85" s="503"/>
      <c r="R85" s="504"/>
      <c r="S85" s="506" t="s">
        <v>275</v>
      </c>
      <c r="T85" s="507"/>
      <c r="U85" s="507"/>
      <c r="V85" s="507"/>
      <c r="W85" s="931"/>
      <c r="X85" s="225">
        <v>924</v>
      </c>
      <c r="Y85" s="502"/>
      <c r="Z85" s="503"/>
      <c r="AA85" s="503"/>
      <c r="AB85" s="503"/>
      <c r="AC85" s="504"/>
      <c r="AD85" s="225">
        <v>925</v>
      </c>
      <c r="AE85" s="502"/>
      <c r="AF85" s="503"/>
      <c r="AG85" s="503"/>
      <c r="AH85" s="504"/>
      <c r="AI85" s="226" t="s">
        <v>187</v>
      </c>
    </row>
    <row r="86" spans="1:35" ht="21.95" customHeight="1">
      <c r="A86" s="223">
        <v>73</v>
      </c>
      <c r="B86" s="579" t="s">
        <v>276</v>
      </c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2"/>
      <c r="N86" s="233">
        <v>1051</v>
      </c>
      <c r="O86" s="502"/>
      <c r="P86" s="503"/>
      <c r="Q86" s="503"/>
      <c r="R86" s="504"/>
      <c r="S86" s="579" t="s">
        <v>277</v>
      </c>
      <c r="T86" s="491"/>
      <c r="U86" s="491"/>
      <c r="V86" s="491"/>
      <c r="W86" s="492"/>
      <c r="X86" s="225">
        <v>1052</v>
      </c>
      <c r="Y86" s="502"/>
      <c r="Z86" s="503"/>
      <c r="AA86" s="503"/>
      <c r="AB86" s="503"/>
      <c r="AC86" s="504"/>
      <c r="AD86" s="225">
        <v>1053</v>
      </c>
      <c r="AE86" s="502"/>
      <c r="AF86" s="503"/>
      <c r="AG86" s="503"/>
      <c r="AH86" s="504"/>
      <c r="AI86" s="226" t="s">
        <v>187</v>
      </c>
    </row>
    <row r="87" spans="1:35" ht="14.45" customHeight="1">
      <c r="A87" s="213">
        <v>74</v>
      </c>
      <c r="B87" s="579" t="s">
        <v>278</v>
      </c>
      <c r="C87" s="491"/>
      <c r="D87" s="491"/>
      <c r="E87" s="491"/>
      <c r="F87" s="491"/>
      <c r="G87" s="491"/>
      <c r="H87" s="491"/>
      <c r="I87" s="491"/>
      <c r="J87" s="491"/>
      <c r="K87" s="491"/>
      <c r="L87" s="491"/>
      <c r="M87" s="492"/>
      <c r="N87" s="215">
        <v>21</v>
      </c>
      <c r="O87" s="502"/>
      <c r="P87" s="503"/>
      <c r="Q87" s="503"/>
      <c r="R87" s="504"/>
      <c r="S87" s="927" t="s">
        <v>279</v>
      </c>
      <c r="T87" s="928"/>
      <c r="U87" s="928"/>
      <c r="V87" s="928"/>
      <c r="W87" s="929"/>
      <c r="X87" s="214">
        <v>43</v>
      </c>
      <c r="Y87" s="502"/>
      <c r="Z87" s="503"/>
      <c r="AA87" s="503"/>
      <c r="AB87" s="503"/>
      <c r="AC87" s="504"/>
      <c r="AD87" s="214">
        <v>756</v>
      </c>
      <c r="AE87" s="502"/>
      <c r="AF87" s="503"/>
      <c r="AG87" s="503"/>
      <c r="AH87" s="504"/>
      <c r="AI87" s="216" t="s">
        <v>187</v>
      </c>
    </row>
    <row r="88" spans="1:35" ht="14.45" customHeight="1">
      <c r="A88" s="234">
        <v>75</v>
      </c>
      <c r="B88" s="918" t="s">
        <v>280</v>
      </c>
      <c r="C88" s="919"/>
      <c r="D88" s="919"/>
      <c r="E88" s="919"/>
      <c r="F88" s="919"/>
      <c r="G88" s="919"/>
      <c r="H88" s="919"/>
      <c r="I88" s="919"/>
      <c r="J88" s="919"/>
      <c r="K88" s="919"/>
      <c r="L88" s="919"/>
      <c r="M88" s="920"/>
      <c r="N88" s="235">
        <v>767</v>
      </c>
      <c r="O88" s="674"/>
      <c r="P88" s="675"/>
      <c r="Q88" s="675"/>
      <c r="R88" s="676"/>
      <c r="S88" s="921" t="s">
        <v>281</v>
      </c>
      <c r="T88" s="922"/>
      <c r="U88" s="922"/>
      <c r="V88" s="922"/>
      <c r="W88" s="923"/>
      <c r="X88" s="236">
        <v>862</v>
      </c>
      <c r="Y88" s="674"/>
      <c r="Z88" s="675"/>
      <c r="AA88" s="675"/>
      <c r="AB88" s="675"/>
      <c r="AC88" s="676"/>
      <c r="AD88" s="236">
        <v>863</v>
      </c>
      <c r="AE88" s="674"/>
      <c r="AF88" s="675"/>
      <c r="AG88" s="675"/>
      <c r="AH88" s="676"/>
      <c r="AI88" s="237" t="s">
        <v>187</v>
      </c>
    </row>
    <row r="89" spans="1:35">
      <c r="A89" s="924" t="s">
        <v>282</v>
      </c>
      <c r="B89" s="925"/>
      <c r="C89" s="925"/>
      <c r="D89" s="925"/>
      <c r="E89" s="925"/>
      <c r="F89" s="925"/>
      <c r="G89" s="925"/>
      <c r="H89" s="925"/>
      <c r="I89" s="925"/>
      <c r="J89" s="925"/>
      <c r="K89" s="925"/>
      <c r="L89" s="925"/>
      <c r="M89" s="925"/>
      <c r="N89" s="925"/>
      <c r="O89" s="925"/>
      <c r="P89" s="925"/>
      <c r="Q89" s="925"/>
      <c r="R89" s="925"/>
      <c r="S89" s="925"/>
      <c r="T89" s="925"/>
      <c r="U89" s="925"/>
      <c r="V89" s="925"/>
      <c r="W89" s="925"/>
      <c r="X89" s="925"/>
      <c r="Y89" s="925"/>
      <c r="Z89" s="925"/>
      <c r="AA89" s="925"/>
      <c r="AB89" s="925"/>
      <c r="AC89" s="925"/>
      <c r="AD89" s="925"/>
      <c r="AE89" s="925"/>
      <c r="AF89" s="925"/>
      <c r="AG89" s="925"/>
      <c r="AH89" s="925"/>
      <c r="AI89" s="926"/>
    </row>
    <row r="90" spans="1:35">
      <c r="A90" s="914" t="s">
        <v>283</v>
      </c>
      <c r="B90" s="915"/>
      <c r="C90" s="915"/>
      <c r="D90" s="915"/>
      <c r="E90" s="915"/>
      <c r="F90" s="915"/>
      <c r="G90" s="915"/>
      <c r="H90" s="915"/>
      <c r="I90" s="915"/>
      <c r="J90" s="915"/>
      <c r="K90" s="915"/>
      <c r="L90" s="915"/>
      <c r="M90" s="915"/>
      <c r="N90" s="915"/>
      <c r="O90" s="915"/>
      <c r="P90" s="915"/>
      <c r="Q90" s="915"/>
      <c r="R90" s="915"/>
      <c r="S90" s="915"/>
      <c r="T90" s="915"/>
      <c r="U90" s="915"/>
      <c r="V90" s="915"/>
      <c r="W90" s="915"/>
      <c r="X90" s="915"/>
      <c r="Y90" s="915"/>
      <c r="Z90" s="915"/>
      <c r="AA90" s="915"/>
      <c r="AB90" s="915"/>
      <c r="AC90" s="915"/>
      <c r="AD90" s="915"/>
      <c r="AE90" s="915"/>
      <c r="AF90" s="915"/>
      <c r="AG90" s="915"/>
      <c r="AH90" s="915"/>
      <c r="AI90" s="916"/>
    </row>
    <row r="91" spans="1:35" ht="29.1" customHeight="1">
      <c r="A91" s="213">
        <v>76</v>
      </c>
      <c r="B91" s="799" t="s">
        <v>284</v>
      </c>
      <c r="C91" s="500"/>
      <c r="D91" s="500"/>
      <c r="E91" s="500"/>
      <c r="F91" s="500"/>
      <c r="G91" s="500"/>
      <c r="H91" s="500"/>
      <c r="I91" s="500"/>
      <c r="J91" s="500"/>
      <c r="K91" s="500"/>
      <c r="L91" s="500"/>
      <c r="M91" s="500"/>
      <c r="N91" s="500"/>
      <c r="O91" s="500"/>
      <c r="P91" s="500"/>
      <c r="Q91" s="501"/>
      <c r="R91" s="214">
        <v>51</v>
      </c>
      <c r="S91" s="502"/>
      <c r="T91" s="503"/>
      <c r="U91" s="503"/>
      <c r="V91" s="503"/>
      <c r="W91" s="504"/>
      <c r="X91" s="214">
        <v>63</v>
      </c>
      <c r="Y91" s="502"/>
      <c r="Z91" s="503"/>
      <c r="AA91" s="503"/>
      <c r="AB91" s="503"/>
      <c r="AC91" s="504"/>
      <c r="AD91" s="214">
        <v>71</v>
      </c>
      <c r="AE91" s="502"/>
      <c r="AF91" s="503"/>
      <c r="AG91" s="503"/>
      <c r="AH91" s="504"/>
      <c r="AI91" s="216" t="s">
        <v>207</v>
      </c>
    </row>
    <row r="92" spans="1:35" ht="29.1" customHeight="1">
      <c r="A92" s="223">
        <v>77</v>
      </c>
      <c r="B92" s="579" t="s">
        <v>285</v>
      </c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2"/>
      <c r="N92" s="233">
        <v>36</v>
      </c>
      <c r="O92" s="917"/>
      <c r="P92" s="503"/>
      <c r="Q92" s="503"/>
      <c r="R92" s="504"/>
      <c r="S92" s="579" t="s">
        <v>286</v>
      </c>
      <c r="T92" s="491"/>
      <c r="U92" s="491"/>
      <c r="V92" s="491"/>
      <c r="W92" s="492"/>
      <c r="X92" s="225">
        <v>848</v>
      </c>
      <c r="Y92" s="502"/>
      <c r="Z92" s="503"/>
      <c r="AA92" s="503"/>
      <c r="AB92" s="503"/>
      <c r="AC92" s="504"/>
      <c r="AD92" s="225">
        <v>849</v>
      </c>
      <c r="AE92" s="917">
        <f>+O92</f>
        <v>0</v>
      </c>
      <c r="AF92" s="503"/>
      <c r="AG92" s="503"/>
      <c r="AH92" s="504"/>
      <c r="AI92" s="216" t="s">
        <v>207</v>
      </c>
    </row>
    <row r="93" spans="1:35" ht="29.1" customHeight="1">
      <c r="A93" s="223">
        <v>78</v>
      </c>
      <c r="B93" s="911" t="s">
        <v>287</v>
      </c>
      <c r="C93" s="912"/>
      <c r="D93" s="912"/>
      <c r="E93" s="912"/>
      <c r="F93" s="912"/>
      <c r="G93" s="912"/>
      <c r="H93" s="912"/>
      <c r="I93" s="912"/>
      <c r="J93" s="912"/>
      <c r="K93" s="912"/>
      <c r="L93" s="912"/>
      <c r="M93" s="913"/>
      <c r="N93" s="233">
        <v>82</v>
      </c>
      <c r="O93" s="502"/>
      <c r="P93" s="503"/>
      <c r="Q93" s="503"/>
      <c r="R93" s="504"/>
      <c r="S93" s="799" t="s">
        <v>288</v>
      </c>
      <c r="T93" s="500"/>
      <c r="U93" s="500"/>
      <c r="V93" s="500"/>
      <c r="W93" s="501"/>
      <c r="X93" s="225">
        <v>1123</v>
      </c>
      <c r="Y93" s="502"/>
      <c r="Z93" s="503"/>
      <c r="AA93" s="503"/>
      <c r="AB93" s="503"/>
      <c r="AC93" s="504"/>
      <c r="AD93" s="225">
        <v>1125</v>
      </c>
      <c r="AE93" s="502"/>
      <c r="AF93" s="503"/>
      <c r="AG93" s="503"/>
      <c r="AH93" s="504"/>
      <c r="AI93" s="216" t="s">
        <v>207</v>
      </c>
    </row>
    <row r="94" spans="1:35" ht="29.1" customHeight="1">
      <c r="A94" s="223">
        <v>79</v>
      </c>
      <c r="B94" s="579" t="s">
        <v>289</v>
      </c>
      <c r="C94" s="491"/>
      <c r="D94" s="491"/>
      <c r="E94" s="491"/>
      <c r="F94" s="491"/>
      <c r="G94" s="491"/>
      <c r="H94" s="491"/>
      <c r="I94" s="491"/>
      <c r="J94" s="491"/>
      <c r="K94" s="491"/>
      <c r="L94" s="491"/>
      <c r="M94" s="492"/>
      <c r="N94" s="233">
        <v>83</v>
      </c>
      <c r="O94" s="502"/>
      <c r="P94" s="503"/>
      <c r="Q94" s="503"/>
      <c r="R94" s="504"/>
      <c r="S94" s="579" t="s">
        <v>290</v>
      </c>
      <c r="T94" s="491"/>
      <c r="U94" s="491"/>
      <c r="V94" s="491"/>
      <c r="W94" s="492"/>
      <c r="X94" s="225">
        <v>173</v>
      </c>
      <c r="Y94" s="502"/>
      <c r="Z94" s="503"/>
      <c r="AA94" s="503"/>
      <c r="AB94" s="503"/>
      <c r="AC94" s="504"/>
      <c r="AD94" s="225">
        <v>612</v>
      </c>
      <c r="AE94" s="502"/>
      <c r="AF94" s="503"/>
      <c r="AG94" s="503"/>
      <c r="AH94" s="504"/>
      <c r="AI94" s="216" t="s">
        <v>207</v>
      </c>
    </row>
    <row r="95" spans="1:35" ht="29.1" customHeight="1">
      <c r="A95" s="223">
        <v>80</v>
      </c>
      <c r="B95" s="911" t="s">
        <v>291</v>
      </c>
      <c r="C95" s="912"/>
      <c r="D95" s="912"/>
      <c r="E95" s="912"/>
      <c r="F95" s="912"/>
      <c r="G95" s="912"/>
      <c r="H95" s="912"/>
      <c r="I95" s="912"/>
      <c r="J95" s="912"/>
      <c r="K95" s="912"/>
      <c r="L95" s="912"/>
      <c r="M95" s="913"/>
      <c r="N95" s="233">
        <v>198</v>
      </c>
      <c r="O95" s="502"/>
      <c r="P95" s="503"/>
      <c r="Q95" s="503"/>
      <c r="R95" s="504"/>
      <c r="S95" s="799" t="s">
        <v>292</v>
      </c>
      <c r="T95" s="500"/>
      <c r="U95" s="500"/>
      <c r="V95" s="500"/>
      <c r="W95" s="501"/>
      <c r="X95" s="225">
        <v>54</v>
      </c>
      <c r="Y95" s="502"/>
      <c r="Z95" s="503"/>
      <c r="AA95" s="503"/>
      <c r="AB95" s="503"/>
      <c r="AC95" s="504"/>
      <c r="AD95" s="225">
        <v>611</v>
      </c>
      <c r="AE95" s="502"/>
      <c r="AF95" s="503"/>
      <c r="AG95" s="503"/>
      <c r="AH95" s="504"/>
      <c r="AI95" s="226" t="s">
        <v>207</v>
      </c>
    </row>
    <row r="96" spans="1:35" ht="29.1" customHeight="1">
      <c r="A96" s="223">
        <v>81</v>
      </c>
      <c r="B96" s="911" t="s">
        <v>293</v>
      </c>
      <c r="C96" s="912"/>
      <c r="D96" s="912"/>
      <c r="E96" s="912"/>
      <c r="F96" s="912"/>
      <c r="G96" s="912"/>
      <c r="H96" s="912"/>
      <c r="I96" s="912"/>
      <c r="J96" s="912"/>
      <c r="K96" s="912"/>
      <c r="L96" s="912"/>
      <c r="M96" s="913"/>
      <c r="N96" s="233">
        <v>832</v>
      </c>
      <c r="O96" s="502"/>
      <c r="P96" s="503"/>
      <c r="Q96" s="503"/>
      <c r="R96" s="504"/>
      <c r="S96" s="799" t="s">
        <v>294</v>
      </c>
      <c r="T96" s="500"/>
      <c r="U96" s="500"/>
      <c r="V96" s="500"/>
      <c r="W96" s="501"/>
      <c r="X96" s="225">
        <v>833</v>
      </c>
      <c r="Y96" s="502"/>
      <c r="Z96" s="503"/>
      <c r="AA96" s="503"/>
      <c r="AB96" s="503"/>
      <c r="AC96" s="504"/>
      <c r="AD96" s="225">
        <v>834</v>
      </c>
      <c r="AE96" s="502"/>
      <c r="AF96" s="503"/>
      <c r="AG96" s="503"/>
      <c r="AH96" s="504"/>
      <c r="AI96" s="216" t="s">
        <v>207</v>
      </c>
    </row>
    <row r="97" spans="1:35" ht="29.1" customHeight="1">
      <c r="A97" s="223">
        <v>82</v>
      </c>
      <c r="B97" s="911" t="s">
        <v>295</v>
      </c>
      <c r="C97" s="912"/>
      <c r="D97" s="912"/>
      <c r="E97" s="912"/>
      <c r="F97" s="912"/>
      <c r="G97" s="912"/>
      <c r="H97" s="912"/>
      <c r="I97" s="912"/>
      <c r="J97" s="912"/>
      <c r="K97" s="912"/>
      <c r="L97" s="912"/>
      <c r="M97" s="913"/>
      <c r="N97" s="233">
        <v>912</v>
      </c>
      <c r="O97" s="502"/>
      <c r="P97" s="503"/>
      <c r="Q97" s="503"/>
      <c r="R97" s="504"/>
      <c r="S97" s="799" t="s">
        <v>296</v>
      </c>
      <c r="T97" s="500"/>
      <c r="U97" s="500"/>
      <c r="V97" s="500"/>
      <c r="W97" s="501"/>
      <c r="X97" s="225">
        <v>167</v>
      </c>
      <c r="Y97" s="502"/>
      <c r="Z97" s="503"/>
      <c r="AA97" s="503"/>
      <c r="AB97" s="503"/>
      <c r="AC97" s="504"/>
      <c r="AD97" s="225">
        <v>747</v>
      </c>
      <c r="AE97" s="502"/>
      <c r="AF97" s="503"/>
      <c r="AG97" s="503"/>
      <c r="AH97" s="504"/>
      <c r="AI97" s="226" t="s">
        <v>207</v>
      </c>
    </row>
    <row r="98" spans="1:35" ht="29.1" customHeight="1">
      <c r="A98" s="223">
        <v>83</v>
      </c>
      <c r="B98" s="579" t="s">
        <v>297</v>
      </c>
      <c r="C98" s="491"/>
      <c r="D98" s="491"/>
      <c r="E98" s="491"/>
      <c r="F98" s="491"/>
      <c r="G98" s="491"/>
      <c r="H98" s="491"/>
      <c r="I98" s="491"/>
      <c r="J98" s="491"/>
      <c r="K98" s="491"/>
      <c r="L98" s="491"/>
      <c r="M98" s="492"/>
      <c r="N98" s="233">
        <v>119</v>
      </c>
      <c r="O98" s="502"/>
      <c r="P98" s="503"/>
      <c r="Q98" s="503"/>
      <c r="R98" s="504"/>
      <c r="S98" s="579" t="s">
        <v>298</v>
      </c>
      <c r="T98" s="491"/>
      <c r="U98" s="491"/>
      <c r="V98" s="491"/>
      <c r="W98" s="492"/>
      <c r="X98" s="225">
        <v>116</v>
      </c>
      <c r="Y98" s="900"/>
      <c r="Z98" s="901"/>
      <c r="AA98" s="900"/>
      <c r="AB98" s="901"/>
      <c r="AC98" s="232"/>
      <c r="AD98" s="225">
        <v>757</v>
      </c>
      <c r="AE98" s="900"/>
      <c r="AF98" s="901"/>
      <c r="AG98" s="900"/>
      <c r="AH98" s="901"/>
      <c r="AI98" s="226" t="s">
        <v>207</v>
      </c>
    </row>
    <row r="99" spans="1:35" ht="29.1" customHeight="1">
      <c r="A99" s="223">
        <v>84</v>
      </c>
      <c r="B99" s="579" t="s">
        <v>299</v>
      </c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2"/>
      <c r="N99" s="233">
        <v>58</v>
      </c>
      <c r="O99" s="502"/>
      <c r="P99" s="503"/>
      <c r="Q99" s="503"/>
      <c r="R99" s="504"/>
      <c r="S99" s="579" t="s">
        <v>300</v>
      </c>
      <c r="T99" s="491"/>
      <c r="U99" s="491"/>
      <c r="V99" s="491"/>
      <c r="W99" s="492"/>
      <c r="X99" s="225">
        <v>870</v>
      </c>
      <c r="Y99" s="502"/>
      <c r="Z99" s="503"/>
      <c r="AA99" s="503"/>
      <c r="AB99" s="503"/>
      <c r="AC99" s="504"/>
      <c r="AD99" s="225">
        <v>871</v>
      </c>
      <c r="AE99" s="502"/>
      <c r="AF99" s="503"/>
      <c r="AG99" s="503"/>
      <c r="AH99" s="504"/>
      <c r="AI99" s="216" t="s">
        <v>207</v>
      </c>
    </row>
    <row r="100" spans="1:35" ht="29.1" customHeight="1">
      <c r="A100" s="213">
        <v>85</v>
      </c>
      <c r="B100" s="579" t="s">
        <v>301</v>
      </c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2"/>
      <c r="AD100" s="214">
        <v>1645</v>
      </c>
      <c r="AE100" s="493"/>
      <c r="AF100" s="494"/>
      <c r="AG100" s="494"/>
      <c r="AH100" s="495"/>
      <c r="AI100" s="216" t="s">
        <v>207</v>
      </c>
    </row>
    <row r="101" spans="1:35" ht="29.1" customHeight="1">
      <c r="A101" s="213">
        <v>86</v>
      </c>
      <c r="B101" s="579" t="s">
        <v>302</v>
      </c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2"/>
      <c r="N101" s="215">
        <v>181</v>
      </c>
      <c r="O101" s="502"/>
      <c r="P101" s="503"/>
      <c r="Q101" s="503"/>
      <c r="R101" s="504"/>
      <c r="S101" s="799" t="s">
        <v>303</v>
      </c>
      <c r="T101" s="500"/>
      <c r="U101" s="500"/>
      <c r="V101" s="500"/>
      <c r="W101" s="501"/>
      <c r="X101" s="214">
        <v>881</v>
      </c>
      <c r="Y101" s="502"/>
      <c r="Z101" s="503"/>
      <c r="AA101" s="503"/>
      <c r="AB101" s="503"/>
      <c r="AC101" s="504"/>
      <c r="AD101" s="214">
        <v>882</v>
      </c>
      <c r="AE101" s="502"/>
      <c r="AF101" s="503"/>
      <c r="AG101" s="503"/>
      <c r="AH101" s="504"/>
      <c r="AI101" s="216" t="s">
        <v>207</v>
      </c>
    </row>
    <row r="102" spans="1:35" ht="29.1" customHeight="1">
      <c r="A102" s="213">
        <v>87</v>
      </c>
      <c r="B102" s="579" t="s">
        <v>304</v>
      </c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2"/>
      <c r="N102" s="215">
        <v>1646</v>
      </c>
      <c r="O102" s="502"/>
      <c r="P102" s="503"/>
      <c r="Q102" s="503"/>
      <c r="R102" s="504"/>
      <c r="S102" s="799" t="s">
        <v>305</v>
      </c>
      <c r="T102" s="500"/>
      <c r="U102" s="500"/>
      <c r="V102" s="500"/>
      <c r="W102" s="501"/>
      <c r="X102" s="214">
        <v>1647</v>
      </c>
      <c r="Y102" s="502"/>
      <c r="Z102" s="503"/>
      <c r="AA102" s="503"/>
      <c r="AB102" s="503"/>
      <c r="AC102" s="504"/>
      <c r="AD102" s="214">
        <v>1648</v>
      </c>
      <c r="AE102" s="502"/>
      <c r="AF102" s="503"/>
      <c r="AG102" s="503"/>
      <c r="AH102" s="504"/>
      <c r="AI102" s="216" t="s">
        <v>207</v>
      </c>
    </row>
    <row r="103" spans="1:35">
      <c r="A103" s="852" t="s">
        <v>306</v>
      </c>
      <c r="B103" s="520"/>
      <c r="C103" s="520"/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  <c r="AA103" s="520"/>
      <c r="AB103" s="520"/>
      <c r="AC103" s="520"/>
      <c r="AD103" s="520"/>
      <c r="AE103" s="520"/>
      <c r="AF103" s="520"/>
      <c r="AG103" s="520"/>
      <c r="AH103" s="520"/>
      <c r="AI103" s="853"/>
    </row>
    <row r="104" spans="1:35" ht="15" customHeight="1">
      <c r="A104" s="213">
        <v>88</v>
      </c>
      <c r="B104" s="579" t="s">
        <v>307</v>
      </c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2"/>
      <c r="AD104" s="231">
        <v>900</v>
      </c>
      <c r="AE104" s="796"/>
      <c r="AF104" s="797"/>
      <c r="AG104" s="797"/>
      <c r="AH104" s="839"/>
      <c r="AI104" s="216" t="s">
        <v>187</v>
      </c>
    </row>
    <row r="105" spans="1:35" ht="15" customHeight="1">
      <c r="A105" s="213">
        <v>89</v>
      </c>
      <c r="B105" s="579" t="s">
        <v>308</v>
      </c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2"/>
      <c r="AD105" s="238">
        <v>1796</v>
      </c>
      <c r="AE105" s="796"/>
      <c r="AF105" s="797"/>
      <c r="AG105" s="797"/>
      <c r="AH105" s="839"/>
      <c r="AI105" s="216" t="s">
        <v>309</v>
      </c>
    </row>
    <row r="106" spans="1:35" ht="15" customHeight="1">
      <c r="A106" s="213">
        <v>90</v>
      </c>
      <c r="B106" s="579" t="s">
        <v>310</v>
      </c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2"/>
      <c r="AD106" s="238">
        <v>1827</v>
      </c>
      <c r="AE106" s="796"/>
      <c r="AF106" s="797"/>
      <c r="AG106" s="797"/>
      <c r="AH106" s="839"/>
      <c r="AI106" s="216" t="s">
        <v>309</v>
      </c>
    </row>
    <row r="107" spans="1:35">
      <c r="A107" s="213">
        <v>91</v>
      </c>
      <c r="B107" s="902" t="s">
        <v>311</v>
      </c>
      <c r="C107" s="903"/>
      <c r="D107" s="903"/>
      <c r="E107" s="903"/>
      <c r="F107" s="903"/>
      <c r="G107" s="903"/>
      <c r="H107" s="903"/>
      <c r="I107" s="903"/>
      <c r="J107" s="903"/>
      <c r="K107" s="903"/>
      <c r="L107" s="903"/>
      <c r="M107" s="903"/>
      <c r="N107" s="903"/>
      <c r="O107" s="903"/>
      <c r="P107" s="903"/>
      <c r="Q107" s="903"/>
      <c r="R107" s="903"/>
      <c r="S107" s="903"/>
      <c r="T107" s="903"/>
      <c r="U107" s="903"/>
      <c r="V107" s="903"/>
      <c r="W107" s="903"/>
      <c r="X107" s="903"/>
      <c r="Y107" s="903"/>
      <c r="Z107" s="903"/>
      <c r="AA107" s="903"/>
      <c r="AB107" s="903"/>
      <c r="AC107" s="904"/>
      <c r="AD107" s="239">
        <v>305</v>
      </c>
      <c r="AE107" s="900">
        <f>+AE65+AE75-AE92</f>
        <v>22760752.312823925</v>
      </c>
      <c r="AF107" s="901"/>
      <c r="AG107" s="900"/>
      <c r="AH107" s="901"/>
      <c r="AI107" s="227" t="s">
        <v>312</v>
      </c>
    </row>
    <row r="108" spans="1:35">
      <c r="A108" s="484" t="s">
        <v>313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5"/>
      <c r="Y108" s="485"/>
      <c r="Z108" s="485"/>
      <c r="AA108" s="485"/>
      <c r="AB108" s="485"/>
      <c r="AC108" s="485"/>
      <c r="AD108" s="485"/>
      <c r="AE108" s="485"/>
      <c r="AF108" s="485"/>
      <c r="AG108" s="485"/>
      <c r="AH108" s="485"/>
      <c r="AI108" s="486"/>
    </row>
    <row r="109" spans="1:35">
      <c r="A109" s="905" t="s">
        <v>314</v>
      </c>
      <c r="B109" s="906"/>
      <c r="C109" s="906"/>
      <c r="D109" s="906"/>
      <c r="E109" s="906"/>
      <c r="F109" s="906"/>
      <c r="G109" s="906"/>
      <c r="H109" s="906"/>
      <c r="I109" s="906"/>
      <c r="J109" s="906"/>
      <c r="K109" s="906"/>
      <c r="L109" s="906"/>
      <c r="M109" s="906"/>
      <c r="N109" s="906"/>
      <c r="O109" s="906"/>
      <c r="P109" s="906"/>
      <c r="Q109" s="906"/>
      <c r="R109" s="906"/>
      <c r="S109" s="906"/>
      <c r="T109" s="906"/>
      <c r="U109" s="906"/>
      <c r="V109" s="906"/>
      <c r="W109" s="906"/>
      <c r="X109" s="906"/>
      <c r="Y109" s="906"/>
      <c r="Z109" s="906"/>
      <c r="AA109" s="906"/>
      <c r="AB109" s="906"/>
      <c r="AC109" s="906"/>
      <c r="AD109" s="907"/>
      <c r="AE109" s="908"/>
      <c r="AF109" s="909"/>
      <c r="AG109" s="909"/>
      <c r="AH109" s="909"/>
      <c r="AI109" s="910"/>
    </row>
    <row r="110" spans="1:35">
      <c r="A110" s="213">
        <v>92</v>
      </c>
      <c r="B110" s="638" t="s">
        <v>315</v>
      </c>
      <c r="C110" s="639"/>
      <c r="D110" s="639"/>
      <c r="E110" s="639"/>
      <c r="F110" s="639"/>
      <c r="G110" s="639"/>
      <c r="H110" s="639"/>
      <c r="I110" s="639"/>
      <c r="J110" s="639"/>
      <c r="K110" s="639"/>
      <c r="L110" s="639"/>
      <c r="M110" s="640"/>
      <c r="N110" s="238">
        <v>85</v>
      </c>
      <c r="O110" s="796"/>
      <c r="P110" s="797"/>
      <c r="Q110" s="839"/>
      <c r="R110" s="240" t="s">
        <v>316</v>
      </c>
      <c r="S110" s="899" t="s">
        <v>317</v>
      </c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8"/>
      <c r="AE110" s="488"/>
      <c r="AF110" s="488"/>
      <c r="AG110" s="488"/>
      <c r="AH110" s="488"/>
      <c r="AI110" s="489"/>
    </row>
    <row r="111" spans="1:35">
      <c r="A111" s="213">
        <v>93</v>
      </c>
      <c r="B111" s="638" t="s">
        <v>318</v>
      </c>
      <c r="C111" s="639"/>
      <c r="D111" s="639"/>
      <c r="E111" s="639"/>
      <c r="F111" s="639"/>
      <c r="G111" s="639"/>
      <c r="H111" s="639"/>
      <c r="I111" s="639"/>
      <c r="J111" s="639"/>
      <c r="K111" s="639"/>
      <c r="L111" s="639"/>
      <c r="M111" s="640"/>
      <c r="N111" s="238">
        <v>86</v>
      </c>
      <c r="O111" s="796"/>
      <c r="P111" s="797"/>
      <c r="Q111" s="839"/>
      <c r="R111" s="240" t="s">
        <v>319</v>
      </c>
      <c r="S111" s="241">
        <v>95</v>
      </c>
      <c r="T111" s="638" t="s">
        <v>320</v>
      </c>
      <c r="U111" s="639"/>
      <c r="V111" s="639"/>
      <c r="W111" s="639"/>
      <c r="X111" s="639"/>
      <c r="Y111" s="639"/>
      <c r="Z111" s="639"/>
      <c r="AA111" s="639"/>
      <c r="AB111" s="639"/>
      <c r="AC111" s="640"/>
      <c r="AD111" s="238">
        <v>90</v>
      </c>
      <c r="AE111" s="900">
        <f>+AE107</f>
        <v>22760752.312823925</v>
      </c>
      <c r="AF111" s="901"/>
      <c r="AG111" s="900"/>
      <c r="AH111" s="901"/>
      <c r="AI111" s="216" t="s">
        <v>309</v>
      </c>
    </row>
    <row r="112" spans="1:35">
      <c r="A112" s="487" t="s">
        <v>321</v>
      </c>
      <c r="B112" s="488"/>
      <c r="C112" s="488"/>
      <c r="D112" s="488"/>
      <c r="E112" s="488"/>
      <c r="F112" s="488"/>
      <c r="G112" s="488"/>
      <c r="H112" s="488"/>
      <c r="I112" s="488"/>
      <c r="J112" s="488"/>
      <c r="K112" s="488"/>
      <c r="L112" s="488"/>
      <c r="M112" s="488"/>
      <c r="N112" s="488"/>
      <c r="O112" s="488"/>
      <c r="P112" s="488"/>
      <c r="Q112" s="488"/>
      <c r="R112" s="895"/>
      <c r="S112" s="241">
        <v>96</v>
      </c>
      <c r="T112" s="638" t="s">
        <v>322</v>
      </c>
      <c r="U112" s="639"/>
      <c r="V112" s="639"/>
      <c r="W112" s="639"/>
      <c r="X112" s="639"/>
      <c r="Y112" s="639"/>
      <c r="Z112" s="639"/>
      <c r="AA112" s="639"/>
      <c r="AB112" s="639"/>
      <c r="AC112" s="640"/>
      <c r="AD112" s="238">
        <v>39</v>
      </c>
      <c r="AE112" s="796"/>
      <c r="AF112" s="797"/>
      <c r="AG112" s="797"/>
      <c r="AH112" s="839"/>
      <c r="AI112" s="216" t="s">
        <v>309</v>
      </c>
    </row>
    <row r="113" spans="1:35">
      <c r="A113" s="213">
        <v>94</v>
      </c>
      <c r="B113" s="638" t="s">
        <v>323</v>
      </c>
      <c r="C113" s="639"/>
      <c r="D113" s="639"/>
      <c r="E113" s="639"/>
      <c r="F113" s="639"/>
      <c r="G113" s="639"/>
      <c r="H113" s="639"/>
      <c r="I113" s="639"/>
      <c r="J113" s="639"/>
      <c r="K113" s="639"/>
      <c r="L113" s="639"/>
      <c r="M113" s="640"/>
      <c r="N113" s="238">
        <v>87</v>
      </c>
      <c r="O113" s="796"/>
      <c r="P113" s="797"/>
      <c r="Q113" s="839"/>
      <c r="R113" s="240" t="s">
        <v>324</v>
      </c>
      <c r="S113" s="241">
        <v>97</v>
      </c>
      <c r="T113" s="896" t="s">
        <v>325</v>
      </c>
      <c r="U113" s="897"/>
      <c r="V113" s="897"/>
      <c r="W113" s="897"/>
      <c r="X113" s="897"/>
      <c r="Y113" s="897"/>
      <c r="Z113" s="897"/>
      <c r="AA113" s="897"/>
      <c r="AB113" s="897"/>
      <c r="AC113" s="898"/>
      <c r="AD113" s="238">
        <v>91</v>
      </c>
      <c r="AE113" s="796"/>
      <c r="AF113" s="797"/>
      <c r="AG113" s="797"/>
      <c r="AH113" s="839"/>
      <c r="AI113" s="216" t="s">
        <v>312</v>
      </c>
    </row>
    <row r="114" spans="1:35">
      <c r="A114" s="886" t="s">
        <v>326</v>
      </c>
      <c r="B114" s="887"/>
      <c r="C114" s="887"/>
      <c r="D114" s="887"/>
      <c r="E114" s="887"/>
      <c r="F114" s="887"/>
      <c r="G114" s="887"/>
      <c r="H114" s="887"/>
      <c r="I114" s="887"/>
      <c r="J114" s="887"/>
      <c r="K114" s="887"/>
      <c r="L114" s="887"/>
      <c r="M114" s="887"/>
      <c r="N114" s="887"/>
      <c r="O114" s="887"/>
      <c r="P114" s="887"/>
      <c r="Q114" s="887"/>
      <c r="R114" s="888"/>
      <c r="S114" s="608"/>
      <c r="T114" s="609"/>
      <c r="U114" s="609"/>
      <c r="V114" s="609"/>
      <c r="W114" s="609"/>
      <c r="X114" s="609"/>
      <c r="Y114" s="609"/>
      <c r="Z114" s="609"/>
      <c r="AA114" s="609"/>
      <c r="AB114" s="609"/>
      <c r="AC114" s="609"/>
      <c r="AD114" s="609"/>
      <c r="AE114" s="609"/>
      <c r="AF114" s="609"/>
      <c r="AG114" s="609"/>
      <c r="AH114" s="609"/>
      <c r="AI114" s="609"/>
    </row>
    <row r="115" spans="1:35">
      <c r="A115" s="792" t="s">
        <v>327</v>
      </c>
      <c r="B115" s="609"/>
      <c r="C115" s="609"/>
      <c r="D115" s="609"/>
      <c r="E115" s="609"/>
      <c r="F115" s="609"/>
      <c r="G115" s="609"/>
      <c r="H115" s="609"/>
      <c r="I115" s="609"/>
      <c r="J115" s="609"/>
      <c r="K115" s="609"/>
      <c r="L115" s="609"/>
      <c r="M115" s="610"/>
      <c r="N115" s="793" t="s">
        <v>328</v>
      </c>
      <c r="O115" s="794"/>
      <c r="P115" s="794"/>
      <c r="Q115" s="794"/>
      <c r="R115" s="795"/>
      <c r="S115" s="889" t="s">
        <v>329</v>
      </c>
      <c r="T115" s="890"/>
      <c r="U115" s="890"/>
      <c r="V115" s="890"/>
      <c r="W115" s="890"/>
      <c r="X115" s="890"/>
      <c r="Y115" s="890"/>
      <c r="Z115" s="890"/>
      <c r="AA115" s="890"/>
      <c r="AB115" s="890"/>
      <c r="AC115" s="890"/>
      <c r="AD115" s="890"/>
      <c r="AE115" s="890"/>
      <c r="AF115" s="890"/>
      <c r="AG115" s="890"/>
      <c r="AH115" s="890"/>
      <c r="AI115" s="891"/>
    </row>
    <row r="116" spans="1:35">
      <c r="A116" s="242">
        <v>301</v>
      </c>
      <c r="B116" s="796"/>
      <c r="C116" s="797"/>
      <c r="D116" s="797"/>
      <c r="E116" s="797"/>
      <c r="F116" s="797"/>
      <c r="G116" s="797"/>
      <c r="H116" s="797"/>
      <c r="I116" s="797"/>
      <c r="J116" s="797"/>
      <c r="K116" s="797"/>
      <c r="L116" s="797"/>
      <c r="M116" s="839"/>
      <c r="N116" s="238">
        <v>306</v>
      </c>
      <c r="O116" s="892"/>
      <c r="P116" s="893"/>
      <c r="Q116" s="893"/>
      <c r="R116" s="894"/>
      <c r="S116" s="241">
        <v>98</v>
      </c>
      <c r="T116" s="638" t="s">
        <v>330</v>
      </c>
      <c r="U116" s="639"/>
      <c r="V116" s="639"/>
      <c r="W116" s="639"/>
      <c r="X116" s="639"/>
      <c r="Y116" s="639"/>
      <c r="Z116" s="639"/>
      <c r="AA116" s="639"/>
      <c r="AB116" s="639"/>
      <c r="AC116" s="640"/>
      <c r="AD116" s="238">
        <v>92</v>
      </c>
      <c r="AE116" s="796"/>
      <c r="AF116" s="797"/>
      <c r="AG116" s="797"/>
      <c r="AH116" s="839"/>
      <c r="AI116" s="216" t="s">
        <v>309</v>
      </c>
    </row>
    <row r="117" spans="1:35">
      <c r="A117" s="874">
        <v>780</v>
      </c>
      <c r="B117" s="877" t="s">
        <v>331</v>
      </c>
      <c r="C117" s="878"/>
      <c r="D117" s="878"/>
      <c r="E117" s="878"/>
      <c r="F117" s="878"/>
      <c r="G117" s="878"/>
      <c r="H117" s="878"/>
      <c r="I117" s="878"/>
      <c r="J117" s="878"/>
      <c r="K117" s="878"/>
      <c r="L117" s="878"/>
      <c r="M117" s="879"/>
      <c r="N117" s="243"/>
      <c r="O117" s="638" t="s">
        <v>332</v>
      </c>
      <c r="P117" s="639"/>
      <c r="Q117" s="639"/>
      <c r="R117" s="640"/>
      <c r="S117" s="608"/>
      <c r="T117" s="609"/>
      <c r="U117" s="609"/>
      <c r="V117" s="609"/>
      <c r="W117" s="609"/>
      <c r="X117" s="609"/>
      <c r="Y117" s="609"/>
      <c r="Z117" s="609"/>
      <c r="AA117" s="609"/>
      <c r="AB117" s="609"/>
      <c r="AC117" s="609"/>
      <c r="AD117" s="609"/>
      <c r="AE117" s="609"/>
      <c r="AF117" s="609"/>
      <c r="AG117" s="609"/>
      <c r="AH117" s="609"/>
      <c r="AI117" s="609"/>
    </row>
    <row r="118" spans="1:35">
      <c r="A118" s="875"/>
      <c r="B118" s="880"/>
      <c r="C118" s="881"/>
      <c r="D118" s="881"/>
      <c r="E118" s="881"/>
      <c r="F118" s="881"/>
      <c r="G118" s="881"/>
      <c r="H118" s="881"/>
      <c r="I118" s="881"/>
      <c r="J118" s="881"/>
      <c r="K118" s="881"/>
      <c r="L118" s="881"/>
      <c r="M118" s="882"/>
      <c r="N118" s="243"/>
      <c r="O118" s="638" t="s">
        <v>333</v>
      </c>
      <c r="P118" s="639"/>
      <c r="Q118" s="639"/>
      <c r="R118" s="640"/>
      <c r="S118" s="241">
        <v>99</v>
      </c>
      <c r="T118" s="638" t="s">
        <v>334</v>
      </c>
      <c r="U118" s="639"/>
      <c r="V118" s="639"/>
      <c r="W118" s="639"/>
      <c r="X118" s="639"/>
      <c r="Y118" s="639"/>
      <c r="Z118" s="639"/>
      <c r="AA118" s="639"/>
      <c r="AB118" s="639"/>
      <c r="AC118" s="640"/>
      <c r="AD118" s="238">
        <v>93</v>
      </c>
      <c r="AE118" s="796"/>
      <c r="AF118" s="797"/>
      <c r="AG118" s="797"/>
      <c r="AH118" s="839"/>
      <c r="AI118" s="216" t="s">
        <v>309</v>
      </c>
    </row>
    <row r="119" spans="1:35">
      <c r="A119" s="875"/>
      <c r="B119" s="880"/>
      <c r="C119" s="881"/>
      <c r="D119" s="881"/>
      <c r="E119" s="881"/>
      <c r="F119" s="881"/>
      <c r="G119" s="881"/>
      <c r="H119" s="881"/>
      <c r="I119" s="881"/>
      <c r="J119" s="881"/>
      <c r="K119" s="881"/>
      <c r="L119" s="881"/>
      <c r="M119" s="882"/>
      <c r="N119" s="243"/>
      <c r="O119" s="638" t="s">
        <v>335</v>
      </c>
      <c r="P119" s="639"/>
      <c r="Q119" s="639"/>
      <c r="R119" s="640"/>
      <c r="S119" s="608"/>
      <c r="T119" s="609"/>
      <c r="U119" s="609"/>
      <c r="V119" s="609"/>
      <c r="W119" s="609"/>
      <c r="X119" s="609"/>
      <c r="Y119" s="609"/>
      <c r="Z119" s="609"/>
      <c r="AA119" s="609"/>
      <c r="AB119" s="609"/>
      <c r="AC119" s="609"/>
      <c r="AD119" s="609"/>
      <c r="AE119" s="609"/>
      <c r="AF119" s="609"/>
      <c r="AG119" s="609"/>
      <c r="AH119" s="609"/>
      <c r="AI119" s="609"/>
    </row>
    <row r="120" spans="1:35">
      <c r="A120" s="875"/>
      <c r="B120" s="880"/>
      <c r="C120" s="881"/>
      <c r="D120" s="881"/>
      <c r="E120" s="881"/>
      <c r="F120" s="881"/>
      <c r="G120" s="881"/>
      <c r="H120" s="881"/>
      <c r="I120" s="881"/>
      <c r="J120" s="881"/>
      <c r="K120" s="881"/>
      <c r="L120" s="881"/>
      <c r="M120" s="882"/>
      <c r="N120" s="243"/>
      <c r="O120" s="638" t="s">
        <v>336</v>
      </c>
      <c r="P120" s="639"/>
      <c r="Q120" s="639"/>
      <c r="R120" s="640"/>
      <c r="S120" s="241">
        <v>100</v>
      </c>
      <c r="T120" s="638" t="s">
        <v>337</v>
      </c>
      <c r="U120" s="639"/>
      <c r="V120" s="639"/>
      <c r="W120" s="639"/>
      <c r="X120" s="639"/>
      <c r="Y120" s="639"/>
      <c r="Z120" s="639"/>
      <c r="AA120" s="639"/>
      <c r="AB120" s="639"/>
      <c r="AC120" s="640"/>
      <c r="AD120" s="238">
        <v>94</v>
      </c>
      <c r="AE120" s="796"/>
      <c r="AF120" s="797"/>
      <c r="AG120" s="797"/>
      <c r="AH120" s="839"/>
      <c r="AI120" s="216" t="s">
        <v>312</v>
      </c>
    </row>
    <row r="121" spans="1:35">
      <c r="A121" s="876"/>
      <c r="B121" s="883"/>
      <c r="C121" s="884"/>
      <c r="D121" s="884"/>
      <c r="E121" s="884"/>
      <c r="F121" s="884"/>
      <c r="G121" s="884"/>
      <c r="H121" s="884"/>
      <c r="I121" s="884"/>
      <c r="J121" s="884"/>
      <c r="K121" s="884"/>
      <c r="L121" s="884"/>
      <c r="M121" s="885"/>
      <c r="N121" s="244"/>
      <c r="O121" s="870" t="s">
        <v>338</v>
      </c>
      <c r="P121" s="470"/>
      <c r="Q121" s="470"/>
      <c r="R121" s="471"/>
      <c r="S121" s="608"/>
      <c r="T121" s="609"/>
      <c r="U121" s="609"/>
      <c r="V121" s="609"/>
      <c r="W121" s="609"/>
      <c r="X121" s="609"/>
      <c r="Y121" s="609"/>
      <c r="Z121" s="609"/>
      <c r="AA121" s="609"/>
      <c r="AB121" s="609"/>
      <c r="AC121" s="609"/>
      <c r="AD121" s="609"/>
      <c r="AE121" s="609"/>
      <c r="AF121" s="609"/>
      <c r="AG121" s="609"/>
      <c r="AH121" s="609"/>
      <c r="AI121" s="609"/>
    </row>
    <row r="122" spans="1:35">
      <c r="A122" s="484" t="s">
        <v>339</v>
      </c>
      <c r="B122" s="485"/>
      <c r="C122" s="485"/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  <c r="S122" s="485"/>
      <c r="T122" s="485"/>
      <c r="U122" s="485"/>
      <c r="V122" s="485"/>
      <c r="W122" s="485"/>
      <c r="X122" s="485"/>
      <c r="Y122" s="485"/>
      <c r="Z122" s="485"/>
      <c r="AA122" s="485"/>
      <c r="AB122" s="485"/>
      <c r="AC122" s="485"/>
      <c r="AD122" s="485"/>
      <c r="AE122" s="485"/>
      <c r="AF122" s="485"/>
      <c r="AG122" s="485"/>
      <c r="AH122" s="485"/>
      <c r="AI122" s="486"/>
    </row>
    <row r="123" spans="1:35">
      <c r="A123" s="871" t="s">
        <v>340</v>
      </c>
      <c r="B123" s="872"/>
      <c r="C123" s="872"/>
      <c r="D123" s="872"/>
      <c r="E123" s="872"/>
      <c r="F123" s="872"/>
      <c r="G123" s="872"/>
      <c r="H123" s="872"/>
      <c r="I123" s="872"/>
      <c r="J123" s="872"/>
      <c r="K123" s="872"/>
      <c r="L123" s="872"/>
      <c r="M123" s="872"/>
      <c r="N123" s="872"/>
      <c r="O123" s="872"/>
      <c r="P123" s="872"/>
      <c r="Q123" s="872"/>
      <c r="R123" s="872"/>
      <c r="S123" s="872"/>
      <c r="T123" s="872"/>
      <c r="U123" s="872"/>
      <c r="V123" s="872"/>
      <c r="W123" s="872"/>
      <c r="X123" s="872"/>
      <c r="Y123" s="872"/>
      <c r="Z123" s="872"/>
      <c r="AA123" s="872"/>
      <c r="AB123" s="872"/>
      <c r="AC123" s="872"/>
      <c r="AD123" s="872"/>
      <c r="AE123" s="872"/>
      <c r="AF123" s="872"/>
      <c r="AG123" s="872"/>
      <c r="AH123" s="872"/>
      <c r="AI123" s="873"/>
    </row>
    <row r="124" spans="1:35">
      <c r="A124" s="475" t="s">
        <v>341</v>
      </c>
      <c r="B124" s="476"/>
      <c r="C124" s="476"/>
      <c r="D124" s="476"/>
      <c r="E124" s="476"/>
      <c r="F124" s="476"/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76"/>
      <c r="U124" s="476"/>
      <c r="V124" s="476"/>
      <c r="W124" s="476"/>
      <c r="X124" s="476"/>
      <c r="Y124" s="476"/>
      <c r="Z124" s="476"/>
      <c r="AA124" s="476"/>
      <c r="AB124" s="476"/>
      <c r="AC124" s="476"/>
      <c r="AD124" s="476"/>
      <c r="AE124" s="476"/>
      <c r="AF124" s="476"/>
      <c r="AG124" s="476"/>
      <c r="AH124" s="476"/>
      <c r="AI124" s="477"/>
    </row>
    <row r="125" spans="1:35">
      <c r="A125" s="769" t="s">
        <v>342</v>
      </c>
      <c r="B125" s="770"/>
      <c r="C125" s="770"/>
      <c r="D125" s="770"/>
      <c r="E125" s="770"/>
      <c r="F125" s="770"/>
      <c r="G125" s="770"/>
      <c r="H125" s="770"/>
      <c r="I125" s="770"/>
      <c r="J125" s="770"/>
      <c r="K125" s="770"/>
      <c r="L125" s="770"/>
      <c r="M125" s="770"/>
      <c r="N125" s="770"/>
      <c r="O125" s="770"/>
      <c r="P125" s="770"/>
      <c r="Q125" s="770"/>
      <c r="R125" s="770"/>
      <c r="S125" s="770"/>
      <c r="T125" s="770"/>
      <c r="U125" s="868"/>
      <c r="V125" s="869" t="s">
        <v>343</v>
      </c>
      <c r="W125" s="770"/>
      <c r="X125" s="770"/>
      <c r="Y125" s="770"/>
      <c r="Z125" s="770"/>
      <c r="AA125" s="770"/>
      <c r="AB125" s="770"/>
      <c r="AC125" s="770"/>
      <c r="AD125" s="770"/>
      <c r="AE125" s="770"/>
      <c r="AF125" s="770"/>
      <c r="AG125" s="770"/>
      <c r="AH125" s="770"/>
      <c r="AI125" s="771"/>
    </row>
    <row r="126" spans="1:35" ht="15.6" customHeight="1">
      <c r="A126" s="490" t="s">
        <v>344</v>
      </c>
      <c r="B126" s="491"/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2"/>
      <c r="V126" s="214">
        <v>461</v>
      </c>
      <c r="W126" s="493"/>
      <c r="X126" s="494"/>
      <c r="Y126" s="494"/>
      <c r="Z126" s="494"/>
      <c r="AA126" s="495"/>
      <c r="AB126" s="245"/>
      <c r="AC126" s="246">
        <v>492</v>
      </c>
      <c r="AD126" s="493"/>
      <c r="AE126" s="494"/>
      <c r="AF126" s="494"/>
      <c r="AG126" s="494"/>
      <c r="AH126" s="495"/>
      <c r="AI126" s="216" t="s">
        <v>309</v>
      </c>
    </row>
    <row r="127" spans="1:35" ht="15.6" customHeight="1">
      <c r="A127" s="490" t="s">
        <v>345</v>
      </c>
      <c r="B127" s="491"/>
      <c r="C127" s="491"/>
      <c r="D127" s="491"/>
      <c r="E127" s="491"/>
      <c r="F127" s="491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2"/>
      <c r="V127" s="214">
        <v>545</v>
      </c>
      <c r="W127" s="493"/>
      <c r="X127" s="494"/>
      <c r="Y127" s="494"/>
      <c r="Z127" s="494"/>
      <c r="AA127" s="495"/>
      <c r="AB127" s="247" t="s">
        <v>309</v>
      </c>
      <c r="AC127" s="248"/>
      <c r="AD127" s="249"/>
      <c r="AE127" s="249"/>
      <c r="AF127" s="249"/>
      <c r="AG127" s="249"/>
      <c r="AH127" s="249"/>
      <c r="AI127" s="250"/>
    </row>
    <row r="128" spans="1:35" ht="15.6" customHeight="1">
      <c r="A128" s="490" t="s">
        <v>346</v>
      </c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2"/>
      <c r="V128" s="214">
        <v>1650</v>
      </c>
      <c r="W128" s="493"/>
      <c r="X128" s="494"/>
      <c r="Y128" s="494"/>
      <c r="Z128" s="494"/>
      <c r="AA128" s="495"/>
      <c r="AB128" s="247" t="s">
        <v>309</v>
      </c>
      <c r="AC128" s="248"/>
      <c r="AD128" s="249"/>
      <c r="AE128" s="249"/>
      <c r="AF128" s="249"/>
      <c r="AG128" s="249"/>
      <c r="AH128" s="249"/>
      <c r="AI128" s="250"/>
    </row>
    <row r="129" spans="1:35" ht="15.6" customHeight="1">
      <c r="A129" s="490" t="s">
        <v>347</v>
      </c>
      <c r="B129" s="491"/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2"/>
      <c r="V129" s="214">
        <v>856</v>
      </c>
      <c r="W129" s="493"/>
      <c r="X129" s="494"/>
      <c r="Y129" s="494"/>
      <c r="Z129" s="494"/>
      <c r="AA129" s="495"/>
      <c r="AB129" s="247" t="s">
        <v>309</v>
      </c>
      <c r="AC129" s="248"/>
      <c r="AD129" s="249"/>
      <c r="AE129" s="249"/>
      <c r="AF129" s="249"/>
      <c r="AG129" s="249"/>
      <c r="AH129" s="249"/>
      <c r="AI129" s="250"/>
    </row>
    <row r="130" spans="1:35" ht="15.6" customHeight="1">
      <c r="A130" s="525" t="s">
        <v>348</v>
      </c>
      <c r="B130" s="526"/>
      <c r="C130" s="526"/>
      <c r="D130" s="526"/>
      <c r="E130" s="526"/>
      <c r="F130" s="526"/>
      <c r="G130" s="526"/>
      <c r="H130" s="526"/>
      <c r="I130" s="526"/>
      <c r="J130" s="526"/>
      <c r="K130" s="526"/>
      <c r="L130" s="526"/>
      <c r="M130" s="526"/>
      <c r="N130" s="526"/>
      <c r="O130" s="526"/>
      <c r="P130" s="526"/>
      <c r="Q130" s="526"/>
      <c r="R130" s="526"/>
      <c r="S130" s="526"/>
      <c r="T130" s="526"/>
      <c r="U130" s="527"/>
      <c r="V130" s="214">
        <v>547</v>
      </c>
      <c r="W130" s="493"/>
      <c r="X130" s="494"/>
      <c r="Y130" s="494"/>
      <c r="Z130" s="494"/>
      <c r="AA130" s="495"/>
      <c r="AB130" s="247" t="s">
        <v>312</v>
      </c>
      <c r="AC130" s="248"/>
      <c r="AD130" s="249"/>
      <c r="AE130" s="249"/>
      <c r="AF130" s="249"/>
      <c r="AG130" s="249"/>
      <c r="AH130" s="249"/>
      <c r="AI130" s="250"/>
    </row>
    <row r="131" spans="1:35" ht="15.6" customHeight="1">
      <c r="A131" s="490" t="s">
        <v>349</v>
      </c>
      <c r="B131" s="491"/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2"/>
      <c r="V131" s="214">
        <v>617</v>
      </c>
      <c r="W131" s="493"/>
      <c r="X131" s="494"/>
      <c r="Y131" s="494"/>
      <c r="Z131" s="494"/>
      <c r="AA131" s="495"/>
      <c r="AB131" s="247" t="s">
        <v>309</v>
      </c>
      <c r="AC131" s="248"/>
      <c r="AD131" s="249"/>
      <c r="AE131" s="249"/>
      <c r="AF131" s="249"/>
      <c r="AG131" s="249"/>
      <c r="AH131" s="249"/>
      <c r="AI131" s="250"/>
    </row>
    <row r="132" spans="1:35" ht="15.6" customHeight="1">
      <c r="A132" s="490" t="s">
        <v>350</v>
      </c>
      <c r="B132" s="491"/>
      <c r="C132" s="491"/>
      <c r="D132" s="491"/>
      <c r="E132" s="491"/>
      <c r="F132" s="491"/>
      <c r="G132" s="491"/>
      <c r="H132" s="491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2"/>
      <c r="V132" s="214">
        <v>770</v>
      </c>
      <c r="W132" s="493"/>
      <c r="X132" s="494"/>
      <c r="Y132" s="494"/>
      <c r="Z132" s="494"/>
      <c r="AA132" s="495"/>
      <c r="AB132" s="247" t="s">
        <v>351</v>
      </c>
      <c r="AC132" s="248"/>
      <c r="AD132" s="249"/>
      <c r="AE132" s="249"/>
      <c r="AF132" s="249"/>
      <c r="AG132" s="249"/>
      <c r="AH132" s="249"/>
      <c r="AI132" s="250"/>
    </row>
    <row r="133" spans="1:35" ht="15.6" customHeight="1">
      <c r="A133" s="490" t="s">
        <v>352</v>
      </c>
      <c r="B133" s="491"/>
      <c r="C133" s="491"/>
      <c r="D133" s="491"/>
      <c r="E133" s="491"/>
      <c r="F133" s="491"/>
      <c r="G133" s="491"/>
      <c r="H133" s="491"/>
      <c r="I133" s="491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  <c r="T133" s="491"/>
      <c r="U133" s="492"/>
      <c r="V133" s="214">
        <v>872</v>
      </c>
      <c r="W133" s="493"/>
      <c r="X133" s="494"/>
      <c r="Y133" s="494"/>
      <c r="Z133" s="494"/>
      <c r="AA133" s="495"/>
      <c r="AB133" s="247" t="s">
        <v>351</v>
      </c>
      <c r="AC133" s="248"/>
      <c r="AD133" s="249"/>
      <c r="AE133" s="249"/>
      <c r="AF133" s="249"/>
      <c r="AG133" s="249"/>
      <c r="AH133" s="249"/>
      <c r="AI133" s="250"/>
    </row>
    <row r="134" spans="1:35" ht="15.6" customHeight="1">
      <c r="A134" s="490" t="s">
        <v>353</v>
      </c>
      <c r="B134" s="491"/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2"/>
      <c r="V134" s="214">
        <v>465</v>
      </c>
      <c r="W134" s="493"/>
      <c r="X134" s="494"/>
      <c r="Y134" s="494"/>
      <c r="Z134" s="494"/>
      <c r="AA134" s="495"/>
      <c r="AB134" s="247" t="s">
        <v>351</v>
      </c>
      <c r="AC134" s="248"/>
      <c r="AD134" s="249"/>
      <c r="AE134" s="249"/>
      <c r="AF134" s="249"/>
      <c r="AG134" s="249"/>
      <c r="AH134" s="249"/>
      <c r="AI134" s="250"/>
    </row>
    <row r="135" spans="1:35" ht="15.6" customHeight="1">
      <c r="A135" s="490" t="s">
        <v>354</v>
      </c>
      <c r="B135" s="491"/>
      <c r="C135" s="491"/>
      <c r="D135" s="491"/>
      <c r="E135" s="491"/>
      <c r="F135" s="491"/>
      <c r="G135" s="491"/>
      <c r="H135" s="491"/>
      <c r="I135" s="49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  <c r="T135" s="491"/>
      <c r="U135" s="492"/>
      <c r="V135" s="214">
        <v>494</v>
      </c>
      <c r="W135" s="493"/>
      <c r="X135" s="494"/>
      <c r="Y135" s="494"/>
      <c r="Z135" s="494"/>
      <c r="AA135" s="495"/>
      <c r="AB135" s="247" t="s">
        <v>351</v>
      </c>
      <c r="AC135" s="248"/>
      <c r="AD135" s="249"/>
      <c r="AE135" s="249"/>
      <c r="AF135" s="249"/>
      <c r="AG135" s="249"/>
      <c r="AH135" s="249"/>
      <c r="AI135" s="250"/>
    </row>
    <row r="136" spans="1:35" ht="15.6" customHeight="1">
      <c r="A136" s="490" t="s">
        <v>355</v>
      </c>
      <c r="B136" s="491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2"/>
      <c r="V136" s="214">
        <v>850</v>
      </c>
      <c r="W136" s="493"/>
      <c r="X136" s="494"/>
      <c r="Y136" s="494"/>
      <c r="Z136" s="494"/>
      <c r="AA136" s="495"/>
      <c r="AB136" s="247" t="s">
        <v>351</v>
      </c>
      <c r="AC136" s="248"/>
      <c r="AD136" s="249"/>
      <c r="AE136" s="249"/>
      <c r="AF136" s="249"/>
      <c r="AG136" s="249"/>
      <c r="AH136" s="249"/>
      <c r="AI136" s="250"/>
    </row>
    <row r="137" spans="1:35" ht="15.6" customHeight="1">
      <c r="A137" s="525" t="s">
        <v>356</v>
      </c>
      <c r="B137" s="526"/>
      <c r="C137" s="526"/>
      <c r="D137" s="526"/>
      <c r="E137" s="526"/>
      <c r="F137" s="526"/>
      <c r="G137" s="526"/>
      <c r="H137" s="526"/>
      <c r="I137" s="526"/>
      <c r="J137" s="526"/>
      <c r="K137" s="526"/>
      <c r="L137" s="526"/>
      <c r="M137" s="526"/>
      <c r="N137" s="526"/>
      <c r="O137" s="526"/>
      <c r="P137" s="526"/>
      <c r="Q137" s="526"/>
      <c r="R137" s="526"/>
      <c r="S137" s="526"/>
      <c r="T137" s="526"/>
      <c r="U137" s="527"/>
      <c r="V137" s="214">
        <v>467</v>
      </c>
      <c r="W137" s="493"/>
      <c r="X137" s="494"/>
      <c r="Y137" s="494"/>
      <c r="Z137" s="494"/>
      <c r="AA137" s="495"/>
      <c r="AB137" s="247" t="s">
        <v>312</v>
      </c>
      <c r="AC137" s="248"/>
      <c r="AD137" s="249"/>
      <c r="AE137" s="249"/>
      <c r="AF137" s="249"/>
      <c r="AG137" s="249"/>
      <c r="AH137" s="249"/>
      <c r="AI137" s="250"/>
    </row>
    <row r="138" spans="1:35" ht="15.6" customHeight="1">
      <c r="A138" s="490" t="s">
        <v>357</v>
      </c>
      <c r="B138" s="491"/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  <c r="T138" s="491"/>
      <c r="U138" s="492"/>
      <c r="V138" s="214">
        <v>479</v>
      </c>
      <c r="W138" s="493"/>
      <c r="X138" s="494"/>
      <c r="Y138" s="494"/>
      <c r="Z138" s="494"/>
      <c r="AA138" s="495"/>
      <c r="AB138" s="245"/>
      <c r="AC138" s="246">
        <v>491</v>
      </c>
      <c r="AD138" s="493"/>
      <c r="AE138" s="494"/>
      <c r="AF138" s="494"/>
      <c r="AG138" s="494"/>
      <c r="AH138" s="495"/>
      <c r="AI138" s="216" t="s">
        <v>309</v>
      </c>
    </row>
    <row r="139" spans="1:35" ht="15.6" customHeight="1">
      <c r="A139" s="490" t="s">
        <v>358</v>
      </c>
      <c r="B139" s="491"/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  <c r="T139" s="491"/>
      <c r="U139" s="492"/>
      <c r="V139" s="214">
        <v>618</v>
      </c>
      <c r="W139" s="493"/>
      <c r="X139" s="494"/>
      <c r="Y139" s="494"/>
      <c r="Z139" s="494"/>
      <c r="AA139" s="495"/>
      <c r="AB139" s="247" t="s">
        <v>211</v>
      </c>
      <c r="AC139" s="246">
        <v>619</v>
      </c>
      <c r="AD139" s="493"/>
      <c r="AE139" s="494"/>
      <c r="AF139" s="494"/>
      <c r="AG139" s="494"/>
      <c r="AH139" s="495"/>
      <c r="AI139" s="216" t="s">
        <v>312</v>
      </c>
    </row>
    <row r="140" spans="1:35" ht="15.6" customHeight="1">
      <c r="A140" s="490" t="s">
        <v>359</v>
      </c>
      <c r="B140" s="491"/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491"/>
      <c r="N140" s="491"/>
      <c r="O140" s="491"/>
      <c r="P140" s="491"/>
      <c r="Q140" s="491"/>
      <c r="R140" s="491"/>
      <c r="S140" s="491"/>
      <c r="T140" s="491"/>
      <c r="U140" s="492"/>
      <c r="V140" s="854" t="s">
        <v>360</v>
      </c>
      <c r="W140" s="855"/>
      <c r="X140" s="855"/>
      <c r="Y140" s="855"/>
      <c r="Z140" s="855"/>
      <c r="AA140" s="856"/>
      <c r="AB140" s="860" t="s">
        <v>361</v>
      </c>
      <c r="AC140" s="861"/>
      <c r="AD140" s="861"/>
      <c r="AE140" s="861"/>
      <c r="AF140" s="861"/>
      <c r="AG140" s="861"/>
      <c r="AH140" s="861"/>
      <c r="AI140" s="862"/>
    </row>
    <row r="141" spans="1:35">
      <c r="A141" s="866">
        <v>896</v>
      </c>
      <c r="B141" s="867"/>
      <c r="C141" s="531"/>
      <c r="D141" s="532"/>
      <c r="E141" s="532"/>
      <c r="F141" s="532"/>
      <c r="G141" s="532"/>
      <c r="H141" s="532"/>
      <c r="I141" s="532"/>
      <c r="J141" s="532"/>
      <c r="K141" s="532"/>
      <c r="L141" s="532"/>
      <c r="M141" s="532"/>
      <c r="N141" s="532"/>
      <c r="O141" s="532"/>
      <c r="P141" s="532"/>
      <c r="Q141" s="532"/>
      <c r="R141" s="532"/>
      <c r="S141" s="532"/>
      <c r="T141" s="532"/>
      <c r="U141" s="533"/>
      <c r="V141" s="857"/>
      <c r="W141" s="858"/>
      <c r="X141" s="858"/>
      <c r="Y141" s="858"/>
      <c r="Z141" s="858"/>
      <c r="AA141" s="859"/>
      <c r="AB141" s="863"/>
      <c r="AC141" s="864"/>
      <c r="AD141" s="864"/>
      <c r="AE141" s="864"/>
      <c r="AF141" s="864"/>
      <c r="AG141" s="864"/>
      <c r="AH141" s="864"/>
      <c r="AI141" s="865"/>
    </row>
    <row r="142" spans="1:35">
      <c r="A142" s="388" t="s">
        <v>362</v>
      </c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89"/>
      <c r="R142" s="389"/>
      <c r="S142" s="389"/>
      <c r="T142" s="389"/>
      <c r="U142" s="389"/>
      <c r="V142" s="389"/>
      <c r="W142" s="389"/>
      <c r="X142" s="389"/>
      <c r="Y142" s="389"/>
      <c r="Z142" s="389"/>
      <c r="AA142" s="389"/>
      <c r="AB142" s="389"/>
      <c r="AC142" s="389"/>
      <c r="AD142" s="389"/>
      <c r="AE142" s="389"/>
      <c r="AF142" s="389"/>
      <c r="AG142" s="389"/>
      <c r="AH142" s="389"/>
      <c r="AI142" s="390"/>
    </row>
    <row r="143" spans="1:35">
      <c r="A143" s="475" t="s">
        <v>363</v>
      </c>
      <c r="B143" s="476"/>
      <c r="C143" s="476"/>
      <c r="D143" s="476"/>
      <c r="E143" s="476"/>
      <c r="F143" s="476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76"/>
      <c r="R143" s="476"/>
      <c r="S143" s="476"/>
      <c r="T143" s="476"/>
      <c r="U143" s="476"/>
      <c r="V143" s="476"/>
      <c r="W143" s="476"/>
      <c r="X143" s="476"/>
      <c r="Y143" s="476"/>
      <c r="Z143" s="476"/>
      <c r="AA143" s="476"/>
      <c r="AB143" s="476"/>
      <c r="AC143" s="476"/>
      <c r="AD143" s="476"/>
      <c r="AE143" s="476"/>
      <c r="AF143" s="476"/>
      <c r="AG143" s="476"/>
      <c r="AH143" s="476"/>
      <c r="AI143" s="477"/>
    </row>
    <row r="144" spans="1:35" ht="15.6" customHeight="1">
      <c r="A144" s="509" t="s">
        <v>364</v>
      </c>
      <c r="B144" s="510"/>
      <c r="C144" s="510"/>
      <c r="D144" s="510"/>
      <c r="E144" s="510"/>
      <c r="F144" s="510"/>
      <c r="G144" s="510"/>
      <c r="H144" s="510"/>
      <c r="I144" s="510"/>
      <c r="J144" s="510"/>
      <c r="K144" s="510"/>
      <c r="L144" s="510"/>
      <c r="M144" s="510"/>
      <c r="N144" s="510"/>
      <c r="O144" s="510"/>
      <c r="P144" s="510"/>
      <c r="Q144" s="510"/>
      <c r="R144" s="510"/>
      <c r="S144" s="510"/>
      <c r="T144" s="510"/>
      <c r="U144" s="510"/>
      <c r="V144" s="510"/>
      <c r="W144" s="510"/>
      <c r="X144" s="510"/>
      <c r="Y144" s="510"/>
      <c r="Z144" s="510"/>
      <c r="AA144" s="510"/>
      <c r="AB144" s="510"/>
      <c r="AC144" s="511"/>
      <c r="AD144" s="251">
        <v>1055</v>
      </c>
      <c r="AE144" s="762"/>
      <c r="AF144" s="763"/>
      <c r="AG144" s="763"/>
      <c r="AH144" s="764"/>
      <c r="AI144" s="252" t="s">
        <v>187</v>
      </c>
    </row>
    <row r="145" spans="1:35" ht="15.6" customHeight="1">
      <c r="A145" s="499" t="s">
        <v>365</v>
      </c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0"/>
      <c r="P145" s="500"/>
      <c r="Q145" s="500"/>
      <c r="R145" s="500"/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1"/>
      <c r="AD145" s="218">
        <v>1056</v>
      </c>
      <c r="AE145" s="493"/>
      <c r="AF145" s="494"/>
      <c r="AG145" s="494"/>
      <c r="AH145" s="495"/>
      <c r="AI145" s="216" t="s">
        <v>207</v>
      </c>
    </row>
    <row r="146" spans="1:35" ht="15.6" customHeight="1">
      <c r="A146" s="499" t="s">
        <v>366</v>
      </c>
      <c r="B146" s="500"/>
      <c r="C146" s="500"/>
      <c r="D146" s="500"/>
      <c r="E146" s="500"/>
      <c r="F146" s="500"/>
      <c r="G146" s="500"/>
      <c r="H146" s="500"/>
      <c r="I146" s="500"/>
      <c r="J146" s="500"/>
      <c r="K146" s="500"/>
      <c r="L146" s="500"/>
      <c r="M146" s="500"/>
      <c r="N146" s="500"/>
      <c r="O146" s="500"/>
      <c r="P146" s="500"/>
      <c r="Q146" s="500"/>
      <c r="R146" s="500"/>
      <c r="S146" s="500"/>
      <c r="T146" s="500"/>
      <c r="U146" s="500"/>
      <c r="V146" s="500"/>
      <c r="W146" s="500"/>
      <c r="X146" s="500"/>
      <c r="Y146" s="500"/>
      <c r="Z146" s="500"/>
      <c r="AA146" s="500"/>
      <c r="AB146" s="500"/>
      <c r="AC146" s="501"/>
      <c r="AD146" s="218">
        <v>1057</v>
      </c>
      <c r="AE146" s="493"/>
      <c r="AF146" s="494"/>
      <c r="AG146" s="494"/>
      <c r="AH146" s="495"/>
      <c r="AI146" s="216" t="s">
        <v>207</v>
      </c>
    </row>
    <row r="147" spans="1:35" ht="15.6" customHeight="1">
      <c r="A147" s="490" t="s">
        <v>367</v>
      </c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491"/>
      <c r="AC147" s="492"/>
      <c r="AD147" s="218">
        <v>1058</v>
      </c>
      <c r="AE147" s="493"/>
      <c r="AF147" s="494"/>
      <c r="AG147" s="494"/>
      <c r="AH147" s="495"/>
      <c r="AI147" s="216" t="s">
        <v>211</v>
      </c>
    </row>
    <row r="148" spans="1:35" ht="15.6" customHeight="1">
      <c r="A148" s="499" t="s">
        <v>368</v>
      </c>
      <c r="B148" s="500"/>
      <c r="C148" s="500"/>
      <c r="D148" s="500"/>
      <c r="E148" s="500"/>
      <c r="F148" s="500"/>
      <c r="G148" s="500"/>
      <c r="H148" s="500"/>
      <c r="I148" s="500"/>
      <c r="J148" s="500"/>
      <c r="K148" s="500"/>
      <c r="L148" s="500"/>
      <c r="M148" s="500"/>
      <c r="N148" s="500"/>
      <c r="O148" s="500"/>
      <c r="P148" s="500"/>
      <c r="Q148" s="500"/>
      <c r="R148" s="500"/>
      <c r="S148" s="500"/>
      <c r="T148" s="500"/>
      <c r="U148" s="500"/>
      <c r="V148" s="500"/>
      <c r="W148" s="500"/>
      <c r="X148" s="500"/>
      <c r="Y148" s="500"/>
      <c r="Z148" s="500"/>
      <c r="AA148" s="500"/>
      <c r="AB148" s="500"/>
      <c r="AC148" s="501"/>
      <c r="AD148" s="218">
        <v>1060</v>
      </c>
      <c r="AE148" s="493"/>
      <c r="AF148" s="494"/>
      <c r="AG148" s="494"/>
      <c r="AH148" s="495"/>
      <c r="AI148" s="216" t="s">
        <v>207</v>
      </c>
    </row>
    <row r="149" spans="1:35" ht="15.6" customHeight="1">
      <c r="A149" s="490" t="s">
        <v>369</v>
      </c>
      <c r="B149" s="491"/>
      <c r="C149" s="491"/>
      <c r="D149" s="491"/>
      <c r="E149" s="491"/>
      <c r="F149" s="491"/>
      <c r="G149" s="491"/>
      <c r="H149" s="491"/>
      <c r="I149" s="491"/>
      <c r="J149" s="491"/>
      <c r="K149" s="491"/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  <c r="Y149" s="491"/>
      <c r="Z149" s="491"/>
      <c r="AA149" s="491"/>
      <c r="AB149" s="491"/>
      <c r="AC149" s="492"/>
      <c r="AD149" s="218">
        <v>1061</v>
      </c>
      <c r="AE149" s="493"/>
      <c r="AF149" s="494"/>
      <c r="AG149" s="494"/>
      <c r="AH149" s="495"/>
      <c r="AI149" s="216" t="s">
        <v>211</v>
      </c>
    </row>
    <row r="150" spans="1:35" ht="15.6" customHeight="1">
      <c r="A150" s="490" t="s">
        <v>370</v>
      </c>
      <c r="B150" s="491"/>
      <c r="C150" s="491"/>
      <c r="D150" s="491"/>
      <c r="E150" s="491"/>
      <c r="F150" s="491"/>
      <c r="G150" s="491"/>
      <c r="H150" s="491"/>
      <c r="I150" s="491"/>
      <c r="J150" s="491"/>
      <c r="K150" s="491"/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  <c r="AA150" s="491"/>
      <c r="AB150" s="491"/>
      <c r="AC150" s="492"/>
      <c r="AD150" s="218">
        <v>1062</v>
      </c>
      <c r="AE150" s="493"/>
      <c r="AF150" s="494"/>
      <c r="AG150" s="494"/>
      <c r="AH150" s="495"/>
      <c r="AI150" s="216" t="s">
        <v>211</v>
      </c>
    </row>
    <row r="151" spans="1:35" ht="15.6" customHeight="1">
      <c r="A151" s="490" t="s">
        <v>371</v>
      </c>
      <c r="B151" s="491"/>
      <c r="C151" s="491"/>
      <c r="D151" s="491"/>
      <c r="E151" s="491"/>
      <c r="F151" s="491"/>
      <c r="G151" s="491"/>
      <c r="H151" s="491"/>
      <c r="I151" s="491"/>
      <c r="J151" s="491"/>
      <c r="K151" s="491"/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2"/>
      <c r="AD151" s="218">
        <v>1099</v>
      </c>
      <c r="AE151" s="493"/>
      <c r="AF151" s="494"/>
      <c r="AG151" s="494"/>
      <c r="AH151" s="495"/>
      <c r="AI151" s="253"/>
    </row>
    <row r="152" spans="1:35" ht="15.6" customHeight="1">
      <c r="A152" s="490" t="s">
        <v>372</v>
      </c>
      <c r="B152" s="491"/>
      <c r="C152" s="491"/>
      <c r="D152" s="491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2"/>
      <c r="AD152" s="218">
        <v>1100</v>
      </c>
      <c r="AE152" s="493"/>
      <c r="AF152" s="494"/>
      <c r="AG152" s="494"/>
      <c r="AH152" s="495"/>
      <c r="AI152" s="253"/>
    </row>
    <row r="153" spans="1:35" ht="15.6" customHeight="1">
      <c r="A153" s="490" t="s">
        <v>373</v>
      </c>
      <c r="B153" s="491"/>
      <c r="C153" s="491"/>
      <c r="D153" s="491"/>
      <c r="E153" s="491"/>
      <c r="F153" s="491"/>
      <c r="G153" s="491"/>
      <c r="H153" s="491"/>
      <c r="I153" s="491"/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  <c r="AA153" s="491"/>
      <c r="AB153" s="491"/>
      <c r="AC153" s="492"/>
      <c r="AD153" s="218">
        <v>1114</v>
      </c>
      <c r="AE153" s="493"/>
      <c r="AF153" s="494"/>
      <c r="AG153" s="494"/>
      <c r="AH153" s="495"/>
      <c r="AI153" s="253"/>
    </row>
    <row r="154" spans="1:35">
      <c r="A154" s="852" t="s">
        <v>374</v>
      </c>
      <c r="B154" s="520"/>
      <c r="C154" s="520"/>
      <c r="D154" s="520"/>
      <c r="E154" s="520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  <c r="Y154" s="520"/>
      <c r="Z154" s="520"/>
      <c r="AA154" s="520"/>
      <c r="AB154" s="520"/>
      <c r="AC154" s="520"/>
      <c r="AD154" s="520"/>
      <c r="AE154" s="520"/>
      <c r="AF154" s="520"/>
      <c r="AG154" s="520"/>
      <c r="AH154" s="520"/>
      <c r="AI154" s="853"/>
    </row>
    <row r="155" spans="1:35" ht="15.6" customHeight="1">
      <c r="A155" s="490" t="s">
        <v>375</v>
      </c>
      <c r="B155" s="491"/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2"/>
      <c r="AD155" s="218">
        <v>1063</v>
      </c>
      <c r="AE155" s="493"/>
      <c r="AF155" s="494"/>
      <c r="AG155" s="494"/>
      <c r="AH155" s="495"/>
      <c r="AI155" s="253"/>
    </row>
    <row r="156" spans="1:35" ht="15.6" customHeight="1">
      <c r="A156" s="490" t="s">
        <v>376</v>
      </c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2"/>
      <c r="AD156" s="218">
        <v>1064</v>
      </c>
      <c r="AE156" s="493"/>
      <c r="AF156" s="494"/>
      <c r="AG156" s="494"/>
      <c r="AH156" s="495"/>
      <c r="AI156" s="253"/>
    </row>
    <row r="157" spans="1:35" ht="15.6" customHeight="1">
      <c r="A157" s="765" t="s">
        <v>377</v>
      </c>
      <c r="B157" s="766"/>
      <c r="C157" s="766"/>
      <c r="D157" s="766"/>
      <c r="E157" s="766"/>
      <c r="F157" s="766"/>
      <c r="G157" s="766"/>
      <c r="H157" s="766"/>
      <c r="I157" s="766"/>
      <c r="J157" s="766"/>
      <c r="K157" s="766"/>
      <c r="L157" s="766"/>
      <c r="M157" s="766"/>
      <c r="N157" s="766"/>
      <c r="O157" s="766"/>
      <c r="P157" s="766"/>
      <c r="Q157" s="766"/>
      <c r="R157" s="766"/>
      <c r="S157" s="766"/>
      <c r="T157" s="766"/>
      <c r="U157" s="766"/>
      <c r="V157" s="766"/>
      <c r="W157" s="766"/>
      <c r="X157" s="766"/>
      <c r="Y157" s="766"/>
      <c r="Z157" s="766"/>
      <c r="AA157" s="766"/>
      <c r="AB157" s="766"/>
      <c r="AC157" s="767"/>
      <c r="AD157" s="220">
        <v>1065</v>
      </c>
      <c r="AE157" s="531"/>
      <c r="AF157" s="532"/>
      <c r="AG157" s="532"/>
      <c r="AH157" s="533"/>
      <c r="AI157" s="254"/>
    </row>
    <row r="158" spans="1:35">
      <c r="A158" s="388" t="s">
        <v>378</v>
      </c>
      <c r="B158" s="389"/>
      <c r="C158" s="389"/>
      <c r="D158" s="389"/>
      <c r="E158" s="389"/>
      <c r="F158" s="389"/>
      <c r="G158" s="389"/>
      <c r="H158" s="389"/>
      <c r="I158" s="389"/>
      <c r="J158" s="389"/>
      <c r="K158" s="389"/>
      <c r="L158" s="389"/>
      <c r="M158" s="389"/>
      <c r="N158" s="389"/>
      <c r="O158" s="389"/>
      <c r="P158" s="389"/>
      <c r="Q158" s="389"/>
      <c r="R158" s="389"/>
      <c r="S158" s="389"/>
      <c r="T158" s="389"/>
      <c r="U158" s="389"/>
      <c r="V158" s="389"/>
      <c r="W158" s="389"/>
      <c r="X158" s="389"/>
      <c r="Y158" s="389"/>
      <c r="Z158" s="389"/>
      <c r="AA158" s="389"/>
      <c r="AB158" s="389"/>
      <c r="AC158" s="389"/>
      <c r="AD158" s="389"/>
      <c r="AE158" s="389"/>
      <c r="AF158" s="389"/>
      <c r="AG158" s="389"/>
      <c r="AH158" s="389"/>
      <c r="AI158" s="390"/>
    </row>
    <row r="159" spans="1:35">
      <c r="A159" s="475" t="s">
        <v>379</v>
      </c>
      <c r="B159" s="476"/>
      <c r="C159" s="476"/>
      <c r="D159" s="476"/>
      <c r="E159" s="476"/>
      <c r="F159" s="476"/>
      <c r="G159" s="476"/>
      <c r="H159" s="476"/>
      <c r="I159" s="476"/>
      <c r="J159" s="476"/>
      <c r="K159" s="476"/>
      <c r="L159" s="476"/>
      <c r="M159" s="476"/>
      <c r="N159" s="476"/>
      <c r="O159" s="476"/>
      <c r="P159" s="476"/>
      <c r="Q159" s="476"/>
      <c r="R159" s="476"/>
      <c r="S159" s="476"/>
      <c r="T159" s="476"/>
      <c r="U159" s="476"/>
      <c r="V159" s="476"/>
      <c r="W159" s="476"/>
      <c r="X159" s="476"/>
      <c r="Y159" s="476"/>
      <c r="Z159" s="476"/>
      <c r="AA159" s="476"/>
      <c r="AB159" s="476"/>
      <c r="AC159" s="476"/>
      <c r="AD159" s="476"/>
      <c r="AE159" s="476"/>
      <c r="AF159" s="476"/>
      <c r="AG159" s="476"/>
      <c r="AH159" s="476"/>
      <c r="AI159" s="477"/>
    </row>
    <row r="160" spans="1:35">
      <c r="A160" s="509" t="s">
        <v>380</v>
      </c>
      <c r="B160" s="510"/>
      <c r="C160" s="510"/>
      <c r="D160" s="510"/>
      <c r="E160" s="510"/>
      <c r="F160" s="510"/>
      <c r="G160" s="510"/>
      <c r="H160" s="510"/>
      <c r="I160" s="510"/>
      <c r="J160" s="510"/>
      <c r="K160" s="510"/>
      <c r="L160" s="510"/>
      <c r="M160" s="510"/>
      <c r="N160" s="510"/>
      <c r="O160" s="510"/>
      <c r="P160" s="510"/>
      <c r="Q160" s="510"/>
      <c r="R160" s="510"/>
      <c r="S160" s="510"/>
      <c r="T160" s="510"/>
      <c r="U160" s="510"/>
      <c r="V160" s="510"/>
      <c r="W160" s="510"/>
      <c r="X160" s="510"/>
      <c r="Y160" s="510"/>
      <c r="Z160" s="510"/>
      <c r="AA160" s="510"/>
      <c r="AB160" s="510"/>
      <c r="AC160" s="511"/>
      <c r="AD160" s="251">
        <v>701</v>
      </c>
      <c r="AE160" s="762"/>
      <c r="AF160" s="763"/>
      <c r="AG160" s="763"/>
      <c r="AH160" s="764"/>
      <c r="AI160" s="252" t="s">
        <v>187</v>
      </c>
    </row>
    <row r="161" spans="1:35">
      <c r="A161" s="490" t="s">
        <v>381</v>
      </c>
      <c r="B161" s="491"/>
      <c r="C161" s="491"/>
      <c r="D161" s="491"/>
      <c r="E161" s="491"/>
      <c r="F161" s="491"/>
      <c r="G161" s="491"/>
      <c r="H161" s="491"/>
      <c r="I161" s="491"/>
      <c r="J161" s="491"/>
      <c r="K161" s="491"/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2"/>
      <c r="AD161" s="218">
        <v>702</v>
      </c>
      <c r="AE161" s="493"/>
      <c r="AF161" s="494"/>
      <c r="AG161" s="494"/>
      <c r="AH161" s="495"/>
      <c r="AI161" s="216" t="s">
        <v>207</v>
      </c>
    </row>
    <row r="162" spans="1:35">
      <c r="A162" s="490" t="s">
        <v>382</v>
      </c>
      <c r="B162" s="491"/>
      <c r="C162" s="491"/>
      <c r="D162" s="491"/>
      <c r="E162" s="491"/>
      <c r="F162" s="491"/>
      <c r="G162" s="491"/>
      <c r="H162" s="491"/>
      <c r="I162" s="491"/>
      <c r="J162" s="491"/>
      <c r="K162" s="491"/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2"/>
      <c r="AD162" s="218">
        <v>703</v>
      </c>
      <c r="AE162" s="493"/>
      <c r="AF162" s="494"/>
      <c r="AG162" s="494"/>
      <c r="AH162" s="495"/>
      <c r="AI162" s="216" t="s">
        <v>211</v>
      </c>
    </row>
    <row r="163" spans="1:35">
      <c r="A163" s="490" t="s">
        <v>383</v>
      </c>
      <c r="B163" s="491"/>
      <c r="C163" s="491"/>
      <c r="D163" s="491"/>
      <c r="E163" s="491"/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2"/>
      <c r="AD163" s="218">
        <v>704</v>
      </c>
      <c r="AE163" s="493"/>
      <c r="AF163" s="494"/>
      <c r="AG163" s="494"/>
      <c r="AH163" s="495"/>
      <c r="AI163" s="216" t="s">
        <v>187</v>
      </c>
    </row>
    <row r="164" spans="1:35">
      <c r="A164" s="490" t="s">
        <v>384</v>
      </c>
      <c r="B164" s="491"/>
      <c r="C164" s="491"/>
      <c r="D164" s="491"/>
      <c r="E164" s="491"/>
      <c r="F164" s="491"/>
      <c r="G164" s="491"/>
      <c r="H164" s="491"/>
      <c r="I164" s="491"/>
      <c r="J164" s="491"/>
      <c r="K164" s="491"/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  <c r="AA164" s="491"/>
      <c r="AB164" s="491"/>
      <c r="AC164" s="492"/>
      <c r="AD164" s="218">
        <v>930</v>
      </c>
      <c r="AE164" s="493"/>
      <c r="AF164" s="494"/>
      <c r="AG164" s="494"/>
      <c r="AH164" s="495"/>
      <c r="AI164" s="216" t="s">
        <v>207</v>
      </c>
    </row>
    <row r="165" spans="1:35">
      <c r="A165" s="765" t="s">
        <v>385</v>
      </c>
      <c r="B165" s="766"/>
      <c r="C165" s="766"/>
      <c r="D165" s="766"/>
      <c r="E165" s="766"/>
      <c r="F165" s="766"/>
      <c r="G165" s="766"/>
      <c r="H165" s="766"/>
      <c r="I165" s="766"/>
      <c r="J165" s="766"/>
      <c r="K165" s="766"/>
      <c r="L165" s="766"/>
      <c r="M165" s="766"/>
      <c r="N165" s="766"/>
      <c r="O165" s="766"/>
      <c r="P165" s="766"/>
      <c r="Q165" s="766"/>
      <c r="R165" s="766"/>
      <c r="S165" s="766"/>
      <c r="T165" s="766"/>
      <c r="U165" s="766"/>
      <c r="V165" s="766"/>
      <c r="W165" s="766"/>
      <c r="X165" s="766"/>
      <c r="Y165" s="766"/>
      <c r="Z165" s="766"/>
      <c r="AA165" s="766"/>
      <c r="AB165" s="766"/>
      <c r="AC165" s="767"/>
      <c r="AD165" s="220">
        <v>705</v>
      </c>
      <c r="AE165" s="531"/>
      <c r="AF165" s="532"/>
      <c r="AG165" s="532"/>
      <c r="AH165" s="533"/>
      <c r="AI165" s="227" t="s">
        <v>211</v>
      </c>
    </row>
    <row r="166" spans="1:35">
      <c r="A166" s="388" t="s">
        <v>386</v>
      </c>
      <c r="B166" s="389"/>
      <c r="C166" s="389"/>
      <c r="D166" s="389"/>
      <c r="E166" s="389"/>
      <c r="F166" s="389"/>
      <c r="G166" s="389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89"/>
      <c r="Z166" s="389"/>
      <c r="AA166" s="389"/>
      <c r="AB166" s="389"/>
      <c r="AC166" s="389"/>
      <c r="AD166" s="389"/>
      <c r="AE166" s="389"/>
      <c r="AF166" s="389"/>
      <c r="AG166" s="389"/>
      <c r="AH166" s="389"/>
      <c r="AI166" s="390"/>
    </row>
    <row r="167" spans="1:35">
      <c r="A167" s="475" t="s">
        <v>387</v>
      </c>
      <c r="B167" s="476"/>
      <c r="C167" s="476"/>
      <c r="D167" s="476"/>
      <c r="E167" s="476"/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7"/>
    </row>
    <row r="168" spans="1:35">
      <c r="A168" s="769" t="s">
        <v>388</v>
      </c>
      <c r="B168" s="770"/>
      <c r="C168" s="770"/>
      <c r="D168" s="770"/>
      <c r="E168" s="770"/>
      <c r="F168" s="770"/>
      <c r="G168" s="770"/>
      <c r="H168" s="770"/>
      <c r="I168" s="770"/>
      <c r="J168" s="770"/>
      <c r="K168" s="770"/>
      <c r="L168" s="770"/>
      <c r="M168" s="770"/>
      <c r="N168" s="770"/>
      <c r="O168" s="770"/>
      <c r="P168" s="770"/>
      <c r="Q168" s="770"/>
      <c r="R168" s="770"/>
      <c r="S168" s="770"/>
      <c r="T168" s="770"/>
      <c r="U168" s="770"/>
      <c r="V168" s="770"/>
      <c r="W168" s="770"/>
      <c r="X168" s="770"/>
      <c r="Y168" s="770"/>
      <c r="Z168" s="770"/>
      <c r="AA168" s="770"/>
      <c r="AB168" s="770"/>
      <c r="AC168" s="770"/>
      <c r="AD168" s="770"/>
      <c r="AE168" s="770"/>
      <c r="AF168" s="770"/>
      <c r="AG168" s="770"/>
      <c r="AH168" s="770"/>
      <c r="AI168" s="771"/>
    </row>
    <row r="169" spans="1:35" ht="20.100000000000001" customHeight="1">
      <c r="A169" s="833" t="s">
        <v>389</v>
      </c>
      <c r="B169" s="834"/>
      <c r="C169" s="834"/>
      <c r="D169" s="834"/>
      <c r="E169" s="834"/>
      <c r="F169" s="834"/>
      <c r="G169" s="834"/>
      <c r="H169" s="834"/>
      <c r="I169" s="834"/>
      <c r="J169" s="834"/>
      <c r="K169" s="834"/>
      <c r="L169" s="834"/>
      <c r="M169" s="835"/>
      <c r="N169" s="830" t="s">
        <v>390</v>
      </c>
      <c r="O169" s="831"/>
      <c r="P169" s="831"/>
      <c r="Q169" s="831"/>
      <c r="R169" s="832"/>
      <c r="S169" s="846" t="s">
        <v>391</v>
      </c>
      <c r="T169" s="847"/>
      <c r="U169" s="847"/>
      <c r="V169" s="847"/>
      <c r="W169" s="847"/>
      <c r="X169" s="848"/>
      <c r="Y169" s="846" t="s">
        <v>392</v>
      </c>
      <c r="Z169" s="847"/>
      <c r="AA169" s="847"/>
      <c r="AB169" s="847"/>
      <c r="AC169" s="847"/>
      <c r="AD169" s="848"/>
      <c r="AE169" s="836" t="s">
        <v>393</v>
      </c>
      <c r="AF169" s="837"/>
      <c r="AG169" s="837"/>
      <c r="AH169" s="837"/>
      <c r="AI169" s="838"/>
    </row>
    <row r="170" spans="1:35">
      <c r="A170" s="490" t="s">
        <v>394</v>
      </c>
      <c r="B170" s="491"/>
      <c r="C170" s="491"/>
      <c r="D170" s="491"/>
      <c r="E170" s="491"/>
      <c r="F170" s="491"/>
      <c r="G170" s="491"/>
      <c r="H170" s="491"/>
      <c r="I170" s="491"/>
      <c r="J170" s="491"/>
      <c r="K170" s="491"/>
      <c r="L170" s="491"/>
      <c r="M170" s="492"/>
      <c r="N170" s="215">
        <v>1067</v>
      </c>
      <c r="O170" s="493"/>
      <c r="P170" s="494"/>
      <c r="Q170" s="494"/>
      <c r="R170" s="495"/>
      <c r="S170" s="215">
        <v>1068</v>
      </c>
      <c r="T170" s="493"/>
      <c r="U170" s="494"/>
      <c r="V170" s="494"/>
      <c r="W170" s="494"/>
      <c r="X170" s="495"/>
      <c r="Y170" s="218">
        <v>1069</v>
      </c>
      <c r="Z170" s="493"/>
      <c r="AA170" s="494"/>
      <c r="AB170" s="494"/>
      <c r="AC170" s="494"/>
      <c r="AD170" s="495"/>
      <c r="AE170" s="218">
        <v>1070</v>
      </c>
      <c r="AF170" s="493"/>
      <c r="AG170" s="494"/>
      <c r="AH170" s="494"/>
      <c r="AI170" s="772"/>
    </row>
    <row r="171" spans="1:35">
      <c r="A171" s="490" t="s">
        <v>395</v>
      </c>
      <c r="B171" s="491"/>
      <c r="C171" s="491"/>
      <c r="D171" s="491"/>
      <c r="E171" s="491"/>
      <c r="F171" s="491"/>
      <c r="G171" s="491"/>
      <c r="H171" s="491"/>
      <c r="I171" s="491"/>
      <c r="J171" s="491"/>
      <c r="K171" s="491"/>
      <c r="L171" s="491"/>
      <c r="M171" s="492"/>
      <c r="N171" s="215">
        <v>1071</v>
      </c>
      <c r="O171" s="493"/>
      <c r="P171" s="494"/>
      <c r="Q171" s="494"/>
      <c r="R171" s="495"/>
      <c r="S171" s="215">
        <v>1072</v>
      </c>
      <c r="T171" s="493"/>
      <c r="U171" s="494"/>
      <c r="V171" s="494"/>
      <c r="W171" s="494"/>
      <c r="X171" s="495"/>
      <c r="Y171" s="218">
        <v>1073</v>
      </c>
      <c r="Z171" s="493"/>
      <c r="AA171" s="494"/>
      <c r="AB171" s="494"/>
      <c r="AC171" s="494"/>
      <c r="AD171" s="495"/>
      <c r="AE171" s="218">
        <v>1074</v>
      </c>
      <c r="AF171" s="493"/>
      <c r="AG171" s="494"/>
      <c r="AH171" s="494"/>
      <c r="AI171" s="772"/>
    </row>
    <row r="172" spans="1:35">
      <c r="A172" s="490" t="s">
        <v>396</v>
      </c>
      <c r="B172" s="491"/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2"/>
      <c r="N172" s="215">
        <v>798</v>
      </c>
      <c r="O172" s="493"/>
      <c r="P172" s="494"/>
      <c r="Q172" s="494"/>
      <c r="R172" s="495"/>
      <c r="S172" s="215">
        <v>801</v>
      </c>
      <c r="T172" s="493"/>
      <c r="U172" s="494"/>
      <c r="V172" s="494"/>
      <c r="W172" s="494"/>
      <c r="X172" s="495"/>
      <c r="Y172" s="840"/>
      <c r="Z172" s="841"/>
      <c r="AA172" s="841"/>
      <c r="AB172" s="841"/>
      <c r="AC172" s="841"/>
      <c r="AD172" s="842"/>
      <c r="AE172" s="840"/>
      <c r="AF172" s="841"/>
      <c r="AG172" s="841"/>
      <c r="AH172" s="841"/>
      <c r="AI172" s="841"/>
    </row>
    <row r="173" spans="1:35">
      <c r="A173" s="487" t="s">
        <v>397</v>
      </c>
      <c r="B173" s="488"/>
      <c r="C173" s="488"/>
      <c r="D173" s="488"/>
      <c r="E173" s="488"/>
      <c r="F173" s="488"/>
      <c r="G173" s="488"/>
      <c r="H173" s="488"/>
      <c r="I173" s="488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488"/>
      <c r="U173" s="488"/>
      <c r="V173" s="488"/>
      <c r="W173" s="488"/>
      <c r="X173" s="488"/>
      <c r="Y173" s="488"/>
      <c r="Z173" s="488"/>
      <c r="AA173" s="488"/>
      <c r="AB173" s="488"/>
      <c r="AC173" s="488"/>
      <c r="AD173" s="488"/>
      <c r="AE173" s="488"/>
      <c r="AF173" s="488"/>
      <c r="AG173" s="488"/>
      <c r="AH173" s="488"/>
      <c r="AI173" s="489"/>
    </row>
    <row r="174" spans="1:35" ht="17.100000000000001" customHeight="1">
      <c r="A174" s="833" t="s">
        <v>389</v>
      </c>
      <c r="B174" s="834"/>
      <c r="C174" s="834"/>
      <c r="D174" s="834"/>
      <c r="E174" s="834"/>
      <c r="F174" s="834"/>
      <c r="G174" s="834"/>
      <c r="H174" s="834"/>
      <c r="I174" s="834"/>
      <c r="J174" s="834"/>
      <c r="K174" s="834"/>
      <c r="L174" s="834"/>
      <c r="M174" s="835"/>
      <c r="N174" s="849" t="s">
        <v>398</v>
      </c>
      <c r="O174" s="850"/>
      <c r="P174" s="850"/>
      <c r="Q174" s="850"/>
      <c r="R174" s="851"/>
      <c r="S174" s="846" t="s">
        <v>391</v>
      </c>
      <c r="T174" s="847"/>
      <c r="U174" s="847"/>
      <c r="V174" s="847"/>
      <c r="W174" s="847"/>
      <c r="X174" s="848"/>
      <c r="Y174" s="846" t="s">
        <v>392</v>
      </c>
      <c r="Z174" s="847"/>
      <c r="AA174" s="847"/>
      <c r="AB174" s="847"/>
      <c r="AC174" s="847"/>
      <c r="AD174" s="848"/>
      <c r="AE174" s="836" t="s">
        <v>393</v>
      </c>
      <c r="AF174" s="837"/>
      <c r="AG174" s="837"/>
      <c r="AH174" s="837"/>
      <c r="AI174" s="838"/>
    </row>
    <row r="175" spans="1:35">
      <c r="A175" s="490" t="s">
        <v>394</v>
      </c>
      <c r="B175" s="491"/>
      <c r="C175" s="491"/>
      <c r="D175" s="491"/>
      <c r="E175" s="491"/>
      <c r="F175" s="491"/>
      <c r="G175" s="491"/>
      <c r="H175" s="491"/>
      <c r="I175" s="491"/>
      <c r="J175" s="491"/>
      <c r="K175" s="491"/>
      <c r="L175" s="491"/>
      <c r="M175" s="492"/>
      <c r="N175" s="215">
        <v>1076</v>
      </c>
      <c r="O175" s="493"/>
      <c r="P175" s="494"/>
      <c r="Q175" s="494"/>
      <c r="R175" s="495"/>
      <c r="S175" s="215">
        <v>1077</v>
      </c>
      <c r="T175" s="493"/>
      <c r="U175" s="494"/>
      <c r="V175" s="494"/>
      <c r="W175" s="494"/>
      <c r="X175" s="495"/>
      <c r="Y175" s="218">
        <v>1078</v>
      </c>
      <c r="Z175" s="493"/>
      <c r="AA175" s="494"/>
      <c r="AB175" s="494"/>
      <c r="AC175" s="494"/>
      <c r="AD175" s="495"/>
      <c r="AE175" s="218">
        <v>1079</v>
      </c>
      <c r="AF175" s="493"/>
      <c r="AG175" s="494"/>
      <c r="AH175" s="494"/>
      <c r="AI175" s="772"/>
    </row>
    <row r="176" spans="1:35">
      <c r="A176" s="490" t="s">
        <v>395</v>
      </c>
      <c r="B176" s="491"/>
      <c r="C176" s="491"/>
      <c r="D176" s="491"/>
      <c r="E176" s="491"/>
      <c r="F176" s="491"/>
      <c r="G176" s="491"/>
      <c r="H176" s="491"/>
      <c r="I176" s="491"/>
      <c r="J176" s="491"/>
      <c r="K176" s="491"/>
      <c r="L176" s="491"/>
      <c r="M176" s="492"/>
      <c r="N176" s="215">
        <v>1080</v>
      </c>
      <c r="O176" s="493"/>
      <c r="P176" s="494"/>
      <c r="Q176" s="494"/>
      <c r="R176" s="495"/>
      <c r="S176" s="215">
        <v>1081</v>
      </c>
      <c r="T176" s="493"/>
      <c r="U176" s="494"/>
      <c r="V176" s="494"/>
      <c r="W176" s="494"/>
      <c r="X176" s="495"/>
      <c r="Y176" s="218">
        <v>1082</v>
      </c>
      <c r="Z176" s="493"/>
      <c r="AA176" s="494"/>
      <c r="AB176" s="494"/>
      <c r="AC176" s="494"/>
      <c r="AD176" s="495"/>
      <c r="AE176" s="218">
        <v>1083</v>
      </c>
      <c r="AF176" s="493"/>
      <c r="AG176" s="494"/>
      <c r="AH176" s="494"/>
      <c r="AI176" s="772"/>
    </row>
    <row r="177" spans="1:35">
      <c r="A177" s="487" t="s">
        <v>399</v>
      </c>
      <c r="B177" s="488"/>
      <c r="C177" s="488"/>
      <c r="D177" s="488"/>
      <c r="E177" s="488"/>
      <c r="F177" s="488"/>
      <c r="G177" s="488"/>
      <c r="H177" s="488"/>
      <c r="I177" s="488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88"/>
      <c r="AD177" s="488"/>
      <c r="AE177" s="488"/>
      <c r="AF177" s="488"/>
      <c r="AG177" s="488"/>
      <c r="AH177" s="488"/>
      <c r="AI177" s="489"/>
    </row>
    <row r="178" spans="1:35" ht="17.100000000000001" customHeight="1">
      <c r="A178" s="833" t="s">
        <v>389</v>
      </c>
      <c r="B178" s="834"/>
      <c r="C178" s="834"/>
      <c r="D178" s="834"/>
      <c r="E178" s="834"/>
      <c r="F178" s="834"/>
      <c r="G178" s="834"/>
      <c r="H178" s="834"/>
      <c r="I178" s="834"/>
      <c r="J178" s="834"/>
      <c r="K178" s="834"/>
      <c r="L178" s="834"/>
      <c r="M178" s="835"/>
      <c r="N178" s="843" t="s">
        <v>400</v>
      </c>
      <c r="O178" s="844"/>
      <c r="P178" s="844"/>
      <c r="Q178" s="844"/>
      <c r="R178" s="845"/>
      <c r="S178" s="846" t="s">
        <v>391</v>
      </c>
      <c r="T178" s="847"/>
      <c r="U178" s="847"/>
      <c r="V178" s="847"/>
      <c r="W178" s="847"/>
      <c r="X178" s="848"/>
      <c r="Y178" s="846" t="s">
        <v>392</v>
      </c>
      <c r="Z178" s="847"/>
      <c r="AA178" s="847"/>
      <c r="AB178" s="847"/>
      <c r="AC178" s="847"/>
      <c r="AD178" s="848"/>
      <c r="AE178" s="836" t="s">
        <v>393</v>
      </c>
      <c r="AF178" s="837"/>
      <c r="AG178" s="837"/>
      <c r="AH178" s="837"/>
      <c r="AI178" s="838"/>
    </row>
    <row r="179" spans="1:35">
      <c r="A179" s="490" t="s">
        <v>394</v>
      </c>
      <c r="B179" s="491"/>
      <c r="C179" s="491"/>
      <c r="D179" s="491"/>
      <c r="E179" s="491"/>
      <c r="F179" s="491"/>
      <c r="G179" s="491"/>
      <c r="H179" s="491"/>
      <c r="I179" s="491"/>
      <c r="J179" s="491"/>
      <c r="K179" s="491"/>
      <c r="L179" s="491"/>
      <c r="M179" s="492"/>
      <c r="N179" s="215">
        <v>1084</v>
      </c>
      <c r="O179" s="796"/>
      <c r="P179" s="797"/>
      <c r="Q179" s="797"/>
      <c r="R179" s="839"/>
      <c r="S179" s="215">
        <v>1085</v>
      </c>
      <c r="T179" s="493"/>
      <c r="U179" s="494"/>
      <c r="V179" s="494"/>
      <c r="W179" s="494"/>
      <c r="X179" s="495"/>
      <c r="Y179" s="218">
        <v>1086</v>
      </c>
      <c r="Z179" s="493"/>
      <c r="AA179" s="494"/>
      <c r="AB179" s="494"/>
      <c r="AC179" s="494"/>
      <c r="AD179" s="495"/>
      <c r="AE179" s="218">
        <v>1087</v>
      </c>
      <c r="AF179" s="493"/>
      <c r="AG179" s="494"/>
      <c r="AH179" s="494"/>
      <c r="AI179" s="772"/>
    </row>
    <row r="180" spans="1:35">
      <c r="A180" s="490" t="s">
        <v>395</v>
      </c>
      <c r="B180" s="491"/>
      <c r="C180" s="491"/>
      <c r="D180" s="491"/>
      <c r="E180" s="491"/>
      <c r="F180" s="491"/>
      <c r="G180" s="491"/>
      <c r="H180" s="491"/>
      <c r="I180" s="491"/>
      <c r="J180" s="491"/>
      <c r="K180" s="491"/>
      <c r="L180" s="491"/>
      <c r="M180" s="492"/>
      <c r="N180" s="215">
        <v>1128</v>
      </c>
      <c r="O180" s="796"/>
      <c r="P180" s="797"/>
      <c r="Q180" s="797"/>
      <c r="R180" s="839"/>
      <c r="S180" s="215">
        <v>1129</v>
      </c>
      <c r="T180" s="493"/>
      <c r="U180" s="494"/>
      <c r="V180" s="494"/>
      <c r="W180" s="494"/>
      <c r="X180" s="495"/>
      <c r="Y180" s="218">
        <v>1130</v>
      </c>
      <c r="Z180" s="493"/>
      <c r="AA180" s="494"/>
      <c r="AB180" s="494"/>
      <c r="AC180" s="494"/>
      <c r="AD180" s="495"/>
      <c r="AE180" s="218">
        <v>1131</v>
      </c>
      <c r="AF180" s="493"/>
      <c r="AG180" s="494"/>
      <c r="AH180" s="494"/>
      <c r="AI180" s="772"/>
    </row>
    <row r="181" spans="1:35">
      <c r="A181" s="490" t="s">
        <v>396</v>
      </c>
      <c r="B181" s="491"/>
      <c r="C181" s="491"/>
      <c r="D181" s="491"/>
      <c r="E181" s="491"/>
      <c r="F181" s="491"/>
      <c r="G181" s="491"/>
      <c r="H181" s="491"/>
      <c r="I181" s="491"/>
      <c r="J181" s="491"/>
      <c r="K181" s="491"/>
      <c r="L181" s="491"/>
      <c r="M181" s="492"/>
      <c r="N181" s="215">
        <v>1088</v>
      </c>
      <c r="O181" s="796"/>
      <c r="P181" s="797"/>
      <c r="Q181" s="797"/>
      <c r="R181" s="839"/>
      <c r="S181" s="215">
        <v>1089</v>
      </c>
      <c r="T181" s="493"/>
      <c r="U181" s="494"/>
      <c r="V181" s="494"/>
      <c r="W181" s="494"/>
      <c r="X181" s="495"/>
      <c r="Y181" s="840"/>
      <c r="Z181" s="841"/>
      <c r="AA181" s="841"/>
      <c r="AB181" s="841"/>
      <c r="AC181" s="841"/>
      <c r="AD181" s="842"/>
      <c r="AE181" s="840"/>
      <c r="AF181" s="841"/>
      <c r="AG181" s="841"/>
      <c r="AH181" s="841"/>
      <c r="AI181" s="841"/>
    </row>
    <row r="182" spans="1:35">
      <c r="A182" s="487" t="s">
        <v>401</v>
      </c>
      <c r="B182" s="488"/>
      <c r="C182" s="488"/>
      <c r="D182" s="488"/>
      <c r="E182" s="488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9"/>
    </row>
    <row r="183" spans="1:35" ht="18.600000000000001" customHeight="1">
      <c r="A183" s="833" t="s">
        <v>402</v>
      </c>
      <c r="B183" s="834"/>
      <c r="C183" s="834"/>
      <c r="D183" s="834"/>
      <c r="E183" s="834"/>
      <c r="F183" s="834"/>
      <c r="G183" s="834"/>
      <c r="H183" s="834"/>
      <c r="I183" s="834"/>
      <c r="J183" s="834"/>
      <c r="K183" s="834"/>
      <c r="L183" s="834"/>
      <c r="M183" s="834"/>
      <c r="N183" s="834"/>
      <c r="O183" s="834"/>
      <c r="P183" s="834"/>
      <c r="Q183" s="834"/>
      <c r="R183" s="834"/>
      <c r="S183" s="834"/>
      <c r="T183" s="834"/>
      <c r="U183" s="834"/>
      <c r="V183" s="834"/>
      <c r="W183" s="834"/>
      <c r="X183" s="834"/>
      <c r="Y183" s="834"/>
      <c r="Z183" s="834"/>
      <c r="AA183" s="834"/>
      <c r="AB183" s="834"/>
      <c r="AC183" s="834"/>
      <c r="AD183" s="835"/>
      <c r="AE183" s="836" t="s">
        <v>403</v>
      </c>
      <c r="AF183" s="837"/>
      <c r="AG183" s="837"/>
      <c r="AH183" s="837"/>
      <c r="AI183" s="838"/>
    </row>
    <row r="184" spans="1:35">
      <c r="A184" s="490" t="s">
        <v>404</v>
      </c>
      <c r="B184" s="491"/>
      <c r="C184" s="491"/>
      <c r="D184" s="491"/>
      <c r="E184" s="491"/>
      <c r="F184" s="491"/>
      <c r="G184" s="491"/>
      <c r="H184" s="491"/>
      <c r="I184" s="491"/>
      <c r="J184" s="491"/>
      <c r="K184" s="491"/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  <c r="Y184" s="491"/>
      <c r="Z184" s="491"/>
      <c r="AA184" s="491"/>
      <c r="AB184" s="491"/>
      <c r="AC184" s="491"/>
      <c r="AD184" s="492"/>
      <c r="AE184" s="218">
        <v>1809</v>
      </c>
      <c r="AF184" s="796"/>
      <c r="AG184" s="797"/>
      <c r="AH184" s="797"/>
      <c r="AI184" s="798"/>
    </row>
    <row r="185" spans="1:35">
      <c r="A185" s="490" t="s">
        <v>405</v>
      </c>
      <c r="B185" s="491"/>
      <c r="C185" s="491"/>
      <c r="D185" s="491"/>
      <c r="E185" s="491"/>
      <c r="F185" s="491"/>
      <c r="G185" s="491"/>
      <c r="H185" s="491"/>
      <c r="I185" s="491"/>
      <c r="J185" s="491"/>
      <c r="K185" s="491"/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2"/>
      <c r="AE185" s="218">
        <v>1813</v>
      </c>
      <c r="AF185" s="796"/>
      <c r="AG185" s="797"/>
      <c r="AH185" s="797"/>
      <c r="AI185" s="798"/>
    </row>
    <row r="186" spans="1:35">
      <c r="A186" s="487" t="s">
        <v>406</v>
      </c>
      <c r="B186" s="488"/>
      <c r="C186" s="488"/>
      <c r="D186" s="488"/>
      <c r="E186" s="488"/>
      <c r="F186" s="488"/>
      <c r="G186" s="488"/>
      <c r="H186" s="488"/>
      <c r="I186" s="488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88"/>
      <c r="AD186" s="488"/>
      <c r="AE186" s="488"/>
      <c r="AF186" s="488"/>
      <c r="AG186" s="488"/>
      <c r="AH186" s="488"/>
      <c r="AI186" s="489"/>
    </row>
    <row r="187" spans="1:35" ht="15.6" customHeight="1">
      <c r="A187" s="490" t="s">
        <v>407</v>
      </c>
      <c r="B187" s="491"/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  <c r="AA187" s="491"/>
      <c r="AB187" s="491"/>
      <c r="AC187" s="491"/>
      <c r="AD187" s="492"/>
      <c r="AE187" s="218">
        <v>1814</v>
      </c>
      <c r="AF187" s="493"/>
      <c r="AG187" s="494"/>
      <c r="AH187" s="494"/>
      <c r="AI187" s="772"/>
    </row>
    <row r="188" spans="1:35" ht="15.6" customHeight="1">
      <c r="A188" s="490" t="s">
        <v>408</v>
      </c>
      <c r="B188" s="491"/>
      <c r="C188" s="491"/>
      <c r="D188" s="491"/>
      <c r="E188" s="491"/>
      <c r="F188" s="491"/>
      <c r="G188" s="491"/>
      <c r="H188" s="491"/>
      <c r="I188" s="491"/>
      <c r="J188" s="491"/>
      <c r="K188" s="491"/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  <c r="Y188" s="491"/>
      <c r="Z188" s="491"/>
      <c r="AA188" s="491"/>
      <c r="AB188" s="491"/>
      <c r="AC188" s="491"/>
      <c r="AD188" s="492"/>
      <c r="AE188" s="218">
        <v>1815</v>
      </c>
      <c r="AF188" s="493"/>
      <c r="AG188" s="494"/>
      <c r="AH188" s="494"/>
      <c r="AI188" s="772"/>
    </row>
    <row r="189" spans="1:35" ht="15.6" customHeight="1">
      <c r="A189" s="765" t="s">
        <v>409</v>
      </c>
      <c r="B189" s="766"/>
      <c r="C189" s="766"/>
      <c r="D189" s="766"/>
      <c r="E189" s="766"/>
      <c r="F189" s="766"/>
      <c r="G189" s="766"/>
      <c r="H189" s="766"/>
      <c r="I189" s="766"/>
      <c r="J189" s="766"/>
      <c r="K189" s="766"/>
      <c r="L189" s="766"/>
      <c r="M189" s="766"/>
      <c r="N189" s="766"/>
      <c r="O189" s="766"/>
      <c r="P189" s="766"/>
      <c r="Q189" s="766"/>
      <c r="R189" s="766"/>
      <c r="S189" s="766"/>
      <c r="T189" s="766"/>
      <c r="U189" s="766"/>
      <c r="V189" s="766"/>
      <c r="W189" s="766"/>
      <c r="X189" s="766"/>
      <c r="Y189" s="766"/>
      <c r="Z189" s="766"/>
      <c r="AA189" s="766"/>
      <c r="AB189" s="766"/>
      <c r="AC189" s="766"/>
      <c r="AD189" s="767"/>
      <c r="AE189" s="220">
        <v>1816</v>
      </c>
      <c r="AF189" s="531"/>
      <c r="AG189" s="532"/>
      <c r="AH189" s="532"/>
      <c r="AI189" s="768"/>
    </row>
    <row r="190" spans="1:35">
      <c r="A190" s="388" t="s">
        <v>410</v>
      </c>
      <c r="B190" s="389"/>
      <c r="C190" s="389"/>
      <c r="D190" s="389"/>
      <c r="E190" s="389"/>
      <c r="F190" s="389"/>
      <c r="G190" s="389"/>
      <c r="H190" s="389"/>
      <c r="I190" s="389"/>
      <c r="J190" s="389"/>
      <c r="K190" s="389"/>
      <c r="L190" s="389"/>
      <c r="M190" s="389"/>
      <c r="N190" s="389"/>
      <c r="O190" s="389"/>
      <c r="P190" s="389"/>
      <c r="Q190" s="389"/>
      <c r="R190" s="389"/>
      <c r="S190" s="389"/>
      <c r="T190" s="389"/>
      <c r="U190" s="389"/>
      <c r="V190" s="389"/>
      <c r="W190" s="389"/>
      <c r="X190" s="389"/>
      <c r="Y190" s="389"/>
      <c r="Z190" s="389"/>
      <c r="AA190" s="389"/>
      <c r="AB190" s="389"/>
      <c r="AC190" s="389"/>
      <c r="AD190" s="389"/>
      <c r="AE190" s="389"/>
      <c r="AF190" s="389"/>
      <c r="AG190" s="389"/>
      <c r="AH190" s="389"/>
      <c r="AI190" s="390"/>
    </row>
    <row r="191" spans="1:35">
      <c r="A191" s="475" t="s">
        <v>411</v>
      </c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7"/>
    </row>
    <row r="192" spans="1:35" ht="14.45" customHeight="1">
      <c r="A192" s="509" t="s">
        <v>412</v>
      </c>
      <c r="B192" s="510"/>
      <c r="C192" s="510"/>
      <c r="D192" s="510"/>
      <c r="E192" s="510"/>
      <c r="F192" s="510"/>
      <c r="G192" s="510"/>
      <c r="H192" s="510"/>
      <c r="I192" s="510"/>
      <c r="J192" s="510"/>
      <c r="K192" s="510"/>
      <c r="L192" s="510"/>
      <c r="M192" s="510"/>
      <c r="N192" s="510"/>
      <c r="O192" s="510"/>
      <c r="P192" s="510"/>
      <c r="Q192" s="510"/>
      <c r="R192" s="510"/>
      <c r="S192" s="510"/>
      <c r="T192" s="510"/>
      <c r="U192" s="510"/>
      <c r="V192" s="510"/>
      <c r="W192" s="510"/>
      <c r="X192" s="510"/>
      <c r="Y192" s="510"/>
      <c r="Z192" s="510"/>
      <c r="AA192" s="510"/>
      <c r="AB192" s="510"/>
      <c r="AC192" s="511"/>
      <c r="AD192" s="251">
        <v>1651</v>
      </c>
      <c r="AE192" s="762"/>
      <c r="AF192" s="763"/>
      <c r="AG192" s="763"/>
      <c r="AH192" s="764"/>
      <c r="AI192" s="252" t="s">
        <v>187</v>
      </c>
    </row>
    <row r="193" spans="1:35" ht="14.45" customHeight="1">
      <c r="A193" s="490" t="s">
        <v>413</v>
      </c>
      <c r="B193" s="491"/>
      <c r="C193" s="491"/>
      <c r="D193" s="491"/>
      <c r="E193" s="491"/>
      <c r="F193" s="491"/>
      <c r="G193" s="491"/>
      <c r="H193" s="491"/>
      <c r="I193" s="491"/>
      <c r="J193" s="491"/>
      <c r="K193" s="491"/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  <c r="AA193" s="491"/>
      <c r="AB193" s="491"/>
      <c r="AC193" s="492"/>
      <c r="AD193" s="218">
        <v>1652</v>
      </c>
      <c r="AE193" s="493"/>
      <c r="AF193" s="494"/>
      <c r="AG193" s="494"/>
      <c r="AH193" s="495"/>
      <c r="AI193" s="216" t="s">
        <v>187</v>
      </c>
    </row>
    <row r="194" spans="1:35" ht="14.45" customHeight="1">
      <c r="A194" s="490" t="s">
        <v>414</v>
      </c>
      <c r="B194" s="491"/>
      <c r="C194" s="491"/>
      <c r="D194" s="491"/>
      <c r="E194" s="491"/>
      <c r="F194" s="491"/>
      <c r="G194" s="491"/>
      <c r="H194" s="491"/>
      <c r="I194" s="491"/>
      <c r="J194" s="491"/>
      <c r="K194" s="491"/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  <c r="AA194" s="491"/>
      <c r="AB194" s="491"/>
      <c r="AC194" s="492"/>
      <c r="AD194" s="218">
        <v>1653</v>
      </c>
      <c r="AE194" s="493"/>
      <c r="AF194" s="494"/>
      <c r="AG194" s="494"/>
      <c r="AH194" s="495"/>
      <c r="AI194" s="216" t="s">
        <v>207</v>
      </c>
    </row>
    <row r="195" spans="1:35" ht="14.45" customHeight="1">
      <c r="A195" s="765" t="s">
        <v>415</v>
      </c>
      <c r="B195" s="766"/>
      <c r="C195" s="766"/>
      <c r="D195" s="766"/>
      <c r="E195" s="766"/>
      <c r="F195" s="766"/>
      <c r="G195" s="766"/>
      <c r="H195" s="766"/>
      <c r="I195" s="766"/>
      <c r="J195" s="766"/>
      <c r="K195" s="766"/>
      <c r="L195" s="766"/>
      <c r="M195" s="766"/>
      <c r="N195" s="766"/>
      <c r="O195" s="766"/>
      <c r="P195" s="766"/>
      <c r="Q195" s="766"/>
      <c r="R195" s="766"/>
      <c r="S195" s="766"/>
      <c r="T195" s="766"/>
      <c r="U195" s="766"/>
      <c r="V195" s="766"/>
      <c r="W195" s="766"/>
      <c r="X195" s="766"/>
      <c r="Y195" s="766"/>
      <c r="Z195" s="766"/>
      <c r="AA195" s="766"/>
      <c r="AB195" s="766"/>
      <c r="AC195" s="767"/>
      <c r="AD195" s="220">
        <v>1654</v>
      </c>
      <c r="AE195" s="531"/>
      <c r="AF195" s="532"/>
      <c r="AG195" s="532"/>
      <c r="AH195" s="533"/>
      <c r="AI195" s="227" t="s">
        <v>211</v>
      </c>
    </row>
    <row r="196" spans="1:35">
      <c r="A196" s="388" t="s">
        <v>416</v>
      </c>
      <c r="B196" s="389"/>
      <c r="C196" s="389"/>
      <c r="D196" s="389"/>
      <c r="E196" s="389"/>
      <c r="F196" s="389"/>
      <c r="G196" s="389"/>
      <c r="H196" s="389"/>
      <c r="I196" s="389"/>
      <c r="J196" s="389"/>
      <c r="K196" s="389"/>
      <c r="L196" s="389"/>
      <c r="M196" s="389"/>
      <c r="N196" s="389"/>
      <c r="O196" s="389"/>
      <c r="P196" s="389"/>
      <c r="Q196" s="389"/>
      <c r="R196" s="389"/>
      <c r="S196" s="389"/>
      <c r="T196" s="389"/>
      <c r="U196" s="389"/>
      <c r="V196" s="389"/>
      <c r="W196" s="389"/>
      <c r="X196" s="389"/>
      <c r="Y196" s="389"/>
      <c r="Z196" s="389"/>
      <c r="AA196" s="389"/>
      <c r="AB196" s="389"/>
      <c r="AC196" s="389"/>
      <c r="AD196" s="389"/>
      <c r="AE196" s="389"/>
      <c r="AF196" s="389"/>
      <c r="AG196" s="389"/>
      <c r="AH196" s="389"/>
      <c r="AI196" s="390"/>
    </row>
    <row r="197" spans="1:35">
      <c r="A197" s="475" t="s">
        <v>417</v>
      </c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7"/>
    </row>
    <row r="198" spans="1:35">
      <c r="A198" s="769" t="s">
        <v>418</v>
      </c>
      <c r="B198" s="770"/>
      <c r="C198" s="770"/>
      <c r="D198" s="770"/>
      <c r="E198" s="770"/>
      <c r="F198" s="770"/>
      <c r="G198" s="770"/>
      <c r="H198" s="770"/>
      <c r="I198" s="770"/>
      <c r="J198" s="770"/>
      <c r="K198" s="770"/>
      <c r="L198" s="770"/>
      <c r="M198" s="770"/>
      <c r="N198" s="770"/>
      <c r="O198" s="770"/>
      <c r="P198" s="770"/>
      <c r="Q198" s="770"/>
      <c r="R198" s="770"/>
      <c r="S198" s="770"/>
      <c r="T198" s="770"/>
      <c r="U198" s="770"/>
      <c r="V198" s="770"/>
      <c r="W198" s="770"/>
      <c r="X198" s="770"/>
      <c r="Y198" s="770"/>
      <c r="Z198" s="770"/>
      <c r="AA198" s="770"/>
      <c r="AB198" s="770"/>
      <c r="AC198" s="770"/>
      <c r="AD198" s="770"/>
      <c r="AE198" s="770"/>
      <c r="AF198" s="770"/>
      <c r="AG198" s="770"/>
      <c r="AH198" s="770"/>
      <c r="AI198" s="771"/>
    </row>
    <row r="199" spans="1:35" ht="15.6" customHeight="1">
      <c r="A199" s="490" t="s">
        <v>419</v>
      </c>
      <c r="B199" s="491"/>
      <c r="C199" s="491"/>
      <c r="D199" s="491"/>
      <c r="E199" s="491"/>
      <c r="F199" s="491"/>
      <c r="G199" s="491"/>
      <c r="H199" s="491"/>
      <c r="I199" s="491"/>
      <c r="J199" s="491"/>
      <c r="K199" s="491"/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  <c r="Y199" s="491"/>
      <c r="Z199" s="491"/>
      <c r="AA199" s="491"/>
      <c r="AB199" s="491"/>
      <c r="AC199" s="491"/>
      <c r="AD199" s="492"/>
      <c r="AE199" s="214">
        <v>783</v>
      </c>
      <c r="AF199" s="796"/>
      <c r="AG199" s="797"/>
      <c r="AH199" s="797"/>
      <c r="AI199" s="798"/>
    </row>
    <row r="200" spans="1:35" ht="15.6" customHeight="1">
      <c r="A200" s="490" t="s">
        <v>420</v>
      </c>
      <c r="B200" s="491"/>
      <c r="C200" s="491"/>
      <c r="D200" s="491"/>
      <c r="E200" s="491"/>
      <c r="F200" s="491"/>
      <c r="G200" s="491"/>
      <c r="H200" s="491"/>
      <c r="I200" s="491"/>
      <c r="J200" s="491"/>
      <c r="K200" s="491"/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2"/>
      <c r="AE200" s="214">
        <v>976</v>
      </c>
      <c r="AF200" s="796"/>
      <c r="AG200" s="797"/>
      <c r="AH200" s="797"/>
      <c r="AI200" s="798"/>
    </row>
    <row r="201" spans="1:35" ht="15.6" customHeight="1">
      <c r="A201" s="490" t="s">
        <v>421</v>
      </c>
      <c r="B201" s="491"/>
      <c r="C201" s="491"/>
      <c r="D201" s="491"/>
      <c r="E201" s="491"/>
      <c r="F201" s="491"/>
      <c r="G201" s="491"/>
      <c r="H201" s="491"/>
      <c r="I201" s="491"/>
      <c r="J201" s="491"/>
      <c r="K201" s="491"/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  <c r="Y201" s="491"/>
      <c r="Z201" s="491"/>
      <c r="AA201" s="491"/>
      <c r="AB201" s="491"/>
      <c r="AC201" s="491"/>
      <c r="AD201" s="492"/>
      <c r="AE201" s="214">
        <v>978</v>
      </c>
      <c r="AF201" s="796"/>
      <c r="AG201" s="797"/>
      <c r="AH201" s="797"/>
      <c r="AI201" s="798"/>
    </row>
    <row r="202" spans="1:35" ht="15.6" customHeight="1">
      <c r="A202" s="490" t="s">
        <v>422</v>
      </c>
      <c r="B202" s="491"/>
      <c r="C202" s="491"/>
      <c r="D202" s="491"/>
      <c r="E202" s="491"/>
      <c r="F202" s="491"/>
      <c r="G202" s="491"/>
      <c r="H202" s="491"/>
      <c r="I202" s="491"/>
      <c r="J202" s="491"/>
      <c r="K202" s="491"/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  <c r="Y202" s="491"/>
      <c r="Z202" s="491"/>
      <c r="AA202" s="491"/>
      <c r="AB202" s="491"/>
      <c r="AC202" s="491"/>
      <c r="AD202" s="492"/>
      <c r="AE202" s="214">
        <v>1020</v>
      </c>
      <c r="AF202" s="796"/>
      <c r="AG202" s="797"/>
      <c r="AH202" s="797"/>
      <c r="AI202" s="798"/>
    </row>
    <row r="203" spans="1:35" ht="15.6" customHeight="1">
      <c r="A203" s="490" t="s">
        <v>423</v>
      </c>
      <c r="B203" s="491"/>
      <c r="C203" s="491"/>
      <c r="D203" s="491"/>
      <c r="E203" s="491"/>
      <c r="F203" s="491"/>
      <c r="G203" s="491"/>
      <c r="H203" s="491"/>
      <c r="I203" s="491"/>
      <c r="J203" s="491"/>
      <c r="K203" s="491"/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  <c r="Y203" s="491"/>
      <c r="Z203" s="491"/>
      <c r="AA203" s="491"/>
      <c r="AB203" s="491"/>
      <c r="AC203" s="491"/>
      <c r="AD203" s="492"/>
      <c r="AE203" s="214">
        <v>1019</v>
      </c>
      <c r="AF203" s="796"/>
      <c r="AG203" s="797"/>
      <c r="AH203" s="797"/>
      <c r="AI203" s="798"/>
    </row>
    <row r="204" spans="1:35" ht="15.6" customHeight="1">
      <c r="A204" s="490" t="s">
        <v>424</v>
      </c>
      <c r="B204" s="491"/>
      <c r="C204" s="491"/>
      <c r="D204" s="491"/>
      <c r="E204" s="491"/>
      <c r="F204" s="491"/>
      <c r="G204" s="491"/>
      <c r="H204" s="491"/>
      <c r="I204" s="491"/>
      <c r="J204" s="491"/>
      <c r="K204" s="491"/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  <c r="AA204" s="491"/>
      <c r="AB204" s="491"/>
      <c r="AC204" s="491"/>
      <c r="AD204" s="492"/>
      <c r="AE204" s="214">
        <v>974</v>
      </c>
      <c r="AF204" s="796"/>
      <c r="AG204" s="797"/>
      <c r="AH204" s="797"/>
      <c r="AI204" s="798"/>
    </row>
    <row r="205" spans="1:35">
      <c r="A205" s="487" t="s">
        <v>425</v>
      </c>
      <c r="B205" s="488"/>
      <c r="C205" s="488"/>
      <c r="D205" s="488"/>
      <c r="E205" s="488"/>
      <c r="F205" s="488"/>
      <c r="G205" s="488"/>
      <c r="H205" s="488"/>
      <c r="I205" s="488"/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88"/>
      <c r="AD205" s="488"/>
      <c r="AE205" s="488"/>
      <c r="AF205" s="488"/>
      <c r="AG205" s="488"/>
      <c r="AH205" s="488"/>
      <c r="AI205" s="489"/>
    </row>
    <row r="206" spans="1:35" ht="15.6" customHeight="1">
      <c r="A206" s="490" t="s">
        <v>426</v>
      </c>
      <c r="B206" s="491"/>
      <c r="C206" s="491"/>
      <c r="D206" s="491"/>
      <c r="E206" s="491"/>
      <c r="F206" s="491"/>
      <c r="G206" s="491"/>
      <c r="H206" s="491"/>
      <c r="I206" s="491"/>
      <c r="J206" s="491"/>
      <c r="K206" s="491"/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  <c r="AA206" s="491"/>
      <c r="AB206" s="491"/>
      <c r="AC206" s="491"/>
      <c r="AD206" s="492"/>
      <c r="AE206" s="214">
        <v>122</v>
      </c>
      <c r="AF206" s="796"/>
      <c r="AG206" s="797"/>
      <c r="AH206" s="797"/>
      <c r="AI206" s="798"/>
    </row>
    <row r="207" spans="1:35" ht="15.6" customHeight="1">
      <c r="A207" s="490" t="s">
        <v>427</v>
      </c>
      <c r="B207" s="491"/>
      <c r="C207" s="491"/>
      <c r="D207" s="491"/>
      <c r="E207" s="491"/>
      <c r="F207" s="491"/>
      <c r="G207" s="491"/>
      <c r="H207" s="491"/>
      <c r="I207" s="491"/>
      <c r="J207" s="491"/>
      <c r="K207" s="491"/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  <c r="Y207" s="491"/>
      <c r="Z207" s="491"/>
      <c r="AA207" s="491"/>
      <c r="AB207" s="491"/>
      <c r="AC207" s="491"/>
      <c r="AD207" s="492"/>
      <c r="AE207" s="214">
        <v>123</v>
      </c>
      <c r="AF207" s="796"/>
      <c r="AG207" s="797"/>
      <c r="AH207" s="797"/>
      <c r="AI207" s="798"/>
    </row>
    <row r="208" spans="1:35" ht="15.6" customHeight="1">
      <c r="A208" s="490" t="s">
        <v>428</v>
      </c>
      <c r="B208" s="491"/>
      <c r="C208" s="491"/>
      <c r="D208" s="491"/>
      <c r="E208" s="491"/>
      <c r="F208" s="491"/>
      <c r="G208" s="491"/>
      <c r="H208" s="491"/>
      <c r="I208" s="491"/>
      <c r="J208" s="491"/>
      <c r="K208" s="491"/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  <c r="Y208" s="491"/>
      <c r="Z208" s="491"/>
      <c r="AA208" s="491"/>
      <c r="AB208" s="491"/>
      <c r="AC208" s="491"/>
      <c r="AD208" s="492"/>
      <c r="AE208" s="214">
        <v>101</v>
      </c>
      <c r="AF208" s="796"/>
      <c r="AG208" s="797"/>
      <c r="AH208" s="797"/>
      <c r="AI208" s="798"/>
    </row>
    <row r="209" spans="1:35" ht="15.6" customHeight="1">
      <c r="A209" s="490" t="s">
        <v>429</v>
      </c>
      <c r="B209" s="491"/>
      <c r="C209" s="491"/>
      <c r="D209" s="491"/>
      <c r="E209" s="491"/>
      <c r="F209" s="491"/>
      <c r="G209" s="491"/>
      <c r="H209" s="491"/>
      <c r="I209" s="491"/>
      <c r="J209" s="491"/>
      <c r="K209" s="491"/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  <c r="AA209" s="491"/>
      <c r="AB209" s="491"/>
      <c r="AC209" s="491"/>
      <c r="AD209" s="492"/>
      <c r="AE209" s="214">
        <v>102</v>
      </c>
      <c r="AF209" s="796"/>
      <c r="AG209" s="797"/>
      <c r="AH209" s="797"/>
      <c r="AI209" s="798"/>
    </row>
    <row r="210" spans="1:35" ht="15.6" customHeight="1">
      <c r="A210" s="490" t="s">
        <v>430</v>
      </c>
      <c r="B210" s="491"/>
      <c r="C210" s="491"/>
      <c r="D210" s="491"/>
      <c r="E210" s="491"/>
      <c r="F210" s="491"/>
      <c r="G210" s="491"/>
      <c r="H210" s="491"/>
      <c r="I210" s="491"/>
      <c r="J210" s="491"/>
      <c r="K210" s="491"/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  <c r="AA210" s="491"/>
      <c r="AB210" s="491"/>
      <c r="AC210" s="491"/>
      <c r="AD210" s="492"/>
      <c r="AE210" s="214">
        <v>784</v>
      </c>
      <c r="AF210" s="796"/>
      <c r="AG210" s="797"/>
      <c r="AH210" s="797"/>
      <c r="AI210" s="798"/>
    </row>
    <row r="211" spans="1:35" ht="15.6" customHeight="1">
      <c r="A211" s="490" t="s">
        <v>431</v>
      </c>
      <c r="B211" s="491"/>
      <c r="C211" s="491"/>
      <c r="D211" s="491"/>
      <c r="E211" s="491"/>
      <c r="F211" s="491"/>
      <c r="G211" s="491"/>
      <c r="H211" s="491"/>
      <c r="I211" s="491"/>
      <c r="J211" s="491"/>
      <c r="K211" s="491"/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  <c r="AA211" s="491"/>
      <c r="AB211" s="491"/>
      <c r="AC211" s="491"/>
      <c r="AD211" s="492"/>
      <c r="AE211" s="214">
        <v>129</v>
      </c>
      <c r="AF211" s="796"/>
      <c r="AG211" s="797"/>
      <c r="AH211" s="797"/>
      <c r="AI211" s="798"/>
    </row>
    <row r="212" spans="1:35" ht="15.6" customHeight="1">
      <c r="A212" s="490" t="s">
        <v>432</v>
      </c>
      <c r="B212" s="491"/>
      <c r="C212" s="491"/>
      <c r="D212" s="491"/>
      <c r="E212" s="491"/>
      <c r="F212" s="491"/>
      <c r="G212" s="491"/>
      <c r="H212" s="491"/>
      <c r="I212" s="491"/>
      <c r="J212" s="491"/>
      <c r="K212" s="491"/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  <c r="Y212" s="491"/>
      <c r="Z212" s="491"/>
      <c r="AA212" s="491"/>
      <c r="AB212" s="491"/>
      <c r="AC212" s="491"/>
      <c r="AD212" s="492"/>
      <c r="AE212" s="214">
        <v>648</v>
      </c>
      <c r="AF212" s="796"/>
      <c r="AG212" s="797"/>
      <c r="AH212" s="797"/>
      <c r="AI212" s="798"/>
    </row>
    <row r="213" spans="1:35" ht="15.6" customHeight="1">
      <c r="A213" s="490" t="s">
        <v>433</v>
      </c>
      <c r="B213" s="491"/>
      <c r="C213" s="491"/>
      <c r="D213" s="491"/>
      <c r="E213" s="491"/>
      <c r="F213" s="491"/>
      <c r="G213" s="491"/>
      <c r="H213" s="491"/>
      <c r="I213" s="491"/>
      <c r="J213" s="491"/>
      <c r="K213" s="491"/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  <c r="Y213" s="491"/>
      <c r="Z213" s="491"/>
      <c r="AA213" s="491"/>
      <c r="AB213" s="491"/>
      <c r="AC213" s="491"/>
      <c r="AD213" s="492"/>
      <c r="AE213" s="214">
        <v>647</v>
      </c>
      <c r="AF213" s="796"/>
      <c r="AG213" s="797"/>
      <c r="AH213" s="797"/>
      <c r="AI213" s="798"/>
    </row>
    <row r="214" spans="1:35" ht="15.6" customHeight="1">
      <c r="A214" s="490" t="s">
        <v>434</v>
      </c>
      <c r="B214" s="491"/>
      <c r="C214" s="491"/>
      <c r="D214" s="491"/>
      <c r="E214" s="491"/>
      <c r="F214" s="491"/>
      <c r="G214" s="491"/>
      <c r="H214" s="491"/>
      <c r="I214" s="491"/>
      <c r="J214" s="491"/>
      <c r="K214" s="491"/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  <c r="Y214" s="491"/>
      <c r="Z214" s="491"/>
      <c r="AA214" s="491"/>
      <c r="AB214" s="491"/>
      <c r="AC214" s="491"/>
      <c r="AD214" s="492"/>
      <c r="AE214" s="214">
        <v>1003</v>
      </c>
      <c r="AF214" s="796"/>
      <c r="AG214" s="797"/>
      <c r="AH214" s="797"/>
      <c r="AI214" s="798"/>
    </row>
    <row r="215" spans="1:35" ht="15.6" customHeight="1">
      <c r="A215" s="490" t="s">
        <v>435</v>
      </c>
      <c r="B215" s="491"/>
      <c r="C215" s="491"/>
      <c r="D215" s="491"/>
      <c r="E215" s="491"/>
      <c r="F215" s="491"/>
      <c r="G215" s="491"/>
      <c r="H215" s="491"/>
      <c r="I215" s="491"/>
      <c r="J215" s="491"/>
      <c r="K215" s="491"/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2"/>
      <c r="AE215" s="214">
        <v>1004</v>
      </c>
      <c r="AF215" s="796"/>
      <c r="AG215" s="797"/>
      <c r="AH215" s="797"/>
      <c r="AI215" s="798"/>
    </row>
    <row r="216" spans="1:35" ht="15.6" customHeight="1">
      <c r="A216" s="490" t="s">
        <v>436</v>
      </c>
      <c r="B216" s="491"/>
      <c r="C216" s="491"/>
      <c r="D216" s="491"/>
      <c r="E216" s="491"/>
      <c r="F216" s="491"/>
      <c r="G216" s="491"/>
      <c r="H216" s="491"/>
      <c r="I216" s="491"/>
      <c r="J216" s="491"/>
      <c r="K216" s="491"/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  <c r="AA216" s="491"/>
      <c r="AB216" s="491"/>
      <c r="AC216" s="491"/>
      <c r="AD216" s="492"/>
      <c r="AE216" s="214">
        <v>843</v>
      </c>
      <c r="AF216" s="796"/>
      <c r="AG216" s="797"/>
      <c r="AH216" s="797"/>
      <c r="AI216" s="798"/>
    </row>
    <row r="217" spans="1:35">
      <c r="A217" s="487" t="s">
        <v>437</v>
      </c>
      <c r="B217" s="488"/>
      <c r="C217" s="488"/>
      <c r="D217" s="488"/>
      <c r="E217" s="488"/>
      <c r="F217" s="488"/>
      <c r="G217" s="488"/>
      <c r="H217" s="488"/>
      <c r="I217" s="488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88"/>
      <c r="AD217" s="488"/>
      <c r="AE217" s="488"/>
      <c r="AF217" s="488"/>
      <c r="AG217" s="488"/>
      <c r="AH217" s="488"/>
      <c r="AI217" s="489"/>
    </row>
    <row r="218" spans="1:35" s="255" customFormat="1" ht="15.6" customHeight="1">
      <c r="A218" s="490" t="s">
        <v>438</v>
      </c>
      <c r="B218" s="491"/>
      <c r="C218" s="491"/>
      <c r="D218" s="491"/>
      <c r="E218" s="491"/>
      <c r="F218" s="491"/>
      <c r="G218" s="491"/>
      <c r="H218" s="491"/>
      <c r="I218" s="491"/>
      <c r="J218" s="491"/>
      <c r="K218" s="491"/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  <c r="AA218" s="491"/>
      <c r="AB218" s="491"/>
      <c r="AC218" s="491"/>
      <c r="AD218" s="492"/>
      <c r="AE218" s="214">
        <v>1005</v>
      </c>
      <c r="AF218" s="493"/>
      <c r="AG218" s="494"/>
      <c r="AH218" s="494"/>
      <c r="AI218" s="772"/>
    </row>
    <row r="219" spans="1:35" s="255" customFormat="1" ht="15.6" customHeight="1">
      <c r="A219" s="490" t="s">
        <v>439</v>
      </c>
      <c r="B219" s="491"/>
      <c r="C219" s="491"/>
      <c r="D219" s="491"/>
      <c r="E219" s="491"/>
      <c r="F219" s="491"/>
      <c r="G219" s="491"/>
      <c r="H219" s="491"/>
      <c r="I219" s="491"/>
      <c r="J219" s="491"/>
      <c r="K219" s="491"/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2"/>
      <c r="AE219" s="214">
        <v>975</v>
      </c>
      <c r="AF219" s="493"/>
      <c r="AG219" s="494"/>
      <c r="AH219" s="494"/>
      <c r="AI219" s="772"/>
    </row>
    <row r="220" spans="1:35" s="255" customFormat="1" ht="15.6" customHeight="1">
      <c r="A220" s="490" t="s">
        <v>440</v>
      </c>
      <c r="B220" s="491"/>
      <c r="C220" s="491"/>
      <c r="D220" s="491"/>
      <c r="E220" s="491"/>
      <c r="F220" s="491"/>
      <c r="G220" s="491"/>
      <c r="H220" s="491"/>
      <c r="I220" s="491"/>
      <c r="J220" s="491"/>
      <c r="K220" s="491"/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2"/>
      <c r="AE220" s="214">
        <v>1021</v>
      </c>
      <c r="AF220" s="493"/>
      <c r="AG220" s="494"/>
      <c r="AH220" s="494"/>
      <c r="AI220" s="772"/>
    </row>
    <row r="221" spans="1:35" s="255" customFormat="1" ht="15.6" customHeight="1">
      <c r="A221" s="490" t="s">
        <v>441</v>
      </c>
      <c r="B221" s="491"/>
      <c r="C221" s="491"/>
      <c r="D221" s="491"/>
      <c r="E221" s="491"/>
      <c r="F221" s="491"/>
      <c r="G221" s="491"/>
      <c r="H221" s="491"/>
      <c r="I221" s="491"/>
      <c r="J221" s="491"/>
      <c r="K221" s="491"/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2"/>
      <c r="AE221" s="214">
        <v>1191</v>
      </c>
      <c r="AF221" s="493"/>
      <c r="AG221" s="494"/>
      <c r="AH221" s="494"/>
      <c r="AI221" s="772"/>
    </row>
    <row r="222" spans="1:35" s="255" customFormat="1" ht="15.6" customHeight="1">
      <c r="A222" s="490" t="s">
        <v>442</v>
      </c>
      <c r="B222" s="491"/>
      <c r="C222" s="491"/>
      <c r="D222" s="491"/>
      <c r="E222" s="491"/>
      <c r="F222" s="491"/>
      <c r="G222" s="491"/>
      <c r="H222" s="491"/>
      <c r="I222" s="491"/>
      <c r="J222" s="491"/>
      <c r="K222" s="491"/>
      <c r="L222" s="491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2"/>
      <c r="AE222" s="214">
        <v>1192</v>
      </c>
      <c r="AF222" s="493"/>
      <c r="AG222" s="494"/>
      <c r="AH222" s="494"/>
      <c r="AI222" s="772"/>
    </row>
    <row r="223" spans="1:35" s="255" customFormat="1" ht="15.6" customHeight="1">
      <c r="A223" s="490" t="s">
        <v>443</v>
      </c>
      <c r="B223" s="491"/>
      <c r="C223" s="491"/>
      <c r="D223" s="491"/>
      <c r="E223" s="491"/>
      <c r="F223" s="491"/>
      <c r="G223" s="491"/>
      <c r="H223" s="491"/>
      <c r="I223" s="491"/>
      <c r="J223" s="491"/>
      <c r="K223" s="491"/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  <c r="AA223" s="491"/>
      <c r="AB223" s="491"/>
      <c r="AC223" s="491"/>
      <c r="AD223" s="492"/>
      <c r="AE223" s="214">
        <v>1193</v>
      </c>
      <c r="AF223" s="493"/>
      <c r="AG223" s="494"/>
      <c r="AH223" s="494"/>
      <c r="AI223" s="772"/>
    </row>
    <row r="224" spans="1:35" s="255" customFormat="1" ht="15.6" customHeight="1">
      <c r="A224" s="490" t="s">
        <v>444</v>
      </c>
      <c r="B224" s="491"/>
      <c r="C224" s="491"/>
      <c r="D224" s="491"/>
      <c r="E224" s="491"/>
      <c r="F224" s="491"/>
      <c r="G224" s="491"/>
      <c r="H224" s="491"/>
      <c r="I224" s="491"/>
      <c r="J224" s="491"/>
      <c r="K224" s="491"/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2"/>
      <c r="AE224" s="214">
        <v>1194</v>
      </c>
      <c r="AF224" s="493"/>
      <c r="AG224" s="494"/>
      <c r="AH224" s="494"/>
      <c r="AI224" s="772"/>
    </row>
    <row r="225" spans="1:35" s="255" customFormat="1" ht="15.6" customHeight="1">
      <c r="A225" s="490" t="s">
        <v>445</v>
      </c>
      <c r="B225" s="491"/>
      <c r="C225" s="491"/>
      <c r="D225" s="491"/>
      <c r="E225" s="491"/>
      <c r="F225" s="491"/>
      <c r="G225" s="491"/>
      <c r="H225" s="491"/>
      <c r="I225" s="491"/>
      <c r="J225" s="491"/>
      <c r="K225" s="491"/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  <c r="Y225" s="491"/>
      <c r="Z225" s="491"/>
      <c r="AA225" s="491"/>
      <c r="AB225" s="491"/>
      <c r="AC225" s="491"/>
      <c r="AD225" s="492"/>
      <c r="AE225" s="214">
        <v>1782</v>
      </c>
      <c r="AF225" s="493"/>
      <c r="AG225" s="494"/>
      <c r="AH225" s="494"/>
      <c r="AI225" s="772"/>
    </row>
    <row r="226" spans="1:35" s="255" customFormat="1" ht="15.6" customHeight="1">
      <c r="A226" s="490" t="s">
        <v>446</v>
      </c>
      <c r="B226" s="491"/>
      <c r="C226" s="491"/>
      <c r="D226" s="491"/>
      <c r="E226" s="491"/>
      <c r="F226" s="491"/>
      <c r="G226" s="491"/>
      <c r="H226" s="491"/>
      <c r="I226" s="491"/>
      <c r="J226" s="491"/>
      <c r="K226" s="491"/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2"/>
      <c r="AE226" s="214">
        <v>1783</v>
      </c>
      <c r="AF226" s="493"/>
      <c r="AG226" s="494"/>
      <c r="AH226" s="494"/>
      <c r="AI226" s="772"/>
    </row>
    <row r="227" spans="1:35">
      <c r="A227" s="487" t="s">
        <v>447</v>
      </c>
      <c r="B227" s="488"/>
      <c r="C227" s="488"/>
      <c r="D227" s="488"/>
      <c r="E227" s="488"/>
      <c r="F227" s="488"/>
      <c r="G227" s="488"/>
      <c r="H227" s="488"/>
      <c r="I227" s="488"/>
      <c r="J227" s="488"/>
      <c r="K227" s="488"/>
      <c r="L227" s="488"/>
      <c r="M227" s="488"/>
      <c r="N227" s="488"/>
      <c r="O227" s="488"/>
      <c r="P227" s="488"/>
      <c r="Q227" s="488"/>
      <c r="R227" s="488"/>
      <c r="S227" s="488"/>
      <c r="T227" s="488"/>
      <c r="U227" s="488"/>
      <c r="V227" s="488"/>
      <c r="W227" s="488"/>
      <c r="X227" s="488"/>
      <c r="Y227" s="488"/>
      <c r="Z227" s="488"/>
      <c r="AA227" s="488"/>
      <c r="AB227" s="488"/>
      <c r="AC227" s="488"/>
      <c r="AD227" s="488"/>
      <c r="AE227" s="488"/>
      <c r="AF227" s="488"/>
      <c r="AG227" s="488"/>
      <c r="AH227" s="488"/>
      <c r="AI227" s="489"/>
    </row>
    <row r="228" spans="1:35" ht="15.6" customHeight="1">
      <c r="A228" s="490" t="s">
        <v>448</v>
      </c>
      <c r="B228" s="491"/>
      <c r="C228" s="491"/>
      <c r="D228" s="491"/>
      <c r="E228" s="491"/>
      <c r="F228" s="491"/>
      <c r="G228" s="491"/>
      <c r="H228" s="491"/>
      <c r="I228" s="491"/>
      <c r="J228" s="491"/>
      <c r="K228" s="491"/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2"/>
      <c r="AE228" s="214">
        <v>1195</v>
      </c>
      <c r="AF228" s="796"/>
      <c r="AG228" s="797"/>
      <c r="AH228" s="797"/>
      <c r="AI228" s="798"/>
    </row>
    <row r="229" spans="1:35" ht="15.6" customHeight="1">
      <c r="A229" s="490" t="s">
        <v>449</v>
      </c>
      <c r="B229" s="491"/>
      <c r="C229" s="491"/>
      <c r="D229" s="491"/>
      <c r="E229" s="491"/>
      <c r="F229" s="491"/>
      <c r="G229" s="491"/>
      <c r="H229" s="491"/>
      <c r="I229" s="491"/>
      <c r="J229" s="491"/>
      <c r="K229" s="491"/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  <c r="Y229" s="491"/>
      <c r="Z229" s="491"/>
      <c r="AA229" s="491"/>
      <c r="AB229" s="491"/>
      <c r="AC229" s="491"/>
      <c r="AD229" s="492"/>
      <c r="AE229" s="214">
        <v>1691</v>
      </c>
      <c r="AF229" s="796"/>
      <c r="AG229" s="797"/>
      <c r="AH229" s="797"/>
      <c r="AI229" s="798"/>
    </row>
    <row r="230" spans="1:35" ht="15.6" customHeight="1">
      <c r="A230" s="490" t="s">
        <v>450</v>
      </c>
      <c r="B230" s="491"/>
      <c r="C230" s="491"/>
      <c r="D230" s="491"/>
      <c r="E230" s="491"/>
      <c r="F230" s="491"/>
      <c r="G230" s="491"/>
      <c r="H230" s="491"/>
      <c r="I230" s="491"/>
      <c r="J230" s="491"/>
      <c r="K230" s="491"/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  <c r="AA230" s="491"/>
      <c r="AB230" s="491"/>
      <c r="AC230" s="491"/>
      <c r="AD230" s="492"/>
      <c r="AE230" s="214">
        <v>1196</v>
      </c>
      <c r="AF230" s="796"/>
      <c r="AG230" s="797"/>
      <c r="AH230" s="797"/>
      <c r="AI230" s="798"/>
    </row>
    <row r="231" spans="1:35" ht="15.6" customHeight="1">
      <c r="A231" s="490" t="s">
        <v>451</v>
      </c>
      <c r="B231" s="491"/>
      <c r="C231" s="491"/>
      <c r="D231" s="491"/>
      <c r="E231" s="491"/>
      <c r="F231" s="491"/>
      <c r="G231" s="491"/>
      <c r="H231" s="491"/>
      <c r="I231" s="491"/>
      <c r="J231" s="491"/>
      <c r="K231" s="491"/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2"/>
      <c r="AE231" s="214">
        <v>1197</v>
      </c>
      <c r="AF231" s="796"/>
      <c r="AG231" s="797"/>
      <c r="AH231" s="797"/>
      <c r="AI231" s="798"/>
    </row>
    <row r="232" spans="1:35" ht="15.6" customHeight="1">
      <c r="A232" s="490" t="s">
        <v>452</v>
      </c>
      <c r="B232" s="491"/>
      <c r="C232" s="491"/>
      <c r="D232" s="491"/>
      <c r="E232" s="491"/>
      <c r="F232" s="491"/>
      <c r="G232" s="491"/>
      <c r="H232" s="491"/>
      <c r="I232" s="491"/>
      <c r="J232" s="491"/>
      <c r="K232" s="491"/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2"/>
      <c r="AE232" s="214">
        <v>238</v>
      </c>
      <c r="AF232" s="796"/>
      <c r="AG232" s="797"/>
      <c r="AH232" s="797"/>
      <c r="AI232" s="798"/>
    </row>
    <row r="233" spans="1:35" ht="15.6" customHeight="1">
      <c r="A233" s="490" t="s">
        <v>453</v>
      </c>
      <c r="B233" s="491"/>
      <c r="C233" s="491"/>
      <c r="D233" s="491"/>
      <c r="E233" s="491"/>
      <c r="F233" s="491"/>
      <c r="G233" s="491"/>
      <c r="H233" s="491"/>
      <c r="I233" s="491"/>
      <c r="J233" s="491"/>
      <c r="K233" s="491"/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  <c r="AA233" s="491"/>
      <c r="AB233" s="491"/>
      <c r="AC233" s="491"/>
      <c r="AD233" s="492"/>
      <c r="AE233" s="214">
        <v>1586</v>
      </c>
      <c r="AF233" s="796"/>
      <c r="AG233" s="797"/>
      <c r="AH233" s="797"/>
      <c r="AI233" s="798"/>
    </row>
    <row r="234" spans="1:35">
      <c r="A234" s="487" t="s">
        <v>454</v>
      </c>
      <c r="B234" s="488"/>
      <c r="C234" s="488"/>
      <c r="D234" s="488"/>
      <c r="E234" s="488"/>
      <c r="F234" s="488"/>
      <c r="G234" s="488"/>
      <c r="H234" s="488"/>
      <c r="I234" s="488"/>
      <c r="J234" s="488"/>
      <c r="K234" s="488"/>
      <c r="L234" s="488"/>
      <c r="M234" s="488"/>
      <c r="N234" s="488"/>
      <c r="O234" s="488"/>
      <c r="P234" s="488"/>
      <c r="Q234" s="488"/>
      <c r="R234" s="488"/>
      <c r="S234" s="488"/>
      <c r="T234" s="488"/>
      <c r="U234" s="488"/>
      <c r="V234" s="488"/>
      <c r="W234" s="488"/>
      <c r="X234" s="488"/>
      <c r="Y234" s="488"/>
      <c r="Z234" s="488"/>
      <c r="AA234" s="488"/>
      <c r="AB234" s="488"/>
      <c r="AC234" s="488"/>
      <c r="AD234" s="488"/>
      <c r="AE234" s="488"/>
      <c r="AF234" s="488"/>
      <c r="AG234" s="488"/>
      <c r="AH234" s="488"/>
      <c r="AI234" s="489"/>
    </row>
    <row r="235" spans="1:35" ht="15.6" customHeight="1">
      <c r="A235" s="490" t="s">
        <v>455</v>
      </c>
      <c r="B235" s="491"/>
      <c r="C235" s="491"/>
      <c r="D235" s="491"/>
      <c r="E235" s="491"/>
      <c r="F235" s="491"/>
      <c r="G235" s="491"/>
      <c r="H235" s="491"/>
      <c r="I235" s="491"/>
      <c r="J235" s="491"/>
      <c r="K235" s="491"/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  <c r="Y235" s="491"/>
      <c r="Z235" s="491"/>
      <c r="AA235" s="491"/>
      <c r="AB235" s="491"/>
      <c r="AC235" s="491"/>
      <c r="AD235" s="492"/>
      <c r="AE235" s="214">
        <v>1823</v>
      </c>
      <c r="AF235" s="493"/>
      <c r="AG235" s="494"/>
      <c r="AH235" s="494"/>
      <c r="AI235" s="772"/>
    </row>
    <row r="236" spans="1:35" ht="15.6" customHeight="1">
      <c r="A236" s="490" t="s">
        <v>456</v>
      </c>
      <c r="B236" s="491"/>
      <c r="C236" s="491"/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2"/>
      <c r="AE236" s="218">
        <v>1824</v>
      </c>
      <c r="AF236" s="493"/>
      <c r="AG236" s="494"/>
      <c r="AH236" s="494"/>
      <c r="AI236" s="772"/>
    </row>
    <row r="237" spans="1:35" ht="15.6" customHeight="1">
      <c r="A237" s="490" t="s">
        <v>457</v>
      </c>
      <c r="B237" s="491"/>
      <c r="C237" s="491"/>
      <c r="D237" s="491"/>
      <c r="E237" s="491"/>
      <c r="F237" s="491"/>
      <c r="G237" s="491"/>
      <c r="H237" s="491"/>
      <c r="I237" s="491"/>
      <c r="J237" s="491"/>
      <c r="K237" s="491"/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2"/>
      <c r="AE237" s="218">
        <v>1825</v>
      </c>
      <c r="AF237" s="493"/>
      <c r="AG237" s="494"/>
      <c r="AH237" s="494"/>
      <c r="AI237" s="772"/>
    </row>
    <row r="238" spans="1:35" ht="15.6" customHeight="1">
      <c r="A238" s="765" t="s">
        <v>458</v>
      </c>
      <c r="B238" s="766"/>
      <c r="C238" s="766"/>
      <c r="D238" s="766"/>
      <c r="E238" s="766"/>
      <c r="F238" s="766"/>
      <c r="G238" s="766"/>
      <c r="H238" s="766"/>
      <c r="I238" s="766"/>
      <c r="J238" s="766"/>
      <c r="K238" s="766"/>
      <c r="L238" s="766"/>
      <c r="M238" s="766"/>
      <c r="N238" s="766"/>
      <c r="O238" s="766"/>
      <c r="P238" s="766"/>
      <c r="Q238" s="766"/>
      <c r="R238" s="766"/>
      <c r="S238" s="766"/>
      <c r="T238" s="766"/>
      <c r="U238" s="766"/>
      <c r="V238" s="766"/>
      <c r="W238" s="766"/>
      <c r="X238" s="766"/>
      <c r="Y238" s="766"/>
      <c r="Z238" s="766"/>
      <c r="AA238" s="766"/>
      <c r="AB238" s="766"/>
      <c r="AC238" s="766"/>
      <c r="AD238" s="767"/>
      <c r="AE238" s="220">
        <v>1826</v>
      </c>
      <c r="AF238" s="531"/>
      <c r="AG238" s="532"/>
      <c r="AH238" s="532"/>
      <c r="AI238" s="768"/>
    </row>
    <row r="239" spans="1:35">
      <c r="A239" s="388" t="s">
        <v>459</v>
      </c>
      <c r="B239" s="389"/>
      <c r="C239" s="389"/>
      <c r="D239" s="389"/>
      <c r="E239" s="389"/>
      <c r="F239" s="389"/>
      <c r="G239" s="389"/>
      <c r="H239" s="389"/>
      <c r="I239" s="389"/>
      <c r="J239" s="389"/>
      <c r="K239" s="389"/>
      <c r="L239" s="389"/>
      <c r="M239" s="389"/>
      <c r="N239" s="389"/>
      <c r="O239" s="389"/>
      <c r="P239" s="389"/>
      <c r="Q239" s="389"/>
      <c r="R239" s="389"/>
      <c r="S239" s="389"/>
      <c r="T239" s="389"/>
      <c r="U239" s="389"/>
      <c r="V239" s="389"/>
      <c r="W239" s="389"/>
      <c r="X239" s="389"/>
      <c r="Y239" s="389"/>
      <c r="Z239" s="389"/>
      <c r="AA239" s="389"/>
      <c r="AB239" s="389"/>
      <c r="AC239" s="389"/>
      <c r="AD239" s="389"/>
      <c r="AE239" s="389"/>
      <c r="AF239" s="389"/>
      <c r="AG239" s="389"/>
      <c r="AH239" s="389"/>
      <c r="AI239" s="390"/>
    </row>
    <row r="240" spans="1:35">
      <c r="A240" s="475" t="s">
        <v>460</v>
      </c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7"/>
    </row>
    <row r="241" spans="1:35">
      <c r="A241" s="811" t="s">
        <v>461</v>
      </c>
      <c r="B241" s="812"/>
      <c r="C241" s="812"/>
      <c r="D241" s="812"/>
      <c r="E241" s="812"/>
      <c r="F241" s="812"/>
      <c r="G241" s="812"/>
      <c r="H241" s="812"/>
      <c r="I241" s="812"/>
      <c r="J241" s="812"/>
      <c r="K241" s="812"/>
      <c r="L241" s="813"/>
      <c r="M241" s="817" t="s">
        <v>462</v>
      </c>
      <c r="N241" s="818"/>
      <c r="O241" s="818"/>
      <c r="P241" s="818"/>
      <c r="Q241" s="819"/>
      <c r="R241" s="823" t="s">
        <v>463</v>
      </c>
      <c r="S241" s="812"/>
      <c r="T241" s="812"/>
      <c r="U241" s="812"/>
      <c r="V241" s="812"/>
      <c r="W241" s="813"/>
      <c r="X241" s="825" t="s">
        <v>464</v>
      </c>
      <c r="Y241" s="826"/>
      <c r="Z241" s="826"/>
      <c r="AA241" s="826"/>
      <c r="AB241" s="826"/>
      <c r="AC241" s="826"/>
      <c r="AD241" s="826"/>
      <c r="AE241" s="826"/>
      <c r="AF241" s="826"/>
      <c r="AG241" s="826"/>
      <c r="AH241" s="827"/>
      <c r="AI241" s="828"/>
    </row>
    <row r="242" spans="1:35">
      <c r="A242" s="814"/>
      <c r="B242" s="815"/>
      <c r="C242" s="815"/>
      <c r="D242" s="815"/>
      <c r="E242" s="815"/>
      <c r="F242" s="815"/>
      <c r="G242" s="815"/>
      <c r="H242" s="815"/>
      <c r="I242" s="815"/>
      <c r="J242" s="815"/>
      <c r="K242" s="815"/>
      <c r="L242" s="816"/>
      <c r="M242" s="820"/>
      <c r="N242" s="821"/>
      <c r="O242" s="821"/>
      <c r="P242" s="821"/>
      <c r="Q242" s="822"/>
      <c r="R242" s="824"/>
      <c r="S242" s="815"/>
      <c r="T242" s="815"/>
      <c r="U242" s="815"/>
      <c r="V242" s="815"/>
      <c r="W242" s="816"/>
      <c r="X242" s="830" t="s">
        <v>465</v>
      </c>
      <c r="Y242" s="831"/>
      <c r="Z242" s="831"/>
      <c r="AA242" s="831"/>
      <c r="AB242" s="831"/>
      <c r="AC242" s="832"/>
      <c r="AD242" s="830" t="s">
        <v>466</v>
      </c>
      <c r="AE242" s="831"/>
      <c r="AF242" s="831"/>
      <c r="AG242" s="831"/>
      <c r="AH242" s="832"/>
      <c r="AI242" s="829"/>
    </row>
    <row r="243" spans="1:35" s="258" customFormat="1" ht="24.6" customHeight="1">
      <c r="A243" s="499" t="s">
        <v>467</v>
      </c>
      <c r="B243" s="500"/>
      <c r="C243" s="500"/>
      <c r="D243" s="500"/>
      <c r="E243" s="500"/>
      <c r="F243" s="500"/>
      <c r="G243" s="500"/>
      <c r="H243" s="500"/>
      <c r="I243" s="500"/>
      <c r="J243" s="500"/>
      <c r="K243" s="500"/>
      <c r="L243" s="501"/>
      <c r="M243" s="256">
        <v>1008</v>
      </c>
      <c r="N243" s="502"/>
      <c r="O243" s="503"/>
      <c r="P243" s="503"/>
      <c r="Q243" s="504"/>
      <c r="R243" s="257">
        <v>1009</v>
      </c>
      <c r="S243" s="502"/>
      <c r="T243" s="503"/>
      <c r="U243" s="503"/>
      <c r="V243" s="503"/>
      <c r="W243" s="504"/>
      <c r="X243" s="256">
        <v>1010</v>
      </c>
      <c r="Y243" s="502"/>
      <c r="Z243" s="503"/>
      <c r="AA243" s="503"/>
      <c r="AB243" s="503"/>
      <c r="AC243" s="504"/>
      <c r="AD243" s="256">
        <v>1356</v>
      </c>
      <c r="AE243" s="502"/>
      <c r="AF243" s="503"/>
      <c r="AG243" s="503"/>
      <c r="AH243" s="504"/>
      <c r="AI243" s="216" t="s">
        <v>187</v>
      </c>
    </row>
    <row r="244" spans="1:35" s="258" customFormat="1">
      <c r="A244" s="490" t="s">
        <v>468</v>
      </c>
      <c r="B244" s="491"/>
      <c r="C244" s="491"/>
      <c r="D244" s="491"/>
      <c r="E244" s="491"/>
      <c r="F244" s="491"/>
      <c r="G244" s="491"/>
      <c r="H244" s="491"/>
      <c r="I244" s="491"/>
      <c r="J244" s="491"/>
      <c r="K244" s="491"/>
      <c r="L244" s="492"/>
      <c r="M244" s="256">
        <v>1011</v>
      </c>
      <c r="N244" s="493"/>
      <c r="O244" s="494"/>
      <c r="P244" s="494"/>
      <c r="Q244" s="495"/>
      <c r="R244" s="257">
        <v>1012</v>
      </c>
      <c r="S244" s="493"/>
      <c r="T244" s="494"/>
      <c r="U244" s="494"/>
      <c r="V244" s="494"/>
      <c r="W244" s="495"/>
      <c r="X244" s="256">
        <v>1013</v>
      </c>
      <c r="Y244" s="493"/>
      <c r="Z244" s="494"/>
      <c r="AA244" s="494"/>
      <c r="AB244" s="494"/>
      <c r="AC244" s="495"/>
      <c r="AD244" s="256">
        <v>1357</v>
      </c>
      <c r="AE244" s="493"/>
      <c r="AF244" s="494"/>
      <c r="AG244" s="494"/>
      <c r="AH244" s="495"/>
      <c r="AI244" s="216" t="s">
        <v>207</v>
      </c>
    </row>
    <row r="245" spans="1:35" s="258" customFormat="1" ht="24.6" customHeight="1">
      <c r="A245" s="499" t="s">
        <v>469</v>
      </c>
      <c r="B245" s="500"/>
      <c r="C245" s="500"/>
      <c r="D245" s="500"/>
      <c r="E245" s="500"/>
      <c r="F245" s="500"/>
      <c r="G245" s="500"/>
      <c r="H245" s="500"/>
      <c r="I245" s="500"/>
      <c r="J245" s="500"/>
      <c r="K245" s="500"/>
      <c r="L245" s="501"/>
      <c r="M245" s="256">
        <v>1358</v>
      </c>
      <c r="N245" s="502"/>
      <c r="O245" s="503"/>
      <c r="P245" s="503"/>
      <c r="Q245" s="504"/>
      <c r="R245" s="257">
        <v>1359</v>
      </c>
      <c r="S245" s="502"/>
      <c r="T245" s="503"/>
      <c r="U245" s="503"/>
      <c r="V245" s="503"/>
      <c r="W245" s="504"/>
      <c r="X245" s="256">
        <v>1360</v>
      </c>
      <c r="Y245" s="502"/>
      <c r="Z245" s="503"/>
      <c r="AA245" s="503"/>
      <c r="AB245" s="503"/>
      <c r="AC245" s="504"/>
      <c r="AD245" s="256">
        <v>1361</v>
      </c>
      <c r="AE245" s="502"/>
      <c r="AF245" s="503"/>
      <c r="AG245" s="503"/>
      <c r="AH245" s="504"/>
      <c r="AI245" s="216" t="s">
        <v>187</v>
      </c>
    </row>
    <row r="246" spans="1:35" s="258" customFormat="1">
      <c r="A246" s="490" t="s">
        <v>468</v>
      </c>
      <c r="B246" s="491"/>
      <c r="C246" s="491"/>
      <c r="D246" s="491"/>
      <c r="E246" s="491"/>
      <c r="F246" s="491"/>
      <c r="G246" s="491"/>
      <c r="H246" s="491"/>
      <c r="I246" s="491"/>
      <c r="J246" s="491"/>
      <c r="K246" s="491"/>
      <c r="L246" s="492"/>
      <c r="M246" s="256">
        <v>1184</v>
      </c>
      <c r="N246" s="493"/>
      <c r="O246" s="494"/>
      <c r="P246" s="494"/>
      <c r="Q246" s="495"/>
      <c r="R246" s="257">
        <v>1362</v>
      </c>
      <c r="S246" s="493"/>
      <c r="T246" s="494"/>
      <c r="U246" s="494"/>
      <c r="V246" s="494"/>
      <c r="W246" s="495"/>
      <c r="X246" s="256">
        <v>1363</v>
      </c>
      <c r="Y246" s="493"/>
      <c r="Z246" s="494"/>
      <c r="AA246" s="494"/>
      <c r="AB246" s="494"/>
      <c r="AC246" s="495"/>
      <c r="AD246" s="256">
        <v>1364</v>
      </c>
      <c r="AE246" s="493"/>
      <c r="AF246" s="494"/>
      <c r="AG246" s="494"/>
      <c r="AH246" s="495"/>
      <c r="AI246" s="216" t="s">
        <v>207</v>
      </c>
    </row>
    <row r="247" spans="1:35" s="258" customFormat="1" ht="24.6" customHeight="1">
      <c r="A247" s="499" t="s">
        <v>470</v>
      </c>
      <c r="B247" s="500"/>
      <c r="C247" s="500"/>
      <c r="D247" s="500"/>
      <c r="E247" s="500"/>
      <c r="F247" s="500"/>
      <c r="G247" s="500"/>
      <c r="H247" s="500"/>
      <c r="I247" s="500"/>
      <c r="J247" s="500"/>
      <c r="K247" s="500"/>
      <c r="L247" s="501"/>
      <c r="M247" s="256">
        <v>1365</v>
      </c>
      <c r="N247" s="502"/>
      <c r="O247" s="503"/>
      <c r="P247" s="503"/>
      <c r="Q247" s="504"/>
      <c r="R247" s="257">
        <v>1366</v>
      </c>
      <c r="S247" s="502"/>
      <c r="T247" s="503"/>
      <c r="U247" s="503"/>
      <c r="V247" s="503"/>
      <c r="W247" s="504"/>
      <c r="X247" s="256">
        <v>1367</v>
      </c>
      <c r="Y247" s="502"/>
      <c r="Z247" s="503"/>
      <c r="AA247" s="503"/>
      <c r="AB247" s="503"/>
      <c r="AC247" s="504"/>
      <c r="AD247" s="579"/>
      <c r="AE247" s="491"/>
      <c r="AF247" s="491"/>
      <c r="AG247" s="491"/>
      <c r="AH247" s="491"/>
      <c r="AI247" s="216" t="s">
        <v>187</v>
      </c>
    </row>
    <row r="248" spans="1:35" s="258" customFormat="1">
      <c r="A248" s="490" t="s">
        <v>468</v>
      </c>
      <c r="B248" s="491"/>
      <c r="C248" s="491"/>
      <c r="D248" s="491"/>
      <c r="E248" s="491"/>
      <c r="F248" s="491"/>
      <c r="G248" s="491"/>
      <c r="H248" s="491"/>
      <c r="I248" s="491"/>
      <c r="J248" s="491"/>
      <c r="K248" s="491"/>
      <c r="L248" s="492"/>
      <c r="M248" s="256">
        <v>1185</v>
      </c>
      <c r="N248" s="493"/>
      <c r="O248" s="494"/>
      <c r="P248" s="494"/>
      <c r="Q248" s="495"/>
      <c r="R248" s="257">
        <v>1369</v>
      </c>
      <c r="S248" s="493"/>
      <c r="T248" s="494"/>
      <c r="U248" s="494"/>
      <c r="V248" s="494"/>
      <c r="W248" s="495"/>
      <c r="X248" s="256">
        <v>1370</v>
      </c>
      <c r="Y248" s="493"/>
      <c r="Z248" s="494"/>
      <c r="AA248" s="494"/>
      <c r="AB248" s="494"/>
      <c r="AC248" s="495"/>
      <c r="AD248" s="579"/>
      <c r="AE248" s="491"/>
      <c r="AF248" s="491"/>
      <c r="AG248" s="491"/>
      <c r="AH248" s="491"/>
      <c r="AI248" s="216" t="s">
        <v>207</v>
      </c>
    </row>
    <row r="249" spans="1:35" s="258" customFormat="1">
      <c r="A249" s="765" t="s">
        <v>471</v>
      </c>
      <c r="B249" s="766"/>
      <c r="C249" s="766"/>
      <c r="D249" s="766"/>
      <c r="E249" s="766"/>
      <c r="F249" s="766"/>
      <c r="G249" s="766"/>
      <c r="H249" s="766"/>
      <c r="I249" s="766"/>
      <c r="J249" s="766"/>
      <c r="K249" s="766"/>
      <c r="L249" s="767"/>
      <c r="M249" s="259">
        <v>1096</v>
      </c>
      <c r="N249" s="531"/>
      <c r="O249" s="532"/>
      <c r="P249" s="532"/>
      <c r="Q249" s="533"/>
      <c r="R249" s="260">
        <v>1097</v>
      </c>
      <c r="S249" s="531"/>
      <c r="T249" s="532"/>
      <c r="U249" s="532"/>
      <c r="V249" s="532"/>
      <c r="W249" s="533"/>
      <c r="X249" s="259">
        <v>1106</v>
      </c>
      <c r="Y249" s="531"/>
      <c r="Z249" s="532"/>
      <c r="AA249" s="532"/>
      <c r="AB249" s="532"/>
      <c r="AC249" s="533"/>
      <c r="AD249" s="259">
        <v>1372</v>
      </c>
      <c r="AE249" s="531"/>
      <c r="AF249" s="532"/>
      <c r="AG249" s="532"/>
      <c r="AH249" s="533"/>
      <c r="AI249" s="227" t="s">
        <v>211</v>
      </c>
    </row>
    <row r="250" spans="1:35">
      <c r="A250" s="388" t="s">
        <v>472</v>
      </c>
      <c r="B250" s="389"/>
      <c r="C250" s="389"/>
      <c r="D250" s="389"/>
      <c r="E250" s="389"/>
      <c r="F250" s="389"/>
      <c r="G250" s="389"/>
      <c r="H250" s="389"/>
      <c r="I250" s="389"/>
      <c r="J250" s="389"/>
      <c r="K250" s="389"/>
      <c r="L250" s="389"/>
      <c r="M250" s="389"/>
      <c r="N250" s="389"/>
      <c r="O250" s="389"/>
      <c r="P250" s="389"/>
      <c r="Q250" s="389"/>
      <c r="R250" s="389"/>
      <c r="S250" s="389"/>
      <c r="T250" s="389"/>
      <c r="U250" s="389"/>
      <c r="V250" s="389"/>
      <c r="W250" s="389"/>
      <c r="X250" s="389"/>
      <c r="Y250" s="389"/>
      <c r="Z250" s="389"/>
      <c r="AA250" s="389"/>
      <c r="AB250" s="389"/>
      <c r="AC250" s="389"/>
      <c r="AD250" s="389"/>
      <c r="AE250" s="389"/>
      <c r="AF250" s="389"/>
      <c r="AG250" s="389"/>
      <c r="AH250" s="389"/>
      <c r="AI250" s="390"/>
    </row>
    <row r="251" spans="1:35">
      <c r="A251" s="475" t="s">
        <v>473</v>
      </c>
      <c r="B251" s="476"/>
      <c r="C251" s="476"/>
      <c r="D251" s="476"/>
      <c r="E251" s="476"/>
      <c r="F251" s="476"/>
      <c r="G251" s="476"/>
      <c r="H251" s="476"/>
      <c r="I251" s="476"/>
      <c r="J251" s="476"/>
      <c r="K251" s="476"/>
      <c r="L251" s="476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  <c r="X251" s="476"/>
      <c r="Y251" s="476"/>
      <c r="Z251" s="476"/>
      <c r="AA251" s="476"/>
      <c r="AB251" s="476"/>
      <c r="AC251" s="476"/>
      <c r="AD251" s="476"/>
      <c r="AE251" s="476"/>
      <c r="AF251" s="476"/>
      <c r="AG251" s="476"/>
      <c r="AH251" s="476"/>
      <c r="AI251" s="477"/>
    </row>
    <row r="252" spans="1:35">
      <c r="A252" s="769" t="s">
        <v>474</v>
      </c>
      <c r="B252" s="770"/>
      <c r="C252" s="770"/>
      <c r="D252" s="770"/>
      <c r="E252" s="770"/>
      <c r="F252" s="770"/>
      <c r="G252" s="770"/>
      <c r="H252" s="770"/>
      <c r="I252" s="770"/>
      <c r="J252" s="770"/>
      <c r="K252" s="770"/>
      <c r="L252" s="770"/>
      <c r="M252" s="770"/>
      <c r="N252" s="770"/>
      <c r="O252" s="770"/>
      <c r="P252" s="770"/>
      <c r="Q252" s="770"/>
      <c r="R252" s="770"/>
      <c r="S252" s="770"/>
      <c r="T252" s="770"/>
      <c r="U252" s="770"/>
      <c r="V252" s="770"/>
      <c r="W252" s="770"/>
      <c r="X252" s="770"/>
      <c r="Y252" s="770"/>
      <c r="Z252" s="770"/>
      <c r="AA252" s="770"/>
      <c r="AB252" s="770"/>
      <c r="AC252" s="770"/>
      <c r="AD252" s="770"/>
      <c r="AE252" s="770"/>
      <c r="AF252" s="770"/>
      <c r="AG252" s="770"/>
      <c r="AH252" s="770"/>
      <c r="AI252" s="771"/>
    </row>
    <row r="253" spans="1:35">
      <c r="A253" s="800" t="s">
        <v>475</v>
      </c>
      <c r="B253" s="801"/>
      <c r="C253" s="801"/>
      <c r="D253" s="801"/>
      <c r="E253" s="801"/>
      <c r="F253" s="801"/>
      <c r="G253" s="801"/>
      <c r="H253" s="801"/>
      <c r="I253" s="801"/>
      <c r="J253" s="801"/>
      <c r="K253" s="801"/>
      <c r="L253" s="801"/>
      <c r="M253" s="801"/>
      <c r="N253" s="801"/>
      <c r="O253" s="801"/>
      <c r="P253" s="801"/>
      <c r="Q253" s="801"/>
      <c r="R253" s="802"/>
      <c r="S253" s="803" t="s">
        <v>476</v>
      </c>
      <c r="T253" s="804"/>
      <c r="U253" s="804"/>
      <c r="V253" s="804"/>
      <c r="W253" s="804"/>
      <c r="X253" s="805"/>
      <c r="Y253" s="806" t="s">
        <v>477</v>
      </c>
      <c r="Z253" s="807"/>
      <c r="AA253" s="807"/>
      <c r="AB253" s="807"/>
      <c r="AC253" s="807"/>
      <c r="AD253" s="808"/>
      <c r="AE253" s="809" t="s">
        <v>478</v>
      </c>
      <c r="AF253" s="801"/>
      <c r="AG253" s="801"/>
      <c r="AH253" s="801"/>
      <c r="AI253" s="810"/>
    </row>
    <row r="254" spans="1:35" ht="15.6" customHeight="1">
      <c r="A254" s="490" t="s">
        <v>479</v>
      </c>
      <c r="B254" s="491"/>
      <c r="C254" s="491"/>
      <c r="D254" s="491"/>
      <c r="E254" s="491"/>
      <c r="F254" s="491"/>
      <c r="G254" s="491"/>
      <c r="H254" s="491"/>
      <c r="I254" s="491"/>
      <c r="J254" s="491"/>
      <c r="K254" s="491"/>
      <c r="L254" s="491"/>
      <c r="M254" s="491"/>
      <c r="N254" s="491"/>
      <c r="O254" s="491"/>
      <c r="P254" s="491"/>
      <c r="Q254" s="491"/>
      <c r="R254" s="492"/>
      <c r="S254" s="215">
        <v>994</v>
      </c>
      <c r="T254" s="493"/>
      <c r="U254" s="494"/>
      <c r="V254" s="494"/>
      <c r="W254" s="494"/>
      <c r="X254" s="495"/>
      <c r="Y254" s="218">
        <v>876</v>
      </c>
      <c r="Z254" s="493"/>
      <c r="AA254" s="494"/>
      <c r="AB254" s="494"/>
      <c r="AC254" s="494"/>
      <c r="AD254" s="495"/>
      <c r="AE254" s="214">
        <v>898</v>
      </c>
      <c r="AF254" s="493"/>
      <c r="AG254" s="494"/>
      <c r="AH254" s="494"/>
      <c r="AI254" s="772"/>
    </row>
    <row r="255" spans="1:35" ht="15.6" customHeight="1">
      <c r="A255" s="490" t="s">
        <v>480</v>
      </c>
      <c r="B255" s="491"/>
      <c r="C255" s="491"/>
      <c r="D255" s="491"/>
      <c r="E255" s="491"/>
      <c r="F255" s="491"/>
      <c r="G255" s="491"/>
      <c r="H255" s="491"/>
      <c r="I255" s="491"/>
      <c r="J255" s="491"/>
      <c r="K255" s="491"/>
      <c r="L255" s="491"/>
      <c r="M255" s="491"/>
      <c r="N255" s="491"/>
      <c r="O255" s="491"/>
      <c r="P255" s="491"/>
      <c r="Q255" s="491"/>
      <c r="R255" s="492"/>
      <c r="S255" s="215">
        <v>986</v>
      </c>
      <c r="T255" s="493"/>
      <c r="U255" s="494"/>
      <c r="V255" s="494"/>
      <c r="W255" s="494"/>
      <c r="X255" s="495"/>
      <c r="Y255" s="218">
        <v>990</v>
      </c>
      <c r="Z255" s="493"/>
      <c r="AA255" s="494"/>
      <c r="AB255" s="494"/>
      <c r="AC255" s="494"/>
      <c r="AD255" s="495"/>
      <c r="AE255" s="214">
        <v>373</v>
      </c>
      <c r="AF255" s="493"/>
      <c r="AG255" s="494"/>
      <c r="AH255" s="494"/>
      <c r="AI255" s="772"/>
    </row>
    <row r="256" spans="1:35" ht="15.6" customHeight="1">
      <c r="A256" s="490" t="s">
        <v>481</v>
      </c>
      <c r="B256" s="491"/>
      <c r="C256" s="491"/>
      <c r="D256" s="491"/>
      <c r="E256" s="491"/>
      <c r="F256" s="491"/>
      <c r="G256" s="491"/>
      <c r="H256" s="491"/>
      <c r="I256" s="491"/>
      <c r="J256" s="491"/>
      <c r="K256" s="491"/>
      <c r="L256" s="491"/>
      <c r="M256" s="491"/>
      <c r="N256" s="491"/>
      <c r="O256" s="491"/>
      <c r="P256" s="491"/>
      <c r="Q256" s="491"/>
      <c r="R256" s="492"/>
      <c r="S256" s="215">
        <v>987</v>
      </c>
      <c r="T256" s="493"/>
      <c r="U256" s="494"/>
      <c r="V256" s="494"/>
      <c r="W256" s="494"/>
      <c r="X256" s="495"/>
      <c r="Y256" s="218">
        <v>991</v>
      </c>
      <c r="Z256" s="493"/>
      <c r="AA256" s="494"/>
      <c r="AB256" s="494"/>
      <c r="AC256" s="494"/>
      <c r="AD256" s="495"/>
      <c r="AE256" s="214">
        <v>382</v>
      </c>
      <c r="AF256" s="493"/>
      <c r="AG256" s="494"/>
      <c r="AH256" s="494"/>
      <c r="AI256" s="772"/>
    </row>
    <row r="257" spans="1:35" ht="15.6" customHeight="1">
      <c r="A257" s="490" t="s">
        <v>482</v>
      </c>
      <c r="B257" s="491"/>
      <c r="C257" s="491"/>
      <c r="D257" s="491"/>
      <c r="E257" s="491"/>
      <c r="F257" s="491"/>
      <c r="G257" s="491"/>
      <c r="H257" s="491"/>
      <c r="I257" s="491"/>
      <c r="J257" s="491"/>
      <c r="K257" s="491"/>
      <c r="L257" s="491"/>
      <c r="M257" s="491"/>
      <c r="N257" s="491"/>
      <c r="O257" s="491"/>
      <c r="P257" s="491"/>
      <c r="Q257" s="491"/>
      <c r="R257" s="492"/>
      <c r="S257" s="215">
        <v>988</v>
      </c>
      <c r="T257" s="493"/>
      <c r="U257" s="494"/>
      <c r="V257" s="494"/>
      <c r="W257" s="494"/>
      <c r="X257" s="495"/>
      <c r="Y257" s="218">
        <v>1001</v>
      </c>
      <c r="Z257" s="493"/>
      <c r="AA257" s="494"/>
      <c r="AB257" s="494"/>
      <c r="AC257" s="494"/>
      <c r="AD257" s="495"/>
      <c r="AE257" s="214">
        <v>761</v>
      </c>
      <c r="AF257" s="493"/>
      <c r="AG257" s="494"/>
      <c r="AH257" s="494"/>
      <c r="AI257" s="772"/>
    </row>
    <row r="258" spans="1:35" ht="15.6" customHeight="1">
      <c r="A258" s="490" t="s">
        <v>483</v>
      </c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2"/>
      <c r="S258" s="215">
        <v>792</v>
      </c>
      <c r="T258" s="493"/>
      <c r="U258" s="494"/>
      <c r="V258" s="494"/>
      <c r="W258" s="494"/>
      <c r="X258" s="495"/>
      <c r="Y258" s="218">
        <v>794</v>
      </c>
      <c r="Z258" s="493"/>
      <c r="AA258" s="494"/>
      <c r="AB258" s="494"/>
      <c r="AC258" s="494"/>
      <c r="AD258" s="495"/>
      <c r="AE258" s="214">
        <v>773</v>
      </c>
      <c r="AF258" s="493"/>
      <c r="AG258" s="494"/>
      <c r="AH258" s="494"/>
      <c r="AI258" s="772"/>
    </row>
    <row r="259" spans="1:35" ht="15.6" customHeight="1">
      <c r="A259" s="490" t="s">
        <v>484</v>
      </c>
      <c r="B259" s="491"/>
      <c r="C259" s="491"/>
      <c r="D259" s="491"/>
      <c r="E259" s="491"/>
      <c r="F259" s="491"/>
      <c r="G259" s="491"/>
      <c r="H259" s="491"/>
      <c r="I259" s="491"/>
      <c r="J259" s="491"/>
      <c r="K259" s="491"/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  <c r="Y259" s="491"/>
      <c r="Z259" s="491"/>
      <c r="AA259" s="491"/>
      <c r="AB259" s="491"/>
      <c r="AC259" s="491"/>
      <c r="AD259" s="492"/>
      <c r="AE259" s="214">
        <v>365</v>
      </c>
      <c r="AF259" s="493"/>
      <c r="AG259" s="494"/>
      <c r="AH259" s="494"/>
      <c r="AI259" s="772"/>
    </row>
    <row r="260" spans="1:35" ht="15.6" customHeight="1">
      <c r="A260" s="490" t="s">
        <v>485</v>
      </c>
      <c r="B260" s="491"/>
      <c r="C260" s="491"/>
      <c r="D260" s="491"/>
      <c r="E260" s="491"/>
      <c r="F260" s="491"/>
      <c r="G260" s="491"/>
      <c r="H260" s="491"/>
      <c r="I260" s="491"/>
      <c r="J260" s="491"/>
      <c r="K260" s="491"/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  <c r="AA260" s="491"/>
      <c r="AB260" s="491"/>
      <c r="AC260" s="491"/>
      <c r="AD260" s="492"/>
      <c r="AE260" s="214">
        <v>366</v>
      </c>
      <c r="AF260" s="493"/>
      <c r="AG260" s="494"/>
      <c r="AH260" s="494"/>
      <c r="AI260" s="772"/>
    </row>
    <row r="261" spans="1:35" ht="15.6" customHeight="1">
      <c r="A261" s="490" t="s">
        <v>486</v>
      </c>
      <c r="B261" s="491"/>
      <c r="C261" s="491"/>
      <c r="D261" s="491"/>
      <c r="E261" s="491"/>
      <c r="F261" s="491"/>
      <c r="G261" s="491"/>
      <c r="H261" s="491"/>
      <c r="I261" s="491"/>
      <c r="J261" s="491"/>
      <c r="K261" s="491"/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  <c r="Y261" s="491"/>
      <c r="Z261" s="491"/>
      <c r="AA261" s="491"/>
      <c r="AB261" s="491"/>
      <c r="AC261" s="491"/>
      <c r="AD261" s="492"/>
      <c r="AE261" s="214">
        <v>392</v>
      </c>
      <c r="AF261" s="493"/>
      <c r="AG261" s="494"/>
      <c r="AH261" s="494"/>
      <c r="AI261" s="772"/>
    </row>
    <row r="262" spans="1:35" ht="15.6" customHeight="1">
      <c r="A262" s="490" t="s">
        <v>487</v>
      </c>
      <c r="B262" s="491"/>
      <c r="C262" s="491"/>
      <c r="D262" s="491"/>
      <c r="E262" s="491"/>
      <c r="F262" s="491"/>
      <c r="G262" s="491"/>
      <c r="H262" s="491"/>
      <c r="I262" s="491"/>
      <c r="J262" s="491"/>
      <c r="K262" s="491"/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  <c r="Y262" s="491"/>
      <c r="Z262" s="491"/>
      <c r="AA262" s="491"/>
      <c r="AB262" s="491"/>
      <c r="AC262" s="491"/>
      <c r="AD262" s="492"/>
      <c r="AE262" s="214">
        <v>1153</v>
      </c>
      <c r="AF262" s="493"/>
      <c r="AG262" s="494"/>
      <c r="AH262" s="494"/>
      <c r="AI262" s="772"/>
    </row>
    <row r="263" spans="1:35" ht="15.6" customHeight="1">
      <c r="A263" s="490" t="s">
        <v>488</v>
      </c>
      <c r="B263" s="491"/>
      <c r="C263" s="491"/>
      <c r="D263" s="491"/>
      <c r="E263" s="491"/>
      <c r="F263" s="491"/>
      <c r="G263" s="491"/>
      <c r="H263" s="491"/>
      <c r="I263" s="491"/>
      <c r="J263" s="491"/>
      <c r="K263" s="491"/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  <c r="Y263" s="491"/>
      <c r="Z263" s="491"/>
      <c r="AA263" s="491"/>
      <c r="AB263" s="491"/>
      <c r="AC263" s="491"/>
      <c r="AD263" s="492"/>
      <c r="AE263" s="214">
        <v>984</v>
      </c>
      <c r="AF263" s="493"/>
      <c r="AG263" s="494"/>
      <c r="AH263" s="494"/>
      <c r="AI263" s="772"/>
    </row>
    <row r="264" spans="1:35">
      <c r="A264" s="487" t="s">
        <v>489</v>
      </c>
      <c r="B264" s="488"/>
      <c r="C264" s="488"/>
      <c r="D264" s="488"/>
      <c r="E264" s="488"/>
      <c r="F264" s="488"/>
      <c r="G264" s="488"/>
      <c r="H264" s="488"/>
      <c r="I264" s="488"/>
      <c r="J264" s="488"/>
      <c r="K264" s="488"/>
      <c r="L264" s="488"/>
      <c r="M264" s="488"/>
      <c r="N264" s="488"/>
      <c r="O264" s="488"/>
      <c r="P264" s="488"/>
      <c r="Q264" s="488"/>
      <c r="R264" s="488"/>
      <c r="S264" s="488"/>
      <c r="T264" s="488"/>
      <c r="U264" s="488"/>
      <c r="V264" s="488"/>
      <c r="W264" s="488"/>
      <c r="X264" s="488"/>
      <c r="Y264" s="488"/>
      <c r="Z264" s="488"/>
      <c r="AA264" s="488"/>
      <c r="AB264" s="488"/>
      <c r="AC264" s="488"/>
      <c r="AD264" s="488"/>
      <c r="AE264" s="488"/>
      <c r="AF264" s="488"/>
      <c r="AG264" s="488"/>
      <c r="AH264" s="488"/>
      <c r="AI264" s="489"/>
    </row>
    <row r="265" spans="1:35" ht="14.45" customHeight="1">
      <c r="A265" s="490" t="s">
        <v>490</v>
      </c>
      <c r="B265" s="491"/>
      <c r="C265" s="491"/>
      <c r="D265" s="491"/>
      <c r="E265" s="491"/>
      <c r="F265" s="491"/>
      <c r="G265" s="491"/>
      <c r="H265" s="491"/>
      <c r="I265" s="491"/>
      <c r="J265" s="491"/>
      <c r="K265" s="491"/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  <c r="AA265" s="491"/>
      <c r="AB265" s="491"/>
      <c r="AC265" s="491"/>
      <c r="AD265" s="492"/>
      <c r="AE265" s="214">
        <v>839</v>
      </c>
      <c r="AF265" s="493"/>
      <c r="AG265" s="494"/>
      <c r="AH265" s="494"/>
      <c r="AI265" s="772"/>
    </row>
    <row r="266" spans="1:35" ht="14.45" customHeight="1">
      <c r="A266" s="490" t="s">
        <v>491</v>
      </c>
      <c r="B266" s="491"/>
      <c r="C266" s="491"/>
      <c r="D266" s="491"/>
      <c r="E266" s="491"/>
      <c r="F266" s="491"/>
      <c r="G266" s="491"/>
      <c r="H266" s="491"/>
      <c r="I266" s="491"/>
      <c r="J266" s="491"/>
      <c r="K266" s="491"/>
      <c r="L266" s="491"/>
      <c r="M266" s="491"/>
      <c r="N266" s="491"/>
      <c r="O266" s="491"/>
      <c r="P266" s="491"/>
      <c r="Q266" s="491"/>
      <c r="R266" s="492"/>
      <c r="S266" s="215">
        <v>989</v>
      </c>
      <c r="T266" s="493"/>
      <c r="U266" s="494"/>
      <c r="V266" s="494"/>
      <c r="W266" s="494"/>
      <c r="X266" s="495"/>
      <c r="Y266" s="218">
        <v>993</v>
      </c>
      <c r="Z266" s="493"/>
      <c r="AA266" s="494"/>
      <c r="AB266" s="494"/>
      <c r="AC266" s="494"/>
      <c r="AD266" s="495"/>
      <c r="AE266" s="214">
        <v>384</v>
      </c>
      <c r="AF266" s="493"/>
      <c r="AG266" s="494"/>
      <c r="AH266" s="494"/>
      <c r="AI266" s="772"/>
    </row>
    <row r="267" spans="1:35" ht="14.45" customHeight="1">
      <c r="A267" s="490" t="s">
        <v>492</v>
      </c>
      <c r="B267" s="491"/>
      <c r="C267" s="491"/>
      <c r="D267" s="491"/>
      <c r="E267" s="491"/>
      <c r="F267" s="491"/>
      <c r="G267" s="492"/>
      <c r="H267" s="214">
        <v>815</v>
      </c>
      <c r="I267" s="493"/>
      <c r="J267" s="494"/>
      <c r="K267" s="494"/>
      <c r="L267" s="494"/>
      <c r="M267" s="495"/>
      <c r="N267" s="608"/>
      <c r="O267" s="609"/>
      <c r="P267" s="609"/>
      <c r="Q267" s="609"/>
      <c r="R267" s="609"/>
      <c r="S267" s="609"/>
      <c r="T267" s="609"/>
      <c r="U267" s="609"/>
      <c r="V267" s="609"/>
      <c r="W267" s="609"/>
      <c r="X267" s="609"/>
      <c r="Y267" s="609"/>
      <c r="Z267" s="609"/>
      <c r="AA267" s="609"/>
      <c r="AB267" s="609"/>
      <c r="AC267" s="609"/>
      <c r="AD267" s="610"/>
      <c r="AE267" s="214">
        <v>390</v>
      </c>
      <c r="AF267" s="493"/>
      <c r="AG267" s="494"/>
      <c r="AH267" s="494"/>
      <c r="AI267" s="772"/>
    </row>
    <row r="268" spans="1:35" ht="14.45" customHeight="1">
      <c r="A268" s="490" t="s">
        <v>493</v>
      </c>
      <c r="B268" s="491"/>
      <c r="C268" s="491"/>
      <c r="D268" s="491"/>
      <c r="E268" s="491"/>
      <c r="F268" s="491"/>
      <c r="G268" s="492"/>
      <c r="H268" s="214">
        <v>741</v>
      </c>
      <c r="I268" s="493"/>
      <c r="J268" s="494"/>
      <c r="K268" s="494"/>
      <c r="L268" s="494"/>
      <c r="M268" s="495"/>
      <c r="N268" s="608"/>
      <c r="O268" s="609"/>
      <c r="P268" s="609"/>
      <c r="Q268" s="609"/>
      <c r="R268" s="609"/>
      <c r="S268" s="609"/>
      <c r="T268" s="609"/>
      <c r="U268" s="609"/>
      <c r="V268" s="609"/>
      <c r="W268" s="609"/>
      <c r="X268" s="609"/>
      <c r="Y268" s="609"/>
      <c r="Z268" s="609"/>
      <c r="AA268" s="609"/>
      <c r="AB268" s="609"/>
      <c r="AC268" s="609"/>
      <c r="AD268" s="610"/>
      <c r="AE268" s="214">
        <v>742</v>
      </c>
      <c r="AF268" s="493"/>
      <c r="AG268" s="494"/>
      <c r="AH268" s="494"/>
      <c r="AI268" s="772"/>
    </row>
    <row r="269" spans="1:35" ht="14.45" customHeight="1">
      <c r="A269" s="490" t="s">
        <v>494</v>
      </c>
      <c r="B269" s="491"/>
      <c r="C269" s="491"/>
      <c r="D269" s="491"/>
      <c r="E269" s="491"/>
      <c r="F269" s="491"/>
      <c r="G269" s="491"/>
      <c r="H269" s="491"/>
      <c r="I269" s="491"/>
      <c r="J269" s="491"/>
      <c r="K269" s="491"/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  <c r="AA269" s="491"/>
      <c r="AB269" s="491"/>
      <c r="AC269" s="491"/>
      <c r="AD269" s="492"/>
      <c r="AE269" s="214">
        <v>841</v>
      </c>
      <c r="AF269" s="493"/>
      <c r="AG269" s="494"/>
      <c r="AH269" s="494"/>
      <c r="AI269" s="772"/>
    </row>
    <row r="270" spans="1:35" ht="14.45" customHeight="1">
      <c r="A270" s="490" t="s">
        <v>495</v>
      </c>
      <c r="B270" s="491"/>
      <c r="C270" s="491"/>
      <c r="D270" s="491"/>
      <c r="E270" s="491"/>
      <c r="F270" s="491"/>
      <c r="G270" s="491"/>
      <c r="H270" s="491"/>
      <c r="I270" s="491"/>
      <c r="J270" s="491"/>
      <c r="K270" s="491"/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  <c r="AA270" s="491"/>
      <c r="AB270" s="491"/>
      <c r="AC270" s="491"/>
      <c r="AD270" s="492"/>
      <c r="AE270" s="214">
        <v>855</v>
      </c>
      <c r="AF270" s="493"/>
      <c r="AG270" s="494"/>
      <c r="AH270" s="494"/>
      <c r="AI270" s="772"/>
    </row>
    <row r="271" spans="1:35">
      <c r="A271" s="487" t="s">
        <v>496</v>
      </c>
      <c r="B271" s="488"/>
      <c r="C271" s="488"/>
      <c r="D271" s="488"/>
      <c r="E271" s="488"/>
      <c r="F271" s="488"/>
      <c r="G271" s="488"/>
      <c r="H271" s="488"/>
      <c r="I271" s="488"/>
      <c r="J271" s="488"/>
      <c r="K271" s="488"/>
      <c r="L271" s="488"/>
      <c r="M271" s="488"/>
      <c r="N271" s="488"/>
      <c r="O271" s="488"/>
      <c r="P271" s="488"/>
      <c r="Q271" s="488"/>
      <c r="R271" s="488"/>
      <c r="S271" s="488"/>
      <c r="T271" s="488"/>
      <c r="U271" s="488"/>
      <c r="V271" s="488"/>
      <c r="W271" s="488"/>
      <c r="X271" s="488"/>
      <c r="Y271" s="488"/>
      <c r="Z271" s="488"/>
      <c r="AA271" s="488"/>
      <c r="AB271" s="488"/>
      <c r="AC271" s="488"/>
      <c r="AD271" s="488"/>
      <c r="AE271" s="488"/>
      <c r="AF271" s="488"/>
      <c r="AG271" s="488"/>
      <c r="AH271" s="488"/>
      <c r="AI271" s="489"/>
    </row>
    <row r="272" spans="1:35" s="255" customFormat="1" ht="22.5" customHeight="1">
      <c r="A272" s="490" t="s">
        <v>497</v>
      </c>
      <c r="B272" s="491"/>
      <c r="C272" s="491"/>
      <c r="D272" s="491"/>
      <c r="E272" s="491"/>
      <c r="F272" s="491"/>
      <c r="G272" s="492"/>
      <c r="H272" s="214">
        <v>828</v>
      </c>
      <c r="I272" s="502"/>
      <c r="J272" s="503"/>
      <c r="K272" s="503"/>
      <c r="L272" s="503"/>
      <c r="M272" s="504"/>
      <c r="N272" s="579" t="s">
        <v>498</v>
      </c>
      <c r="O272" s="491"/>
      <c r="P272" s="491"/>
      <c r="Q272" s="491"/>
      <c r="R272" s="492"/>
      <c r="S272" s="215">
        <v>830</v>
      </c>
      <c r="T272" s="502"/>
      <c r="U272" s="503"/>
      <c r="V272" s="503"/>
      <c r="W272" s="503"/>
      <c r="X272" s="504"/>
      <c r="Y272" s="799" t="s">
        <v>499</v>
      </c>
      <c r="Z272" s="500"/>
      <c r="AA272" s="500"/>
      <c r="AB272" s="500"/>
      <c r="AC272" s="500"/>
      <c r="AD272" s="501"/>
      <c r="AE272" s="214">
        <v>829</v>
      </c>
      <c r="AF272" s="502"/>
      <c r="AG272" s="503"/>
      <c r="AH272" s="503"/>
      <c r="AI272" s="791"/>
    </row>
    <row r="273" spans="1:35">
      <c r="A273" s="487" t="s">
        <v>500</v>
      </c>
      <c r="B273" s="488"/>
      <c r="C273" s="488"/>
      <c r="D273" s="488"/>
      <c r="E273" s="488"/>
      <c r="F273" s="488"/>
      <c r="G273" s="488"/>
      <c r="H273" s="488"/>
      <c r="I273" s="488"/>
      <c r="J273" s="488"/>
      <c r="K273" s="488"/>
      <c r="L273" s="488"/>
      <c r="M273" s="488"/>
      <c r="N273" s="488"/>
      <c r="O273" s="488"/>
      <c r="P273" s="488"/>
      <c r="Q273" s="488"/>
      <c r="R273" s="488"/>
      <c r="S273" s="488"/>
      <c r="T273" s="488"/>
      <c r="U273" s="488"/>
      <c r="V273" s="488"/>
      <c r="W273" s="488"/>
      <c r="X273" s="488"/>
      <c r="Y273" s="488"/>
      <c r="Z273" s="488"/>
      <c r="AA273" s="488"/>
      <c r="AB273" s="488"/>
      <c r="AC273" s="488"/>
      <c r="AD273" s="488"/>
      <c r="AE273" s="488"/>
      <c r="AF273" s="488"/>
      <c r="AG273" s="488"/>
      <c r="AH273" s="488"/>
      <c r="AI273" s="489"/>
    </row>
    <row r="274" spans="1:35">
      <c r="A274" s="792" t="s">
        <v>501</v>
      </c>
      <c r="B274" s="609"/>
      <c r="C274" s="609"/>
      <c r="D274" s="609"/>
      <c r="E274" s="609"/>
      <c r="F274" s="609"/>
      <c r="G274" s="609"/>
      <c r="H274" s="609"/>
      <c r="I274" s="609"/>
      <c r="J274" s="609"/>
      <c r="K274" s="609"/>
      <c r="L274" s="609"/>
      <c r="M274" s="609"/>
      <c r="N274" s="609"/>
      <c r="O274" s="609"/>
      <c r="P274" s="609"/>
      <c r="Q274" s="609"/>
      <c r="R274" s="610"/>
      <c r="S274" s="788" t="s">
        <v>502</v>
      </c>
      <c r="T274" s="789"/>
      <c r="U274" s="789"/>
      <c r="V274" s="789"/>
      <c r="W274" s="789"/>
      <c r="X274" s="790"/>
      <c r="Y274" s="793" t="s">
        <v>503</v>
      </c>
      <c r="Z274" s="794"/>
      <c r="AA274" s="794"/>
      <c r="AB274" s="794"/>
      <c r="AC274" s="794"/>
      <c r="AD274" s="795"/>
      <c r="AE274" s="796"/>
      <c r="AF274" s="797"/>
      <c r="AG274" s="797"/>
      <c r="AH274" s="797"/>
      <c r="AI274" s="798"/>
    </row>
    <row r="275" spans="1:35" ht="14.45" customHeight="1">
      <c r="A275" s="490" t="s">
        <v>504</v>
      </c>
      <c r="B275" s="491"/>
      <c r="C275" s="491"/>
      <c r="D275" s="491"/>
      <c r="E275" s="491"/>
      <c r="F275" s="491"/>
      <c r="G275" s="491"/>
      <c r="H275" s="491"/>
      <c r="I275" s="491"/>
      <c r="J275" s="491"/>
      <c r="K275" s="491"/>
      <c r="L275" s="491"/>
      <c r="M275" s="491"/>
      <c r="N275" s="491"/>
      <c r="O275" s="491"/>
      <c r="P275" s="491"/>
      <c r="Q275" s="491"/>
      <c r="R275" s="492"/>
      <c r="S275" s="261">
        <v>772</v>
      </c>
      <c r="T275" s="493"/>
      <c r="U275" s="494"/>
      <c r="V275" s="494"/>
      <c r="W275" s="494"/>
      <c r="X275" s="495"/>
      <c r="Y275" s="256">
        <v>811</v>
      </c>
      <c r="Z275" s="493"/>
      <c r="AA275" s="494"/>
      <c r="AB275" s="494"/>
      <c r="AC275" s="494"/>
      <c r="AD275" s="495"/>
      <c r="AE275" s="493"/>
      <c r="AF275" s="494"/>
      <c r="AG275" s="494"/>
      <c r="AH275" s="494"/>
      <c r="AI275" s="772"/>
    </row>
    <row r="276" spans="1:35" ht="14.45" customHeight="1">
      <c r="A276" s="490" t="s">
        <v>505</v>
      </c>
      <c r="B276" s="491"/>
      <c r="C276" s="491"/>
      <c r="D276" s="491"/>
      <c r="E276" s="491"/>
      <c r="F276" s="491"/>
      <c r="G276" s="491"/>
      <c r="H276" s="491"/>
      <c r="I276" s="491"/>
      <c r="J276" s="491"/>
      <c r="K276" s="491"/>
      <c r="L276" s="491"/>
      <c r="M276" s="491"/>
      <c r="N276" s="491"/>
      <c r="O276" s="491"/>
      <c r="P276" s="491"/>
      <c r="Q276" s="491"/>
      <c r="R276" s="492"/>
      <c r="S276" s="261">
        <v>873</v>
      </c>
      <c r="T276" s="493"/>
      <c r="U276" s="494"/>
      <c r="V276" s="494"/>
      <c r="W276" s="494"/>
      <c r="X276" s="495"/>
      <c r="Y276" s="256">
        <v>1002</v>
      </c>
      <c r="Z276" s="493"/>
      <c r="AA276" s="494"/>
      <c r="AB276" s="494"/>
      <c r="AC276" s="494"/>
      <c r="AD276" s="495"/>
      <c r="AE276" s="493"/>
      <c r="AF276" s="494"/>
      <c r="AG276" s="494"/>
      <c r="AH276" s="494"/>
      <c r="AI276" s="772"/>
    </row>
    <row r="277" spans="1:35" ht="14.45" customHeight="1">
      <c r="A277" s="490" t="s">
        <v>506</v>
      </c>
      <c r="B277" s="491"/>
      <c r="C277" s="491"/>
      <c r="D277" s="491"/>
      <c r="E277" s="491"/>
      <c r="F277" s="491"/>
      <c r="G277" s="491"/>
      <c r="H277" s="491"/>
      <c r="I277" s="491"/>
      <c r="J277" s="491"/>
      <c r="K277" s="491"/>
      <c r="L277" s="491"/>
      <c r="M277" s="491"/>
      <c r="N277" s="491"/>
      <c r="O277" s="491"/>
      <c r="P277" s="491"/>
      <c r="Q277" s="491"/>
      <c r="R277" s="492"/>
      <c r="S277" s="261">
        <v>1120</v>
      </c>
      <c r="T277" s="493"/>
      <c r="U277" s="494"/>
      <c r="V277" s="494"/>
      <c r="W277" s="494"/>
      <c r="X277" s="495"/>
      <c r="Y277" s="256">
        <v>1121</v>
      </c>
      <c r="Z277" s="493"/>
      <c r="AA277" s="494"/>
      <c r="AB277" s="494"/>
      <c r="AC277" s="494"/>
      <c r="AD277" s="495"/>
      <c r="AE277" s="493"/>
      <c r="AF277" s="494"/>
      <c r="AG277" s="494"/>
      <c r="AH277" s="494"/>
      <c r="AI277" s="772"/>
    </row>
    <row r="278" spans="1:35" ht="14.45" customHeight="1">
      <c r="A278" s="490" t="s">
        <v>507</v>
      </c>
      <c r="B278" s="491"/>
      <c r="C278" s="491"/>
      <c r="D278" s="491"/>
      <c r="E278" s="491"/>
      <c r="F278" s="491"/>
      <c r="G278" s="491"/>
      <c r="H278" s="491"/>
      <c r="I278" s="491"/>
      <c r="J278" s="491"/>
      <c r="K278" s="491"/>
      <c r="L278" s="491"/>
      <c r="M278" s="491"/>
      <c r="N278" s="491"/>
      <c r="O278" s="491"/>
      <c r="P278" s="491"/>
      <c r="Q278" s="491"/>
      <c r="R278" s="492"/>
      <c r="S278" s="261">
        <v>1122</v>
      </c>
      <c r="T278" s="493"/>
      <c r="U278" s="494"/>
      <c r="V278" s="494"/>
      <c r="W278" s="494"/>
      <c r="X278" s="495"/>
      <c r="Y278" s="256">
        <v>1124</v>
      </c>
      <c r="Z278" s="493"/>
      <c r="AA278" s="494"/>
      <c r="AB278" s="494"/>
      <c r="AC278" s="494"/>
      <c r="AD278" s="495"/>
      <c r="AE278" s="493"/>
      <c r="AF278" s="494"/>
      <c r="AG278" s="494"/>
      <c r="AH278" s="494"/>
      <c r="AI278" s="772"/>
    </row>
    <row r="279" spans="1:35" ht="14.45" customHeight="1">
      <c r="A279" s="490" t="s">
        <v>508</v>
      </c>
      <c r="B279" s="491"/>
      <c r="C279" s="491"/>
      <c r="D279" s="491"/>
      <c r="E279" s="491"/>
      <c r="F279" s="491"/>
      <c r="G279" s="491"/>
      <c r="H279" s="491"/>
      <c r="I279" s="491"/>
      <c r="J279" s="491"/>
      <c r="K279" s="491"/>
      <c r="L279" s="491"/>
      <c r="M279" s="491"/>
      <c r="N279" s="491"/>
      <c r="O279" s="491"/>
      <c r="P279" s="491"/>
      <c r="Q279" s="491"/>
      <c r="R279" s="492"/>
      <c r="S279" s="261">
        <v>1838</v>
      </c>
      <c r="T279" s="493"/>
      <c r="U279" s="494"/>
      <c r="V279" s="494"/>
      <c r="W279" s="494"/>
      <c r="X279" s="495"/>
      <c r="Y279" s="256">
        <v>1839</v>
      </c>
      <c r="Z279" s="493"/>
      <c r="AA279" s="494"/>
      <c r="AB279" s="494"/>
      <c r="AC279" s="494"/>
      <c r="AD279" s="495"/>
      <c r="AE279" s="493"/>
      <c r="AF279" s="494"/>
      <c r="AG279" s="494"/>
      <c r="AH279" s="494"/>
      <c r="AI279" s="772"/>
    </row>
    <row r="280" spans="1:35" ht="14.45" customHeight="1">
      <c r="A280" s="490" t="s">
        <v>509</v>
      </c>
      <c r="B280" s="491"/>
      <c r="C280" s="491"/>
      <c r="D280" s="491"/>
      <c r="E280" s="491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1"/>
      <c r="R280" s="492"/>
      <c r="S280" s="261">
        <v>1775</v>
      </c>
      <c r="T280" s="493"/>
      <c r="U280" s="494"/>
      <c r="V280" s="494"/>
      <c r="W280" s="494"/>
      <c r="X280" s="495"/>
      <c r="Y280" s="788"/>
      <c r="Z280" s="789"/>
      <c r="AA280" s="789"/>
      <c r="AB280" s="789"/>
      <c r="AC280" s="789"/>
      <c r="AD280" s="790"/>
      <c r="AE280" s="493"/>
      <c r="AF280" s="494"/>
      <c r="AG280" s="494"/>
      <c r="AH280" s="494"/>
      <c r="AI280" s="772"/>
    </row>
    <row r="281" spans="1:35">
      <c r="A281" s="783" t="s">
        <v>510</v>
      </c>
      <c r="B281" s="568"/>
      <c r="C281" s="568"/>
      <c r="D281" s="568"/>
      <c r="E281" s="568"/>
      <c r="F281" s="568"/>
      <c r="G281" s="568"/>
      <c r="H281" s="568"/>
      <c r="I281" s="568"/>
      <c r="J281" s="568"/>
      <c r="K281" s="568"/>
      <c r="L281" s="568"/>
      <c r="M281" s="568"/>
      <c r="N281" s="568"/>
      <c r="O281" s="568"/>
      <c r="P281" s="568"/>
      <c r="Q281" s="568"/>
      <c r="R281" s="569"/>
      <c r="S281" s="579" t="s">
        <v>511</v>
      </c>
      <c r="T281" s="491"/>
      <c r="U281" s="491"/>
      <c r="V281" s="491"/>
      <c r="W281" s="491"/>
      <c r="X281" s="492"/>
      <c r="Y281" s="579" t="s">
        <v>512</v>
      </c>
      <c r="Z281" s="491"/>
      <c r="AA281" s="491"/>
      <c r="AB281" s="491"/>
      <c r="AC281" s="491"/>
      <c r="AD281" s="492"/>
      <c r="AE281" s="579" t="s">
        <v>513</v>
      </c>
      <c r="AF281" s="491"/>
      <c r="AG281" s="491"/>
      <c r="AH281" s="491"/>
      <c r="AI281" s="787"/>
    </row>
    <row r="282" spans="1:35">
      <c r="A282" s="784"/>
      <c r="B282" s="785"/>
      <c r="C282" s="785"/>
      <c r="D282" s="785"/>
      <c r="E282" s="785"/>
      <c r="F282" s="785"/>
      <c r="G282" s="785"/>
      <c r="H282" s="785"/>
      <c r="I282" s="785"/>
      <c r="J282" s="785"/>
      <c r="K282" s="785"/>
      <c r="L282" s="785"/>
      <c r="M282" s="785"/>
      <c r="N282" s="785"/>
      <c r="O282" s="785"/>
      <c r="P282" s="785"/>
      <c r="Q282" s="785"/>
      <c r="R282" s="786"/>
      <c r="S282" s="262">
        <v>999</v>
      </c>
      <c r="T282" s="531"/>
      <c r="U282" s="532"/>
      <c r="V282" s="532"/>
      <c r="W282" s="532"/>
      <c r="X282" s="533"/>
      <c r="Y282" s="259">
        <v>998</v>
      </c>
      <c r="Z282" s="531"/>
      <c r="AA282" s="532"/>
      <c r="AB282" s="532"/>
      <c r="AC282" s="532"/>
      <c r="AD282" s="533"/>
      <c r="AE282" s="260">
        <v>953</v>
      </c>
      <c r="AF282" s="531"/>
      <c r="AG282" s="532"/>
      <c r="AH282" s="532"/>
      <c r="AI282" s="768"/>
    </row>
    <row r="283" spans="1:35">
      <c r="A283" s="388" t="s">
        <v>514</v>
      </c>
      <c r="B283" s="389"/>
      <c r="C283" s="389"/>
      <c r="D283" s="389"/>
      <c r="E283" s="389"/>
      <c r="F283" s="389"/>
      <c r="G283" s="389"/>
      <c r="H283" s="389"/>
      <c r="I283" s="389"/>
      <c r="J283" s="389"/>
      <c r="K283" s="389"/>
      <c r="L283" s="389"/>
      <c r="M283" s="389"/>
      <c r="N283" s="389"/>
      <c r="O283" s="389"/>
      <c r="P283" s="389"/>
      <c r="Q283" s="389"/>
      <c r="R283" s="389"/>
      <c r="S283" s="389"/>
      <c r="T283" s="389"/>
      <c r="U283" s="389"/>
      <c r="V283" s="389"/>
      <c r="W283" s="389"/>
      <c r="X283" s="389"/>
      <c r="Y283" s="389"/>
      <c r="Z283" s="389"/>
      <c r="AA283" s="389"/>
      <c r="AB283" s="389"/>
      <c r="AC283" s="389"/>
      <c r="AD283" s="389"/>
      <c r="AE283" s="389"/>
      <c r="AF283" s="389"/>
      <c r="AG283" s="389"/>
      <c r="AH283" s="389"/>
      <c r="AI283" s="390"/>
    </row>
    <row r="284" spans="1:35">
      <c r="A284" s="475" t="s">
        <v>515</v>
      </c>
      <c r="B284" s="476"/>
      <c r="C284" s="476"/>
      <c r="D284" s="476"/>
      <c r="E284" s="476"/>
      <c r="F284" s="476"/>
      <c r="G284" s="476"/>
      <c r="H284" s="476"/>
      <c r="I284" s="476"/>
      <c r="J284" s="476"/>
      <c r="K284" s="476"/>
      <c r="L284" s="476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  <c r="X284" s="476"/>
      <c r="Y284" s="476"/>
      <c r="Z284" s="476"/>
      <c r="AA284" s="476"/>
      <c r="AB284" s="476"/>
      <c r="AC284" s="476"/>
      <c r="AD284" s="476"/>
      <c r="AE284" s="476"/>
      <c r="AF284" s="476"/>
      <c r="AG284" s="476"/>
      <c r="AH284" s="476"/>
      <c r="AI284" s="477"/>
    </row>
    <row r="285" spans="1:35" ht="15.6" customHeight="1">
      <c r="A285" s="509" t="s">
        <v>516</v>
      </c>
      <c r="B285" s="510"/>
      <c r="C285" s="510"/>
      <c r="D285" s="510"/>
      <c r="E285" s="510"/>
      <c r="F285" s="510"/>
      <c r="G285" s="510"/>
      <c r="H285" s="510"/>
      <c r="I285" s="510"/>
      <c r="J285" s="510"/>
      <c r="K285" s="510"/>
      <c r="L285" s="510"/>
      <c r="M285" s="510"/>
      <c r="N285" s="510"/>
      <c r="O285" s="510"/>
      <c r="P285" s="510"/>
      <c r="Q285" s="510"/>
      <c r="R285" s="510"/>
      <c r="S285" s="510"/>
      <c r="T285" s="510"/>
      <c r="U285" s="510"/>
      <c r="V285" s="510"/>
      <c r="W285" s="510"/>
      <c r="X285" s="510"/>
      <c r="Y285" s="510"/>
      <c r="Z285" s="510"/>
      <c r="AA285" s="510"/>
      <c r="AB285" s="510"/>
      <c r="AC285" s="511"/>
      <c r="AD285" s="251">
        <v>1160</v>
      </c>
      <c r="AE285" s="762"/>
      <c r="AF285" s="763"/>
      <c r="AG285" s="763"/>
      <c r="AH285" s="764"/>
      <c r="AI285" s="252" t="s">
        <v>187</v>
      </c>
    </row>
    <row r="286" spans="1:35" ht="15.6" customHeight="1">
      <c r="A286" s="490" t="s">
        <v>517</v>
      </c>
      <c r="B286" s="491"/>
      <c r="C286" s="491"/>
      <c r="D286" s="491"/>
      <c r="E286" s="491"/>
      <c r="F286" s="491"/>
      <c r="G286" s="491"/>
      <c r="H286" s="491"/>
      <c r="I286" s="491"/>
      <c r="J286" s="491"/>
      <c r="K286" s="491"/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  <c r="AA286" s="491"/>
      <c r="AB286" s="491"/>
      <c r="AC286" s="492"/>
      <c r="AD286" s="218">
        <v>1161</v>
      </c>
      <c r="AE286" s="493"/>
      <c r="AF286" s="494"/>
      <c r="AG286" s="494"/>
      <c r="AH286" s="495"/>
      <c r="AI286" s="216" t="s">
        <v>207</v>
      </c>
    </row>
    <row r="287" spans="1:35" ht="15.6" customHeight="1">
      <c r="A287" s="490" t="s">
        <v>518</v>
      </c>
      <c r="B287" s="491"/>
      <c r="C287" s="491"/>
      <c r="D287" s="491"/>
      <c r="E287" s="491"/>
      <c r="F287" s="491"/>
      <c r="G287" s="491"/>
      <c r="H287" s="491"/>
      <c r="I287" s="491"/>
      <c r="J287" s="491"/>
      <c r="K287" s="491"/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2"/>
      <c r="AD287" s="218">
        <v>1162</v>
      </c>
      <c r="AE287" s="493"/>
      <c r="AF287" s="494"/>
      <c r="AG287" s="494"/>
      <c r="AH287" s="495"/>
      <c r="AI287" s="216" t="s">
        <v>207</v>
      </c>
    </row>
    <row r="288" spans="1:35" ht="15.6" customHeight="1">
      <c r="A288" s="490" t="s">
        <v>519</v>
      </c>
      <c r="B288" s="491"/>
      <c r="C288" s="491"/>
      <c r="D288" s="491"/>
      <c r="E288" s="491"/>
      <c r="F288" s="491"/>
      <c r="G288" s="491"/>
      <c r="H288" s="491"/>
      <c r="I288" s="491"/>
      <c r="J288" s="491"/>
      <c r="K288" s="491"/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  <c r="AA288" s="491"/>
      <c r="AB288" s="491"/>
      <c r="AC288" s="492"/>
      <c r="AD288" s="218">
        <v>1163</v>
      </c>
      <c r="AE288" s="493"/>
      <c r="AF288" s="494"/>
      <c r="AG288" s="494"/>
      <c r="AH288" s="495"/>
      <c r="AI288" s="216" t="s">
        <v>207</v>
      </c>
    </row>
    <row r="289" spans="1:35" ht="15.6" customHeight="1">
      <c r="A289" s="490" t="s">
        <v>520</v>
      </c>
      <c r="B289" s="491"/>
      <c r="C289" s="491"/>
      <c r="D289" s="491"/>
      <c r="E289" s="491"/>
      <c r="F289" s="491"/>
      <c r="G289" s="491"/>
      <c r="H289" s="491"/>
      <c r="I289" s="491"/>
      <c r="J289" s="491"/>
      <c r="K289" s="491"/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  <c r="Y289" s="491"/>
      <c r="Z289" s="491"/>
      <c r="AA289" s="491"/>
      <c r="AB289" s="491"/>
      <c r="AC289" s="492"/>
      <c r="AD289" s="218">
        <v>1164</v>
      </c>
      <c r="AE289" s="493"/>
      <c r="AF289" s="494"/>
      <c r="AG289" s="494"/>
      <c r="AH289" s="495"/>
      <c r="AI289" s="216" t="s">
        <v>207</v>
      </c>
    </row>
    <row r="290" spans="1:35" ht="15.6" customHeight="1">
      <c r="A290" s="490" t="s">
        <v>521</v>
      </c>
      <c r="B290" s="491"/>
      <c r="C290" s="491"/>
      <c r="D290" s="491"/>
      <c r="E290" s="491"/>
      <c r="F290" s="491"/>
      <c r="G290" s="491"/>
      <c r="H290" s="491"/>
      <c r="I290" s="491"/>
      <c r="J290" s="491"/>
      <c r="K290" s="491"/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  <c r="Y290" s="491"/>
      <c r="Z290" s="491"/>
      <c r="AA290" s="491"/>
      <c r="AB290" s="491"/>
      <c r="AC290" s="492"/>
      <c r="AD290" s="218">
        <v>1166</v>
      </c>
      <c r="AE290" s="493"/>
      <c r="AF290" s="494"/>
      <c r="AG290" s="494"/>
      <c r="AH290" s="495"/>
      <c r="AI290" s="216" t="s">
        <v>187</v>
      </c>
    </row>
    <row r="291" spans="1:35" ht="15.6" customHeight="1">
      <c r="A291" s="490" t="s">
        <v>522</v>
      </c>
      <c r="B291" s="491"/>
      <c r="C291" s="491"/>
      <c r="D291" s="491"/>
      <c r="E291" s="491"/>
      <c r="F291" s="491"/>
      <c r="G291" s="491"/>
      <c r="H291" s="491"/>
      <c r="I291" s="491"/>
      <c r="J291" s="491"/>
      <c r="K291" s="491"/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  <c r="Y291" s="491"/>
      <c r="Z291" s="491"/>
      <c r="AA291" s="491"/>
      <c r="AB291" s="491"/>
      <c r="AC291" s="492"/>
      <c r="AD291" s="218">
        <v>1167</v>
      </c>
      <c r="AE291" s="493"/>
      <c r="AF291" s="494"/>
      <c r="AG291" s="494"/>
      <c r="AH291" s="495"/>
      <c r="AI291" s="216" t="s">
        <v>187</v>
      </c>
    </row>
    <row r="292" spans="1:35" ht="15.6" customHeight="1">
      <c r="A292" s="490" t="s">
        <v>523</v>
      </c>
      <c r="B292" s="491"/>
      <c r="C292" s="491"/>
      <c r="D292" s="491"/>
      <c r="E292" s="491"/>
      <c r="F292" s="491"/>
      <c r="G292" s="491"/>
      <c r="H292" s="491"/>
      <c r="I292" s="491"/>
      <c r="J292" s="491"/>
      <c r="K292" s="491"/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  <c r="Y292" s="491"/>
      <c r="Z292" s="491"/>
      <c r="AA292" s="491"/>
      <c r="AB292" s="491"/>
      <c r="AC292" s="492"/>
      <c r="AD292" s="218">
        <v>1168</v>
      </c>
      <c r="AE292" s="493"/>
      <c r="AF292" s="494"/>
      <c r="AG292" s="494"/>
      <c r="AH292" s="495"/>
      <c r="AI292" s="216" t="s">
        <v>211</v>
      </c>
    </row>
    <row r="293" spans="1:35" ht="15.6" customHeight="1">
      <c r="A293" s="490" t="s">
        <v>524</v>
      </c>
      <c r="B293" s="491"/>
      <c r="C293" s="491"/>
      <c r="D293" s="491"/>
      <c r="E293" s="491"/>
      <c r="F293" s="491"/>
      <c r="G293" s="491"/>
      <c r="H293" s="491"/>
      <c r="I293" s="491"/>
      <c r="J293" s="491"/>
      <c r="K293" s="491"/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  <c r="Y293" s="491"/>
      <c r="Z293" s="491"/>
      <c r="AA293" s="491"/>
      <c r="AB293" s="491"/>
      <c r="AC293" s="492"/>
      <c r="AD293" s="218">
        <v>1169</v>
      </c>
      <c r="AE293" s="493"/>
      <c r="AF293" s="494"/>
      <c r="AG293" s="494"/>
      <c r="AH293" s="495"/>
      <c r="AI293" s="216" t="s">
        <v>211</v>
      </c>
    </row>
    <row r="294" spans="1:35" ht="15.6" customHeight="1">
      <c r="A294" s="490" t="s">
        <v>525</v>
      </c>
      <c r="B294" s="491"/>
      <c r="C294" s="491"/>
      <c r="D294" s="491"/>
      <c r="E294" s="491"/>
      <c r="F294" s="491"/>
      <c r="G294" s="491"/>
      <c r="H294" s="491"/>
      <c r="I294" s="491"/>
      <c r="J294" s="491"/>
      <c r="K294" s="491"/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  <c r="Y294" s="491"/>
      <c r="Z294" s="491"/>
      <c r="AA294" s="491"/>
      <c r="AB294" s="491"/>
      <c r="AC294" s="492"/>
      <c r="AD294" s="218">
        <v>1170</v>
      </c>
      <c r="AE294" s="493"/>
      <c r="AF294" s="494"/>
      <c r="AG294" s="494"/>
      <c r="AH294" s="495"/>
      <c r="AI294" s="216" t="s">
        <v>211</v>
      </c>
    </row>
    <row r="295" spans="1:35" ht="15.6" customHeight="1">
      <c r="A295" s="490" t="s">
        <v>526</v>
      </c>
      <c r="B295" s="491"/>
      <c r="C295" s="491"/>
      <c r="D295" s="491"/>
      <c r="E295" s="491"/>
      <c r="F295" s="491"/>
      <c r="G295" s="491"/>
      <c r="H295" s="491"/>
      <c r="I295" s="491"/>
      <c r="J295" s="491"/>
      <c r="K295" s="491"/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  <c r="Y295" s="491"/>
      <c r="Z295" s="491"/>
      <c r="AA295" s="491"/>
      <c r="AB295" s="491"/>
      <c r="AC295" s="492"/>
      <c r="AD295" s="218">
        <v>1171</v>
      </c>
      <c r="AE295" s="493"/>
      <c r="AF295" s="494"/>
      <c r="AG295" s="494"/>
      <c r="AH295" s="495"/>
      <c r="AI295" s="216" t="s">
        <v>187</v>
      </c>
    </row>
    <row r="296" spans="1:35" ht="15.6" customHeight="1">
      <c r="A296" s="490" t="s">
        <v>527</v>
      </c>
      <c r="B296" s="491"/>
      <c r="C296" s="491"/>
      <c r="D296" s="491"/>
      <c r="E296" s="491"/>
      <c r="F296" s="491"/>
      <c r="G296" s="491"/>
      <c r="H296" s="491"/>
      <c r="I296" s="491"/>
      <c r="J296" s="491"/>
      <c r="K296" s="491"/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  <c r="Y296" s="491"/>
      <c r="Z296" s="491"/>
      <c r="AA296" s="491"/>
      <c r="AB296" s="491"/>
      <c r="AC296" s="492"/>
      <c r="AD296" s="218">
        <v>1172</v>
      </c>
      <c r="AE296" s="493"/>
      <c r="AF296" s="494"/>
      <c r="AG296" s="494"/>
      <c r="AH296" s="495"/>
      <c r="AI296" s="216" t="s">
        <v>207</v>
      </c>
    </row>
    <row r="297" spans="1:35" ht="15.6" customHeight="1">
      <c r="A297" s="490" t="s">
        <v>528</v>
      </c>
      <c r="B297" s="491"/>
      <c r="C297" s="491"/>
      <c r="D297" s="491"/>
      <c r="E297" s="491"/>
      <c r="F297" s="491"/>
      <c r="G297" s="491"/>
      <c r="H297" s="491"/>
      <c r="I297" s="491"/>
      <c r="J297" s="491"/>
      <c r="K297" s="491"/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  <c r="Y297" s="491"/>
      <c r="Z297" s="491"/>
      <c r="AA297" s="491"/>
      <c r="AB297" s="491"/>
      <c r="AC297" s="492"/>
      <c r="AD297" s="218">
        <v>1173</v>
      </c>
      <c r="AE297" s="493"/>
      <c r="AF297" s="494"/>
      <c r="AG297" s="494"/>
      <c r="AH297" s="495"/>
      <c r="AI297" s="216" t="s">
        <v>187</v>
      </c>
    </row>
    <row r="298" spans="1:35" ht="15.6" customHeight="1">
      <c r="A298" s="765" t="s">
        <v>529</v>
      </c>
      <c r="B298" s="766"/>
      <c r="C298" s="766"/>
      <c r="D298" s="766"/>
      <c r="E298" s="766"/>
      <c r="F298" s="766"/>
      <c r="G298" s="766"/>
      <c r="H298" s="766"/>
      <c r="I298" s="766"/>
      <c r="J298" s="766"/>
      <c r="K298" s="766"/>
      <c r="L298" s="766"/>
      <c r="M298" s="766"/>
      <c r="N298" s="766"/>
      <c r="O298" s="766"/>
      <c r="P298" s="766"/>
      <c r="Q298" s="766"/>
      <c r="R298" s="766"/>
      <c r="S298" s="766"/>
      <c r="T298" s="766"/>
      <c r="U298" s="766"/>
      <c r="V298" s="766"/>
      <c r="W298" s="766"/>
      <c r="X298" s="766"/>
      <c r="Y298" s="766"/>
      <c r="Z298" s="766"/>
      <c r="AA298" s="766"/>
      <c r="AB298" s="766"/>
      <c r="AC298" s="767"/>
      <c r="AD298" s="220">
        <v>1174</v>
      </c>
      <c r="AE298" s="531"/>
      <c r="AF298" s="532"/>
      <c r="AG298" s="532"/>
      <c r="AH298" s="533"/>
      <c r="AI298" s="227" t="s">
        <v>211</v>
      </c>
    </row>
    <row r="299" spans="1:35">
      <c r="A299" s="388" t="s">
        <v>530</v>
      </c>
      <c r="B299" s="389"/>
      <c r="C299" s="389"/>
      <c r="D299" s="389"/>
      <c r="E299" s="389"/>
      <c r="F299" s="389"/>
      <c r="G299" s="389"/>
      <c r="H299" s="389"/>
      <c r="I299" s="389"/>
      <c r="J299" s="389"/>
      <c r="K299" s="389"/>
      <c r="L299" s="389"/>
      <c r="M299" s="389"/>
      <c r="N299" s="389"/>
      <c r="O299" s="389"/>
      <c r="P299" s="389"/>
      <c r="Q299" s="389"/>
      <c r="R299" s="389"/>
      <c r="S299" s="389"/>
      <c r="T299" s="389"/>
      <c r="U299" s="389"/>
      <c r="V299" s="389"/>
      <c r="W299" s="389"/>
      <c r="X299" s="389"/>
      <c r="Y299" s="389"/>
      <c r="Z299" s="389"/>
      <c r="AA299" s="389"/>
      <c r="AB299" s="389"/>
      <c r="AC299" s="389"/>
      <c r="AD299" s="389"/>
      <c r="AE299" s="389"/>
      <c r="AF299" s="389"/>
      <c r="AG299" s="389"/>
      <c r="AH299" s="389"/>
      <c r="AI299" s="390"/>
    </row>
    <row r="300" spans="1:35">
      <c r="A300" s="475" t="s">
        <v>531</v>
      </c>
      <c r="B300" s="476"/>
      <c r="C300" s="476"/>
      <c r="D300" s="476"/>
      <c r="E300" s="476"/>
      <c r="F300" s="476"/>
      <c r="G300" s="476"/>
      <c r="H300" s="476"/>
      <c r="I300" s="476"/>
      <c r="J300" s="476"/>
      <c r="K300" s="476"/>
      <c r="L300" s="476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  <c r="X300" s="476"/>
      <c r="Y300" s="476"/>
      <c r="Z300" s="476"/>
      <c r="AA300" s="476"/>
      <c r="AB300" s="476"/>
      <c r="AC300" s="476"/>
      <c r="AD300" s="476"/>
      <c r="AE300" s="476"/>
      <c r="AF300" s="476"/>
      <c r="AG300" s="476"/>
      <c r="AH300" s="476"/>
      <c r="AI300" s="477"/>
    </row>
    <row r="301" spans="1:35" ht="15.6" customHeight="1">
      <c r="A301" s="777" t="s">
        <v>532</v>
      </c>
      <c r="B301" s="778"/>
      <c r="C301" s="778"/>
      <c r="D301" s="778"/>
      <c r="E301" s="778"/>
      <c r="F301" s="778"/>
      <c r="G301" s="778"/>
      <c r="H301" s="778"/>
      <c r="I301" s="778"/>
      <c r="J301" s="778"/>
      <c r="K301" s="778"/>
      <c r="L301" s="778"/>
      <c r="M301" s="778"/>
      <c r="N301" s="778"/>
      <c r="O301" s="778"/>
      <c r="P301" s="778"/>
      <c r="Q301" s="778"/>
      <c r="R301" s="778"/>
      <c r="S301" s="778"/>
      <c r="T301" s="778"/>
      <c r="U301" s="778"/>
      <c r="V301" s="778"/>
      <c r="W301" s="778"/>
      <c r="X301" s="778"/>
      <c r="Y301" s="778"/>
      <c r="Z301" s="778"/>
      <c r="AA301" s="778"/>
      <c r="AB301" s="778"/>
      <c r="AC301" s="779"/>
      <c r="AD301" s="251">
        <v>940</v>
      </c>
      <c r="AE301" s="780"/>
      <c r="AF301" s="781"/>
      <c r="AG301" s="781"/>
      <c r="AH301" s="782"/>
      <c r="AI301" s="263"/>
    </row>
    <row r="302" spans="1:35" ht="15.6" customHeight="1">
      <c r="A302" s="602" t="s">
        <v>533</v>
      </c>
      <c r="B302" s="603"/>
      <c r="C302" s="603"/>
      <c r="D302" s="603"/>
      <c r="E302" s="603"/>
      <c r="F302" s="603"/>
      <c r="G302" s="603"/>
      <c r="H302" s="603"/>
      <c r="I302" s="603"/>
      <c r="J302" s="603"/>
      <c r="K302" s="603"/>
      <c r="L302" s="603"/>
      <c r="M302" s="603"/>
      <c r="N302" s="603"/>
      <c r="O302" s="603"/>
      <c r="P302" s="603"/>
      <c r="Q302" s="603"/>
      <c r="R302" s="603"/>
      <c r="S302" s="603"/>
      <c r="T302" s="603"/>
      <c r="U302" s="603"/>
      <c r="V302" s="603"/>
      <c r="W302" s="603"/>
      <c r="X302" s="603"/>
      <c r="Y302" s="603"/>
      <c r="Z302" s="603"/>
      <c r="AA302" s="603"/>
      <c r="AB302" s="603"/>
      <c r="AC302" s="604"/>
      <c r="AD302" s="218">
        <v>938</v>
      </c>
      <c r="AE302" s="564"/>
      <c r="AF302" s="565"/>
      <c r="AG302" s="565"/>
      <c r="AH302" s="566"/>
      <c r="AI302" s="264" t="s">
        <v>187</v>
      </c>
    </row>
    <row r="303" spans="1:35" ht="15.6" customHeight="1">
      <c r="A303" s="602" t="s">
        <v>534</v>
      </c>
      <c r="B303" s="603"/>
      <c r="C303" s="603"/>
      <c r="D303" s="603"/>
      <c r="E303" s="603"/>
      <c r="F303" s="603"/>
      <c r="G303" s="603"/>
      <c r="H303" s="603"/>
      <c r="I303" s="603"/>
      <c r="J303" s="603"/>
      <c r="K303" s="603"/>
      <c r="L303" s="603"/>
      <c r="M303" s="603"/>
      <c r="N303" s="603"/>
      <c r="O303" s="603"/>
      <c r="P303" s="603"/>
      <c r="Q303" s="603"/>
      <c r="R303" s="603"/>
      <c r="S303" s="603"/>
      <c r="T303" s="603"/>
      <c r="U303" s="603"/>
      <c r="V303" s="603"/>
      <c r="W303" s="603"/>
      <c r="X303" s="603"/>
      <c r="Y303" s="603"/>
      <c r="Z303" s="603"/>
      <c r="AA303" s="603"/>
      <c r="AB303" s="603"/>
      <c r="AC303" s="604"/>
      <c r="AD303" s="218">
        <v>949</v>
      </c>
      <c r="AE303" s="564"/>
      <c r="AF303" s="565"/>
      <c r="AG303" s="565"/>
      <c r="AH303" s="566"/>
      <c r="AI303" s="264" t="s">
        <v>187</v>
      </c>
    </row>
    <row r="304" spans="1:35" ht="15.6" customHeight="1">
      <c r="A304" s="602" t="s">
        <v>535</v>
      </c>
      <c r="B304" s="603"/>
      <c r="C304" s="603"/>
      <c r="D304" s="603"/>
      <c r="E304" s="603"/>
      <c r="F304" s="603"/>
      <c r="G304" s="603"/>
      <c r="H304" s="603"/>
      <c r="I304" s="603"/>
      <c r="J304" s="603"/>
      <c r="K304" s="603"/>
      <c r="L304" s="603"/>
      <c r="M304" s="603"/>
      <c r="N304" s="603"/>
      <c r="O304" s="603"/>
      <c r="P304" s="603"/>
      <c r="Q304" s="603"/>
      <c r="R304" s="603"/>
      <c r="S304" s="603"/>
      <c r="T304" s="603"/>
      <c r="U304" s="603"/>
      <c r="V304" s="603"/>
      <c r="W304" s="603"/>
      <c r="X304" s="603"/>
      <c r="Y304" s="603"/>
      <c r="Z304" s="603"/>
      <c r="AA304" s="603"/>
      <c r="AB304" s="603"/>
      <c r="AC304" s="604"/>
      <c r="AD304" s="218">
        <v>1158</v>
      </c>
      <c r="AE304" s="564"/>
      <c r="AF304" s="565"/>
      <c r="AG304" s="565"/>
      <c r="AH304" s="566"/>
      <c r="AI304" s="264" t="s">
        <v>187</v>
      </c>
    </row>
    <row r="305" spans="1:35" ht="15.6" customHeight="1">
      <c r="A305" s="602" t="s">
        <v>536</v>
      </c>
      <c r="B305" s="603"/>
      <c r="C305" s="603"/>
      <c r="D305" s="603"/>
      <c r="E305" s="603"/>
      <c r="F305" s="603"/>
      <c r="G305" s="603"/>
      <c r="H305" s="603"/>
      <c r="I305" s="603"/>
      <c r="J305" s="603"/>
      <c r="K305" s="603"/>
      <c r="L305" s="603"/>
      <c r="M305" s="603"/>
      <c r="N305" s="603"/>
      <c r="O305" s="603"/>
      <c r="P305" s="603"/>
      <c r="Q305" s="603"/>
      <c r="R305" s="603"/>
      <c r="S305" s="603"/>
      <c r="T305" s="603"/>
      <c r="U305" s="603"/>
      <c r="V305" s="603"/>
      <c r="W305" s="603"/>
      <c r="X305" s="603"/>
      <c r="Y305" s="603"/>
      <c r="Z305" s="603"/>
      <c r="AA305" s="603"/>
      <c r="AB305" s="603"/>
      <c r="AC305" s="604"/>
      <c r="AD305" s="218">
        <v>950</v>
      </c>
      <c r="AE305" s="564"/>
      <c r="AF305" s="565"/>
      <c r="AG305" s="565"/>
      <c r="AH305" s="566"/>
      <c r="AI305" s="264" t="s">
        <v>207</v>
      </c>
    </row>
    <row r="306" spans="1:35" ht="15.6" customHeight="1">
      <c r="A306" s="596" t="s">
        <v>537</v>
      </c>
      <c r="B306" s="597"/>
      <c r="C306" s="597"/>
      <c r="D306" s="597"/>
      <c r="E306" s="597"/>
      <c r="F306" s="597"/>
      <c r="G306" s="597"/>
      <c r="H306" s="597"/>
      <c r="I306" s="597"/>
      <c r="J306" s="597"/>
      <c r="K306" s="597"/>
      <c r="L306" s="597"/>
      <c r="M306" s="597"/>
      <c r="N306" s="597"/>
      <c r="O306" s="597"/>
      <c r="P306" s="597"/>
      <c r="Q306" s="597"/>
      <c r="R306" s="597"/>
      <c r="S306" s="597"/>
      <c r="T306" s="597"/>
      <c r="U306" s="597"/>
      <c r="V306" s="597"/>
      <c r="W306" s="597"/>
      <c r="X306" s="597"/>
      <c r="Y306" s="597"/>
      <c r="Z306" s="597"/>
      <c r="AA306" s="597"/>
      <c r="AB306" s="597"/>
      <c r="AC306" s="598"/>
      <c r="AD306" s="220">
        <v>1066</v>
      </c>
      <c r="AE306" s="773"/>
      <c r="AF306" s="774"/>
      <c r="AG306" s="774"/>
      <c r="AH306" s="775"/>
      <c r="AI306" s="265" t="s">
        <v>211</v>
      </c>
    </row>
    <row r="307" spans="1:35">
      <c r="A307" s="388" t="s">
        <v>538</v>
      </c>
      <c r="B307" s="389"/>
      <c r="C307" s="389"/>
      <c r="D307" s="389"/>
      <c r="E307" s="389"/>
      <c r="F307" s="389"/>
      <c r="G307" s="389"/>
      <c r="H307" s="389"/>
      <c r="I307" s="389"/>
      <c r="J307" s="389"/>
      <c r="K307" s="389"/>
      <c r="L307" s="389"/>
      <c r="M307" s="389"/>
      <c r="N307" s="389"/>
      <c r="O307" s="389"/>
      <c r="P307" s="389"/>
      <c r="Q307" s="389"/>
      <c r="R307" s="389"/>
      <c r="S307" s="389"/>
      <c r="T307" s="389"/>
      <c r="U307" s="389"/>
      <c r="V307" s="389"/>
      <c r="W307" s="389"/>
      <c r="X307" s="389"/>
      <c r="Y307" s="389"/>
      <c r="Z307" s="389"/>
      <c r="AA307" s="389"/>
      <c r="AB307" s="389"/>
      <c r="AC307" s="389"/>
      <c r="AD307" s="389"/>
      <c r="AE307" s="389"/>
      <c r="AF307" s="389"/>
      <c r="AG307" s="389"/>
      <c r="AH307" s="389"/>
      <c r="AI307" s="390"/>
    </row>
    <row r="308" spans="1:35">
      <c r="A308" s="475" t="s">
        <v>539</v>
      </c>
      <c r="B308" s="476"/>
      <c r="C308" s="476"/>
      <c r="D308" s="476"/>
      <c r="E308" s="476"/>
      <c r="F308" s="476"/>
      <c r="G308" s="476"/>
      <c r="H308" s="476"/>
      <c r="I308" s="476"/>
      <c r="J308" s="476"/>
      <c r="K308" s="476"/>
      <c r="L308" s="476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  <c r="X308" s="476"/>
      <c r="Y308" s="476"/>
      <c r="Z308" s="476"/>
      <c r="AA308" s="476"/>
      <c r="AB308" s="476"/>
      <c r="AC308" s="476"/>
      <c r="AD308" s="476"/>
      <c r="AE308" s="476"/>
      <c r="AF308" s="476"/>
      <c r="AG308" s="476"/>
      <c r="AH308" s="476"/>
      <c r="AI308" s="477"/>
    </row>
    <row r="309" spans="1:35" ht="15.6" customHeight="1">
      <c r="A309" s="509" t="s">
        <v>540</v>
      </c>
      <c r="B309" s="510"/>
      <c r="C309" s="510"/>
      <c r="D309" s="510"/>
      <c r="E309" s="510"/>
      <c r="F309" s="510"/>
      <c r="G309" s="510"/>
      <c r="H309" s="510"/>
      <c r="I309" s="510"/>
      <c r="J309" s="510"/>
      <c r="K309" s="510"/>
      <c r="L309" s="510"/>
      <c r="M309" s="510"/>
      <c r="N309" s="510"/>
      <c r="O309" s="510"/>
      <c r="P309" s="510"/>
      <c r="Q309" s="510"/>
      <c r="R309" s="510"/>
      <c r="S309" s="510"/>
      <c r="T309" s="510"/>
      <c r="U309" s="510"/>
      <c r="V309" s="510"/>
      <c r="W309" s="510"/>
      <c r="X309" s="510"/>
      <c r="Y309" s="510"/>
      <c r="Z309" s="510"/>
      <c r="AA309" s="510"/>
      <c r="AB309" s="510"/>
      <c r="AC309" s="510"/>
      <c r="AD309" s="511"/>
      <c r="AE309" s="266">
        <v>884</v>
      </c>
      <c r="AF309" s="762"/>
      <c r="AG309" s="763"/>
      <c r="AH309" s="763"/>
      <c r="AI309" s="776"/>
    </row>
    <row r="310" spans="1:35" ht="15.6" customHeight="1">
      <c r="A310" s="490" t="s">
        <v>541</v>
      </c>
      <c r="B310" s="491"/>
      <c r="C310" s="491"/>
      <c r="D310" s="491"/>
      <c r="E310" s="491"/>
      <c r="F310" s="491"/>
      <c r="G310" s="491"/>
      <c r="H310" s="491"/>
      <c r="I310" s="491"/>
      <c r="J310" s="491"/>
      <c r="K310" s="491"/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2"/>
      <c r="AE310" s="214">
        <v>885</v>
      </c>
      <c r="AF310" s="493"/>
      <c r="AG310" s="494"/>
      <c r="AH310" s="494"/>
      <c r="AI310" s="772"/>
    </row>
    <row r="311" spans="1:35" ht="15.6" customHeight="1">
      <c r="A311" s="490" t="s">
        <v>542</v>
      </c>
      <c r="B311" s="491"/>
      <c r="C311" s="491"/>
      <c r="D311" s="491"/>
      <c r="E311" s="491"/>
      <c r="F311" s="491"/>
      <c r="G311" s="491"/>
      <c r="H311" s="491"/>
      <c r="I311" s="491"/>
      <c r="J311" s="491"/>
      <c r="K311" s="491"/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  <c r="Y311" s="491"/>
      <c r="Z311" s="491"/>
      <c r="AA311" s="491"/>
      <c r="AB311" s="491"/>
      <c r="AC311" s="491"/>
      <c r="AD311" s="492"/>
      <c r="AE311" s="214">
        <v>886</v>
      </c>
      <c r="AF311" s="493"/>
      <c r="AG311" s="494"/>
      <c r="AH311" s="494"/>
      <c r="AI311" s="772"/>
    </row>
    <row r="312" spans="1:35" ht="15.6" customHeight="1">
      <c r="A312" s="490" t="s">
        <v>543</v>
      </c>
      <c r="B312" s="491"/>
      <c r="C312" s="491"/>
      <c r="D312" s="491"/>
      <c r="E312" s="491"/>
      <c r="F312" s="491"/>
      <c r="G312" s="491"/>
      <c r="H312" s="491"/>
      <c r="I312" s="491"/>
      <c r="J312" s="491"/>
      <c r="K312" s="491"/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  <c r="Y312" s="491"/>
      <c r="Z312" s="491"/>
      <c r="AA312" s="491"/>
      <c r="AB312" s="491"/>
      <c r="AC312" s="491"/>
      <c r="AD312" s="492"/>
      <c r="AE312" s="214">
        <v>985</v>
      </c>
      <c r="AF312" s="493"/>
      <c r="AG312" s="494"/>
      <c r="AH312" s="494"/>
      <c r="AI312" s="772"/>
    </row>
    <row r="313" spans="1:35" ht="15.6" customHeight="1">
      <c r="A313" s="765" t="s">
        <v>544</v>
      </c>
      <c r="B313" s="766"/>
      <c r="C313" s="766"/>
      <c r="D313" s="766"/>
      <c r="E313" s="766"/>
      <c r="F313" s="766"/>
      <c r="G313" s="766"/>
      <c r="H313" s="766"/>
      <c r="I313" s="766"/>
      <c r="J313" s="766"/>
      <c r="K313" s="766"/>
      <c r="L313" s="766"/>
      <c r="M313" s="766"/>
      <c r="N313" s="766"/>
      <c r="O313" s="766"/>
      <c r="P313" s="766"/>
      <c r="Q313" s="766"/>
      <c r="R313" s="766"/>
      <c r="S313" s="766"/>
      <c r="T313" s="766"/>
      <c r="U313" s="766"/>
      <c r="V313" s="766"/>
      <c r="W313" s="766"/>
      <c r="X313" s="766"/>
      <c r="Y313" s="766"/>
      <c r="Z313" s="766"/>
      <c r="AA313" s="766"/>
      <c r="AB313" s="766"/>
      <c r="AC313" s="766"/>
      <c r="AD313" s="767"/>
      <c r="AE313" s="221">
        <v>887</v>
      </c>
      <c r="AF313" s="531"/>
      <c r="AG313" s="532"/>
      <c r="AH313" s="532"/>
      <c r="AI313" s="768"/>
    </row>
    <row r="314" spans="1:35">
      <c r="A314" s="388" t="s">
        <v>545</v>
      </c>
      <c r="B314" s="389"/>
      <c r="C314" s="389"/>
      <c r="D314" s="389"/>
      <c r="E314" s="389"/>
      <c r="F314" s="389"/>
      <c r="G314" s="389"/>
      <c r="H314" s="389"/>
      <c r="I314" s="389"/>
      <c r="J314" s="389"/>
      <c r="K314" s="389"/>
      <c r="L314" s="389"/>
      <c r="M314" s="389"/>
      <c r="N314" s="389"/>
      <c r="O314" s="389"/>
      <c r="P314" s="389"/>
      <c r="Q314" s="389"/>
      <c r="R314" s="389"/>
      <c r="S314" s="389"/>
      <c r="T314" s="389"/>
      <c r="U314" s="389"/>
      <c r="V314" s="389"/>
      <c r="W314" s="389"/>
      <c r="X314" s="389"/>
      <c r="Y314" s="389"/>
      <c r="Z314" s="389"/>
      <c r="AA314" s="389"/>
      <c r="AB314" s="389"/>
      <c r="AC314" s="389"/>
      <c r="AD314" s="389"/>
      <c r="AE314" s="389"/>
      <c r="AF314" s="389"/>
      <c r="AG314" s="389"/>
      <c r="AH314" s="389"/>
      <c r="AI314" s="390"/>
    </row>
    <row r="315" spans="1:35">
      <c r="A315" s="475" t="s">
        <v>546</v>
      </c>
      <c r="B315" s="476"/>
      <c r="C315" s="476"/>
      <c r="D315" s="476"/>
      <c r="E315" s="476"/>
      <c r="F315" s="476"/>
      <c r="G315" s="476"/>
      <c r="H315" s="476"/>
      <c r="I315" s="476"/>
      <c r="J315" s="476"/>
      <c r="K315" s="476"/>
      <c r="L315" s="476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  <c r="X315" s="476"/>
      <c r="Y315" s="476"/>
      <c r="Z315" s="476"/>
      <c r="AA315" s="476"/>
      <c r="AB315" s="476"/>
      <c r="AC315" s="476"/>
      <c r="AD315" s="476"/>
      <c r="AE315" s="476"/>
      <c r="AF315" s="476"/>
      <c r="AG315" s="476"/>
      <c r="AH315" s="476"/>
      <c r="AI315" s="477"/>
    </row>
    <row r="316" spans="1:35">
      <c r="A316" s="769" t="s">
        <v>547</v>
      </c>
      <c r="B316" s="770"/>
      <c r="C316" s="770"/>
      <c r="D316" s="770"/>
      <c r="E316" s="770"/>
      <c r="F316" s="770"/>
      <c r="G316" s="770"/>
      <c r="H316" s="770"/>
      <c r="I316" s="770"/>
      <c r="J316" s="770"/>
      <c r="K316" s="770"/>
      <c r="L316" s="770"/>
      <c r="M316" s="770"/>
      <c r="N316" s="770"/>
      <c r="O316" s="770"/>
      <c r="P316" s="770"/>
      <c r="Q316" s="770"/>
      <c r="R316" s="770"/>
      <c r="S316" s="770"/>
      <c r="T316" s="770"/>
      <c r="U316" s="770"/>
      <c r="V316" s="770"/>
      <c r="W316" s="770"/>
      <c r="X316" s="770"/>
      <c r="Y316" s="770"/>
      <c r="Z316" s="770"/>
      <c r="AA316" s="770"/>
      <c r="AB316" s="770"/>
      <c r="AC316" s="770"/>
      <c r="AD316" s="770"/>
      <c r="AE316" s="770"/>
      <c r="AF316" s="770"/>
      <c r="AG316" s="770"/>
      <c r="AH316" s="770"/>
      <c r="AI316" s="771"/>
    </row>
    <row r="317" spans="1:35" ht="15.6" customHeight="1">
      <c r="A317" s="490" t="s">
        <v>548</v>
      </c>
      <c r="B317" s="491"/>
      <c r="C317" s="491"/>
      <c r="D317" s="491"/>
      <c r="E317" s="491"/>
      <c r="F317" s="491"/>
      <c r="G317" s="491"/>
      <c r="H317" s="491"/>
      <c r="I317" s="491"/>
      <c r="J317" s="491"/>
      <c r="K317" s="491"/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  <c r="Y317" s="491"/>
      <c r="Z317" s="491"/>
      <c r="AA317" s="491"/>
      <c r="AB317" s="491"/>
      <c r="AC317" s="492"/>
      <c r="AD317" s="218">
        <v>1657</v>
      </c>
      <c r="AE317" s="493"/>
      <c r="AF317" s="494"/>
      <c r="AG317" s="494"/>
      <c r="AH317" s="495"/>
      <c r="AI317" s="216" t="s">
        <v>187</v>
      </c>
    </row>
    <row r="318" spans="1:35" ht="15.6" customHeight="1">
      <c r="A318" s="490" t="s">
        <v>549</v>
      </c>
      <c r="B318" s="491"/>
      <c r="C318" s="491"/>
      <c r="D318" s="491"/>
      <c r="E318" s="491"/>
      <c r="F318" s="491"/>
      <c r="G318" s="491"/>
      <c r="H318" s="491"/>
      <c r="I318" s="491"/>
      <c r="J318" s="491"/>
      <c r="K318" s="491"/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  <c r="Y318" s="491"/>
      <c r="Z318" s="491"/>
      <c r="AA318" s="491"/>
      <c r="AB318" s="491"/>
      <c r="AC318" s="492"/>
      <c r="AD318" s="218">
        <v>1658</v>
      </c>
      <c r="AE318" s="493"/>
      <c r="AF318" s="494"/>
      <c r="AG318" s="494"/>
      <c r="AH318" s="495"/>
      <c r="AI318" s="216" t="s">
        <v>187</v>
      </c>
    </row>
    <row r="319" spans="1:35" ht="15.6" customHeight="1">
      <c r="A319" s="490" t="s">
        <v>550</v>
      </c>
      <c r="B319" s="491"/>
      <c r="C319" s="491"/>
      <c r="D319" s="491"/>
      <c r="E319" s="491"/>
      <c r="F319" s="491"/>
      <c r="G319" s="491"/>
      <c r="H319" s="491"/>
      <c r="I319" s="491"/>
      <c r="J319" s="491"/>
      <c r="K319" s="491"/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  <c r="Z319" s="491"/>
      <c r="AA319" s="491"/>
      <c r="AB319" s="491"/>
      <c r="AC319" s="492"/>
      <c r="AD319" s="218">
        <v>1659</v>
      </c>
      <c r="AE319" s="493"/>
      <c r="AF319" s="494"/>
      <c r="AG319" s="494"/>
      <c r="AH319" s="495"/>
      <c r="AI319" s="216" t="s">
        <v>187</v>
      </c>
    </row>
    <row r="320" spans="1:35" ht="15.6" customHeight="1">
      <c r="A320" s="490" t="s">
        <v>551</v>
      </c>
      <c r="B320" s="491"/>
      <c r="C320" s="491"/>
      <c r="D320" s="491"/>
      <c r="E320" s="491"/>
      <c r="F320" s="491"/>
      <c r="G320" s="491"/>
      <c r="H320" s="491"/>
      <c r="I320" s="491"/>
      <c r="J320" s="491"/>
      <c r="K320" s="491"/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  <c r="Y320" s="491"/>
      <c r="Z320" s="491"/>
      <c r="AA320" s="491"/>
      <c r="AB320" s="491"/>
      <c r="AC320" s="492"/>
      <c r="AD320" s="218">
        <v>1660</v>
      </c>
      <c r="AE320" s="493"/>
      <c r="AF320" s="494"/>
      <c r="AG320" s="494"/>
      <c r="AH320" s="495"/>
      <c r="AI320" s="216" t="s">
        <v>187</v>
      </c>
    </row>
    <row r="321" spans="1:35" ht="15.6" customHeight="1">
      <c r="A321" s="490" t="s">
        <v>552</v>
      </c>
      <c r="B321" s="491"/>
      <c r="C321" s="491"/>
      <c r="D321" s="491"/>
      <c r="E321" s="491"/>
      <c r="F321" s="491"/>
      <c r="G321" s="491"/>
      <c r="H321" s="491"/>
      <c r="I321" s="491"/>
      <c r="J321" s="491"/>
      <c r="K321" s="491"/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  <c r="AA321" s="491"/>
      <c r="AB321" s="491"/>
      <c r="AC321" s="492"/>
      <c r="AD321" s="218">
        <v>1661</v>
      </c>
      <c r="AE321" s="493"/>
      <c r="AF321" s="494"/>
      <c r="AG321" s="494"/>
      <c r="AH321" s="495"/>
      <c r="AI321" s="216" t="s">
        <v>207</v>
      </c>
    </row>
    <row r="322" spans="1:35" ht="15.6" customHeight="1">
      <c r="A322" s="490" t="s">
        <v>553</v>
      </c>
      <c r="B322" s="491"/>
      <c r="C322" s="491"/>
      <c r="D322" s="491"/>
      <c r="E322" s="491"/>
      <c r="F322" s="491"/>
      <c r="G322" s="491"/>
      <c r="H322" s="491"/>
      <c r="I322" s="491"/>
      <c r="J322" s="491"/>
      <c r="K322" s="491"/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  <c r="Y322" s="491"/>
      <c r="Z322" s="491"/>
      <c r="AA322" s="491"/>
      <c r="AB322" s="491"/>
      <c r="AC322" s="492"/>
      <c r="AD322" s="218">
        <v>1662</v>
      </c>
      <c r="AE322" s="493"/>
      <c r="AF322" s="494"/>
      <c r="AG322" s="494"/>
      <c r="AH322" s="495"/>
      <c r="AI322" s="216" t="s">
        <v>207</v>
      </c>
    </row>
    <row r="323" spans="1:35" ht="15.6" customHeight="1">
      <c r="A323" s="490" t="s">
        <v>554</v>
      </c>
      <c r="B323" s="491"/>
      <c r="C323" s="491"/>
      <c r="D323" s="491"/>
      <c r="E323" s="491"/>
      <c r="F323" s="491"/>
      <c r="G323" s="491"/>
      <c r="H323" s="491"/>
      <c r="I323" s="491"/>
      <c r="J323" s="491"/>
      <c r="K323" s="491"/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  <c r="Y323" s="491"/>
      <c r="Z323" s="491"/>
      <c r="AA323" s="491"/>
      <c r="AB323" s="491"/>
      <c r="AC323" s="492"/>
      <c r="AD323" s="218">
        <v>1140</v>
      </c>
      <c r="AE323" s="493"/>
      <c r="AF323" s="494"/>
      <c r="AG323" s="494"/>
      <c r="AH323" s="495"/>
      <c r="AI323" s="216" t="s">
        <v>207</v>
      </c>
    </row>
    <row r="324" spans="1:35" ht="15.6" customHeight="1">
      <c r="A324" s="490" t="s">
        <v>555</v>
      </c>
      <c r="B324" s="491"/>
      <c r="C324" s="491"/>
      <c r="D324" s="491"/>
      <c r="E324" s="491"/>
      <c r="F324" s="491"/>
      <c r="G324" s="491"/>
      <c r="H324" s="491"/>
      <c r="I324" s="491"/>
      <c r="J324" s="491"/>
      <c r="K324" s="491"/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  <c r="Y324" s="491"/>
      <c r="Z324" s="491"/>
      <c r="AA324" s="491"/>
      <c r="AB324" s="491"/>
      <c r="AC324" s="492"/>
      <c r="AD324" s="218">
        <v>1663</v>
      </c>
      <c r="AE324" s="493"/>
      <c r="AF324" s="494"/>
      <c r="AG324" s="494"/>
      <c r="AH324" s="495"/>
      <c r="AI324" s="216" t="s">
        <v>207</v>
      </c>
    </row>
    <row r="325" spans="1:35" ht="15.6" customHeight="1">
      <c r="A325" s="490" t="s">
        <v>556</v>
      </c>
      <c r="B325" s="491"/>
      <c r="C325" s="491"/>
      <c r="D325" s="491"/>
      <c r="E325" s="491"/>
      <c r="F325" s="491"/>
      <c r="G325" s="491"/>
      <c r="H325" s="491"/>
      <c r="I325" s="491"/>
      <c r="J325" s="491"/>
      <c r="K325" s="491"/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  <c r="Y325" s="491"/>
      <c r="Z325" s="491"/>
      <c r="AA325" s="491"/>
      <c r="AB325" s="491"/>
      <c r="AC325" s="492"/>
      <c r="AD325" s="218">
        <v>1664</v>
      </c>
      <c r="AE325" s="493"/>
      <c r="AF325" s="494"/>
      <c r="AG325" s="494"/>
      <c r="AH325" s="495"/>
      <c r="AI325" s="216" t="s">
        <v>207</v>
      </c>
    </row>
    <row r="326" spans="1:35" ht="15.6" customHeight="1">
      <c r="A326" s="490" t="s">
        <v>557</v>
      </c>
      <c r="B326" s="491"/>
      <c r="C326" s="491"/>
      <c r="D326" s="491"/>
      <c r="E326" s="491"/>
      <c r="F326" s="491"/>
      <c r="G326" s="491"/>
      <c r="H326" s="491"/>
      <c r="I326" s="491"/>
      <c r="J326" s="491"/>
      <c r="K326" s="491"/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  <c r="AA326" s="491"/>
      <c r="AB326" s="491"/>
      <c r="AC326" s="492"/>
      <c r="AD326" s="218">
        <v>1665</v>
      </c>
      <c r="AE326" s="493"/>
      <c r="AF326" s="494"/>
      <c r="AG326" s="494"/>
      <c r="AH326" s="495"/>
      <c r="AI326" s="216" t="s">
        <v>207</v>
      </c>
    </row>
    <row r="327" spans="1:35" ht="15.6" customHeight="1">
      <c r="A327" s="490" t="s">
        <v>558</v>
      </c>
      <c r="B327" s="491"/>
      <c r="C327" s="491"/>
      <c r="D327" s="491"/>
      <c r="E327" s="491"/>
      <c r="F327" s="491"/>
      <c r="G327" s="491"/>
      <c r="H327" s="491"/>
      <c r="I327" s="491"/>
      <c r="J327" s="491"/>
      <c r="K327" s="491"/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  <c r="Y327" s="491"/>
      <c r="Z327" s="491"/>
      <c r="AA327" s="491"/>
      <c r="AB327" s="491"/>
      <c r="AC327" s="492"/>
      <c r="AD327" s="218">
        <v>1666</v>
      </c>
      <c r="AE327" s="493"/>
      <c r="AF327" s="494"/>
      <c r="AG327" s="494"/>
      <c r="AH327" s="495"/>
      <c r="AI327" s="216" t="s">
        <v>207</v>
      </c>
    </row>
    <row r="328" spans="1:35" ht="15.6" customHeight="1">
      <c r="A328" s="490" t="s">
        <v>559</v>
      </c>
      <c r="B328" s="491"/>
      <c r="C328" s="491"/>
      <c r="D328" s="491"/>
      <c r="E328" s="491"/>
      <c r="F328" s="491"/>
      <c r="G328" s="491"/>
      <c r="H328" s="491"/>
      <c r="I328" s="491"/>
      <c r="J328" s="491"/>
      <c r="K328" s="491"/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  <c r="Y328" s="491"/>
      <c r="Z328" s="491"/>
      <c r="AA328" s="491"/>
      <c r="AB328" s="491"/>
      <c r="AC328" s="492"/>
      <c r="AD328" s="218">
        <v>1667</v>
      </c>
      <c r="AE328" s="493"/>
      <c r="AF328" s="494"/>
      <c r="AG328" s="494"/>
      <c r="AH328" s="495"/>
      <c r="AI328" s="216" t="s">
        <v>207</v>
      </c>
    </row>
    <row r="329" spans="1:35" ht="15.6" customHeight="1">
      <c r="A329" s="490" t="s">
        <v>560</v>
      </c>
      <c r="B329" s="491"/>
      <c r="C329" s="491"/>
      <c r="D329" s="491"/>
      <c r="E329" s="491"/>
      <c r="F329" s="491"/>
      <c r="G329" s="491"/>
      <c r="H329" s="491"/>
      <c r="I329" s="491"/>
      <c r="J329" s="491"/>
      <c r="K329" s="491"/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  <c r="Y329" s="491"/>
      <c r="Z329" s="491"/>
      <c r="AA329" s="491"/>
      <c r="AB329" s="491"/>
      <c r="AC329" s="492"/>
      <c r="AD329" s="218">
        <v>1668</v>
      </c>
      <c r="AE329" s="493"/>
      <c r="AF329" s="494"/>
      <c r="AG329" s="494"/>
      <c r="AH329" s="495"/>
      <c r="AI329" s="216" t="s">
        <v>207</v>
      </c>
    </row>
    <row r="330" spans="1:35" ht="15.6" customHeight="1">
      <c r="A330" s="490" t="s">
        <v>561</v>
      </c>
      <c r="B330" s="491"/>
      <c r="C330" s="491"/>
      <c r="D330" s="491"/>
      <c r="E330" s="491"/>
      <c r="F330" s="491"/>
      <c r="G330" s="491"/>
      <c r="H330" s="491"/>
      <c r="I330" s="491"/>
      <c r="J330" s="491"/>
      <c r="K330" s="491"/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  <c r="Y330" s="491"/>
      <c r="Z330" s="491"/>
      <c r="AA330" s="491"/>
      <c r="AB330" s="491"/>
      <c r="AC330" s="492"/>
      <c r="AD330" s="218">
        <v>1141</v>
      </c>
      <c r="AE330" s="493"/>
      <c r="AF330" s="494"/>
      <c r="AG330" s="494"/>
      <c r="AH330" s="495"/>
      <c r="AI330" s="216" t="s">
        <v>207</v>
      </c>
    </row>
    <row r="331" spans="1:35" ht="15.6" customHeight="1">
      <c r="A331" s="490" t="s">
        <v>562</v>
      </c>
      <c r="B331" s="491"/>
      <c r="C331" s="491"/>
      <c r="D331" s="491"/>
      <c r="E331" s="491"/>
      <c r="F331" s="491"/>
      <c r="G331" s="491"/>
      <c r="H331" s="491"/>
      <c r="I331" s="491"/>
      <c r="J331" s="491"/>
      <c r="K331" s="491"/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  <c r="Y331" s="491"/>
      <c r="Z331" s="491"/>
      <c r="AA331" s="491"/>
      <c r="AB331" s="491"/>
      <c r="AC331" s="492"/>
      <c r="AD331" s="218">
        <v>1142</v>
      </c>
      <c r="AE331" s="493"/>
      <c r="AF331" s="494"/>
      <c r="AG331" s="494"/>
      <c r="AH331" s="495"/>
      <c r="AI331" s="216" t="s">
        <v>207</v>
      </c>
    </row>
    <row r="332" spans="1:35" ht="15.6" customHeight="1">
      <c r="A332" s="490" t="s">
        <v>563</v>
      </c>
      <c r="B332" s="491"/>
      <c r="C332" s="491"/>
      <c r="D332" s="491"/>
      <c r="E332" s="491"/>
      <c r="F332" s="491"/>
      <c r="G332" s="491"/>
      <c r="H332" s="491"/>
      <c r="I332" s="491"/>
      <c r="J332" s="491"/>
      <c r="K332" s="491"/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  <c r="Y332" s="491"/>
      <c r="Z332" s="491"/>
      <c r="AA332" s="491"/>
      <c r="AB332" s="491"/>
      <c r="AC332" s="492"/>
      <c r="AD332" s="218">
        <v>1669</v>
      </c>
      <c r="AE332" s="493"/>
      <c r="AF332" s="494"/>
      <c r="AG332" s="494"/>
      <c r="AH332" s="495"/>
      <c r="AI332" s="216" t="s">
        <v>207</v>
      </c>
    </row>
    <row r="333" spans="1:35" ht="15.6" customHeight="1">
      <c r="A333" s="490" t="s">
        <v>564</v>
      </c>
      <c r="B333" s="491"/>
      <c r="C333" s="491"/>
      <c r="D333" s="491"/>
      <c r="E333" s="491"/>
      <c r="F333" s="491"/>
      <c r="G333" s="491"/>
      <c r="H333" s="491"/>
      <c r="I333" s="491"/>
      <c r="J333" s="491"/>
      <c r="K333" s="491"/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  <c r="Y333" s="491"/>
      <c r="Z333" s="491"/>
      <c r="AA333" s="491"/>
      <c r="AB333" s="491"/>
      <c r="AC333" s="492"/>
      <c r="AD333" s="218">
        <v>1670</v>
      </c>
      <c r="AE333" s="493"/>
      <c r="AF333" s="494"/>
      <c r="AG333" s="494"/>
      <c r="AH333" s="495"/>
      <c r="AI333" s="216" t="s">
        <v>207</v>
      </c>
    </row>
    <row r="334" spans="1:35" ht="15.6" customHeight="1">
      <c r="A334" s="490" t="s">
        <v>565</v>
      </c>
      <c r="B334" s="491"/>
      <c r="C334" s="491"/>
      <c r="D334" s="491"/>
      <c r="E334" s="491"/>
      <c r="F334" s="491"/>
      <c r="G334" s="491"/>
      <c r="H334" s="491"/>
      <c r="I334" s="491"/>
      <c r="J334" s="491"/>
      <c r="K334" s="491"/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1"/>
      <c r="Z334" s="491"/>
      <c r="AA334" s="491"/>
      <c r="AB334" s="491"/>
      <c r="AC334" s="492"/>
      <c r="AD334" s="218">
        <v>1671</v>
      </c>
      <c r="AE334" s="493"/>
      <c r="AF334" s="494"/>
      <c r="AG334" s="494"/>
      <c r="AH334" s="495"/>
      <c r="AI334" s="216" t="s">
        <v>207</v>
      </c>
    </row>
    <row r="335" spans="1:35" ht="15.6" customHeight="1">
      <c r="A335" s="490" t="s">
        <v>566</v>
      </c>
      <c r="B335" s="491"/>
      <c r="C335" s="491"/>
      <c r="D335" s="491"/>
      <c r="E335" s="491"/>
      <c r="F335" s="491"/>
      <c r="G335" s="491"/>
      <c r="H335" s="491"/>
      <c r="I335" s="491"/>
      <c r="J335" s="491"/>
      <c r="K335" s="491"/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  <c r="Y335" s="491"/>
      <c r="Z335" s="491"/>
      <c r="AA335" s="491"/>
      <c r="AB335" s="491"/>
      <c r="AC335" s="492"/>
      <c r="AD335" s="218">
        <v>1672</v>
      </c>
      <c r="AE335" s="493"/>
      <c r="AF335" s="494"/>
      <c r="AG335" s="494"/>
      <c r="AH335" s="495"/>
      <c r="AI335" s="216" t="s">
        <v>211</v>
      </c>
    </row>
    <row r="336" spans="1:35">
      <c r="A336" s="487" t="s">
        <v>567</v>
      </c>
      <c r="B336" s="488"/>
      <c r="C336" s="488"/>
      <c r="D336" s="488"/>
      <c r="E336" s="488"/>
      <c r="F336" s="488"/>
      <c r="G336" s="488"/>
      <c r="H336" s="488"/>
      <c r="I336" s="488"/>
      <c r="J336" s="488"/>
      <c r="K336" s="488"/>
      <c r="L336" s="488"/>
      <c r="M336" s="488"/>
      <c r="N336" s="488"/>
      <c r="O336" s="488"/>
      <c r="P336" s="488"/>
      <c r="Q336" s="488"/>
      <c r="R336" s="488"/>
      <c r="S336" s="488"/>
      <c r="T336" s="488"/>
      <c r="U336" s="488"/>
      <c r="V336" s="488"/>
      <c r="W336" s="488"/>
      <c r="X336" s="488"/>
      <c r="Y336" s="488"/>
      <c r="Z336" s="488"/>
      <c r="AA336" s="488"/>
      <c r="AB336" s="488"/>
      <c r="AC336" s="488"/>
      <c r="AD336" s="488"/>
      <c r="AE336" s="488"/>
      <c r="AF336" s="488"/>
      <c r="AG336" s="488"/>
      <c r="AH336" s="488"/>
      <c r="AI336" s="489"/>
    </row>
    <row r="337" spans="1:35" ht="15.6" customHeight="1">
      <c r="A337" s="490" t="s">
        <v>568</v>
      </c>
      <c r="B337" s="491"/>
      <c r="C337" s="491"/>
      <c r="D337" s="491"/>
      <c r="E337" s="491"/>
      <c r="F337" s="491"/>
      <c r="G337" s="491"/>
      <c r="H337" s="491"/>
      <c r="I337" s="491"/>
      <c r="J337" s="491"/>
      <c r="K337" s="491"/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  <c r="Y337" s="491"/>
      <c r="Z337" s="491"/>
      <c r="AA337" s="491"/>
      <c r="AB337" s="491"/>
      <c r="AC337" s="492"/>
      <c r="AD337" s="218">
        <v>1673</v>
      </c>
      <c r="AE337" s="493"/>
      <c r="AF337" s="494"/>
      <c r="AG337" s="494"/>
      <c r="AH337" s="495"/>
      <c r="AI337" s="216" t="s">
        <v>207</v>
      </c>
    </row>
    <row r="338" spans="1:35" ht="15.6" customHeight="1">
      <c r="A338" s="490" t="s">
        <v>569</v>
      </c>
      <c r="B338" s="491"/>
      <c r="C338" s="491"/>
      <c r="D338" s="491"/>
      <c r="E338" s="491"/>
      <c r="F338" s="491"/>
      <c r="G338" s="491"/>
      <c r="H338" s="491"/>
      <c r="I338" s="491"/>
      <c r="J338" s="491"/>
      <c r="K338" s="491"/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  <c r="Y338" s="491"/>
      <c r="Z338" s="491"/>
      <c r="AA338" s="491"/>
      <c r="AB338" s="491"/>
      <c r="AC338" s="492"/>
      <c r="AD338" s="218">
        <v>1674</v>
      </c>
      <c r="AE338" s="493"/>
      <c r="AF338" s="494"/>
      <c r="AG338" s="494"/>
      <c r="AH338" s="495"/>
      <c r="AI338" s="216" t="s">
        <v>187</v>
      </c>
    </row>
    <row r="339" spans="1:35" ht="15.6" customHeight="1">
      <c r="A339" s="490" t="s">
        <v>570</v>
      </c>
      <c r="B339" s="491"/>
      <c r="C339" s="491"/>
      <c r="D339" s="491"/>
      <c r="E339" s="491"/>
      <c r="F339" s="491"/>
      <c r="G339" s="491"/>
      <c r="H339" s="491"/>
      <c r="I339" s="491"/>
      <c r="J339" s="491"/>
      <c r="K339" s="491"/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  <c r="Y339" s="491"/>
      <c r="Z339" s="491"/>
      <c r="AA339" s="491"/>
      <c r="AB339" s="491"/>
      <c r="AC339" s="492"/>
      <c r="AD339" s="218">
        <v>1144</v>
      </c>
      <c r="AE339" s="493"/>
      <c r="AF339" s="494"/>
      <c r="AG339" s="494"/>
      <c r="AH339" s="495"/>
      <c r="AI339" s="216" t="s">
        <v>187</v>
      </c>
    </row>
    <row r="340" spans="1:35" ht="15.6" customHeight="1">
      <c r="A340" s="490" t="s">
        <v>555</v>
      </c>
      <c r="B340" s="491"/>
      <c r="C340" s="491"/>
      <c r="D340" s="491"/>
      <c r="E340" s="491"/>
      <c r="F340" s="491"/>
      <c r="G340" s="491"/>
      <c r="H340" s="491"/>
      <c r="I340" s="491"/>
      <c r="J340" s="491"/>
      <c r="K340" s="491"/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  <c r="Y340" s="491"/>
      <c r="Z340" s="491"/>
      <c r="AA340" s="491"/>
      <c r="AB340" s="491"/>
      <c r="AC340" s="492"/>
      <c r="AD340" s="218">
        <v>1675</v>
      </c>
      <c r="AE340" s="493"/>
      <c r="AF340" s="494"/>
      <c r="AG340" s="494"/>
      <c r="AH340" s="495"/>
      <c r="AI340" s="216" t="s">
        <v>187</v>
      </c>
    </row>
    <row r="341" spans="1:35" ht="15.6" customHeight="1">
      <c r="A341" s="490" t="s">
        <v>571</v>
      </c>
      <c r="B341" s="491"/>
      <c r="C341" s="491"/>
      <c r="D341" s="491"/>
      <c r="E341" s="491"/>
      <c r="F341" s="491"/>
      <c r="G341" s="491"/>
      <c r="H341" s="491"/>
      <c r="I341" s="491"/>
      <c r="J341" s="491"/>
      <c r="K341" s="491"/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  <c r="Y341" s="491"/>
      <c r="Z341" s="491"/>
      <c r="AA341" s="491"/>
      <c r="AB341" s="491"/>
      <c r="AC341" s="492"/>
      <c r="AD341" s="218">
        <v>1175</v>
      </c>
      <c r="AE341" s="493"/>
      <c r="AF341" s="494"/>
      <c r="AG341" s="494"/>
      <c r="AH341" s="495"/>
      <c r="AI341" s="216" t="s">
        <v>187</v>
      </c>
    </row>
    <row r="342" spans="1:35" ht="15.6" customHeight="1">
      <c r="A342" s="490" t="s">
        <v>572</v>
      </c>
      <c r="B342" s="491"/>
      <c r="C342" s="491"/>
      <c r="D342" s="491"/>
      <c r="E342" s="491"/>
      <c r="F342" s="491"/>
      <c r="G342" s="491"/>
      <c r="H342" s="491"/>
      <c r="I342" s="491"/>
      <c r="J342" s="491"/>
      <c r="K342" s="491"/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  <c r="Y342" s="491"/>
      <c r="Z342" s="491"/>
      <c r="AA342" s="491"/>
      <c r="AB342" s="491"/>
      <c r="AC342" s="492"/>
      <c r="AD342" s="218">
        <v>1676</v>
      </c>
      <c r="AE342" s="493"/>
      <c r="AF342" s="494"/>
      <c r="AG342" s="494"/>
      <c r="AH342" s="495"/>
      <c r="AI342" s="216" t="s">
        <v>187</v>
      </c>
    </row>
    <row r="343" spans="1:35" ht="15.6" customHeight="1">
      <c r="A343" s="490" t="s">
        <v>573</v>
      </c>
      <c r="B343" s="491"/>
      <c r="C343" s="491"/>
      <c r="D343" s="491"/>
      <c r="E343" s="491"/>
      <c r="F343" s="491"/>
      <c r="G343" s="491"/>
      <c r="H343" s="491"/>
      <c r="I343" s="491"/>
      <c r="J343" s="491"/>
      <c r="K343" s="491"/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  <c r="Y343" s="491"/>
      <c r="Z343" s="491"/>
      <c r="AA343" s="491"/>
      <c r="AB343" s="491"/>
      <c r="AC343" s="492"/>
      <c r="AD343" s="218">
        <v>1677</v>
      </c>
      <c r="AE343" s="493"/>
      <c r="AF343" s="494"/>
      <c r="AG343" s="494"/>
      <c r="AH343" s="495"/>
      <c r="AI343" s="216" t="s">
        <v>187</v>
      </c>
    </row>
    <row r="344" spans="1:35" ht="15.6" customHeight="1">
      <c r="A344" s="490" t="s">
        <v>574</v>
      </c>
      <c r="B344" s="491"/>
      <c r="C344" s="491"/>
      <c r="D344" s="491"/>
      <c r="E344" s="491"/>
      <c r="F344" s="491"/>
      <c r="G344" s="491"/>
      <c r="H344" s="491"/>
      <c r="I344" s="491"/>
      <c r="J344" s="491"/>
      <c r="K344" s="491"/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  <c r="Y344" s="491"/>
      <c r="Z344" s="491"/>
      <c r="AA344" s="491"/>
      <c r="AB344" s="491"/>
      <c r="AC344" s="492"/>
      <c r="AD344" s="218">
        <v>1678</v>
      </c>
      <c r="AE344" s="493"/>
      <c r="AF344" s="494"/>
      <c r="AG344" s="494"/>
      <c r="AH344" s="495"/>
      <c r="AI344" s="216" t="s">
        <v>187</v>
      </c>
    </row>
    <row r="345" spans="1:35" ht="15.6" customHeight="1">
      <c r="A345" s="490" t="s">
        <v>575</v>
      </c>
      <c r="B345" s="491"/>
      <c r="C345" s="491"/>
      <c r="D345" s="491"/>
      <c r="E345" s="491"/>
      <c r="F345" s="491"/>
      <c r="G345" s="491"/>
      <c r="H345" s="491"/>
      <c r="I345" s="491"/>
      <c r="J345" s="491"/>
      <c r="K345" s="491"/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  <c r="Y345" s="491"/>
      <c r="Z345" s="491"/>
      <c r="AA345" s="491"/>
      <c r="AB345" s="491"/>
      <c r="AC345" s="492"/>
      <c r="AD345" s="218">
        <v>1150</v>
      </c>
      <c r="AE345" s="493"/>
      <c r="AF345" s="494"/>
      <c r="AG345" s="494"/>
      <c r="AH345" s="495"/>
      <c r="AI345" s="216" t="s">
        <v>187</v>
      </c>
    </row>
    <row r="346" spans="1:35" ht="15.6" customHeight="1">
      <c r="A346" s="490" t="s">
        <v>576</v>
      </c>
      <c r="B346" s="491"/>
      <c r="C346" s="491"/>
      <c r="D346" s="491"/>
      <c r="E346" s="491"/>
      <c r="F346" s="491"/>
      <c r="G346" s="491"/>
      <c r="H346" s="491"/>
      <c r="I346" s="491"/>
      <c r="J346" s="491"/>
      <c r="K346" s="491"/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  <c r="Y346" s="491"/>
      <c r="Z346" s="491"/>
      <c r="AA346" s="491"/>
      <c r="AB346" s="491"/>
      <c r="AC346" s="492"/>
      <c r="AD346" s="218">
        <v>1147</v>
      </c>
      <c r="AE346" s="493"/>
      <c r="AF346" s="494"/>
      <c r="AG346" s="494"/>
      <c r="AH346" s="495"/>
      <c r="AI346" s="216" t="s">
        <v>187</v>
      </c>
    </row>
    <row r="347" spans="1:35" ht="15.6" customHeight="1">
      <c r="A347" s="490" t="s">
        <v>577</v>
      </c>
      <c r="B347" s="491"/>
      <c r="C347" s="491"/>
      <c r="D347" s="491"/>
      <c r="E347" s="491"/>
      <c r="F347" s="491"/>
      <c r="G347" s="491"/>
      <c r="H347" s="491"/>
      <c r="I347" s="491"/>
      <c r="J347" s="491"/>
      <c r="K347" s="491"/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  <c r="Y347" s="491"/>
      <c r="Z347" s="491"/>
      <c r="AA347" s="491"/>
      <c r="AB347" s="491"/>
      <c r="AC347" s="492"/>
      <c r="AD347" s="218">
        <v>1148</v>
      </c>
      <c r="AE347" s="493"/>
      <c r="AF347" s="494"/>
      <c r="AG347" s="494"/>
      <c r="AH347" s="495"/>
      <c r="AI347" s="216" t="s">
        <v>187</v>
      </c>
    </row>
    <row r="348" spans="1:35" ht="15.6" customHeight="1">
      <c r="A348" s="490" t="s">
        <v>578</v>
      </c>
      <c r="B348" s="491"/>
      <c r="C348" s="491"/>
      <c r="D348" s="491"/>
      <c r="E348" s="491"/>
      <c r="F348" s="491"/>
      <c r="G348" s="491"/>
      <c r="H348" s="491"/>
      <c r="I348" s="491"/>
      <c r="J348" s="491"/>
      <c r="K348" s="491"/>
      <c r="L348" s="491"/>
      <c r="M348" s="491"/>
      <c r="N348" s="491"/>
      <c r="O348" s="491"/>
      <c r="P348" s="491"/>
      <c r="Q348" s="491"/>
      <c r="R348" s="491"/>
      <c r="S348" s="491"/>
      <c r="T348" s="491"/>
      <c r="U348" s="491"/>
      <c r="V348" s="491"/>
      <c r="W348" s="491"/>
      <c r="X348" s="491"/>
      <c r="Y348" s="491"/>
      <c r="Z348" s="491"/>
      <c r="AA348" s="491"/>
      <c r="AB348" s="491"/>
      <c r="AC348" s="492"/>
      <c r="AD348" s="218">
        <v>1149</v>
      </c>
      <c r="AE348" s="493"/>
      <c r="AF348" s="494"/>
      <c r="AG348" s="494"/>
      <c r="AH348" s="495"/>
      <c r="AI348" s="216" t="s">
        <v>187</v>
      </c>
    </row>
    <row r="349" spans="1:35" ht="15.6" customHeight="1">
      <c r="A349" s="490" t="s">
        <v>579</v>
      </c>
      <c r="B349" s="491"/>
      <c r="C349" s="491"/>
      <c r="D349" s="491"/>
      <c r="E349" s="491"/>
      <c r="F349" s="491"/>
      <c r="G349" s="491"/>
      <c r="H349" s="491"/>
      <c r="I349" s="491"/>
      <c r="J349" s="491"/>
      <c r="K349" s="491"/>
      <c r="L349" s="491"/>
      <c r="M349" s="491"/>
      <c r="N349" s="491"/>
      <c r="O349" s="491"/>
      <c r="P349" s="491"/>
      <c r="Q349" s="491"/>
      <c r="R349" s="491"/>
      <c r="S349" s="491"/>
      <c r="T349" s="491"/>
      <c r="U349" s="491"/>
      <c r="V349" s="491"/>
      <c r="W349" s="491"/>
      <c r="X349" s="491"/>
      <c r="Y349" s="491"/>
      <c r="Z349" s="491"/>
      <c r="AA349" s="491"/>
      <c r="AB349" s="491"/>
      <c r="AC349" s="492"/>
      <c r="AD349" s="218">
        <v>1151</v>
      </c>
      <c r="AE349" s="493"/>
      <c r="AF349" s="494"/>
      <c r="AG349" s="494"/>
      <c r="AH349" s="495"/>
      <c r="AI349" s="216" t="s">
        <v>187</v>
      </c>
    </row>
    <row r="350" spans="1:35" ht="15.6" customHeight="1">
      <c r="A350" s="490" t="s">
        <v>580</v>
      </c>
      <c r="B350" s="491"/>
      <c r="C350" s="491"/>
      <c r="D350" s="491"/>
      <c r="E350" s="491"/>
      <c r="F350" s="491"/>
      <c r="G350" s="491"/>
      <c r="H350" s="491"/>
      <c r="I350" s="491"/>
      <c r="J350" s="491"/>
      <c r="K350" s="491"/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  <c r="Y350" s="491"/>
      <c r="Z350" s="491"/>
      <c r="AA350" s="491"/>
      <c r="AB350" s="491"/>
      <c r="AC350" s="492"/>
      <c r="AD350" s="218">
        <v>1152</v>
      </c>
      <c r="AE350" s="493"/>
      <c r="AF350" s="494"/>
      <c r="AG350" s="494"/>
      <c r="AH350" s="495"/>
      <c r="AI350" s="216" t="s">
        <v>207</v>
      </c>
    </row>
    <row r="351" spans="1:35" ht="15.6" customHeight="1">
      <c r="A351" s="490" t="s">
        <v>581</v>
      </c>
      <c r="B351" s="491"/>
      <c r="C351" s="491"/>
      <c r="D351" s="491"/>
      <c r="E351" s="491"/>
      <c r="F351" s="491"/>
      <c r="G351" s="491"/>
      <c r="H351" s="491"/>
      <c r="I351" s="491"/>
      <c r="J351" s="491"/>
      <c r="K351" s="491"/>
      <c r="L351" s="491"/>
      <c r="M351" s="491"/>
      <c r="N351" s="491"/>
      <c r="O351" s="491"/>
      <c r="P351" s="491"/>
      <c r="Q351" s="491"/>
      <c r="R351" s="491"/>
      <c r="S351" s="491"/>
      <c r="T351" s="491"/>
      <c r="U351" s="491"/>
      <c r="V351" s="491"/>
      <c r="W351" s="491"/>
      <c r="X351" s="491"/>
      <c r="Y351" s="491"/>
      <c r="Z351" s="491"/>
      <c r="AA351" s="491"/>
      <c r="AB351" s="491"/>
      <c r="AC351" s="492"/>
      <c r="AD351" s="218">
        <v>1176</v>
      </c>
      <c r="AE351" s="493"/>
      <c r="AF351" s="494"/>
      <c r="AG351" s="494"/>
      <c r="AH351" s="495"/>
      <c r="AI351" s="216" t="s">
        <v>207</v>
      </c>
    </row>
    <row r="352" spans="1:35" ht="15.6" customHeight="1">
      <c r="A352" s="490" t="s">
        <v>582</v>
      </c>
      <c r="B352" s="491"/>
      <c r="C352" s="491"/>
      <c r="D352" s="491"/>
      <c r="E352" s="491"/>
      <c r="F352" s="491"/>
      <c r="G352" s="491"/>
      <c r="H352" s="491"/>
      <c r="I352" s="491"/>
      <c r="J352" s="491"/>
      <c r="K352" s="491"/>
      <c r="L352" s="491"/>
      <c r="M352" s="491"/>
      <c r="N352" s="491"/>
      <c r="O352" s="491"/>
      <c r="P352" s="491"/>
      <c r="Q352" s="491"/>
      <c r="R352" s="491"/>
      <c r="S352" s="491"/>
      <c r="T352" s="491"/>
      <c r="U352" s="491"/>
      <c r="V352" s="491"/>
      <c r="W352" s="491"/>
      <c r="X352" s="491"/>
      <c r="Y352" s="491"/>
      <c r="Z352" s="491"/>
      <c r="AA352" s="491"/>
      <c r="AB352" s="491"/>
      <c r="AC352" s="492"/>
      <c r="AD352" s="218">
        <v>1159</v>
      </c>
      <c r="AE352" s="493"/>
      <c r="AF352" s="494"/>
      <c r="AG352" s="494"/>
      <c r="AH352" s="495"/>
      <c r="AI352" s="216" t="s">
        <v>207</v>
      </c>
    </row>
    <row r="353" spans="1:35" ht="15.6" customHeight="1">
      <c r="A353" s="490" t="s">
        <v>583</v>
      </c>
      <c r="B353" s="491"/>
      <c r="C353" s="491"/>
      <c r="D353" s="491"/>
      <c r="E353" s="491"/>
      <c r="F353" s="491"/>
      <c r="G353" s="491"/>
      <c r="H353" s="491"/>
      <c r="I353" s="491"/>
      <c r="J353" s="491"/>
      <c r="K353" s="491"/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  <c r="AA353" s="491"/>
      <c r="AB353" s="491"/>
      <c r="AC353" s="492"/>
      <c r="AD353" s="218">
        <v>1679</v>
      </c>
      <c r="AE353" s="493"/>
      <c r="AF353" s="494"/>
      <c r="AG353" s="494"/>
      <c r="AH353" s="495"/>
      <c r="AI353" s="216" t="s">
        <v>207</v>
      </c>
    </row>
    <row r="354" spans="1:35" ht="15.6" customHeight="1">
      <c r="A354" s="490" t="s">
        <v>584</v>
      </c>
      <c r="B354" s="491"/>
      <c r="C354" s="491"/>
      <c r="D354" s="491"/>
      <c r="E354" s="491"/>
      <c r="F354" s="491"/>
      <c r="G354" s="491"/>
      <c r="H354" s="491"/>
      <c r="I354" s="491"/>
      <c r="J354" s="491"/>
      <c r="K354" s="491"/>
      <c r="L354" s="491"/>
      <c r="M354" s="491"/>
      <c r="N354" s="491"/>
      <c r="O354" s="491"/>
      <c r="P354" s="491"/>
      <c r="Q354" s="491"/>
      <c r="R354" s="491"/>
      <c r="S354" s="491"/>
      <c r="T354" s="491"/>
      <c r="U354" s="491"/>
      <c r="V354" s="491"/>
      <c r="W354" s="491"/>
      <c r="X354" s="491"/>
      <c r="Y354" s="491"/>
      <c r="Z354" s="491"/>
      <c r="AA354" s="491"/>
      <c r="AB354" s="491"/>
      <c r="AC354" s="492"/>
      <c r="AD354" s="218">
        <v>1680</v>
      </c>
      <c r="AE354" s="493"/>
      <c r="AF354" s="494"/>
      <c r="AG354" s="494"/>
      <c r="AH354" s="495"/>
      <c r="AI354" s="216" t="s">
        <v>207</v>
      </c>
    </row>
    <row r="355" spans="1:35" ht="15.6" customHeight="1">
      <c r="A355" s="490" t="s">
        <v>585</v>
      </c>
      <c r="B355" s="491"/>
      <c r="C355" s="491"/>
      <c r="D355" s="491"/>
      <c r="E355" s="491"/>
      <c r="F355" s="491"/>
      <c r="G355" s="491"/>
      <c r="H355" s="491"/>
      <c r="I355" s="491"/>
      <c r="J355" s="491"/>
      <c r="K355" s="491"/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1"/>
      <c r="X355" s="491"/>
      <c r="Y355" s="491"/>
      <c r="Z355" s="491"/>
      <c r="AA355" s="491"/>
      <c r="AB355" s="491"/>
      <c r="AC355" s="492"/>
      <c r="AD355" s="218">
        <v>1681</v>
      </c>
      <c r="AE355" s="493"/>
      <c r="AF355" s="494"/>
      <c r="AG355" s="494"/>
      <c r="AH355" s="495"/>
      <c r="AI355" s="216" t="s">
        <v>207</v>
      </c>
    </row>
    <row r="356" spans="1:35" ht="15.6" customHeight="1">
      <c r="A356" s="490" t="s">
        <v>586</v>
      </c>
      <c r="B356" s="491"/>
      <c r="C356" s="491"/>
      <c r="D356" s="491"/>
      <c r="E356" s="491"/>
      <c r="F356" s="491"/>
      <c r="G356" s="491"/>
      <c r="H356" s="491"/>
      <c r="I356" s="491"/>
      <c r="J356" s="491"/>
      <c r="K356" s="491"/>
      <c r="L356" s="491"/>
      <c r="M356" s="491"/>
      <c r="N356" s="491"/>
      <c r="O356" s="491"/>
      <c r="P356" s="491"/>
      <c r="Q356" s="491"/>
      <c r="R356" s="491"/>
      <c r="S356" s="491"/>
      <c r="T356" s="491"/>
      <c r="U356" s="491"/>
      <c r="V356" s="491"/>
      <c r="W356" s="491"/>
      <c r="X356" s="491"/>
      <c r="Y356" s="491"/>
      <c r="Z356" s="491"/>
      <c r="AA356" s="491"/>
      <c r="AB356" s="491"/>
      <c r="AC356" s="492"/>
      <c r="AD356" s="218">
        <v>1682</v>
      </c>
      <c r="AE356" s="493"/>
      <c r="AF356" s="494"/>
      <c r="AG356" s="494"/>
      <c r="AH356" s="495"/>
      <c r="AI356" s="216" t="s">
        <v>207</v>
      </c>
    </row>
    <row r="357" spans="1:35" ht="15.6" customHeight="1">
      <c r="A357" s="490" t="s">
        <v>587</v>
      </c>
      <c r="B357" s="491"/>
      <c r="C357" s="491"/>
      <c r="D357" s="491"/>
      <c r="E357" s="491"/>
      <c r="F357" s="491"/>
      <c r="G357" s="491"/>
      <c r="H357" s="491"/>
      <c r="I357" s="491"/>
      <c r="J357" s="491"/>
      <c r="K357" s="491"/>
      <c r="L357" s="491"/>
      <c r="M357" s="491"/>
      <c r="N357" s="491"/>
      <c r="O357" s="491"/>
      <c r="P357" s="491"/>
      <c r="Q357" s="491"/>
      <c r="R357" s="491"/>
      <c r="S357" s="491"/>
      <c r="T357" s="491"/>
      <c r="U357" s="491"/>
      <c r="V357" s="491"/>
      <c r="W357" s="491"/>
      <c r="X357" s="491"/>
      <c r="Y357" s="491"/>
      <c r="Z357" s="491"/>
      <c r="AA357" s="491"/>
      <c r="AB357" s="491"/>
      <c r="AC357" s="492"/>
      <c r="AD357" s="218">
        <v>1683</v>
      </c>
      <c r="AE357" s="493"/>
      <c r="AF357" s="494"/>
      <c r="AG357" s="494"/>
      <c r="AH357" s="495"/>
      <c r="AI357" s="216" t="s">
        <v>207</v>
      </c>
    </row>
    <row r="358" spans="1:35" ht="15.6" customHeight="1">
      <c r="A358" s="490" t="s">
        <v>588</v>
      </c>
      <c r="B358" s="491"/>
      <c r="C358" s="491"/>
      <c r="D358" s="491"/>
      <c r="E358" s="491"/>
      <c r="F358" s="491"/>
      <c r="G358" s="491"/>
      <c r="H358" s="491"/>
      <c r="I358" s="491"/>
      <c r="J358" s="491"/>
      <c r="K358" s="491"/>
      <c r="L358" s="491"/>
      <c r="M358" s="491"/>
      <c r="N358" s="491"/>
      <c r="O358" s="491"/>
      <c r="P358" s="491"/>
      <c r="Q358" s="491"/>
      <c r="R358" s="491"/>
      <c r="S358" s="491"/>
      <c r="T358" s="491"/>
      <c r="U358" s="491"/>
      <c r="V358" s="491"/>
      <c r="W358" s="491"/>
      <c r="X358" s="491"/>
      <c r="Y358" s="491"/>
      <c r="Z358" s="491"/>
      <c r="AA358" s="491"/>
      <c r="AB358" s="491"/>
      <c r="AC358" s="492"/>
      <c r="AD358" s="218">
        <v>1684</v>
      </c>
      <c r="AE358" s="493"/>
      <c r="AF358" s="494"/>
      <c r="AG358" s="494"/>
      <c r="AH358" s="495"/>
      <c r="AI358" s="216" t="s">
        <v>207</v>
      </c>
    </row>
    <row r="359" spans="1:35" ht="15.6" customHeight="1">
      <c r="A359" s="490" t="s">
        <v>589</v>
      </c>
      <c r="B359" s="491"/>
      <c r="C359" s="491"/>
      <c r="D359" s="491"/>
      <c r="E359" s="491"/>
      <c r="F359" s="491"/>
      <c r="G359" s="491"/>
      <c r="H359" s="491"/>
      <c r="I359" s="491"/>
      <c r="J359" s="491"/>
      <c r="K359" s="491"/>
      <c r="L359" s="491"/>
      <c r="M359" s="491"/>
      <c r="N359" s="491"/>
      <c r="O359" s="491"/>
      <c r="P359" s="491"/>
      <c r="Q359" s="491"/>
      <c r="R359" s="491"/>
      <c r="S359" s="491"/>
      <c r="T359" s="491"/>
      <c r="U359" s="491"/>
      <c r="V359" s="491"/>
      <c r="W359" s="491"/>
      <c r="X359" s="491"/>
      <c r="Y359" s="491"/>
      <c r="Z359" s="491"/>
      <c r="AA359" s="491"/>
      <c r="AB359" s="491"/>
      <c r="AC359" s="492"/>
      <c r="AD359" s="218">
        <v>1685</v>
      </c>
      <c r="AE359" s="493"/>
      <c r="AF359" s="494"/>
      <c r="AG359" s="494"/>
      <c r="AH359" s="495"/>
      <c r="AI359" s="216" t="s">
        <v>207</v>
      </c>
    </row>
    <row r="360" spans="1:35" ht="15.6" customHeight="1">
      <c r="A360" s="490" t="s">
        <v>590</v>
      </c>
      <c r="B360" s="491"/>
      <c r="C360" s="491"/>
      <c r="D360" s="491"/>
      <c r="E360" s="491"/>
      <c r="F360" s="491"/>
      <c r="G360" s="491"/>
      <c r="H360" s="491"/>
      <c r="I360" s="491"/>
      <c r="J360" s="491"/>
      <c r="K360" s="491"/>
      <c r="L360" s="491"/>
      <c r="M360" s="491"/>
      <c r="N360" s="491"/>
      <c r="O360" s="491"/>
      <c r="P360" s="491"/>
      <c r="Q360" s="491"/>
      <c r="R360" s="491"/>
      <c r="S360" s="491"/>
      <c r="T360" s="491"/>
      <c r="U360" s="491"/>
      <c r="V360" s="491"/>
      <c r="W360" s="491"/>
      <c r="X360" s="491"/>
      <c r="Y360" s="491"/>
      <c r="Z360" s="491"/>
      <c r="AA360" s="491"/>
      <c r="AB360" s="491"/>
      <c r="AC360" s="492"/>
      <c r="AD360" s="218">
        <v>1686</v>
      </c>
      <c r="AE360" s="493"/>
      <c r="AF360" s="494"/>
      <c r="AG360" s="494"/>
      <c r="AH360" s="495"/>
      <c r="AI360" s="216" t="s">
        <v>207</v>
      </c>
    </row>
    <row r="361" spans="1:35" ht="15.6" customHeight="1">
      <c r="A361" s="490" t="s">
        <v>591</v>
      </c>
      <c r="B361" s="491"/>
      <c r="C361" s="491"/>
      <c r="D361" s="491"/>
      <c r="E361" s="491"/>
      <c r="F361" s="491"/>
      <c r="G361" s="491"/>
      <c r="H361" s="491"/>
      <c r="I361" s="491"/>
      <c r="J361" s="491"/>
      <c r="K361" s="491"/>
      <c r="L361" s="491"/>
      <c r="M361" s="491"/>
      <c r="N361" s="491"/>
      <c r="O361" s="491"/>
      <c r="P361" s="491"/>
      <c r="Q361" s="491"/>
      <c r="R361" s="491"/>
      <c r="S361" s="491"/>
      <c r="T361" s="491"/>
      <c r="U361" s="491"/>
      <c r="V361" s="491"/>
      <c r="W361" s="491"/>
      <c r="X361" s="491"/>
      <c r="Y361" s="491"/>
      <c r="Z361" s="491"/>
      <c r="AA361" s="491"/>
      <c r="AB361" s="491"/>
      <c r="AC361" s="492"/>
      <c r="AD361" s="218">
        <v>1183</v>
      </c>
      <c r="AE361" s="493"/>
      <c r="AF361" s="494"/>
      <c r="AG361" s="494"/>
      <c r="AH361" s="495"/>
      <c r="AI361" s="216" t="s">
        <v>207</v>
      </c>
    </row>
    <row r="362" spans="1:35" ht="15.6" customHeight="1">
      <c r="A362" s="490" t="s">
        <v>592</v>
      </c>
      <c r="B362" s="491"/>
      <c r="C362" s="491"/>
      <c r="D362" s="491"/>
      <c r="E362" s="491"/>
      <c r="F362" s="491"/>
      <c r="G362" s="491"/>
      <c r="H362" s="491"/>
      <c r="I362" s="491"/>
      <c r="J362" s="491"/>
      <c r="K362" s="491"/>
      <c r="L362" s="491"/>
      <c r="M362" s="491"/>
      <c r="N362" s="491"/>
      <c r="O362" s="491"/>
      <c r="P362" s="491"/>
      <c r="Q362" s="491"/>
      <c r="R362" s="491"/>
      <c r="S362" s="491"/>
      <c r="T362" s="491"/>
      <c r="U362" s="491"/>
      <c r="V362" s="491"/>
      <c r="W362" s="491"/>
      <c r="X362" s="491"/>
      <c r="Y362" s="491"/>
      <c r="Z362" s="491"/>
      <c r="AA362" s="491"/>
      <c r="AB362" s="491"/>
      <c r="AC362" s="492"/>
      <c r="AD362" s="218">
        <v>1687</v>
      </c>
      <c r="AE362" s="493"/>
      <c r="AF362" s="494"/>
      <c r="AG362" s="494"/>
      <c r="AH362" s="495"/>
      <c r="AI362" s="216" t="s">
        <v>207</v>
      </c>
    </row>
    <row r="363" spans="1:35" ht="15.6" customHeight="1">
      <c r="A363" s="490" t="s">
        <v>593</v>
      </c>
      <c r="B363" s="491"/>
      <c r="C363" s="491"/>
      <c r="D363" s="491"/>
      <c r="E363" s="491"/>
      <c r="F363" s="491"/>
      <c r="G363" s="491"/>
      <c r="H363" s="491"/>
      <c r="I363" s="491"/>
      <c r="J363" s="491"/>
      <c r="K363" s="491"/>
      <c r="L363" s="491"/>
      <c r="M363" s="491"/>
      <c r="N363" s="491"/>
      <c r="O363" s="491"/>
      <c r="P363" s="491"/>
      <c r="Q363" s="491"/>
      <c r="R363" s="491"/>
      <c r="S363" s="491"/>
      <c r="T363" s="491"/>
      <c r="U363" s="491"/>
      <c r="V363" s="491"/>
      <c r="W363" s="491"/>
      <c r="X363" s="491"/>
      <c r="Y363" s="491"/>
      <c r="Z363" s="491"/>
      <c r="AA363" s="491"/>
      <c r="AB363" s="491"/>
      <c r="AC363" s="492"/>
      <c r="AD363" s="218">
        <v>1688</v>
      </c>
      <c r="AE363" s="493"/>
      <c r="AF363" s="494"/>
      <c r="AG363" s="494"/>
      <c r="AH363" s="495"/>
      <c r="AI363" s="216" t="s">
        <v>207</v>
      </c>
    </row>
    <row r="364" spans="1:35" ht="15.6" customHeight="1">
      <c r="A364" s="490" t="s">
        <v>594</v>
      </c>
      <c r="B364" s="491"/>
      <c r="C364" s="491"/>
      <c r="D364" s="491"/>
      <c r="E364" s="491"/>
      <c r="F364" s="491"/>
      <c r="G364" s="491"/>
      <c r="H364" s="491"/>
      <c r="I364" s="491"/>
      <c r="J364" s="491"/>
      <c r="K364" s="491"/>
      <c r="L364" s="491"/>
      <c r="M364" s="491"/>
      <c r="N364" s="491"/>
      <c r="O364" s="491"/>
      <c r="P364" s="491"/>
      <c r="Q364" s="491"/>
      <c r="R364" s="491"/>
      <c r="S364" s="491"/>
      <c r="T364" s="491"/>
      <c r="U364" s="491"/>
      <c r="V364" s="491"/>
      <c r="W364" s="491"/>
      <c r="X364" s="491"/>
      <c r="Y364" s="491"/>
      <c r="Z364" s="491"/>
      <c r="AA364" s="491"/>
      <c r="AB364" s="491"/>
      <c r="AC364" s="492"/>
      <c r="AD364" s="218">
        <v>1689</v>
      </c>
      <c r="AE364" s="493"/>
      <c r="AF364" s="494"/>
      <c r="AG364" s="494"/>
      <c r="AH364" s="495"/>
      <c r="AI364" s="216" t="s">
        <v>207</v>
      </c>
    </row>
    <row r="365" spans="1:35">
      <c r="A365" s="525" t="s">
        <v>595</v>
      </c>
      <c r="B365" s="526"/>
      <c r="C365" s="526"/>
      <c r="D365" s="526"/>
      <c r="E365" s="526"/>
      <c r="F365" s="526"/>
      <c r="G365" s="526"/>
      <c r="H365" s="526"/>
      <c r="I365" s="526"/>
      <c r="J365" s="526"/>
      <c r="K365" s="526"/>
      <c r="L365" s="526"/>
      <c r="M365" s="526"/>
      <c r="N365" s="526"/>
      <c r="O365" s="526"/>
      <c r="P365" s="526"/>
      <c r="Q365" s="526"/>
      <c r="R365" s="526"/>
      <c r="S365" s="526"/>
      <c r="T365" s="526"/>
      <c r="U365" s="526"/>
      <c r="V365" s="526"/>
      <c r="W365" s="526"/>
      <c r="X365" s="526"/>
      <c r="Y365" s="526"/>
      <c r="Z365" s="526"/>
      <c r="AA365" s="526"/>
      <c r="AB365" s="526"/>
      <c r="AC365" s="527"/>
      <c r="AD365" s="218">
        <v>1728</v>
      </c>
      <c r="AE365" s="493"/>
      <c r="AF365" s="494"/>
      <c r="AG365" s="494"/>
      <c r="AH365" s="495"/>
      <c r="AI365" s="216" t="s">
        <v>211</v>
      </c>
    </row>
    <row r="366" spans="1:35">
      <c r="A366" s="490" t="s">
        <v>596</v>
      </c>
      <c r="B366" s="491"/>
      <c r="C366" s="491"/>
      <c r="D366" s="491"/>
      <c r="E366" s="491"/>
      <c r="F366" s="491"/>
      <c r="G366" s="491"/>
      <c r="H366" s="491"/>
      <c r="I366" s="491"/>
      <c r="J366" s="491"/>
      <c r="K366" s="491"/>
      <c r="L366" s="491"/>
      <c r="M366" s="491"/>
      <c r="N366" s="491"/>
      <c r="O366" s="491"/>
      <c r="P366" s="491"/>
      <c r="Q366" s="491"/>
      <c r="R366" s="491"/>
      <c r="S366" s="491"/>
      <c r="T366" s="491"/>
      <c r="U366" s="491"/>
      <c r="V366" s="491"/>
      <c r="W366" s="491"/>
      <c r="X366" s="491"/>
      <c r="Y366" s="491"/>
      <c r="Z366" s="491"/>
      <c r="AA366" s="491"/>
      <c r="AB366" s="491"/>
      <c r="AC366" s="492"/>
      <c r="AD366" s="218">
        <v>1154</v>
      </c>
      <c r="AE366" s="493"/>
      <c r="AF366" s="494"/>
      <c r="AG366" s="494"/>
      <c r="AH366" s="495"/>
      <c r="AI366" s="216" t="s">
        <v>207</v>
      </c>
    </row>
    <row r="367" spans="1:35">
      <c r="A367" s="490" t="s">
        <v>597</v>
      </c>
      <c r="B367" s="491"/>
      <c r="C367" s="491"/>
      <c r="D367" s="491"/>
      <c r="E367" s="491"/>
      <c r="F367" s="491"/>
      <c r="G367" s="491"/>
      <c r="H367" s="491"/>
      <c r="I367" s="491"/>
      <c r="J367" s="491"/>
      <c r="K367" s="491"/>
      <c r="L367" s="491"/>
      <c r="M367" s="491"/>
      <c r="N367" s="491"/>
      <c r="O367" s="491"/>
      <c r="P367" s="491"/>
      <c r="Q367" s="491"/>
      <c r="R367" s="491"/>
      <c r="S367" s="491"/>
      <c r="T367" s="491"/>
      <c r="U367" s="491"/>
      <c r="V367" s="491"/>
      <c r="W367" s="491"/>
      <c r="X367" s="491"/>
      <c r="Y367" s="491"/>
      <c r="Z367" s="491"/>
      <c r="AA367" s="491"/>
      <c r="AB367" s="491"/>
      <c r="AC367" s="492"/>
      <c r="AD367" s="218">
        <v>1157</v>
      </c>
      <c r="AE367" s="493"/>
      <c r="AF367" s="494"/>
      <c r="AG367" s="494"/>
      <c r="AH367" s="495"/>
      <c r="AI367" s="216" t="s">
        <v>207</v>
      </c>
    </row>
    <row r="368" spans="1:35">
      <c r="A368" s="525" t="s">
        <v>598</v>
      </c>
      <c r="B368" s="526"/>
      <c r="C368" s="526"/>
      <c r="D368" s="526"/>
      <c r="E368" s="526"/>
      <c r="F368" s="526"/>
      <c r="G368" s="526"/>
      <c r="H368" s="526"/>
      <c r="I368" s="526"/>
      <c r="J368" s="526"/>
      <c r="K368" s="526"/>
      <c r="L368" s="526"/>
      <c r="M368" s="526"/>
      <c r="N368" s="526"/>
      <c r="O368" s="526"/>
      <c r="P368" s="526"/>
      <c r="Q368" s="526"/>
      <c r="R368" s="526"/>
      <c r="S368" s="526"/>
      <c r="T368" s="526"/>
      <c r="U368" s="526"/>
      <c r="V368" s="526"/>
      <c r="W368" s="526"/>
      <c r="X368" s="526"/>
      <c r="Y368" s="526"/>
      <c r="Z368" s="526"/>
      <c r="AA368" s="526"/>
      <c r="AB368" s="526"/>
      <c r="AC368" s="527"/>
      <c r="AD368" s="218">
        <v>1690</v>
      </c>
      <c r="AE368" s="493"/>
      <c r="AF368" s="494"/>
      <c r="AG368" s="494"/>
      <c r="AH368" s="495"/>
      <c r="AI368" s="216" t="s">
        <v>211</v>
      </c>
    </row>
    <row r="369" spans="1:35">
      <c r="A369" s="487" t="s">
        <v>599</v>
      </c>
      <c r="B369" s="488"/>
      <c r="C369" s="488"/>
      <c r="D369" s="488"/>
      <c r="E369" s="488"/>
      <c r="F369" s="488"/>
      <c r="G369" s="488"/>
      <c r="H369" s="488"/>
      <c r="I369" s="488"/>
      <c r="J369" s="488"/>
      <c r="K369" s="488"/>
      <c r="L369" s="488"/>
      <c r="M369" s="488"/>
      <c r="N369" s="488"/>
      <c r="O369" s="488"/>
      <c r="P369" s="488"/>
      <c r="Q369" s="488"/>
      <c r="R369" s="488"/>
      <c r="S369" s="488"/>
      <c r="T369" s="488"/>
      <c r="U369" s="488"/>
      <c r="V369" s="488"/>
      <c r="W369" s="488"/>
      <c r="X369" s="488"/>
      <c r="Y369" s="488"/>
      <c r="Z369" s="488"/>
      <c r="AA369" s="488"/>
      <c r="AB369" s="488"/>
      <c r="AC369" s="488"/>
      <c r="AD369" s="488"/>
      <c r="AE369" s="488"/>
      <c r="AF369" s="488"/>
      <c r="AG369" s="488"/>
      <c r="AH369" s="488"/>
      <c r="AI369" s="489"/>
    </row>
    <row r="370" spans="1:35" ht="15.6" customHeight="1">
      <c r="A370" s="490" t="s">
        <v>600</v>
      </c>
      <c r="B370" s="491"/>
      <c r="C370" s="491"/>
      <c r="D370" s="491"/>
      <c r="E370" s="491"/>
      <c r="F370" s="491"/>
      <c r="G370" s="491"/>
      <c r="H370" s="491"/>
      <c r="I370" s="491"/>
      <c r="J370" s="491"/>
      <c r="K370" s="491"/>
      <c r="L370" s="491"/>
      <c r="M370" s="491"/>
      <c r="N370" s="491"/>
      <c r="O370" s="491"/>
      <c r="P370" s="491"/>
      <c r="Q370" s="491"/>
      <c r="R370" s="491"/>
      <c r="S370" s="491"/>
      <c r="T370" s="491"/>
      <c r="U370" s="491"/>
      <c r="V370" s="491"/>
      <c r="W370" s="491"/>
      <c r="X370" s="491"/>
      <c r="Y370" s="491"/>
      <c r="Z370" s="491"/>
      <c r="AA370" s="491"/>
      <c r="AB370" s="491"/>
      <c r="AC370" s="492"/>
      <c r="AD370" s="218">
        <v>1155</v>
      </c>
      <c r="AE370" s="493"/>
      <c r="AF370" s="494"/>
      <c r="AG370" s="494"/>
      <c r="AH370" s="495"/>
      <c r="AI370" s="216" t="s">
        <v>187</v>
      </c>
    </row>
    <row r="371" spans="1:35" ht="15.6" customHeight="1">
      <c r="A371" s="490" t="s">
        <v>601</v>
      </c>
      <c r="B371" s="491"/>
      <c r="C371" s="491"/>
      <c r="D371" s="491"/>
      <c r="E371" s="491"/>
      <c r="F371" s="491"/>
      <c r="G371" s="491"/>
      <c r="H371" s="491"/>
      <c r="I371" s="491"/>
      <c r="J371" s="491"/>
      <c r="K371" s="491"/>
      <c r="L371" s="491"/>
      <c r="M371" s="491"/>
      <c r="N371" s="491"/>
      <c r="O371" s="491"/>
      <c r="P371" s="491"/>
      <c r="Q371" s="491"/>
      <c r="R371" s="491"/>
      <c r="S371" s="491"/>
      <c r="T371" s="491"/>
      <c r="U371" s="491"/>
      <c r="V371" s="491"/>
      <c r="W371" s="491"/>
      <c r="X371" s="491"/>
      <c r="Y371" s="491"/>
      <c r="Z371" s="491"/>
      <c r="AA371" s="491"/>
      <c r="AB371" s="491"/>
      <c r="AC371" s="492"/>
      <c r="AD371" s="218">
        <v>1156</v>
      </c>
      <c r="AE371" s="493"/>
      <c r="AF371" s="494"/>
      <c r="AG371" s="494"/>
      <c r="AH371" s="495"/>
      <c r="AI371" s="216" t="s">
        <v>187</v>
      </c>
    </row>
    <row r="372" spans="1:35">
      <c r="A372" s="528" t="s">
        <v>602</v>
      </c>
      <c r="B372" s="529"/>
      <c r="C372" s="529"/>
      <c r="D372" s="529"/>
      <c r="E372" s="529"/>
      <c r="F372" s="529"/>
      <c r="G372" s="529"/>
      <c r="H372" s="529"/>
      <c r="I372" s="529"/>
      <c r="J372" s="529"/>
      <c r="K372" s="529"/>
      <c r="L372" s="529"/>
      <c r="M372" s="529"/>
      <c r="N372" s="529"/>
      <c r="O372" s="529"/>
      <c r="P372" s="529"/>
      <c r="Q372" s="529"/>
      <c r="R372" s="529"/>
      <c r="S372" s="529"/>
      <c r="T372" s="529"/>
      <c r="U372" s="529"/>
      <c r="V372" s="529"/>
      <c r="W372" s="529"/>
      <c r="X372" s="529"/>
      <c r="Y372" s="529"/>
      <c r="Z372" s="529"/>
      <c r="AA372" s="529"/>
      <c r="AB372" s="529"/>
      <c r="AC372" s="530"/>
      <c r="AD372" s="220">
        <v>1143</v>
      </c>
      <c r="AE372" s="531"/>
      <c r="AF372" s="532"/>
      <c r="AG372" s="532"/>
      <c r="AH372" s="533"/>
      <c r="AI372" s="227" t="s">
        <v>211</v>
      </c>
    </row>
    <row r="373" spans="1:35" ht="18" customHeight="1">
      <c r="A373" s="388" t="s">
        <v>603</v>
      </c>
      <c r="B373" s="389"/>
      <c r="C373" s="389"/>
      <c r="D373" s="389"/>
      <c r="E373" s="389"/>
      <c r="F373" s="389"/>
      <c r="G373" s="389"/>
      <c r="H373" s="389"/>
      <c r="I373" s="389"/>
      <c r="J373" s="389"/>
      <c r="K373" s="389"/>
      <c r="L373" s="389"/>
      <c r="M373" s="389"/>
      <c r="N373" s="389"/>
      <c r="O373" s="389"/>
      <c r="P373" s="389"/>
      <c r="Q373" s="389"/>
      <c r="R373" s="389"/>
      <c r="S373" s="389"/>
      <c r="T373" s="389"/>
      <c r="U373" s="389"/>
      <c r="V373" s="389"/>
      <c r="W373" s="389"/>
      <c r="X373" s="389"/>
      <c r="Y373" s="389"/>
      <c r="Z373" s="389"/>
      <c r="AA373" s="389"/>
      <c r="AB373" s="389"/>
      <c r="AC373" s="389"/>
      <c r="AD373" s="389"/>
      <c r="AE373" s="389"/>
      <c r="AF373" s="389"/>
      <c r="AG373" s="389"/>
      <c r="AH373" s="389"/>
      <c r="AI373" s="390"/>
    </row>
    <row r="374" spans="1:35" ht="20.100000000000001" customHeight="1">
      <c r="A374" s="475" t="s">
        <v>604</v>
      </c>
      <c r="B374" s="476"/>
      <c r="C374" s="476"/>
      <c r="D374" s="476"/>
      <c r="E374" s="476"/>
      <c r="F374" s="476"/>
      <c r="G374" s="476"/>
      <c r="H374" s="476"/>
      <c r="I374" s="476"/>
      <c r="J374" s="476"/>
      <c r="K374" s="476"/>
      <c r="L374" s="476"/>
      <c r="M374" s="476"/>
      <c r="N374" s="476"/>
      <c r="O374" s="476"/>
      <c r="P374" s="476"/>
      <c r="Q374" s="476"/>
      <c r="R374" s="476"/>
      <c r="S374" s="476"/>
      <c r="T374" s="476"/>
      <c r="U374" s="476"/>
      <c r="V374" s="476"/>
      <c r="W374" s="476"/>
      <c r="X374" s="476"/>
      <c r="Y374" s="476"/>
      <c r="Z374" s="476"/>
      <c r="AA374" s="476"/>
      <c r="AB374" s="476"/>
      <c r="AC374" s="476"/>
      <c r="AD374" s="476"/>
      <c r="AE374" s="476"/>
      <c r="AF374" s="476"/>
      <c r="AG374" s="476"/>
      <c r="AH374" s="476"/>
      <c r="AI374" s="477"/>
    </row>
    <row r="375" spans="1:35" ht="14.45" customHeight="1">
      <c r="A375" s="509" t="s">
        <v>605</v>
      </c>
      <c r="B375" s="510"/>
      <c r="C375" s="510"/>
      <c r="D375" s="510"/>
      <c r="E375" s="510"/>
      <c r="F375" s="510"/>
      <c r="G375" s="510"/>
      <c r="H375" s="510"/>
      <c r="I375" s="510"/>
      <c r="J375" s="510"/>
      <c r="K375" s="510"/>
      <c r="L375" s="510"/>
      <c r="M375" s="510"/>
      <c r="N375" s="510"/>
      <c r="O375" s="510"/>
      <c r="P375" s="510"/>
      <c r="Q375" s="510"/>
      <c r="R375" s="510"/>
      <c r="S375" s="510"/>
      <c r="T375" s="510"/>
      <c r="U375" s="510"/>
      <c r="V375" s="510"/>
      <c r="W375" s="510"/>
      <c r="X375" s="510"/>
      <c r="Y375" s="510"/>
      <c r="Z375" s="510"/>
      <c r="AA375" s="510"/>
      <c r="AB375" s="510"/>
      <c r="AC375" s="511"/>
      <c r="AD375" s="267">
        <v>1698</v>
      </c>
      <c r="AE375" s="762"/>
      <c r="AF375" s="763"/>
      <c r="AG375" s="763"/>
      <c r="AH375" s="764"/>
      <c r="AI375" s="252" t="s">
        <v>187</v>
      </c>
    </row>
    <row r="376" spans="1:35" ht="14.45" customHeight="1">
      <c r="A376" s="490" t="s">
        <v>606</v>
      </c>
      <c r="B376" s="491"/>
      <c r="C376" s="491"/>
      <c r="D376" s="491"/>
      <c r="E376" s="491"/>
      <c r="F376" s="491"/>
      <c r="G376" s="491"/>
      <c r="H376" s="491"/>
      <c r="I376" s="491"/>
      <c r="J376" s="491"/>
      <c r="K376" s="491"/>
      <c r="L376" s="491"/>
      <c r="M376" s="491"/>
      <c r="N376" s="491"/>
      <c r="O376" s="491"/>
      <c r="P376" s="491"/>
      <c r="Q376" s="491"/>
      <c r="R376" s="491"/>
      <c r="S376" s="491"/>
      <c r="T376" s="491"/>
      <c r="U376" s="491"/>
      <c r="V376" s="491"/>
      <c r="W376" s="491"/>
      <c r="X376" s="491"/>
      <c r="Y376" s="491"/>
      <c r="Z376" s="491"/>
      <c r="AA376" s="491"/>
      <c r="AB376" s="491"/>
      <c r="AC376" s="492"/>
      <c r="AD376" s="256">
        <v>1717</v>
      </c>
      <c r="AE376" s="493"/>
      <c r="AF376" s="494"/>
      <c r="AG376" s="494"/>
      <c r="AH376" s="495"/>
      <c r="AI376" s="216" t="s">
        <v>207</v>
      </c>
    </row>
    <row r="377" spans="1:35" ht="14.45" customHeight="1">
      <c r="A377" s="490" t="s">
        <v>607</v>
      </c>
      <c r="B377" s="491"/>
      <c r="C377" s="491"/>
      <c r="D377" s="491"/>
      <c r="E377" s="491"/>
      <c r="F377" s="491"/>
      <c r="G377" s="491"/>
      <c r="H377" s="491"/>
      <c r="I377" s="491"/>
      <c r="J377" s="491"/>
      <c r="K377" s="491"/>
      <c r="L377" s="491"/>
      <c r="M377" s="491"/>
      <c r="N377" s="491"/>
      <c r="O377" s="491"/>
      <c r="P377" s="491"/>
      <c r="Q377" s="491"/>
      <c r="R377" s="491"/>
      <c r="S377" s="491"/>
      <c r="T377" s="491"/>
      <c r="U377" s="491"/>
      <c r="V377" s="491"/>
      <c r="W377" s="491"/>
      <c r="X377" s="491"/>
      <c r="Y377" s="491"/>
      <c r="Z377" s="491"/>
      <c r="AA377" s="491"/>
      <c r="AB377" s="491"/>
      <c r="AC377" s="492"/>
      <c r="AD377" s="256">
        <v>1692</v>
      </c>
      <c r="AE377" s="493"/>
      <c r="AF377" s="494"/>
      <c r="AG377" s="494"/>
      <c r="AH377" s="495"/>
      <c r="AI377" s="216" t="s">
        <v>187</v>
      </c>
    </row>
    <row r="378" spans="1:35" ht="14.45" customHeight="1">
      <c r="A378" s="490" t="s">
        <v>608</v>
      </c>
      <c r="B378" s="491"/>
      <c r="C378" s="491"/>
      <c r="D378" s="491"/>
      <c r="E378" s="491"/>
      <c r="F378" s="491"/>
      <c r="G378" s="491"/>
      <c r="H378" s="491"/>
      <c r="I378" s="491"/>
      <c r="J378" s="491"/>
      <c r="K378" s="491"/>
      <c r="L378" s="491"/>
      <c r="M378" s="491"/>
      <c r="N378" s="491"/>
      <c r="O378" s="491"/>
      <c r="P378" s="491"/>
      <c r="Q378" s="491"/>
      <c r="R378" s="491"/>
      <c r="S378" s="491"/>
      <c r="T378" s="491"/>
      <c r="U378" s="491"/>
      <c r="V378" s="491"/>
      <c r="W378" s="491"/>
      <c r="X378" s="491"/>
      <c r="Y378" s="491"/>
      <c r="Z378" s="491"/>
      <c r="AA378" s="491"/>
      <c r="AB378" s="491"/>
      <c r="AC378" s="492"/>
      <c r="AD378" s="256">
        <v>1699</v>
      </c>
      <c r="AE378" s="493"/>
      <c r="AF378" s="494"/>
      <c r="AG378" s="494"/>
      <c r="AH378" s="495"/>
      <c r="AI378" s="216" t="s">
        <v>187</v>
      </c>
    </row>
    <row r="379" spans="1:35" ht="14.45" customHeight="1">
      <c r="A379" s="525" t="s">
        <v>609</v>
      </c>
      <c r="B379" s="526"/>
      <c r="C379" s="526"/>
      <c r="D379" s="526"/>
      <c r="E379" s="526"/>
      <c r="F379" s="526"/>
      <c r="G379" s="526"/>
      <c r="H379" s="526"/>
      <c r="I379" s="526"/>
      <c r="J379" s="526"/>
      <c r="K379" s="526"/>
      <c r="L379" s="526"/>
      <c r="M379" s="526"/>
      <c r="N379" s="526"/>
      <c r="O379" s="526"/>
      <c r="P379" s="526"/>
      <c r="Q379" s="526"/>
      <c r="R379" s="526"/>
      <c r="S379" s="526"/>
      <c r="T379" s="526"/>
      <c r="U379" s="526"/>
      <c r="V379" s="526"/>
      <c r="W379" s="526"/>
      <c r="X379" s="526"/>
      <c r="Y379" s="526"/>
      <c r="Z379" s="526"/>
      <c r="AA379" s="526"/>
      <c r="AB379" s="526"/>
      <c r="AC379" s="527"/>
      <c r="AD379" s="256">
        <v>1718</v>
      </c>
      <c r="AE379" s="493"/>
      <c r="AF379" s="494"/>
      <c r="AG379" s="494"/>
      <c r="AH379" s="495"/>
      <c r="AI379" s="216" t="s">
        <v>211</v>
      </c>
    </row>
    <row r="380" spans="1:35" ht="14.45" customHeight="1">
      <c r="A380" s="490" t="s">
        <v>610</v>
      </c>
      <c r="B380" s="491"/>
      <c r="C380" s="491"/>
      <c r="D380" s="491"/>
      <c r="E380" s="491"/>
      <c r="F380" s="491"/>
      <c r="G380" s="491"/>
      <c r="H380" s="491"/>
      <c r="I380" s="491"/>
      <c r="J380" s="491"/>
      <c r="K380" s="491"/>
      <c r="L380" s="491"/>
      <c r="M380" s="491"/>
      <c r="N380" s="491"/>
      <c r="O380" s="491"/>
      <c r="P380" s="491"/>
      <c r="Q380" s="491"/>
      <c r="R380" s="491"/>
      <c r="S380" s="491"/>
      <c r="T380" s="491"/>
      <c r="U380" s="491"/>
      <c r="V380" s="491"/>
      <c r="W380" s="491"/>
      <c r="X380" s="491"/>
      <c r="Y380" s="491"/>
      <c r="Z380" s="491"/>
      <c r="AA380" s="491"/>
      <c r="AB380" s="491"/>
      <c r="AC380" s="492"/>
      <c r="AD380" s="256">
        <v>1693</v>
      </c>
      <c r="AE380" s="493"/>
      <c r="AF380" s="494"/>
      <c r="AG380" s="494"/>
      <c r="AH380" s="495"/>
      <c r="AI380" s="216" t="s">
        <v>207</v>
      </c>
    </row>
    <row r="381" spans="1:35" ht="14.45" customHeight="1">
      <c r="A381" s="490" t="s">
        <v>611</v>
      </c>
      <c r="B381" s="491"/>
      <c r="C381" s="491"/>
      <c r="D381" s="491"/>
      <c r="E381" s="491"/>
      <c r="F381" s="491"/>
      <c r="G381" s="491"/>
      <c r="H381" s="491"/>
      <c r="I381" s="491"/>
      <c r="J381" s="491"/>
      <c r="K381" s="491"/>
      <c r="L381" s="491"/>
      <c r="M381" s="491"/>
      <c r="N381" s="491"/>
      <c r="O381" s="491"/>
      <c r="P381" s="491"/>
      <c r="Q381" s="491"/>
      <c r="R381" s="491"/>
      <c r="S381" s="491"/>
      <c r="T381" s="491"/>
      <c r="U381" s="491"/>
      <c r="V381" s="491"/>
      <c r="W381" s="491"/>
      <c r="X381" s="491"/>
      <c r="Y381" s="491"/>
      <c r="Z381" s="491"/>
      <c r="AA381" s="491"/>
      <c r="AB381" s="491"/>
      <c r="AC381" s="492"/>
      <c r="AD381" s="256">
        <v>844</v>
      </c>
      <c r="AE381" s="493"/>
      <c r="AF381" s="494"/>
      <c r="AG381" s="494"/>
      <c r="AH381" s="495"/>
      <c r="AI381" s="216" t="s">
        <v>207</v>
      </c>
    </row>
    <row r="382" spans="1:35" ht="14.45" customHeight="1">
      <c r="A382" s="490" t="s">
        <v>612</v>
      </c>
      <c r="B382" s="491"/>
      <c r="C382" s="491"/>
      <c r="D382" s="491"/>
      <c r="E382" s="491"/>
      <c r="F382" s="491"/>
      <c r="G382" s="491"/>
      <c r="H382" s="491"/>
      <c r="I382" s="491"/>
      <c r="J382" s="491"/>
      <c r="K382" s="491"/>
      <c r="L382" s="491"/>
      <c r="M382" s="491"/>
      <c r="N382" s="491"/>
      <c r="O382" s="491"/>
      <c r="P382" s="491"/>
      <c r="Q382" s="491"/>
      <c r="R382" s="491"/>
      <c r="S382" s="491"/>
      <c r="T382" s="491"/>
      <c r="U382" s="491"/>
      <c r="V382" s="491"/>
      <c r="W382" s="491"/>
      <c r="X382" s="491"/>
      <c r="Y382" s="491"/>
      <c r="Z382" s="491"/>
      <c r="AA382" s="491"/>
      <c r="AB382" s="491"/>
      <c r="AC382" s="492"/>
      <c r="AD382" s="256">
        <v>982</v>
      </c>
      <c r="AE382" s="493"/>
      <c r="AF382" s="494"/>
      <c r="AG382" s="494"/>
      <c r="AH382" s="495"/>
      <c r="AI382" s="216" t="s">
        <v>207</v>
      </c>
    </row>
    <row r="383" spans="1:35" ht="14.45" customHeight="1">
      <c r="A383" s="490" t="s">
        <v>613</v>
      </c>
      <c r="B383" s="491"/>
      <c r="C383" s="491"/>
      <c r="D383" s="491"/>
      <c r="E383" s="491"/>
      <c r="F383" s="491"/>
      <c r="G383" s="491"/>
      <c r="H383" s="491"/>
      <c r="I383" s="491"/>
      <c r="J383" s="491"/>
      <c r="K383" s="491"/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  <c r="AA383" s="491"/>
      <c r="AB383" s="491"/>
      <c r="AC383" s="492"/>
      <c r="AD383" s="256">
        <v>1198</v>
      </c>
      <c r="AE383" s="493"/>
      <c r="AF383" s="494"/>
      <c r="AG383" s="494"/>
      <c r="AH383" s="495"/>
      <c r="AI383" s="216" t="s">
        <v>207</v>
      </c>
    </row>
    <row r="384" spans="1:35">
      <c r="A384" s="528" t="s">
        <v>614</v>
      </c>
      <c r="B384" s="529"/>
      <c r="C384" s="529"/>
      <c r="D384" s="529"/>
      <c r="E384" s="529"/>
      <c r="F384" s="529"/>
      <c r="G384" s="529"/>
      <c r="H384" s="529"/>
      <c r="I384" s="529"/>
      <c r="J384" s="529"/>
      <c r="K384" s="529"/>
      <c r="L384" s="529"/>
      <c r="M384" s="529"/>
      <c r="N384" s="529"/>
      <c r="O384" s="529"/>
      <c r="P384" s="529"/>
      <c r="Q384" s="529"/>
      <c r="R384" s="529"/>
      <c r="S384" s="529"/>
      <c r="T384" s="529"/>
      <c r="U384" s="529"/>
      <c r="V384" s="529"/>
      <c r="W384" s="529"/>
      <c r="X384" s="529"/>
      <c r="Y384" s="529"/>
      <c r="Z384" s="529"/>
      <c r="AA384" s="529"/>
      <c r="AB384" s="529"/>
      <c r="AC384" s="530"/>
      <c r="AD384" s="259">
        <v>1199</v>
      </c>
      <c r="AE384" s="531"/>
      <c r="AF384" s="532"/>
      <c r="AG384" s="532"/>
      <c r="AH384" s="533"/>
      <c r="AI384" s="227" t="s">
        <v>211</v>
      </c>
    </row>
    <row r="385" spans="1:35" ht="15.95" customHeight="1">
      <c r="A385" s="388" t="s">
        <v>604</v>
      </c>
      <c r="B385" s="389"/>
      <c r="C385" s="389"/>
      <c r="D385" s="389"/>
      <c r="E385" s="389"/>
      <c r="F385" s="389"/>
      <c r="G385" s="389"/>
      <c r="H385" s="389"/>
      <c r="I385" s="389"/>
      <c r="J385" s="389"/>
      <c r="K385" s="389"/>
      <c r="L385" s="389"/>
      <c r="M385" s="389"/>
      <c r="N385" s="389"/>
      <c r="O385" s="389"/>
      <c r="P385" s="389"/>
      <c r="Q385" s="389"/>
      <c r="R385" s="389"/>
      <c r="S385" s="389"/>
      <c r="T385" s="389"/>
      <c r="U385" s="389"/>
      <c r="V385" s="389"/>
      <c r="W385" s="389"/>
      <c r="X385" s="389"/>
      <c r="Y385" s="389"/>
      <c r="Z385" s="389"/>
      <c r="AA385" s="389"/>
      <c r="AB385" s="389"/>
      <c r="AC385" s="389"/>
      <c r="AD385" s="389"/>
      <c r="AE385" s="389"/>
      <c r="AF385" s="389"/>
      <c r="AG385" s="389"/>
      <c r="AH385" s="389"/>
      <c r="AI385" s="390"/>
    </row>
    <row r="386" spans="1:35" ht="15.95" customHeight="1">
      <c r="A386" s="475" t="s">
        <v>615</v>
      </c>
      <c r="B386" s="476"/>
      <c r="C386" s="476"/>
      <c r="D386" s="476"/>
      <c r="E386" s="476"/>
      <c r="F386" s="476"/>
      <c r="G386" s="476"/>
      <c r="H386" s="476"/>
      <c r="I386" s="476"/>
      <c r="J386" s="476"/>
      <c r="K386" s="476"/>
      <c r="L386" s="476"/>
      <c r="M386" s="476"/>
      <c r="N386" s="476"/>
      <c r="O386" s="476"/>
      <c r="P386" s="476"/>
      <c r="Q386" s="476"/>
      <c r="R386" s="476"/>
      <c r="S386" s="476"/>
      <c r="T386" s="476"/>
      <c r="U386" s="476"/>
      <c r="V386" s="476"/>
      <c r="W386" s="476"/>
      <c r="X386" s="476"/>
      <c r="Y386" s="476"/>
      <c r="Z386" s="476"/>
      <c r="AA386" s="476"/>
      <c r="AB386" s="476"/>
      <c r="AC386" s="476"/>
      <c r="AD386" s="476"/>
      <c r="AE386" s="476"/>
      <c r="AF386" s="476"/>
      <c r="AG386" s="476"/>
      <c r="AH386" s="476"/>
      <c r="AI386" s="477"/>
    </row>
    <row r="387" spans="1:35" ht="15.6" customHeight="1">
      <c r="A387" s="756" t="s">
        <v>616</v>
      </c>
      <c r="B387" s="757"/>
      <c r="C387" s="757"/>
      <c r="D387" s="757"/>
      <c r="E387" s="757"/>
      <c r="F387" s="757"/>
      <c r="G387" s="757"/>
      <c r="H387" s="757"/>
      <c r="I387" s="757"/>
      <c r="J387" s="757"/>
      <c r="K387" s="757"/>
      <c r="L387" s="757"/>
      <c r="M387" s="757"/>
      <c r="N387" s="757"/>
      <c r="O387" s="757"/>
      <c r="P387" s="757"/>
      <c r="Q387" s="757"/>
      <c r="R387" s="757"/>
      <c r="S387" s="757"/>
      <c r="T387" s="757"/>
      <c r="U387" s="757"/>
      <c r="V387" s="757"/>
      <c r="W387" s="757"/>
      <c r="X387" s="757"/>
      <c r="Y387" s="757"/>
      <c r="Z387" s="757"/>
      <c r="AA387" s="757"/>
      <c r="AB387" s="757"/>
      <c r="AC387" s="758"/>
      <c r="AD387" s="268">
        <v>1145</v>
      </c>
      <c r="AE387" s="759"/>
      <c r="AF387" s="760"/>
      <c r="AG387" s="760"/>
      <c r="AH387" s="761"/>
      <c r="AI387" s="269" t="s">
        <v>187</v>
      </c>
    </row>
    <row r="388" spans="1:35" ht="15.6" customHeight="1">
      <c r="A388" s="744" t="s">
        <v>617</v>
      </c>
      <c r="B388" s="745"/>
      <c r="C388" s="745"/>
      <c r="D388" s="745"/>
      <c r="E388" s="745"/>
      <c r="F388" s="745"/>
      <c r="G388" s="745"/>
      <c r="H388" s="745"/>
      <c r="I388" s="745"/>
      <c r="J388" s="745"/>
      <c r="K388" s="745"/>
      <c r="L388" s="745"/>
      <c r="M388" s="745"/>
      <c r="N388" s="745"/>
      <c r="O388" s="745"/>
      <c r="P388" s="745"/>
      <c r="Q388" s="745"/>
      <c r="R388" s="745"/>
      <c r="S388" s="745"/>
      <c r="T388" s="745"/>
      <c r="U388" s="745"/>
      <c r="V388" s="745"/>
      <c r="W388" s="745"/>
      <c r="X388" s="745"/>
      <c r="Y388" s="745"/>
      <c r="Z388" s="745"/>
      <c r="AA388" s="745"/>
      <c r="AB388" s="745"/>
      <c r="AC388" s="746"/>
      <c r="AD388" s="270">
        <v>1146</v>
      </c>
      <c r="AE388" s="747"/>
      <c r="AF388" s="748"/>
      <c r="AG388" s="748"/>
      <c r="AH388" s="749"/>
      <c r="AI388" s="271" t="s">
        <v>207</v>
      </c>
    </row>
    <row r="389" spans="1:35" ht="15.6" customHeight="1">
      <c r="A389" s="744" t="s">
        <v>618</v>
      </c>
      <c r="B389" s="745"/>
      <c r="C389" s="745"/>
      <c r="D389" s="745"/>
      <c r="E389" s="745"/>
      <c r="F389" s="745"/>
      <c r="G389" s="745"/>
      <c r="H389" s="745"/>
      <c r="I389" s="745"/>
      <c r="J389" s="745"/>
      <c r="K389" s="745"/>
      <c r="L389" s="745"/>
      <c r="M389" s="745"/>
      <c r="N389" s="745"/>
      <c r="O389" s="745"/>
      <c r="P389" s="745"/>
      <c r="Q389" s="745"/>
      <c r="R389" s="745"/>
      <c r="S389" s="745"/>
      <c r="T389" s="745"/>
      <c r="U389" s="745"/>
      <c r="V389" s="745"/>
      <c r="W389" s="745"/>
      <c r="X389" s="745"/>
      <c r="Y389" s="745"/>
      <c r="Z389" s="745"/>
      <c r="AA389" s="745"/>
      <c r="AB389" s="745"/>
      <c r="AC389" s="746"/>
      <c r="AD389" s="270">
        <v>1177</v>
      </c>
      <c r="AE389" s="747"/>
      <c r="AF389" s="748"/>
      <c r="AG389" s="748"/>
      <c r="AH389" s="749"/>
      <c r="AI389" s="271" t="s">
        <v>187</v>
      </c>
    </row>
    <row r="390" spans="1:35" ht="15.6" customHeight="1">
      <c r="A390" s="744" t="s">
        <v>619</v>
      </c>
      <c r="B390" s="745"/>
      <c r="C390" s="745"/>
      <c r="D390" s="745"/>
      <c r="E390" s="745"/>
      <c r="F390" s="745"/>
      <c r="G390" s="745"/>
      <c r="H390" s="745"/>
      <c r="I390" s="745"/>
      <c r="J390" s="745"/>
      <c r="K390" s="745"/>
      <c r="L390" s="745"/>
      <c r="M390" s="745"/>
      <c r="N390" s="745"/>
      <c r="O390" s="745"/>
      <c r="P390" s="745"/>
      <c r="Q390" s="745"/>
      <c r="R390" s="745"/>
      <c r="S390" s="745"/>
      <c r="T390" s="745"/>
      <c r="U390" s="745"/>
      <c r="V390" s="745"/>
      <c r="W390" s="745"/>
      <c r="X390" s="745"/>
      <c r="Y390" s="745"/>
      <c r="Z390" s="745"/>
      <c r="AA390" s="745"/>
      <c r="AB390" s="745"/>
      <c r="AC390" s="746"/>
      <c r="AD390" s="270">
        <v>893</v>
      </c>
      <c r="AE390" s="747"/>
      <c r="AF390" s="748"/>
      <c r="AG390" s="748"/>
      <c r="AH390" s="749"/>
      <c r="AI390" s="271" t="s">
        <v>187</v>
      </c>
    </row>
    <row r="391" spans="1:35" ht="15.6" customHeight="1">
      <c r="A391" s="744" t="s">
        <v>620</v>
      </c>
      <c r="B391" s="745"/>
      <c r="C391" s="745"/>
      <c r="D391" s="745"/>
      <c r="E391" s="745"/>
      <c r="F391" s="745"/>
      <c r="G391" s="745"/>
      <c r="H391" s="745"/>
      <c r="I391" s="745"/>
      <c r="J391" s="745"/>
      <c r="K391" s="745"/>
      <c r="L391" s="745"/>
      <c r="M391" s="745"/>
      <c r="N391" s="745"/>
      <c r="O391" s="745"/>
      <c r="P391" s="745"/>
      <c r="Q391" s="745"/>
      <c r="R391" s="745"/>
      <c r="S391" s="745"/>
      <c r="T391" s="745"/>
      <c r="U391" s="745"/>
      <c r="V391" s="745"/>
      <c r="W391" s="745"/>
      <c r="X391" s="745"/>
      <c r="Y391" s="745"/>
      <c r="Z391" s="745"/>
      <c r="AA391" s="745"/>
      <c r="AB391" s="745"/>
      <c r="AC391" s="746"/>
      <c r="AD391" s="270">
        <v>894</v>
      </c>
      <c r="AE391" s="747"/>
      <c r="AF391" s="748"/>
      <c r="AG391" s="748"/>
      <c r="AH391" s="749"/>
      <c r="AI391" s="271" t="s">
        <v>207</v>
      </c>
    </row>
    <row r="392" spans="1:35" ht="15.6" customHeight="1">
      <c r="A392" s="744" t="s">
        <v>621</v>
      </c>
      <c r="B392" s="745"/>
      <c r="C392" s="745"/>
      <c r="D392" s="745"/>
      <c r="E392" s="745"/>
      <c r="F392" s="745"/>
      <c r="G392" s="745"/>
      <c r="H392" s="745"/>
      <c r="I392" s="745"/>
      <c r="J392" s="745"/>
      <c r="K392" s="745"/>
      <c r="L392" s="745"/>
      <c r="M392" s="745"/>
      <c r="N392" s="745"/>
      <c r="O392" s="745"/>
      <c r="P392" s="745"/>
      <c r="Q392" s="745"/>
      <c r="R392" s="745"/>
      <c r="S392" s="745"/>
      <c r="T392" s="745"/>
      <c r="U392" s="745"/>
      <c r="V392" s="745"/>
      <c r="W392" s="745"/>
      <c r="X392" s="745"/>
      <c r="Y392" s="745"/>
      <c r="Z392" s="745"/>
      <c r="AA392" s="745"/>
      <c r="AB392" s="745"/>
      <c r="AC392" s="746"/>
      <c r="AD392" s="270">
        <v>1694</v>
      </c>
      <c r="AE392" s="747"/>
      <c r="AF392" s="748"/>
      <c r="AG392" s="748"/>
      <c r="AH392" s="749"/>
      <c r="AI392" s="271" t="s">
        <v>187</v>
      </c>
    </row>
    <row r="393" spans="1:35" ht="15.6" customHeight="1">
      <c r="A393" s="744" t="s">
        <v>622</v>
      </c>
      <c r="B393" s="745"/>
      <c r="C393" s="745"/>
      <c r="D393" s="745"/>
      <c r="E393" s="745"/>
      <c r="F393" s="745"/>
      <c r="G393" s="745"/>
      <c r="H393" s="745"/>
      <c r="I393" s="745"/>
      <c r="J393" s="745"/>
      <c r="K393" s="745"/>
      <c r="L393" s="745"/>
      <c r="M393" s="745"/>
      <c r="N393" s="745"/>
      <c r="O393" s="745"/>
      <c r="P393" s="745"/>
      <c r="Q393" s="745"/>
      <c r="R393" s="745"/>
      <c r="S393" s="745"/>
      <c r="T393" s="745"/>
      <c r="U393" s="745"/>
      <c r="V393" s="745"/>
      <c r="W393" s="745"/>
      <c r="X393" s="745"/>
      <c r="Y393" s="745"/>
      <c r="Z393" s="745"/>
      <c r="AA393" s="745"/>
      <c r="AB393" s="745"/>
      <c r="AC393" s="746"/>
      <c r="AD393" s="270">
        <v>1695</v>
      </c>
      <c r="AE393" s="747"/>
      <c r="AF393" s="748"/>
      <c r="AG393" s="748"/>
      <c r="AH393" s="749"/>
      <c r="AI393" s="271" t="s">
        <v>207</v>
      </c>
    </row>
    <row r="394" spans="1:35" ht="15.6" customHeight="1">
      <c r="A394" s="744" t="s">
        <v>594</v>
      </c>
      <c r="B394" s="745"/>
      <c r="C394" s="745"/>
      <c r="D394" s="745"/>
      <c r="E394" s="745"/>
      <c r="F394" s="745"/>
      <c r="G394" s="745"/>
      <c r="H394" s="745"/>
      <c r="I394" s="745"/>
      <c r="J394" s="745"/>
      <c r="K394" s="745"/>
      <c r="L394" s="745"/>
      <c r="M394" s="745"/>
      <c r="N394" s="745"/>
      <c r="O394" s="745"/>
      <c r="P394" s="745"/>
      <c r="Q394" s="745"/>
      <c r="R394" s="745"/>
      <c r="S394" s="745"/>
      <c r="T394" s="745"/>
      <c r="U394" s="745"/>
      <c r="V394" s="745"/>
      <c r="W394" s="745"/>
      <c r="X394" s="745"/>
      <c r="Y394" s="745"/>
      <c r="Z394" s="745"/>
      <c r="AA394" s="745"/>
      <c r="AB394" s="745"/>
      <c r="AC394" s="746"/>
      <c r="AD394" s="270">
        <v>1696</v>
      </c>
      <c r="AE394" s="747"/>
      <c r="AF394" s="748"/>
      <c r="AG394" s="748"/>
      <c r="AH394" s="749"/>
      <c r="AI394" s="271" t="s">
        <v>187</v>
      </c>
    </row>
    <row r="395" spans="1:35" ht="15.6" customHeight="1">
      <c r="A395" s="744" t="s">
        <v>623</v>
      </c>
      <c r="B395" s="745"/>
      <c r="C395" s="745"/>
      <c r="D395" s="745"/>
      <c r="E395" s="745"/>
      <c r="F395" s="745"/>
      <c r="G395" s="745"/>
      <c r="H395" s="745"/>
      <c r="I395" s="745"/>
      <c r="J395" s="745"/>
      <c r="K395" s="745"/>
      <c r="L395" s="745"/>
      <c r="M395" s="745"/>
      <c r="N395" s="745"/>
      <c r="O395" s="745"/>
      <c r="P395" s="745"/>
      <c r="Q395" s="745"/>
      <c r="R395" s="745"/>
      <c r="S395" s="745"/>
      <c r="T395" s="745"/>
      <c r="U395" s="745"/>
      <c r="V395" s="745"/>
      <c r="W395" s="745"/>
      <c r="X395" s="745"/>
      <c r="Y395" s="745"/>
      <c r="Z395" s="745"/>
      <c r="AA395" s="745"/>
      <c r="AB395" s="745"/>
      <c r="AC395" s="746"/>
      <c r="AD395" s="270">
        <v>1178</v>
      </c>
      <c r="AE395" s="747"/>
      <c r="AF395" s="748"/>
      <c r="AG395" s="748"/>
      <c r="AH395" s="749"/>
      <c r="AI395" s="271" t="s">
        <v>187</v>
      </c>
    </row>
    <row r="396" spans="1:35" ht="15.6" customHeight="1">
      <c r="A396" s="744" t="s">
        <v>624</v>
      </c>
      <c r="B396" s="745"/>
      <c r="C396" s="745"/>
      <c r="D396" s="745"/>
      <c r="E396" s="745"/>
      <c r="F396" s="745"/>
      <c r="G396" s="745"/>
      <c r="H396" s="745"/>
      <c r="I396" s="745"/>
      <c r="J396" s="745"/>
      <c r="K396" s="745"/>
      <c r="L396" s="745"/>
      <c r="M396" s="745"/>
      <c r="N396" s="745"/>
      <c r="O396" s="745"/>
      <c r="P396" s="745"/>
      <c r="Q396" s="745"/>
      <c r="R396" s="745"/>
      <c r="S396" s="745"/>
      <c r="T396" s="745"/>
      <c r="U396" s="745"/>
      <c r="V396" s="745"/>
      <c r="W396" s="745"/>
      <c r="X396" s="745"/>
      <c r="Y396" s="745"/>
      <c r="Z396" s="745"/>
      <c r="AA396" s="745"/>
      <c r="AB396" s="745"/>
      <c r="AC396" s="746"/>
      <c r="AD396" s="270">
        <v>1179</v>
      </c>
      <c r="AE396" s="747"/>
      <c r="AF396" s="748"/>
      <c r="AG396" s="748"/>
      <c r="AH396" s="749"/>
      <c r="AI396" s="271" t="s">
        <v>207</v>
      </c>
    </row>
    <row r="397" spans="1:35" ht="15.6" customHeight="1">
      <c r="A397" s="744" t="s">
        <v>625</v>
      </c>
      <c r="B397" s="745"/>
      <c r="C397" s="745"/>
      <c r="D397" s="745"/>
      <c r="E397" s="745"/>
      <c r="F397" s="745"/>
      <c r="G397" s="745"/>
      <c r="H397" s="745"/>
      <c r="I397" s="745"/>
      <c r="J397" s="745"/>
      <c r="K397" s="745"/>
      <c r="L397" s="745"/>
      <c r="M397" s="745"/>
      <c r="N397" s="745"/>
      <c r="O397" s="745"/>
      <c r="P397" s="745"/>
      <c r="Q397" s="745"/>
      <c r="R397" s="745"/>
      <c r="S397" s="745"/>
      <c r="T397" s="745"/>
      <c r="U397" s="745"/>
      <c r="V397" s="745"/>
      <c r="W397" s="745"/>
      <c r="X397" s="745"/>
      <c r="Y397" s="745"/>
      <c r="Z397" s="745"/>
      <c r="AA397" s="745"/>
      <c r="AB397" s="745"/>
      <c r="AC397" s="746"/>
      <c r="AD397" s="270">
        <v>1180</v>
      </c>
      <c r="AE397" s="747"/>
      <c r="AF397" s="748"/>
      <c r="AG397" s="748"/>
      <c r="AH397" s="749"/>
      <c r="AI397" s="271" t="s">
        <v>187</v>
      </c>
    </row>
    <row r="398" spans="1:35" ht="15.6" customHeight="1">
      <c r="A398" s="744" t="s">
        <v>626</v>
      </c>
      <c r="B398" s="745"/>
      <c r="C398" s="745"/>
      <c r="D398" s="745"/>
      <c r="E398" s="745"/>
      <c r="F398" s="745"/>
      <c r="G398" s="745"/>
      <c r="H398" s="745"/>
      <c r="I398" s="745"/>
      <c r="J398" s="745"/>
      <c r="K398" s="745"/>
      <c r="L398" s="745"/>
      <c r="M398" s="745"/>
      <c r="N398" s="745"/>
      <c r="O398" s="745"/>
      <c r="P398" s="745"/>
      <c r="Q398" s="745"/>
      <c r="R398" s="745"/>
      <c r="S398" s="745"/>
      <c r="T398" s="745"/>
      <c r="U398" s="745"/>
      <c r="V398" s="745"/>
      <c r="W398" s="745"/>
      <c r="X398" s="745"/>
      <c r="Y398" s="745"/>
      <c r="Z398" s="745"/>
      <c r="AA398" s="745"/>
      <c r="AB398" s="745"/>
      <c r="AC398" s="746"/>
      <c r="AD398" s="270">
        <v>1181</v>
      </c>
      <c r="AE398" s="747"/>
      <c r="AF398" s="748"/>
      <c r="AG398" s="748"/>
      <c r="AH398" s="749"/>
      <c r="AI398" s="271" t="s">
        <v>207</v>
      </c>
    </row>
    <row r="399" spans="1:35" ht="15.6" customHeight="1">
      <c r="A399" s="744" t="s">
        <v>608</v>
      </c>
      <c r="B399" s="745"/>
      <c r="C399" s="745"/>
      <c r="D399" s="745"/>
      <c r="E399" s="745"/>
      <c r="F399" s="745"/>
      <c r="G399" s="745"/>
      <c r="H399" s="745"/>
      <c r="I399" s="745"/>
      <c r="J399" s="745"/>
      <c r="K399" s="745"/>
      <c r="L399" s="745"/>
      <c r="M399" s="745"/>
      <c r="N399" s="745"/>
      <c r="O399" s="745"/>
      <c r="P399" s="745"/>
      <c r="Q399" s="745"/>
      <c r="R399" s="745"/>
      <c r="S399" s="745"/>
      <c r="T399" s="745"/>
      <c r="U399" s="745"/>
      <c r="V399" s="745"/>
      <c r="W399" s="745"/>
      <c r="X399" s="745"/>
      <c r="Y399" s="745"/>
      <c r="Z399" s="745"/>
      <c r="AA399" s="745"/>
      <c r="AB399" s="745"/>
      <c r="AC399" s="746"/>
      <c r="AD399" s="270">
        <v>1182</v>
      </c>
      <c r="AE399" s="747"/>
      <c r="AF399" s="748"/>
      <c r="AG399" s="748"/>
      <c r="AH399" s="749"/>
      <c r="AI399" s="271" t="s">
        <v>207</v>
      </c>
    </row>
    <row r="400" spans="1:35" ht="15.6" customHeight="1">
      <c r="A400" s="744" t="s">
        <v>570</v>
      </c>
      <c r="B400" s="745"/>
      <c r="C400" s="745"/>
      <c r="D400" s="745"/>
      <c r="E400" s="745"/>
      <c r="F400" s="745"/>
      <c r="G400" s="745"/>
      <c r="H400" s="745"/>
      <c r="I400" s="745"/>
      <c r="J400" s="745"/>
      <c r="K400" s="745"/>
      <c r="L400" s="745"/>
      <c r="M400" s="745"/>
      <c r="N400" s="745"/>
      <c r="O400" s="745"/>
      <c r="P400" s="745"/>
      <c r="Q400" s="745"/>
      <c r="R400" s="745"/>
      <c r="S400" s="745"/>
      <c r="T400" s="745"/>
      <c r="U400" s="745"/>
      <c r="V400" s="745"/>
      <c r="W400" s="745"/>
      <c r="X400" s="745"/>
      <c r="Y400" s="745"/>
      <c r="Z400" s="745"/>
      <c r="AA400" s="745"/>
      <c r="AB400" s="745"/>
      <c r="AC400" s="746"/>
      <c r="AD400" s="270">
        <v>1697</v>
      </c>
      <c r="AE400" s="747"/>
      <c r="AF400" s="748"/>
      <c r="AG400" s="748"/>
      <c r="AH400" s="749"/>
      <c r="AI400" s="271" t="s">
        <v>207</v>
      </c>
    </row>
    <row r="401" spans="1:35" ht="15.6" customHeight="1">
      <c r="A401" s="744" t="s">
        <v>627</v>
      </c>
      <c r="B401" s="745"/>
      <c r="C401" s="745"/>
      <c r="D401" s="745"/>
      <c r="E401" s="745"/>
      <c r="F401" s="745"/>
      <c r="G401" s="745"/>
      <c r="H401" s="745"/>
      <c r="I401" s="745"/>
      <c r="J401" s="745"/>
      <c r="K401" s="745"/>
      <c r="L401" s="745"/>
      <c r="M401" s="745"/>
      <c r="N401" s="745"/>
      <c r="O401" s="745"/>
      <c r="P401" s="745"/>
      <c r="Q401" s="745"/>
      <c r="R401" s="745"/>
      <c r="S401" s="745"/>
      <c r="T401" s="745"/>
      <c r="U401" s="745"/>
      <c r="V401" s="745"/>
      <c r="W401" s="745"/>
      <c r="X401" s="745"/>
      <c r="Y401" s="745"/>
      <c r="Z401" s="745"/>
      <c r="AA401" s="745"/>
      <c r="AB401" s="745"/>
      <c r="AC401" s="746"/>
      <c r="AD401" s="270">
        <v>1186</v>
      </c>
      <c r="AE401" s="747"/>
      <c r="AF401" s="748"/>
      <c r="AG401" s="748"/>
      <c r="AH401" s="749"/>
      <c r="AI401" s="271" t="s">
        <v>187</v>
      </c>
    </row>
    <row r="402" spans="1:35" ht="15.6" customHeight="1">
      <c r="A402" s="744" t="s">
        <v>628</v>
      </c>
      <c r="B402" s="745"/>
      <c r="C402" s="745"/>
      <c r="D402" s="745"/>
      <c r="E402" s="745"/>
      <c r="F402" s="745"/>
      <c r="G402" s="745"/>
      <c r="H402" s="745"/>
      <c r="I402" s="745"/>
      <c r="J402" s="745"/>
      <c r="K402" s="745"/>
      <c r="L402" s="745"/>
      <c r="M402" s="745"/>
      <c r="N402" s="745"/>
      <c r="O402" s="745"/>
      <c r="P402" s="745"/>
      <c r="Q402" s="745"/>
      <c r="R402" s="745"/>
      <c r="S402" s="745"/>
      <c r="T402" s="745"/>
      <c r="U402" s="745"/>
      <c r="V402" s="745"/>
      <c r="W402" s="745"/>
      <c r="X402" s="745"/>
      <c r="Y402" s="745"/>
      <c r="Z402" s="745"/>
      <c r="AA402" s="745"/>
      <c r="AB402" s="745"/>
      <c r="AC402" s="746"/>
      <c r="AD402" s="270">
        <v>1187</v>
      </c>
      <c r="AE402" s="747"/>
      <c r="AF402" s="748"/>
      <c r="AG402" s="748"/>
      <c r="AH402" s="749"/>
      <c r="AI402" s="271" t="s">
        <v>207</v>
      </c>
    </row>
    <row r="403" spans="1:35" ht="15.6" customHeight="1">
      <c r="A403" s="744" t="s">
        <v>575</v>
      </c>
      <c r="B403" s="745"/>
      <c r="C403" s="745"/>
      <c r="D403" s="745"/>
      <c r="E403" s="745"/>
      <c r="F403" s="745"/>
      <c r="G403" s="745"/>
      <c r="H403" s="745"/>
      <c r="I403" s="745"/>
      <c r="J403" s="745"/>
      <c r="K403" s="745"/>
      <c r="L403" s="745"/>
      <c r="M403" s="745"/>
      <c r="N403" s="745"/>
      <c r="O403" s="745"/>
      <c r="P403" s="745"/>
      <c r="Q403" s="745"/>
      <c r="R403" s="745"/>
      <c r="S403" s="745"/>
      <c r="T403" s="745"/>
      <c r="U403" s="745"/>
      <c r="V403" s="745"/>
      <c r="W403" s="745"/>
      <c r="X403" s="745"/>
      <c r="Y403" s="745"/>
      <c r="Z403" s="745"/>
      <c r="AA403" s="745"/>
      <c r="AB403" s="745"/>
      <c r="AC403" s="746"/>
      <c r="AD403" s="270">
        <v>1700</v>
      </c>
      <c r="AE403" s="747"/>
      <c r="AF403" s="748"/>
      <c r="AG403" s="748"/>
      <c r="AH403" s="749"/>
      <c r="AI403" s="271" t="s">
        <v>207</v>
      </c>
    </row>
    <row r="404" spans="1:35" ht="15.6" customHeight="1">
      <c r="A404" s="744" t="s">
        <v>629</v>
      </c>
      <c r="B404" s="745"/>
      <c r="C404" s="745"/>
      <c r="D404" s="745"/>
      <c r="E404" s="745"/>
      <c r="F404" s="745"/>
      <c r="G404" s="745"/>
      <c r="H404" s="745"/>
      <c r="I404" s="745"/>
      <c r="J404" s="745"/>
      <c r="K404" s="745"/>
      <c r="L404" s="745"/>
      <c r="M404" s="745"/>
      <c r="N404" s="745"/>
      <c r="O404" s="745"/>
      <c r="P404" s="745"/>
      <c r="Q404" s="745"/>
      <c r="R404" s="745"/>
      <c r="S404" s="745"/>
      <c r="T404" s="745"/>
      <c r="U404" s="745"/>
      <c r="V404" s="745"/>
      <c r="W404" s="745"/>
      <c r="X404" s="745"/>
      <c r="Y404" s="745"/>
      <c r="Z404" s="745"/>
      <c r="AA404" s="745"/>
      <c r="AB404" s="745"/>
      <c r="AC404" s="746"/>
      <c r="AD404" s="270">
        <v>1188</v>
      </c>
      <c r="AE404" s="747"/>
      <c r="AF404" s="748"/>
      <c r="AG404" s="748"/>
      <c r="AH404" s="749"/>
      <c r="AI404" s="271" t="s">
        <v>207</v>
      </c>
    </row>
    <row r="405" spans="1:35" ht="15.6" customHeight="1">
      <c r="A405" s="744" t="s">
        <v>596</v>
      </c>
      <c r="B405" s="745"/>
      <c r="C405" s="745"/>
      <c r="D405" s="745"/>
      <c r="E405" s="745"/>
      <c r="F405" s="745"/>
      <c r="G405" s="745"/>
      <c r="H405" s="745"/>
      <c r="I405" s="745"/>
      <c r="J405" s="745"/>
      <c r="K405" s="745"/>
      <c r="L405" s="745"/>
      <c r="M405" s="745"/>
      <c r="N405" s="745"/>
      <c r="O405" s="745"/>
      <c r="P405" s="745"/>
      <c r="Q405" s="745"/>
      <c r="R405" s="745"/>
      <c r="S405" s="745"/>
      <c r="T405" s="745"/>
      <c r="U405" s="745"/>
      <c r="V405" s="745"/>
      <c r="W405" s="745"/>
      <c r="X405" s="745"/>
      <c r="Y405" s="745"/>
      <c r="Z405" s="745"/>
      <c r="AA405" s="745"/>
      <c r="AB405" s="745"/>
      <c r="AC405" s="746"/>
      <c r="AD405" s="270">
        <v>1701</v>
      </c>
      <c r="AE405" s="747"/>
      <c r="AF405" s="748"/>
      <c r="AG405" s="748"/>
      <c r="AH405" s="749"/>
      <c r="AI405" s="271" t="s">
        <v>187</v>
      </c>
    </row>
    <row r="406" spans="1:35" ht="15.6" customHeight="1">
      <c r="A406" s="744" t="s">
        <v>630</v>
      </c>
      <c r="B406" s="745"/>
      <c r="C406" s="745"/>
      <c r="D406" s="745"/>
      <c r="E406" s="745"/>
      <c r="F406" s="745"/>
      <c r="G406" s="745"/>
      <c r="H406" s="745"/>
      <c r="I406" s="745"/>
      <c r="J406" s="745"/>
      <c r="K406" s="745"/>
      <c r="L406" s="745"/>
      <c r="M406" s="745"/>
      <c r="N406" s="745"/>
      <c r="O406" s="745"/>
      <c r="P406" s="745"/>
      <c r="Q406" s="745"/>
      <c r="R406" s="745"/>
      <c r="S406" s="745"/>
      <c r="T406" s="745"/>
      <c r="U406" s="745"/>
      <c r="V406" s="745"/>
      <c r="W406" s="745"/>
      <c r="X406" s="745"/>
      <c r="Y406" s="745"/>
      <c r="Z406" s="745"/>
      <c r="AA406" s="745"/>
      <c r="AB406" s="745"/>
      <c r="AC406" s="746"/>
      <c r="AD406" s="270">
        <v>1702</v>
      </c>
      <c r="AE406" s="747"/>
      <c r="AF406" s="748"/>
      <c r="AG406" s="748"/>
      <c r="AH406" s="749"/>
      <c r="AI406" s="271" t="s">
        <v>187</v>
      </c>
    </row>
    <row r="407" spans="1:35" ht="15.6" customHeight="1">
      <c r="A407" s="744" t="s">
        <v>631</v>
      </c>
      <c r="B407" s="745"/>
      <c r="C407" s="745"/>
      <c r="D407" s="745"/>
      <c r="E407" s="745"/>
      <c r="F407" s="745"/>
      <c r="G407" s="745"/>
      <c r="H407" s="745"/>
      <c r="I407" s="745"/>
      <c r="J407" s="745"/>
      <c r="K407" s="745"/>
      <c r="L407" s="745"/>
      <c r="M407" s="745"/>
      <c r="N407" s="745"/>
      <c r="O407" s="745"/>
      <c r="P407" s="745"/>
      <c r="Q407" s="745"/>
      <c r="R407" s="745"/>
      <c r="S407" s="745"/>
      <c r="T407" s="745"/>
      <c r="U407" s="745"/>
      <c r="V407" s="745"/>
      <c r="W407" s="745"/>
      <c r="X407" s="745"/>
      <c r="Y407" s="745"/>
      <c r="Z407" s="745"/>
      <c r="AA407" s="745"/>
      <c r="AB407" s="745"/>
      <c r="AC407" s="746"/>
      <c r="AD407" s="270">
        <v>1189</v>
      </c>
      <c r="AE407" s="747"/>
      <c r="AF407" s="748"/>
      <c r="AG407" s="748"/>
      <c r="AH407" s="749"/>
      <c r="AI407" s="271" t="s">
        <v>187</v>
      </c>
    </row>
    <row r="408" spans="1:35" ht="15.6" customHeight="1">
      <c r="A408" s="744" t="s">
        <v>632</v>
      </c>
      <c r="B408" s="745"/>
      <c r="C408" s="745"/>
      <c r="D408" s="745"/>
      <c r="E408" s="745"/>
      <c r="F408" s="745"/>
      <c r="G408" s="745"/>
      <c r="H408" s="745"/>
      <c r="I408" s="745"/>
      <c r="J408" s="745"/>
      <c r="K408" s="745"/>
      <c r="L408" s="745"/>
      <c r="M408" s="745"/>
      <c r="N408" s="745"/>
      <c r="O408" s="745"/>
      <c r="P408" s="745"/>
      <c r="Q408" s="745"/>
      <c r="R408" s="745"/>
      <c r="S408" s="745"/>
      <c r="T408" s="745"/>
      <c r="U408" s="745"/>
      <c r="V408" s="745"/>
      <c r="W408" s="745"/>
      <c r="X408" s="745"/>
      <c r="Y408" s="745"/>
      <c r="Z408" s="745"/>
      <c r="AA408" s="745"/>
      <c r="AB408" s="745"/>
      <c r="AC408" s="746"/>
      <c r="AD408" s="270">
        <v>1190</v>
      </c>
      <c r="AE408" s="747"/>
      <c r="AF408" s="748"/>
      <c r="AG408" s="748"/>
      <c r="AH408" s="749"/>
      <c r="AI408" s="271" t="s">
        <v>207</v>
      </c>
    </row>
    <row r="409" spans="1:35" ht="15.6" customHeight="1">
      <c r="A409" s="744" t="s">
        <v>633</v>
      </c>
      <c r="B409" s="745"/>
      <c r="C409" s="745"/>
      <c r="D409" s="745"/>
      <c r="E409" s="745"/>
      <c r="F409" s="745"/>
      <c r="G409" s="745"/>
      <c r="H409" s="745"/>
      <c r="I409" s="745"/>
      <c r="J409" s="745"/>
      <c r="K409" s="745"/>
      <c r="L409" s="745"/>
      <c r="M409" s="745"/>
      <c r="N409" s="745"/>
      <c r="O409" s="745"/>
      <c r="P409" s="745"/>
      <c r="Q409" s="745"/>
      <c r="R409" s="745"/>
      <c r="S409" s="745"/>
      <c r="T409" s="745"/>
      <c r="U409" s="745"/>
      <c r="V409" s="745"/>
      <c r="W409" s="745"/>
      <c r="X409" s="745"/>
      <c r="Y409" s="745"/>
      <c r="Z409" s="745"/>
      <c r="AA409" s="745"/>
      <c r="AB409" s="745"/>
      <c r="AC409" s="746"/>
      <c r="AD409" s="270">
        <v>645</v>
      </c>
      <c r="AE409" s="747"/>
      <c r="AF409" s="748"/>
      <c r="AG409" s="748"/>
      <c r="AH409" s="749"/>
      <c r="AI409" s="271" t="s">
        <v>211</v>
      </c>
    </row>
    <row r="410" spans="1:35" ht="15.6" customHeight="1">
      <c r="A410" s="750" t="s">
        <v>634</v>
      </c>
      <c r="B410" s="751"/>
      <c r="C410" s="751"/>
      <c r="D410" s="751"/>
      <c r="E410" s="751"/>
      <c r="F410" s="751"/>
      <c r="G410" s="751"/>
      <c r="H410" s="751"/>
      <c r="I410" s="751"/>
      <c r="J410" s="751"/>
      <c r="K410" s="751"/>
      <c r="L410" s="751"/>
      <c r="M410" s="751"/>
      <c r="N410" s="751"/>
      <c r="O410" s="751"/>
      <c r="P410" s="751"/>
      <c r="Q410" s="751"/>
      <c r="R410" s="751"/>
      <c r="S410" s="751"/>
      <c r="T410" s="751"/>
      <c r="U410" s="751"/>
      <c r="V410" s="751"/>
      <c r="W410" s="751"/>
      <c r="X410" s="751"/>
      <c r="Y410" s="751"/>
      <c r="Z410" s="751"/>
      <c r="AA410" s="751"/>
      <c r="AB410" s="751"/>
      <c r="AC410" s="752"/>
      <c r="AD410" s="272">
        <v>646</v>
      </c>
      <c r="AE410" s="753"/>
      <c r="AF410" s="754"/>
      <c r="AG410" s="754"/>
      <c r="AH410" s="755"/>
      <c r="AI410" s="273" t="s">
        <v>211</v>
      </c>
    </row>
    <row r="411" spans="1:35">
      <c r="A411" s="388" t="s">
        <v>635</v>
      </c>
      <c r="B411" s="389"/>
      <c r="C411" s="389"/>
      <c r="D411" s="389"/>
      <c r="E411" s="389"/>
      <c r="F411" s="389"/>
      <c r="G411" s="389"/>
      <c r="H411" s="389"/>
      <c r="I411" s="389"/>
      <c r="J411" s="389"/>
      <c r="K411" s="389"/>
      <c r="L411" s="389"/>
      <c r="M411" s="389"/>
      <c r="N411" s="389"/>
      <c r="O411" s="389"/>
      <c r="P411" s="389"/>
      <c r="Q411" s="389"/>
      <c r="R411" s="389"/>
      <c r="S411" s="389"/>
      <c r="T411" s="389"/>
      <c r="U411" s="389"/>
      <c r="V411" s="389"/>
      <c r="W411" s="389"/>
      <c r="X411" s="389"/>
      <c r="Y411" s="389"/>
      <c r="Z411" s="389"/>
      <c r="AA411" s="389"/>
      <c r="AB411" s="389"/>
      <c r="AC411" s="389"/>
      <c r="AD411" s="389"/>
      <c r="AE411" s="389"/>
      <c r="AF411" s="389"/>
      <c r="AG411" s="389"/>
      <c r="AH411" s="389"/>
      <c r="AI411" s="390"/>
    </row>
    <row r="412" spans="1:35">
      <c r="A412" s="475" t="s">
        <v>636</v>
      </c>
      <c r="B412" s="476"/>
      <c r="C412" s="476"/>
      <c r="D412" s="476"/>
      <c r="E412" s="476"/>
      <c r="F412" s="476"/>
      <c r="G412" s="476"/>
      <c r="H412" s="476"/>
      <c r="I412" s="476"/>
      <c r="J412" s="476"/>
      <c r="K412" s="476"/>
      <c r="L412" s="476"/>
      <c r="M412" s="476"/>
      <c r="N412" s="476"/>
      <c r="O412" s="476"/>
      <c r="P412" s="476"/>
      <c r="Q412" s="476"/>
      <c r="R412" s="476"/>
      <c r="S412" s="476"/>
      <c r="T412" s="476"/>
      <c r="U412" s="476"/>
      <c r="V412" s="476"/>
      <c r="W412" s="476"/>
      <c r="X412" s="476"/>
      <c r="Y412" s="476"/>
      <c r="Z412" s="476"/>
      <c r="AA412" s="476"/>
      <c r="AB412" s="476"/>
      <c r="AC412" s="476"/>
      <c r="AD412" s="476"/>
      <c r="AE412" s="476"/>
      <c r="AF412" s="476"/>
      <c r="AG412" s="476"/>
      <c r="AH412" s="476"/>
      <c r="AI412" s="477"/>
    </row>
    <row r="413" spans="1:35">
      <c r="A413" s="453"/>
      <c r="B413" s="697"/>
      <c r="C413" s="697"/>
      <c r="D413" s="698"/>
      <c r="E413" s="717" t="s">
        <v>637</v>
      </c>
      <c r="F413" s="718"/>
      <c r="G413" s="718"/>
      <c r="H413" s="719"/>
      <c r="I413" s="717" t="s">
        <v>638</v>
      </c>
      <c r="J413" s="718"/>
      <c r="K413" s="718"/>
      <c r="L413" s="719"/>
      <c r="M413" s="726" t="s">
        <v>639</v>
      </c>
      <c r="N413" s="727"/>
      <c r="O413" s="727"/>
      <c r="P413" s="727"/>
      <c r="Q413" s="727"/>
      <c r="R413" s="727"/>
      <c r="S413" s="727"/>
      <c r="T413" s="727"/>
      <c r="U413" s="727"/>
      <c r="V413" s="727"/>
      <c r="W413" s="727"/>
      <c r="X413" s="727"/>
      <c r="Y413" s="727"/>
      <c r="Z413" s="727"/>
      <c r="AA413" s="727"/>
      <c r="AB413" s="727"/>
      <c r="AC413" s="727"/>
      <c r="AD413" s="727"/>
      <c r="AE413" s="728"/>
      <c r="AF413" s="729" t="s">
        <v>640</v>
      </c>
      <c r="AG413" s="730"/>
      <c r="AH413" s="731"/>
      <c r="AI413" s="593"/>
    </row>
    <row r="414" spans="1:35">
      <c r="A414" s="699"/>
      <c r="B414" s="700"/>
      <c r="C414" s="700"/>
      <c r="D414" s="701"/>
      <c r="E414" s="720"/>
      <c r="F414" s="721"/>
      <c r="G414" s="721"/>
      <c r="H414" s="722"/>
      <c r="I414" s="720"/>
      <c r="J414" s="721"/>
      <c r="K414" s="721"/>
      <c r="L414" s="722"/>
      <c r="M414" s="714" t="s">
        <v>641</v>
      </c>
      <c r="N414" s="715"/>
      <c r="O414" s="715"/>
      <c r="P414" s="715"/>
      <c r="Q414" s="715"/>
      <c r="R414" s="715"/>
      <c r="S414" s="715"/>
      <c r="T414" s="715"/>
      <c r="U414" s="715"/>
      <c r="V414" s="715"/>
      <c r="W414" s="716"/>
      <c r="X414" s="738" t="s">
        <v>642</v>
      </c>
      <c r="Y414" s="739"/>
      <c r="Z414" s="739"/>
      <c r="AA414" s="740"/>
      <c r="AB414" s="738" t="s">
        <v>643</v>
      </c>
      <c r="AC414" s="739"/>
      <c r="AD414" s="739"/>
      <c r="AE414" s="740"/>
      <c r="AF414" s="732"/>
      <c r="AG414" s="733"/>
      <c r="AH414" s="734"/>
      <c r="AI414" s="594"/>
    </row>
    <row r="415" spans="1:35" ht="30.6" customHeight="1">
      <c r="A415" s="702"/>
      <c r="B415" s="703"/>
      <c r="C415" s="703"/>
      <c r="D415" s="704"/>
      <c r="E415" s="723"/>
      <c r="F415" s="724"/>
      <c r="G415" s="724"/>
      <c r="H415" s="725"/>
      <c r="I415" s="723"/>
      <c r="J415" s="724"/>
      <c r="K415" s="724"/>
      <c r="L415" s="725"/>
      <c r="M415" s="741" t="s">
        <v>644</v>
      </c>
      <c r="N415" s="742"/>
      <c r="O415" s="743"/>
      <c r="P415" s="714" t="s">
        <v>645</v>
      </c>
      <c r="Q415" s="715"/>
      <c r="R415" s="715"/>
      <c r="S415" s="716"/>
      <c r="T415" s="714" t="s">
        <v>646</v>
      </c>
      <c r="U415" s="715"/>
      <c r="V415" s="715"/>
      <c r="W415" s="716"/>
      <c r="X415" s="735"/>
      <c r="Y415" s="736"/>
      <c r="Z415" s="736"/>
      <c r="AA415" s="737"/>
      <c r="AB415" s="735"/>
      <c r="AC415" s="736"/>
      <c r="AD415" s="736"/>
      <c r="AE415" s="737"/>
      <c r="AF415" s="735"/>
      <c r="AG415" s="736"/>
      <c r="AH415" s="737"/>
      <c r="AI415" s="595"/>
    </row>
    <row r="416" spans="1:35" ht="14.45" customHeight="1">
      <c r="A416" s="561" t="s">
        <v>647</v>
      </c>
      <c r="B416" s="562"/>
      <c r="C416" s="562"/>
      <c r="D416" s="563"/>
      <c r="E416" s="224">
        <v>1200</v>
      </c>
      <c r="F416" s="552"/>
      <c r="G416" s="553"/>
      <c r="H416" s="554"/>
      <c r="I416" s="233">
        <v>1211</v>
      </c>
      <c r="J416" s="552"/>
      <c r="K416" s="553"/>
      <c r="L416" s="554"/>
      <c r="M416" s="224">
        <v>1221</v>
      </c>
      <c r="N416" s="552"/>
      <c r="O416" s="554"/>
      <c r="P416" s="233">
        <v>1730</v>
      </c>
      <c r="Q416" s="552"/>
      <c r="R416" s="553"/>
      <c r="S416" s="554"/>
      <c r="T416" s="233">
        <v>1731</v>
      </c>
      <c r="U416" s="552"/>
      <c r="V416" s="553"/>
      <c r="W416" s="554"/>
      <c r="X416" s="224">
        <v>1234</v>
      </c>
      <c r="Y416" s="552"/>
      <c r="Z416" s="553"/>
      <c r="AA416" s="554"/>
      <c r="AB416" s="225">
        <v>1246</v>
      </c>
      <c r="AC416" s="552"/>
      <c r="AD416" s="553"/>
      <c r="AE416" s="554"/>
      <c r="AF416" s="225">
        <v>1260</v>
      </c>
      <c r="AG416" s="552"/>
      <c r="AH416" s="554"/>
      <c r="AI416" s="274" t="s">
        <v>187</v>
      </c>
    </row>
    <row r="417" spans="1:35" ht="14.45" customHeight="1">
      <c r="A417" s="561" t="s">
        <v>648</v>
      </c>
      <c r="B417" s="562"/>
      <c r="C417" s="562"/>
      <c r="D417" s="563"/>
      <c r="E417" s="540"/>
      <c r="F417" s="541"/>
      <c r="G417" s="541"/>
      <c r="H417" s="542"/>
      <c r="I417" s="540"/>
      <c r="J417" s="541"/>
      <c r="K417" s="541"/>
      <c r="L417" s="542"/>
      <c r="M417" s="224">
        <v>1222</v>
      </c>
      <c r="N417" s="552"/>
      <c r="O417" s="554"/>
      <c r="P417" s="540"/>
      <c r="Q417" s="541"/>
      <c r="R417" s="541"/>
      <c r="S417" s="542"/>
      <c r="T417" s="233">
        <v>1843</v>
      </c>
      <c r="U417" s="711"/>
      <c r="V417" s="712"/>
      <c r="W417" s="713"/>
      <c r="X417" s="224">
        <v>1235</v>
      </c>
      <c r="Y417" s="552"/>
      <c r="Z417" s="553"/>
      <c r="AA417" s="554"/>
      <c r="AB417" s="225">
        <v>1247</v>
      </c>
      <c r="AC417" s="552"/>
      <c r="AD417" s="553"/>
      <c r="AE417" s="554"/>
      <c r="AF417" s="540"/>
      <c r="AG417" s="541"/>
      <c r="AH417" s="541"/>
      <c r="AI417" s="274" t="s">
        <v>207</v>
      </c>
    </row>
    <row r="418" spans="1:35" ht="14.45" customHeight="1">
      <c r="A418" s="602" t="s">
        <v>649</v>
      </c>
      <c r="B418" s="603"/>
      <c r="C418" s="603"/>
      <c r="D418" s="604"/>
      <c r="E418" s="218">
        <v>1201</v>
      </c>
      <c r="F418" s="552"/>
      <c r="G418" s="553"/>
      <c r="H418" s="554"/>
      <c r="I418" s="540"/>
      <c r="J418" s="541"/>
      <c r="K418" s="541"/>
      <c r="L418" s="542"/>
      <c r="M418" s="683"/>
      <c r="N418" s="684"/>
      <c r="O418" s="684"/>
      <c r="P418" s="215">
        <v>1223</v>
      </c>
      <c r="Q418" s="552"/>
      <c r="R418" s="553"/>
      <c r="S418" s="554"/>
      <c r="T418" s="540"/>
      <c r="U418" s="541"/>
      <c r="V418" s="541"/>
      <c r="W418" s="542"/>
      <c r="X418" s="540"/>
      <c r="Y418" s="541"/>
      <c r="Z418" s="541"/>
      <c r="AA418" s="542"/>
      <c r="AB418" s="540"/>
      <c r="AC418" s="541"/>
      <c r="AD418" s="541"/>
      <c r="AE418" s="542"/>
      <c r="AF418" s="214">
        <v>1261</v>
      </c>
      <c r="AG418" s="552"/>
      <c r="AH418" s="554"/>
      <c r="AI418" s="264" t="s">
        <v>207</v>
      </c>
    </row>
    <row r="419" spans="1:35" ht="14.45" customHeight="1">
      <c r="A419" s="602" t="s">
        <v>627</v>
      </c>
      <c r="B419" s="603"/>
      <c r="C419" s="603"/>
      <c r="D419" s="604"/>
      <c r="E419" s="224">
        <v>1202</v>
      </c>
      <c r="F419" s="552"/>
      <c r="G419" s="553"/>
      <c r="H419" s="554"/>
      <c r="I419" s="233">
        <v>1212</v>
      </c>
      <c r="J419" s="552"/>
      <c r="K419" s="553"/>
      <c r="L419" s="554"/>
      <c r="M419" s="224">
        <v>1224</v>
      </c>
      <c r="N419" s="552"/>
      <c r="O419" s="554"/>
      <c r="P419" s="233">
        <v>1733</v>
      </c>
      <c r="Q419" s="552"/>
      <c r="R419" s="553"/>
      <c r="S419" s="554"/>
      <c r="T419" s="233">
        <v>1734</v>
      </c>
      <c r="U419" s="552"/>
      <c r="V419" s="553"/>
      <c r="W419" s="554"/>
      <c r="X419" s="224">
        <v>1236</v>
      </c>
      <c r="Y419" s="552"/>
      <c r="Z419" s="553"/>
      <c r="AA419" s="554"/>
      <c r="AB419" s="225">
        <v>1248</v>
      </c>
      <c r="AC419" s="552"/>
      <c r="AD419" s="553"/>
      <c r="AE419" s="554"/>
      <c r="AF419" s="225">
        <v>1262</v>
      </c>
      <c r="AG419" s="552"/>
      <c r="AH419" s="554"/>
      <c r="AI419" s="274" t="s">
        <v>187</v>
      </c>
    </row>
    <row r="420" spans="1:35" ht="14.45" customHeight="1">
      <c r="A420" s="561" t="s">
        <v>650</v>
      </c>
      <c r="B420" s="562"/>
      <c r="C420" s="562"/>
      <c r="D420" s="563"/>
      <c r="E420" s="218">
        <v>1203</v>
      </c>
      <c r="F420" s="552"/>
      <c r="G420" s="553"/>
      <c r="H420" s="554"/>
      <c r="I420" s="215">
        <v>1213</v>
      </c>
      <c r="J420" s="552"/>
      <c r="K420" s="553"/>
      <c r="L420" s="554"/>
      <c r="M420" s="218">
        <v>1225</v>
      </c>
      <c r="N420" s="552"/>
      <c r="O420" s="554"/>
      <c r="P420" s="215">
        <v>1735</v>
      </c>
      <c r="Q420" s="552"/>
      <c r="R420" s="553"/>
      <c r="S420" s="554"/>
      <c r="T420" s="215">
        <v>1736</v>
      </c>
      <c r="U420" s="552"/>
      <c r="V420" s="553"/>
      <c r="W420" s="554"/>
      <c r="X420" s="218">
        <v>1237</v>
      </c>
      <c r="Y420" s="552"/>
      <c r="Z420" s="553"/>
      <c r="AA420" s="554"/>
      <c r="AB420" s="214">
        <v>1249</v>
      </c>
      <c r="AC420" s="552"/>
      <c r="AD420" s="553"/>
      <c r="AE420" s="554"/>
      <c r="AF420" s="214">
        <v>1263</v>
      </c>
      <c r="AG420" s="552"/>
      <c r="AH420" s="554"/>
      <c r="AI420" s="264" t="s">
        <v>207</v>
      </c>
    </row>
    <row r="421" spans="1:35" ht="14.45" customHeight="1">
      <c r="A421" s="561" t="s">
        <v>651</v>
      </c>
      <c r="B421" s="562"/>
      <c r="C421" s="562"/>
      <c r="D421" s="563"/>
      <c r="E421" s="218">
        <v>1204</v>
      </c>
      <c r="F421" s="552"/>
      <c r="G421" s="553"/>
      <c r="H421" s="554"/>
      <c r="I421" s="215">
        <v>1214</v>
      </c>
      <c r="J421" s="552"/>
      <c r="K421" s="553"/>
      <c r="L421" s="554"/>
      <c r="M421" s="218">
        <v>1226</v>
      </c>
      <c r="N421" s="552"/>
      <c r="O421" s="554"/>
      <c r="P421" s="215">
        <v>1737</v>
      </c>
      <c r="Q421" s="552"/>
      <c r="R421" s="553"/>
      <c r="S421" s="554"/>
      <c r="T421" s="215">
        <v>1738</v>
      </c>
      <c r="U421" s="552"/>
      <c r="V421" s="553"/>
      <c r="W421" s="554"/>
      <c r="X421" s="218">
        <v>1238</v>
      </c>
      <c r="Y421" s="552"/>
      <c r="Z421" s="553"/>
      <c r="AA421" s="554"/>
      <c r="AB421" s="214">
        <v>1250</v>
      </c>
      <c r="AC421" s="552"/>
      <c r="AD421" s="553"/>
      <c r="AE421" s="554"/>
      <c r="AF421" s="214">
        <v>1264</v>
      </c>
      <c r="AG421" s="552"/>
      <c r="AH421" s="554"/>
      <c r="AI421" s="264" t="s">
        <v>207</v>
      </c>
    </row>
    <row r="422" spans="1:35" ht="14.45" customHeight="1">
      <c r="A422" s="602" t="s">
        <v>652</v>
      </c>
      <c r="B422" s="603"/>
      <c r="C422" s="603"/>
      <c r="D422" s="604"/>
      <c r="E422" s="218">
        <v>1205</v>
      </c>
      <c r="F422" s="564"/>
      <c r="G422" s="565"/>
      <c r="H422" s="566"/>
      <c r="I422" s="215">
        <v>1215</v>
      </c>
      <c r="J422" s="564"/>
      <c r="K422" s="565"/>
      <c r="L422" s="566"/>
      <c r="M422" s="683"/>
      <c r="N422" s="684"/>
      <c r="O422" s="684"/>
      <c r="P422" s="540"/>
      <c r="Q422" s="541"/>
      <c r="R422" s="541"/>
      <c r="S422" s="542"/>
      <c r="T422" s="215">
        <v>1740</v>
      </c>
      <c r="U422" s="564"/>
      <c r="V422" s="565"/>
      <c r="W422" s="566"/>
      <c r="X422" s="218">
        <v>1239</v>
      </c>
      <c r="Y422" s="564"/>
      <c r="Z422" s="565"/>
      <c r="AA422" s="566"/>
      <c r="AB422" s="214">
        <v>1251</v>
      </c>
      <c r="AC422" s="564"/>
      <c r="AD422" s="565"/>
      <c r="AE422" s="566"/>
      <c r="AF422" s="683"/>
      <c r="AG422" s="684"/>
      <c r="AH422" s="684"/>
      <c r="AI422" s="264" t="s">
        <v>187</v>
      </c>
    </row>
    <row r="423" spans="1:35" ht="14.45" customHeight="1">
      <c r="A423" s="602" t="s">
        <v>653</v>
      </c>
      <c r="B423" s="603"/>
      <c r="C423" s="603"/>
      <c r="D423" s="604"/>
      <c r="E423" s="218">
        <v>1206</v>
      </c>
      <c r="F423" s="564"/>
      <c r="G423" s="565"/>
      <c r="H423" s="566"/>
      <c r="I423" s="215">
        <v>1216</v>
      </c>
      <c r="J423" s="564"/>
      <c r="K423" s="565"/>
      <c r="L423" s="566"/>
      <c r="M423" s="218">
        <v>1228</v>
      </c>
      <c r="N423" s="564"/>
      <c r="O423" s="566"/>
      <c r="P423" s="215">
        <v>1741</v>
      </c>
      <c r="Q423" s="564"/>
      <c r="R423" s="565"/>
      <c r="S423" s="566"/>
      <c r="T423" s="215">
        <v>1742</v>
      </c>
      <c r="U423" s="564"/>
      <c r="V423" s="565"/>
      <c r="W423" s="566"/>
      <c r="X423" s="218">
        <v>1240</v>
      </c>
      <c r="Y423" s="564"/>
      <c r="Z423" s="565"/>
      <c r="AA423" s="566"/>
      <c r="AB423" s="214">
        <v>1252</v>
      </c>
      <c r="AC423" s="564"/>
      <c r="AD423" s="565"/>
      <c r="AE423" s="566"/>
      <c r="AF423" s="214">
        <v>1265</v>
      </c>
      <c r="AG423" s="564"/>
      <c r="AH423" s="566"/>
      <c r="AI423" s="264" t="s">
        <v>187</v>
      </c>
    </row>
    <row r="424" spans="1:35" ht="14.45" customHeight="1">
      <c r="A424" s="602" t="s">
        <v>654</v>
      </c>
      <c r="B424" s="603"/>
      <c r="C424" s="603"/>
      <c r="D424" s="604"/>
      <c r="E424" s="218">
        <v>1207</v>
      </c>
      <c r="F424" s="564"/>
      <c r="G424" s="565"/>
      <c r="H424" s="566"/>
      <c r="I424" s="215">
        <v>1217</v>
      </c>
      <c r="J424" s="564"/>
      <c r="K424" s="565"/>
      <c r="L424" s="566"/>
      <c r="M424" s="218">
        <v>1229</v>
      </c>
      <c r="N424" s="564"/>
      <c r="O424" s="566"/>
      <c r="P424" s="215">
        <v>1743</v>
      </c>
      <c r="Q424" s="564"/>
      <c r="R424" s="565"/>
      <c r="S424" s="566"/>
      <c r="T424" s="215">
        <v>1744</v>
      </c>
      <c r="U424" s="564"/>
      <c r="V424" s="565"/>
      <c r="W424" s="566"/>
      <c r="X424" s="218">
        <v>1241</v>
      </c>
      <c r="Y424" s="564"/>
      <c r="Z424" s="565"/>
      <c r="AA424" s="566"/>
      <c r="AB424" s="214">
        <v>1253</v>
      </c>
      <c r="AC424" s="564"/>
      <c r="AD424" s="565"/>
      <c r="AE424" s="566"/>
      <c r="AF424" s="214">
        <v>1266</v>
      </c>
      <c r="AG424" s="564"/>
      <c r="AH424" s="566"/>
      <c r="AI424" s="264" t="s">
        <v>207</v>
      </c>
    </row>
    <row r="425" spans="1:35" ht="14.45" customHeight="1">
      <c r="A425" s="561" t="s">
        <v>655</v>
      </c>
      <c r="B425" s="562"/>
      <c r="C425" s="562"/>
      <c r="D425" s="563"/>
      <c r="E425" s="224">
        <v>1208</v>
      </c>
      <c r="F425" s="552"/>
      <c r="G425" s="553"/>
      <c r="H425" s="554"/>
      <c r="I425" s="233">
        <v>1218</v>
      </c>
      <c r="J425" s="552"/>
      <c r="K425" s="553"/>
      <c r="L425" s="554"/>
      <c r="M425" s="224">
        <v>1230</v>
      </c>
      <c r="N425" s="552"/>
      <c r="O425" s="554"/>
      <c r="P425" s="233">
        <v>1745</v>
      </c>
      <c r="Q425" s="552"/>
      <c r="R425" s="553"/>
      <c r="S425" s="554"/>
      <c r="T425" s="233">
        <v>1746</v>
      </c>
      <c r="U425" s="552"/>
      <c r="V425" s="553"/>
      <c r="W425" s="554"/>
      <c r="X425" s="224">
        <v>1242</v>
      </c>
      <c r="Y425" s="552"/>
      <c r="Z425" s="553"/>
      <c r="AA425" s="554"/>
      <c r="AB425" s="225">
        <v>1254</v>
      </c>
      <c r="AC425" s="552"/>
      <c r="AD425" s="553"/>
      <c r="AE425" s="554"/>
      <c r="AF425" s="225">
        <v>1267</v>
      </c>
      <c r="AG425" s="552"/>
      <c r="AH425" s="554"/>
      <c r="AI425" s="274" t="s">
        <v>207</v>
      </c>
    </row>
    <row r="426" spans="1:35" ht="14.45" customHeight="1">
      <c r="A426" s="561" t="s">
        <v>656</v>
      </c>
      <c r="B426" s="562"/>
      <c r="C426" s="562"/>
      <c r="D426" s="563"/>
      <c r="E426" s="224">
        <v>1209</v>
      </c>
      <c r="F426" s="552"/>
      <c r="G426" s="553"/>
      <c r="H426" s="554"/>
      <c r="I426" s="233">
        <v>1219</v>
      </c>
      <c r="J426" s="552"/>
      <c r="K426" s="553"/>
      <c r="L426" s="554"/>
      <c r="M426" s="224">
        <v>1231</v>
      </c>
      <c r="N426" s="552"/>
      <c r="O426" s="554"/>
      <c r="P426" s="233">
        <v>1747</v>
      </c>
      <c r="Q426" s="552"/>
      <c r="R426" s="553"/>
      <c r="S426" s="554"/>
      <c r="T426" s="233">
        <v>1748</v>
      </c>
      <c r="U426" s="552"/>
      <c r="V426" s="553"/>
      <c r="W426" s="554"/>
      <c r="X426" s="224">
        <v>1243</v>
      </c>
      <c r="Y426" s="552"/>
      <c r="Z426" s="553"/>
      <c r="AA426" s="554"/>
      <c r="AB426" s="225">
        <v>1255</v>
      </c>
      <c r="AC426" s="552"/>
      <c r="AD426" s="553"/>
      <c r="AE426" s="554"/>
      <c r="AF426" s="225">
        <v>1268</v>
      </c>
      <c r="AG426" s="552"/>
      <c r="AH426" s="554"/>
      <c r="AI426" s="274" t="s">
        <v>207</v>
      </c>
    </row>
    <row r="427" spans="1:35" ht="14.45" customHeight="1">
      <c r="A427" s="561" t="s">
        <v>657</v>
      </c>
      <c r="B427" s="562"/>
      <c r="C427" s="562"/>
      <c r="D427" s="563"/>
      <c r="E427" s="218">
        <v>1210</v>
      </c>
      <c r="F427" s="552"/>
      <c r="G427" s="553"/>
      <c r="H427" s="554"/>
      <c r="I427" s="215">
        <v>1220</v>
      </c>
      <c r="J427" s="552"/>
      <c r="K427" s="553"/>
      <c r="L427" s="554"/>
      <c r="M427" s="218">
        <v>1232</v>
      </c>
      <c r="N427" s="552"/>
      <c r="O427" s="554"/>
      <c r="P427" s="215">
        <v>1749</v>
      </c>
      <c r="Q427" s="552"/>
      <c r="R427" s="553"/>
      <c r="S427" s="554"/>
      <c r="T427" s="215">
        <v>1750</v>
      </c>
      <c r="U427" s="552"/>
      <c r="V427" s="553"/>
      <c r="W427" s="554"/>
      <c r="X427" s="218">
        <v>1244</v>
      </c>
      <c r="Y427" s="552"/>
      <c r="Z427" s="553"/>
      <c r="AA427" s="554"/>
      <c r="AB427" s="214">
        <v>1256</v>
      </c>
      <c r="AC427" s="552"/>
      <c r="AD427" s="553"/>
      <c r="AE427" s="554"/>
      <c r="AF427" s="214">
        <v>1269</v>
      </c>
      <c r="AG427" s="552"/>
      <c r="AH427" s="554"/>
      <c r="AI427" s="264" t="s">
        <v>211</v>
      </c>
    </row>
    <row r="428" spans="1:35" ht="14.45" customHeight="1">
      <c r="A428" s="596" t="s">
        <v>658</v>
      </c>
      <c r="B428" s="597"/>
      <c r="C428" s="597"/>
      <c r="D428" s="598"/>
      <c r="E428" s="540"/>
      <c r="F428" s="541"/>
      <c r="G428" s="541"/>
      <c r="H428" s="542"/>
      <c r="I428" s="540"/>
      <c r="J428" s="541"/>
      <c r="K428" s="541"/>
      <c r="L428" s="542"/>
      <c r="M428" s="275">
        <v>1233</v>
      </c>
      <c r="N428" s="558"/>
      <c r="O428" s="560"/>
      <c r="P428" s="540"/>
      <c r="Q428" s="541"/>
      <c r="R428" s="541"/>
      <c r="S428" s="542"/>
      <c r="T428" s="235">
        <v>1844</v>
      </c>
      <c r="U428" s="558"/>
      <c r="V428" s="559"/>
      <c r="W428" s="560"/>
      <c r="X428" s="275">
        <v>1245</v>
      </c>
      <c r="Y428" s="558"/>
      <c r="Z428" s="559"/>
      <c r="AA428" s="560"/>
      <c r="AB428" s="236">
        <v>1257</v>
      </c>
      <c r="AC428" s="558"/>
      <c r="AD428" s="559"/>
      <c r="AE428" s="560"/>
      <c r="AF428" s="683"/>
      <c r="AG428" s="684"/>
      <c r="AH428" s="684"/>
      <c r="AI428" s="276" t="s">
        <v>211</v>
      </c>
    </row>
    <row r="429" spans="1:35">
      <c r="A429" s="388" t="s">
        <v>659</v>
      </c>
      <c r="B429" s="389"/>
      <c r="C429" s="389"/>
      <c r="D429" s="389"/>
      <c r="E429" s="389"/>
      <c r="F429" s="389"/>
      <c r="G429" s="389"/>
      <c r="H429" s="389"/>
      <c r="I429" s="389"/>
      <c r="J429" s="389"/>
      <c r="K429" s="389"/>
      <c r="L429" s="389"/>
      <c r="M429" s="389"/>
      <c r="N429" s="389"/>
      <c r="O429" s="389"/>
      <c r="P429" s="389"/>
      <c r="Q429" s="389"/>
      <c r="R429" s="389"/>
      <c r="S429" s="389"/>
      <c r="T429" s="389"/>
      <c r="U429" s="389"/>
      <c r="V429" s="389"/>
      <c r="W429" s="389"/>
      <c r="X429" s="389"/>
      <c r="Y429" s="389"/>
      <c r="Z429" s="389"/>
      <c r="AA429" s="389"/>
      <c r="AB429" s="389"/>
      <c r="AC429" s="389"/>
      <c r="AD429" s="389"/>
      <c r="AE429" s="389"/>
      <c r="AF429" s="389"/>
      <c r="AG429" s="389"/>
      <c r="AH429" s="389"/>
      <c r="AI429" s="390"/>
    </row>
    <row r="430" spans="1:35">
      <c r="A430" s="475" t="s">
        <v>660</v>
      </c>
      <c r="B430" s="476"/>
      <c r="C430" s="476"/>
      <c r="D430" s="476"/>
      <c r="E430" s="476"/>
      <c r="F430" s="476"/>
      <c r="G430" s="476"/>
      <c r="H430" s="476"/>
      <c r="I430" s="476"/>
      <c r="J430" s="476"/>
      <c r="K430" s="476"/>
      <c r="L430" s="476"/>
      <c r="M430" s="476"/>
      <c r="N430" s="476"/>
      <c r="O430" s="476"/>
      <c r="P430" s="476"/>
      <c r="Q430" s="476"/>
      <c r="R430" s="476"/>
      <c r="S430" s="476"/>
      <c r="T430" s="476"/>
      <c r="U430" s="476"/>
      <c r="V430" s="476"/>
      <c r="W430" s="476"/>
      <c r="X430" s="476"/>
      <c r="Y430" s="476"/>
      <c r="Z430" s="476"/>
      <c r="AA430" s="476"/>
      <c r="AB430" s="476"/>
      <c r="AC430" s="476"/>
      <c r="AD430" s="476"/>
      <c r="AE430" s="476"/>
      <c r="AF430" s="476"/>
      <c r="AG430" s="476"/>
      <c r="AH430" s="476"/>
      <c r="AI430" s="477"/>
    </row>
    <row r="431" spans="1:35">
      <c r="A431" s="453"/>
      <c r="B431" s="697"/>
      <c r="C431" s="697"/>
      <c r="D431" s="698"/>
      <c r="E431" s="589" t="s">
        <v>661</v>
      </c>
      <c r="F431" s="590"/>
      <c r="G431" s="590"/>
      <c r="H431" s="590"/>
      <c r="I431" s="590"/>
      <c r="J431" s="590"/>
      <c r="K431" s="590"/>
      <c r="L431" s="590"/>
      <c r="M431" s="590"/>
      <c r="N431" s="590"/>
      <c r="O431" s="590"/>
      <c r="P431" s="590"/>
      <c r="Q431" s="590"/>
      <c r="R431" s="590"/>
      <c r="S431" s="590"/>
      <c r="T431" s="590"/>
      <c r="U431" s="590"/>
      <c r="V431" s="590"/>
      <c r="W431" s="591"/>
      <c r="X431" s="705" t="s">
        <v>662</v>
      </c>
      <c r="Y431" s="706"/>
      <c r="Z431" s="706"/>
      <c r="AA431" s="706"/>
      <c r="AB431" s="706"/>
      <c r="AC431" s="706"/>
      <c r="AD431" s="706"/>
      <c r="AE431" s="706"/>
      <c r="AF431" s="706"/>
      <c r="AG431" s="706"/>
      <c r="AH431" s="707"/>
      <c r="AI431" s="635"/>
    </row>
    <row r="432" spans="1:35">
      <c r="A432" s="699"/>
      <c r="B432" s="700"/>
      <c r="C432" s="700"/>
      <c r="D432" s="701"/>
      <c r="E432" s="708" t="s">
        <v>663</v>
      </c>
      <c r="F432" s="709"/>
      <c r="G432" s="709"/>
      <c r="H432" s="709"/>
      <c r="I432" s="709"/>
      <c r="J432" s="709"/>
      <c r="K432" s="709"/>
      <c r="L432" s="710"/>
      <c r="M432" s="685" t="s">
        <v>664</v>
      </c>
      <c r="N432" s="686"/>
      <c r="O432" s="686"/>
      <c r="P432" s="686"/>
      <c r="Q432" s="686"/>
      <c r="R432" s="686"/>
      <c r="S432" s="687"/>
      <c r="T432" s="573" t="s">
        <v>665</v>
      </c>
      <c r="U432" s="574"/>
      <c r="V432" s="574"/>
      <c r="W432" s="575"/>
      <c r="X432" s="688" t="s">
        <v>666</v>
      </c>
      <c r="Y432" s="689"/>
      <c r="Z432" s="689"/>
      <c r="AA432" s="690"/>
      <c r="AB432" s="688" t="s">
        <v>667</v>
      </c>
      <c r="AC432" s="689"/>
      <c r="AD432" s="689"/>
      <c r="AE432" s="690"/>
      <c r="AF432" s="573" t="s">
        <v>665</v>
      </c>
      <c r="AG432" s="574"/>
      <c r="AH432" s="575"/>
      <c r="AI432" s="636"/>
    </row>
    <row r="433" spans="1:35" ht="21.6" customHeight="1">
      <c r="A433" s="702"/>
      <c r="B433" s="703"/>
      <c r="C433" s="703"/>
      <c r="D433" s="704"/>
      <c r="E433" s="579" t="s">
        <v>666</v>
      </c>
      <c r="F433" s="491"/>
      <c r="G433" s="491"/>
      <c r="H433" s="492"/>
      <c r="I433" s="694" t="s">
        <v>667</v>
      </c>
      <c r="J433" s="695"/>
      <c r="K433" s="695"/>
      <c r="L433" s="696"/>
      <c r="M433" s="694" t="s">
        <v>666</v>
      </c>
      <c r="N433" s="695"/>
      <c r="O433" s="696"/>
      <c r="P433" s="694" t="s">
        <v>667</v>
      </c>
      <c r="Q433" s="695"/>
      <c r="R433" s="695"/>
      <c r="S433" s="696"/>
      <c r="T433" s="576"/>
      <c r="U433" s="577"/>
      <c r="V433" s="577"/>
      <c r="W433" s="578"/>
      <c r="X433" s="691"/>
      <c r="Y433" s="692"/>
      <c r="Z433" s="692"/>
      <c r="AA433" s="693"/>
      <c r="AB433" s="691"/>
      <c r="AC433" s="692"/>
      <c r="AD433" s="692"/>
      <c r="AE433" s="693"/>
      <c r="AF433" s="576"/>
      <c r="AG433" s="577"/>
      <c r="AH433" s="578"/>
      <c r="AI433" s="637"/>
    </row>
    <row r="434" spans="1:35" ht="15" customHeight="1">
      <c r="A434" s="680" t="s">
        <v>668</v>
      </c>
      <c r="B434" s="681"/>
      <c r="C434" s="681"/>
      <c r="D434" s="682"/>
      <c r="E434" s="224">
        <v>1270</v>
      </c>
      <c r="F434" s="502"/>
      <c r="G434" s="503"/>
      <c r="H434" s="504"/>
      <c r="I434" s="233">
        <v>1279</v>
      </c>
      <c r="J434" s="502"/>
      <c r="K434" s="503"/>
      <c r="L434" s="504"/>
      <c r="M434" s="224">
        <v>1288</v>
      </c>
      <c r="N434" s="502"/>
      <c r="O434" s="504"/>
      <c r="P434" s="233">
        <v>1301</v>
      </c>
      <c r="Q434" s="502"/>
      <c r="R434" s="503"/>
      <c r="S434" s="504"/>
      <c r="T434" s="233">
        <v>1313</v>
      </c>
      <c r="U434" s="502"/>
      <c r="V434" s="503"/>
      <c r="W434" s="504"/>
      <c r="X434" s="224">
        <v>1324</v>
      </c>
      <c r="Y434" s="502"/>
      <c r="Z434" s="503"/>
      <c r="AA434" s="504"/>
      <c r="AB434" s="225">
        <v>1335</v>
      </c>
      <c r="AC434" s="502"/>
      <c r="AD434" s="503"/>
      <c r="AE434" s="504"/>
      <c r="AF434" s="225">
        <v>1346</v>
      </c>
      <c r="AG434" s="502"/>
      <c r="AH434" s="504"/>
      <c r="AI434" s="226" t="s">
        <v>187</v>
      </c>
    </row>
    <row r="435" spans="1:35" ht="15" customHeight="1">
      <c r="A435" s="677" t="s">
        <v>669</v>
      </c>
      <c r="B435" s="678"/>
      <c r="C435" s="678"/>
      <c r="D435" s="679"/>
      <c r="E435" s="218">
        <v>1821</v>
      </c>
      <c r="F435" s="502"/>
      <c r="G435" s="503"/>
      <c r="H435" s="504"/>
      <c r="I435" s="215">
        <v>1822</v>
      </c>
      <c r="J435" s="502"/>
      <c r="K435" s="503"/>
      <c r="L435" s="504"/>
      <c r="M435" s="218">
        <v>1289</v>
      </c>
      <c r="N435" s="502"/>
      <c r="O435" s="504"/>
      <c r="P435" s="215">
        <v>1302</v>
      </c>
      <c r="Q435" s="502"/>
      <c r="R435" s="503"/>
      <c r="S435" s="504"/>
      <c r="T435" s="540"/>
      <c r="U435" s="541"/>
      <c r="V435" s="541"/>
      <c r="W435" s="542"/>
      <c r="X435" s="540"/>
      <c r="Y435" s="541"/>
      <c r="Z435" s="541"/>
      <c r="AA435" s="542"/>
      <c r="AB435" s="540"/>
      <c r="AC435" s="541"/>
      <c r="AD435" s="541"/>
      <c r="AE435" s="542"/>
      <c r="AF435" s="540"/>
      <c r="AG435" s="541"/>
      <c r="AH435" s="541"/>
      <c r="AI435" s="216" t="s">
        <v>207</v>
      </c>
    </row>
    <row r="436" spans="1:35" ht="15" customHeight="1">
      <c r="A436" s="677" t="s">
        <v>670</v>
      </c>
      <c r="B436" s="678"/>
      <c r="C436" s="678"/>
      <c r="D436" s="679"/>
      <c r="E436" s="540"/>
      <c r="F436" s="541"/>
      <c r="G436" s="541"/>
      <c r="H436" s="541"/>
      <c r="I436" s="541"/>
      <c r="J436" s="541"/>
      <c r="K436" s="541"/>
      <c r="L436" s="541"/>
      <c r="M436" s="542"/>
      <c r="N436" s="683"/>
      <c r="O436" s="684"/>
      <c r="P436" s="684"/>
      <c r="Q436" s="683"/>
      <c r="R436" s="684"/>
      <c r="S436" s="684"/>
      <c r="T436" s="540"/>
      <c r="U436" s="541"/>
      <c r="V436" s="541"/>
      <c r="W436" s="542"/>
      <c r="X436" s="218">
        <v>1325</v>
      </c>
      <c r="Y436" s="502"/>
      <c r="Z436" s="503"/>
      <c r="AA436" s="504"/>
      <c r="AB436" s="214">
        <v>1336</v>
      </c>
      <c r="AC436" s="502"/>
      <c r="AD436" s="503"/>
      <c r="AE436" s="504"/>
      <c r="AF436" s="502"/>
      <c r="AG436" s="503"/>
      <c r="AH436" s="504"/>
      <c r="AI436" s="216" t="s">
        <v>207</v>
      </c>
    </row>
    <row r="437" spans="1:35" ht="15" customHeight="1">
      <c r="A437" s="680" t="s">
        <v>627</v>
      </c>
      <c r="B437" s="681"/>
      <c r="C437" s="681"/>
      <c r="D437" s="682"/>
      <c r="E437" s="218">
        <v>1271</v>
      </c>
      <c r="F437" s="502"/>
      <c r="G437" s="503"/>
      <c r="H437" s="504"/>
      <c r="I437" s="215">
        <v>1280</v>
      </c>
      <c r="J437" s="502"/>
      <c r="K437" s="503"/>
      <c r="L437" s="504"/>
      <c r="M437" s="218">
        <v>1290</v>
      </c>
      <c r="N437" s="502"/>
      <c r="O437" s="504"/>
      <c r="P437" s="215">
        <v>1303</v>
      </c>
      <c r="Q437" s="502"/>
      <c r="R437" s="503"/>
      <c r="S437" s="504"/>
      <c r="T437" s="215">
        <v>1314</v>
      </c>
      <c r="U437" s="502"/>
      <c r="V437" s="503"/>
      <c r="W437" s="504"/>
      <c r="X437" s="218">
        <v>1326</v>
      </c>
      <c r="Y437" s="502"/>
      <c r="Z437" s="503"/>
      <c r="AA437" s="504"/>
      <c r="AB437" s="214">
        <v>1337</v>
      </c>
      <c r="AC437" s="502"/>
      <c r="AD437" s="503"/>
      <c r="AE437" s="504"/>
      <c r="AF437" s="214">
        <v>1347</v>
      </c>
      <c r="AG437" s="502"/>
      <c r="AH437" s="504"/>
      <c r="AI437" s="216" t="s">
        <v>187</v>
      </c>
    </row>
    <row r="438" spans="1:35" ht="15" customHeight="1">
      <c r="A438" s="677" t="s">
        <v>650</v>
      </c>
      <c r="B438" s="678"/>
      <c r="C438" s="678"/>
      <c r="D438" s="679"/>
      <c r="E438" s="218">
        <v>1272</v>
      </c>
      <c r="F438" s="502"/>
      <c r="G438" s="503"/>
      <c r="H438" s="504"/>
      <c r="I438" s="215">
        <v>1281</v>
      </c>
      <c r="J438" s="502"/>
      <c r="K438" s="503"/>
      <c r="L438" s="504"/>
      <c r="M438" s="218">
        <v>1291</v>
      </c>
      <c r="N438" s="502"/>
      <c r="O438" s="504"/>
      <c r="P438" s="215">
        <v>1304</v>
      </c>
      <c r="Q438" s="502"/>
      <c r="R438" s="503"/>
      <c r="S438" s="504"/>
      <c r="T438" s="215">
        <v>1315</v>
      </c>
      <c r="U438" s="502"/>
      <c r="V438" s="503"/>
      <c r="W438" s="504"/>
      <c r="X438" s="218">
        <v>1327</v>
      </c>
      <c r="Y438" s="502"/>
      <c r="Z438" s="503"/>
      <c r="AA438" s="504"/>
      <c r="AB438" s="214">
        <v>1338</v>
      </c>
      <c r="AC438" s="502"/>
      <c r="AD438" s="503"/>
      <c r="AE438" s="504"/>
      <c r="AF438" s="214">
        <v>1348</v>
      </c>
      <c r="AG438" s="502"/>
      <c r="AH438" s="504"/>
      <c r="AI438" s="216" t="s">
        <v>207</v>
      </c>
    </row>
    <row r="439" spans="1:35" ht="15" customHeight="1">
      <c r="A439" s="680" t="s">
        <v>671</v>
      </c>
      <c r="B439" s="681"/>
      <c r="C439" s="681"/>
      <c r="D439" s="682"/>
      <c r="E439" s="540"/>
      <c r="F439" s="541"/>
      <c r="G439" s="541"/>
      <c r="H439" s="541"/>
      <c r="I439" s="540"/>
      <c r="J439" s="541"/>
      <c r="K439" s="541"/>
      <c r="L439" s="541"/>
      <c r="M439" s="224">
        <v>1292</v>
      </c>
      <c r="N439" s="502"/>
      <c r="O439" s="504"/>
      <c r="P439" s="233">
        <v>1305</v>
      </c>
      <c r="Q439" s="502"/>
      <c r="R439" s="503"/>
      <c r="S439" s="504"/>
      <c r="T439" s="233">
        <v>1316</v>
      </c>
      <c r="U439" s="502"/>
      <c r="V439" s="503"/>
      <c r="W439" s="504"/>
      <c r="X439" s="540"/>
      <c r="Y439" s="541"/>
      <c r="Z439" s="541"/>
      <c r="AA439" s="542"/>
      <c r="AB439" s="540"/>
      <c r="AC439" s="541"/>
      <c r="AD439" s="541"/>
      <c r="AE439" s="542"/>
      <c r="AF439" s="540"/>
      <c r="AG439" s="541"/>
      <c r="AH439" s="541"/>
      <c r="AI439" s="226" t="s">
        <v>187</v>
      </c>
    </row>
    <row r="440" spans="1:35" ht="15" customHeight="1">
      <c r="A440" s="680" t="s">
        <v>672</v>
      </c>
      <c r="B440" s="681"/>
      <c r="C440" s="681"/>
      <c r="D440" s="682"/>
      <c r="E440" s="224">
        <v>1273</v>
      </c>
      <c r="F440" s="502"/>
      <c r="G440" s="503"/>
      <c r="H440" s="504"/>
      <c r="I440" s="233">
        <v>1282</v>
      </c>
      <c r="J440" s="502"/>
      <c r="K440" s="503"/>
      <c r="L440" s="504"/>
      <c r="M440" s="224">
        <v>1293</v>
      </c>
      <c r="N440" s="502"/>
      <c r="O440" s="504"/>
      <c r="P440" s="233">
        <v>1306</v>
      </c>
      <c r="Q440" s="502"/>
      <c r="R440" s="503"/>
      <c r="S440" s="504"/>
      <c r="T440" s="233">
        <v>1317</v>
      </c>
      <c r="U440" s="502"/>
      <c r="V440" s="503"/>
      <c r="W440" s="504"/>
      <c r="X440" s="224">
        <v>1328</v>
      </c>
      <c r="Y440" s="502"/>
      <c r="Z440" s="503"/>
      <c r="AA440" s="504"/>
      <c r="AB440" s="225">
        <v>1339</v>
      </c>
      <c r="AC440" s="502"/>
      <c r="AD440" s="503"/>
      <c r="AE440" s="504"/>
      <c r="AF440" s="225">
        <v>1349</v>
      </c>
      <c r="AG440" s="502"/>
      <c r="AH440" s="504"/>
      <c r="AI440" s="226" t="s">
        <v>187</v>
      </c>
    </row>
    <row r="441" spans="1:35" ht="15" customHeight="1">
      <c r="A441" s="680" t="s">
        <v>653</v>
      </c>
      <c r="B441" s="681"/>
      <c r="C441" s="681"/>
      <c r="D441" s="682"/>
      <c r="E441" s="218">
        <v>1274</v>
      </c>
      <c r="F441" s="493"/>
      <c r="G441" s="494"/>
      <c r="H441" s="495"/>
      <c r="I441" s="215">
        <v>1283</v>
      </c>
      <c r="J441" s="493"/>
      <c r="K441" s="494"/>
      <c r="L441" s="495"/>
      <c r="M441" s="218">
        <v>1294</v>
      </c>
      <c r="N441" s="493"/>
      <c r="O441" s="495"/>
      <c r="P441" s="215">
        <v>1307</v>
      </c>
      <c r="Q441" s="493"/>
      <c r="R441" s="494"/>
      <c r="S441" s="495"/>
      <c r="T441" s="215">
        <v>1318</v>
      </c>
      <c r="U441" s="493"/>
      <c r="V441" s="494"/>
      <c r="W441" s="495"/>
      <c r="X441" s="218">
        <v>1329</v>
      </c>
      <c r="Y441" s="493"/>
      <c r="Z441" s="494"/>
      <c r="AA441" s="495"/>
      <c r="AB441" s="214">
        <v>1340</v>
      </c>
      <c r="AC441" s="493"/>
      <c r="AD441" s="494"/>
      <c r="AE441" s="495"/>
      <c r="AF441" s="214">
        <v>1350</v>
      </c>
      <c r="AG441" s="493"/>
      <c r="AH441" s="495"/>
      <c r="AI441" s="216" t="s">
        <v>187</v>
      </c>
    </row>
    <row r="442" spans="1:35" ht="15" customHeight="1">
      <c r="A442" s="680" t="s">
        <v>654</v>
      </c>
      <c r="B442" s="681"/>
      <c r="C442" s="681"/>
      <c r="D442" s="682"/>
      <c r="E442" s="218">
        <v>1275</v>
      </c>
      <c r="F442" s="502"/>
      <c r="G442" s="503"/>
      <c r="H442" s="504"/>
      <c r="I442" s="215">
        <v>1284</v>
      </c>
      <c r="J442" s="502"/>
      <c r="K442" s="503"/>
      <c r="L442" s="504"/>
      <c r="M442" s="218">
        <v>1295</v>
      </c>
      <c r="N442" s="502"/>
      <c r="O442" s="504"/>
      <c r="P442" s="215">
        <v>1308</v>
      </c>
      <c r="Q442" s="502"/>
      <c r="R442" s="503"/>
      <c r="S442" s="504"/>
      <c r="T442" s="215">
        <v>1319</v>
      </c>
      <c r="U442" s="502"/>
      <c r="V442" s="503"/>
      <c r="W442" s="504"/>
      <c r="X442" s="218">
        <v>1330</v>
      </c>
      <c r="Y442" s="502"/>
      <c r="Z442" s="503"/>
      <c r="AA442" s="504"/>
      <c r="AB442" s="214">
        <v>1341</v>
      </c>
      <c r="AC442" s="502"/>
      <c r="AD442" s="503"/>
      <c r="AE442" s="504"/>
      <c r="AF442" s="214">
        <v>1351</v>
      </c>
      <c r="AG442" s="502"/>
      <c r="AH442" s="504"/>
      <c r="AI442" s="216" t="s">
        <v>207</v>
      </c>
    </row>
    <row r="443" spans="1:35" ht="15" customHeight="1">
      <c r="A443" s="677" t="s">
        <v>673</v>
      </c>
      <c r="B443" s="678"/>
      <c r="C443" s="678"/>
      <c r="D443" s="679"/>
      <c r="E443" s="224">
        <v>1276</v>
      </c>
      <c r="F443" s="502"/>
      <c r="G443" s="503"/>
      <c r="H443" s="504"/>
      <c r="I443" s="233">
        <v>1285</v>
      </c>
      <c r="J443" s="502"/>
      <c r="K443" s="503"/>
      <c r="L443" s="504"/>
      <c r="M443" s="224">
        <v>1296</v>
      </c>
      <c r="N443" s="502"/>
      <c r="O443" s="504"/>
      <c r="P443" s="233">
        <v>1309</v>
      </c>
      <c r="Q443" s="502"/>
      <c r="R443" s="503"/>
      <c r="S443" s="504"/>
      <c r="T443" s="233">
        <v>1320</v>
      </c>
      <c r="U443" s="502"/>
      <c r="V443" s="503"/>
      <c r="W443" s="504"/>
      <c r="X443" s="224">
        <v>1331</v>
      </c>
      <c r="Y443" s="502"/>
      <c r="Z443" s="503"/>
      <c r="AA443" s="504"/>
      <c r="AB443" s="225">
        <v>1342</v>
      </c>
      <c r="AC443" s="502"/>
      <c r="AD443" s="503"/>
      <c r="AE443" s="504"/>
      <c r="AF443" s="225">
        <v>1352</v>
      </c>
      <c r="AG443" s="502"/>
      <c r="AH443" s="504"/>
      <c r="AI443" s="226" t="s">
        <v>207</v>
      </c>
    </row>
    <row r="444" spans="1:35" ht="15" customHeight="1">
      <c r="A444" s="677" t="s">
        <v>674</v>
      </c>
      <c r="B444" s="678"/>
      <c r="C444" s="678"/>
      <c r="D444" s="679"/>
      <c r="E444" s="224">
        <v>1277</v>
      </c>
      <c r="F444" s="502"/>
      <c r="G444" s="503"/>
      <c r="H444" s="504"/>
      <c r="I444" s="233">
        <v>1286</v>
      </c>
      <c r="J444" s="502"/>
      <c r="K444" s="503"/>
      <c r="L444" s="504"/>
      <c r="M444" s="224">
        <v>1297</v>
      </c>
      <c r="N444" s="502"/>
      <c r="O444" s="504"/>
      <c r="P444" s="233">
        <v>1310</v>
      </c>
      <c r="Q444" s="502"/>
      <c r="R444" s="503"/>
      <c r="S444" s="504"/>
      <c r="T444" s="233">
        <v>1321</v>
      </c>
      <c r="U444" s="502"/>
      <c r="V444" s="503"/>
      <c r="W444" s="504"/>
      <c r="X444" s="224">
        <v>1332</v>
      </c>
      <c r="Y444" s="502"/>
      <c r="Z444" s="503"/>
      <c r="AA444" s="504"/>
      <c r="AB444" s="225">
        <v>1343</v>
      </c>
      <c r="AC444" s="502"/>
      <c r="AD444" s="503"/>
      <c r="AE444" s="504"/>
      <c r="AF444" s="225">
        <v>1353</v>
      </c>
      <c r="AG444" s="502"/>
      <c r="AH444" s="504"/>
      <c r="AI444" s="226" t="s">
        <v>207</v>
      </c>
    </row>
    <row r="445" spans="1:35" ht="15" customHeight="1">
      <c r="A445" s="680" t="s">
        <v>675</v>
      </c>
      <c r="B445" s="681"/>
      <c r="C445" s="681"/>
      <c r="D445" s="682"/>
      <c r="E445" s="540"/>
      <c r="F445" s="541"/>
      <c r="G445" s="541"/>
      <c r="H445" s="541"/>
      <c r="I445" s="540"/>
      <c r="J445" s="541"/>
      <c r="K445" s="541"/>
      <c r="L445" s="541"/>
      <c r="M445" s="224">
        <v>1298</v>
      </c>
      <c r="N445" s="502"/>
      <c r="O445" s="504"/>
      <c r="P445" s="233">
        <v>1311</v>
      </c>
      <c r="Q445" s="502"/>
      <c r="R445" s="503"/>
      <c r="S445" s="504"/>
      <c r="T445" s="233">
        <v>1322</v>
      </c>
      <c r="U445" s="502"/>
      <c r="V445" s="503"/>
      <c r="W445" s="504"/>
      <c r="X445" s="224">
        <v>1333</v>
      </c>
      <c r="Y445" s="502"/>
      <c r="Z445" s="503"/>
      <c r="AA445" s="504"/>
      <c r="AB445" s="225">
        <v>1344</v>
      </c>
      <c r="AC445" s="502"/>
      <c r="AD445" s="503"/>
      <c r="AE445" s="504"/>
      <c r="AF445" s="225">
        <v>1354</v>
      </c>
      <c r="AG445" s="502"/>
      <c r="AH445" s="504"/>
      <c r="AI445" s="226" t="s">
        <v>207</v>
      </c>
    </row>
    <row r="446" spans="1:35" ht="15" customHeight="1">
      <c r="A446" s="677" t="s">
        <v>657</v>
      </c>
      <c r="B446" s="678"/>
      <c r="C446" s="678"/>
      <c r="D446" s="679"/>
      <c r="E446" s="218">
        <v>1278</v>
      </c>
      <c r="F446" s="502"/>
      <c r="G446" s="503"/>
      <c r="H446" s="504"/>
      <c r="I446" s="215">
        <v>1287</v>
      </c>
      <c r="J446" s="502"/>
      <c r="K446" s="503"/>
      <c r="L446" s="504"/>
      <c r="M446" s="218">
        <v>1312</v>
      </c>
      <c r="N446" s="502"/>
      <c r="O446" s="504"/>
      <c r="P446" s="215">
        <v>1300</v>
      </c>
      <c r="Q446" s="502"/>
      <c r="R446" s="503"/>
      <c r="S446" s="504"/>
      <c r="T446" s="215">
        <v>1323</v>
      </c>
      <c r="U446" s="502"/>
      <c r="V446" s="503"/>
      <c r="W446" s="504"/>
      <c r="X446" s="218">
        <v>1334</v>
      </c>
      <c r="Y446" s="502"/>
      <c r="Z446" s="503"/>
      <c r="AA446" s="504"/>
      <c r="AB446" s="214">
        <v>1345</v>
      </c>
      <c r="AC446" s="502"/>
      <c r="AD446" s="503"/>
      <c r="AE446" s="504"/>
      <c r="AF446" s="214">
        <v>1355</v>
      </c>
      <c r="AG446" s="502"/>
      <c r="AH446" s="504"/>
      <c r="AI446" s="216" t="s">
        <v>211</v>
      </c>
    </row>
    <row r="447" spans="1:35" ht="15" customHeight="1">
      <c r="A447" s="671" t="s">
        <v>676</v>
      </c>
      <c r="B447" s="672"/>
      <c r="C447" s="672"/>
      <c r="D447" s="673"/>
      <c r="E447" s="220">
        <v>1723</v>
      </c>
      <c r="F447" s="674"/>
      <c r="G447" s="675"/>
      <c r="H447" s="676"/>
      <c r="I447" s="277">
        <v>1724</v>
      </c>
      <c r="J447" s="674"/>
      <c r="K447" s="675"/>
      <c r="L447" s="676"/>
      <c r="M447" s="220">
        <v>1299</v>
      </c>
      <c r="N447" s="674"/>
      <c r="O447" s="676"/>
      <c r="P447" s="277">
        <v>1373</v>
      </c>
      <c r="Q447" s="674"/>
      <c r="R447" s="675"/>
      <c r="S447" s="676"/>
      <c r="T447" s="540"/>
      <c r="U447" s="541"/>
      <c r="V447" s="541"/>
      <c r="W447" s="542"/>
      <c r="X447" s="540"/>
      <c r="Y447" s="541"/>
      <c r="Z447" s="541"/>
      <c r="AA447" s="542"/>
      <c r="AB447" s="540"/>
      <c r="AC447" s="541"/>
      <c r="AD447" s="541"/>
      <c r="AE447" s="542"/>
      <c r="AF447" s="540"/>
      <c r="AG447" s="541"/>
      <c r="AH447" s="541"/>
      <c r="AI447" s="227" t="s">
        <v>211</v>
      </c>
    </row>
    <row r="448" spans="1:35">
      <c r="A448" s="388" t="s">
        <v>677</v>
      </c>
      <c r="B448" s="389"/>
      <c r="C448" s="389"/>
      <c r="D448" s="389"/>
      <c r="E448" s="389"/>
      <c r="F448" s="389"/>
      <c r="G448" s="389"/>
      <c r="H448" s="389"/>
      <c r="I448" s="389"/>
      <c r="J448" s="389"/>
      <c r="K448" s="389"/>
      <c r="L448" s="389"/>
      <c r="M448" s="389"/>
      <c r="N448" s="389"/>
      <c r="O448" s="389"/>
      <c r="P448" s="389"/>
      <c r="Q448" s="389"/>
      <c r="R448" s="389"/>
      <c r="S448" s="389"/>
      <c r="T448" s="389"/>
      <c r="U448" s="389"/>
      <c r="V448" s="389"/>
      <c r="W448" s="389"/>
      <c r="X448" s="389"/>
      <c r="Y448" s="389"/>
      <c r="Z448" s="389"/>
      <c r="AA448" s="389"/>
      <c r="AB448" s="389"/>
      <c r="AC448" s="389"/>
      <c r="AD448" s="389"/>
      <c r="AE448" s="389"/>
      <c r="AF448" s="389"/>
      <c r="AG448" s="389"/>
      <c r="AH448" s="389"/>
      <c r="AI448" s="390"/>
    </row>
    <row r="449" spans="1:35">
      <c r="A449" s="537" t="s">
        <v>678</v>
      </c>
      <c r="B449" s="538"/>
      <c r="C449" s="538"/>
      <c r="D449" s="538"/>
      <c r="E449" s="538"/>
      <c r="F449" s="538"/>
      <c r="G449" s="538"/>
      <c r="H449" s="538"/>
      <c r="I449" s="538"/>
      <c r="J449" s="538"/>
      <c r="K449" s="538"/>
      <c r="L449" s="538"/>
      <c r="M449" s="538"/>
      <c r="N449" s="538"/>
      <c r="O449" s="538"/>
      <c r="P449" s="538"/>
      <c r="Q449" s="538"/>
      <c r="R449" s="538"/>
      <c r="S449" s="538"/>
      <c r="T449" s="538"/>
      <c r="U449" s="538"/>
      <c r="V449" s="538"/>
      <c r="W449" s="538"/>
      <c r="X449" s="538"/>
      <c r="Y449" s="538"/>
      <c r="Z449" s="538"/>
      <c r="AA449" s="538"/>
      <c r="AB449" s="538"/>
      <c r="AC449" s="538"/>
      <c r="AD449" s="538"/>
      <c r="AE449" s="538"/>
      <c r="AF449" s="538"/>
      <c r="AG449" s="538"/>
      <c r="AH449" s="538"/>
      <c r="AI449" s="539"/>
    </row>
    <row r="450" spans="1:35" ht="23.45" customHeight="1">
      <c r="A450" s="546"/>
      <c r="B450" s="547"/>
      <c r="C450" s="547"/>
      <c r="D450" s="547"/>
      <c r="E450" s="547"/>
      <c r="F450" s="547"/>
      <c r="G450" s="547"/>
      <c r="H450" s="547"/>
      <c r="I450" s="547"/>
      <c r="J450" s="547"/>
      <c r="K450" s="547"/>
      <c r="L450" s="547"/>
      <c r="M450" s="547"/>
      <c r="N450" s="547"/>
      <c r="O450" s="547"/>
      <c r="P450" s="547"/>
      <c r="Q450" s="547"/>
      <c r="R450" s="547"/>
      <c r="S450" s="547"/>
      <c r="T450" s="547"/>
      <c r="U450" s="547"/>
      <c r="V450" s="547"/>
      <c r="W450" s="547"/>
      <c r="X450" s="547"/>
      <c r="Y450" s="547"/>
      <c r="Z450" s="547"/>
      <c r="AA450" s="547"/>
      <c r="AB450" s="547"/>
      <c r="AC450" s="548"/>
      <c r="AD450" s="278"/>
      <c r="AE450" s="549" t="s">
        <v>679</v>
      </c>
      <c r="AF450" s="550"/>
      <c r="AG450" s="550"/>
      <c r="AH450" s="551"/>
      <c r="AI450" s="279"/>
    </row>
    <row r="451" spans="1:35" ht="14.1" customHeight="1">
      <c r="A451" s="659" t="s">
        <v>680</v>
      </c>
      <c r="B451" s="660"/>
      <c r="C451" s="660"/>
      <c r="D451" s="660"/>
      <c r="E451" s="660"/>
      <c r="F451" s="660"/>
      <c r="G451" s="660"/>
      <c r="H451" s="660"/>
      <c r="I451" s="660"/>
      <c r="J451" s="660"/>
      <c r="K451" s="660"/>
      <c r="L451" s="660"/>
      <c r="M451" s="660"/>
      <c r="N451" s="660"/>
      <c r="O451" s="660"/>
      <c r="P451" s="660"/>
      <c r="Q451" s="660"/>
      <c r="R451" s="660"/>
      <c r="S451" s="660"/>
      <c r="T451" s="660"/>
      <c r="U451" s="660"/>
      <c r="V451" s="660"/>
      <c r="W451" s="660"/>
      <c r="X451" s="660"/>
      <c r="Y451" s="660"/>
      <c r="Z451" s="660"/>
      <c r="AA451" s="660"/>
      <c r="AB451" s="660"/>
      <c r="AC451" s="661"/>
      <c r="AD451" s="280">
        <v>1400</v>
      </c>
      <c r="AE451" s="650"/>
      <c r="AF451" s="651"/>
      <c r="AG451" s="651"/>
      <c r="AH451" s="652"/>
      <c r="AI451" s="216" t="s">
        <v>187</v>
      </c>
    </row>
    <row r="452" spans="1:35" ht="14.1" customHeight="1">
      <c r="A452" s="659" t="s">
        <v>681</v>
      </c>
      <c r="B452" s="660"/>
      <c r="C452" s="660"/>
      <c r="D452" s="660"/>
      <c r="E452" s="660"/>
      <c r="F452" s="660"/>
      <c r="G452" s="660"/>
      <c r="H452" s="660"/>
      <c r="I452" s="660"/>
      <c r="J452" s="660"/>
      <c r="K452" s="660"/>
      <c r="L452" s="660"/>
      <c r="M452" s="660"/>
      <c r="N452" s="660"/>
      <c r="O452" s="660"/>
      <c r="P452" s="660"/>
      <c r="Q452" s="660"/>
      <c r="R452" s="660"/>
      <c r="S452" s="660"/>
      <c r="T452" s="660"/>
      <c r="U452" s="660"/>
      <c r="V452" s="660"/>
      <c r="W452" s="660"/>
      <c r="X452" s="660"/>
      <c r="Y452" s="660"/>
      <c r="Z452" s="660"/>
      <c r="AA452" s="660"/>
      <c r="AB452" s="660"/>
      <c r="AC452" s="661"/>
      <c r="AD452" s="280">
        <v>1817</v>
      </c>
      <c r="AE452" s="650"/>
      <c r="AF452" s="651"/>
      <c r="AG452" s="651"/>
      <c r="AH452" s="652"/>
      <c r="AI452" s="216" t="s">
        <v>187</v>
      </c>
    </row>
    <row r="453" spans="1:35" ht="14.1" customHeight="1">
      <c r="A453" s="659" t="s">
        <v>682</v>
      </c>
      <c r="B453" s="660"/>
      <c r="C453" s="660"/>
      <c r="D453" s="660"/>
      <c r="E453" s="660"/>
      <c r="F453" s="660"/>
      <c r="G453" s="660"/>
      <c r="H453" s="660"/>
      <c r="I453" s="660"/>
      <c r="J453" s="660"/>
      <c r="K453" s="660"/>
      <c r="L453" s="660"/>
      <c r="M453" s="660"/>
      <c r="N453" s="660"/>
      <c r="O453" s="660"/>
      <c r="P453" s="660"/>
      <c r="Q453" s="660"/>
      <c r="R453" s="660"/>
      <c r="S453" s="660"/>
      <c r="T453" s="660"/>
      <c r="U453" s="660"/>
      <c r="V453" s="660"/>
      <c r="W453" s="660"/>
      <c r="X453" s="660"/>
      <c r="Y453" s="660"/>
      <c r="Z453" s="660"/>
      <c r="AA453" s="660"/>
      <c r="AB453" s="660"/>
      <c r="AC453" s="661"/>
      <c r="AD453" s="280">
        <v>1401</v>
      </c>
      <c r="AE453" s="650"/>
      <c r="AF453" s="651"/>
      <c r="AG453" s="651"/>
      <c r="AH453" s="652"/>
      <c r="AI453" s="216" t="s">
        <v>187</v>
      </c>
    </row>
    <row r="454" spans="1:35" ht="14.1" customHeight="1">
      <c r="A454" s="659" t="s">
        <v>683</v>
      </c>
      <c r="B454" s="660"/>
      <c r="C454" s="660"/>
      <c r="D454" s="660"/>
      <c r="E454" s="660"/>
      <c r="F454" s="660"/>
      <c r="G454" s="660"/>
      <c r="H454" s="660"/>
      <c r="I454" s="660"/>
      <c r="J454" s="660"/>
      <c r="K454" s="660"/>
      <c r="L454" s="660"/>
      <c r="M454" s="660"/>
      <c r="N454" s="660"/>
      <c r="O454" s="660"/>
      <c r="P454" s="660"/>
      <c r="Q454" s="660"/>
      <c r="R454" s="660"/>
      <c r="S454" s="660"/>
      <c r="T454" s="660"/>
      <c r="U454" s="660"/>
      <c r="V454" s="660"/>
      <c r="W454" s="660"/>
      <c r="X454" s="660"/>
      <c r="Y454" s="660"/>
      <c r="Z454" s="660"/>
      <c r="AA454" s="660"/>
      <c r="AB454" s="660"/>
      <c r="AC454" s="661"/>
      <c r="AD454" s="280">
        <v>1402</v>
      </c>
      <c r="AE454" s="650"/>
      <c r="AF454" s="651"/>
      <c r="AG454" s="651"/>
      <c r="AH454" s="652"/>
      <c r="AI454" s="216" t="s">
        <v>187</v>
      </c>
    </row>
    <row r="455" spans="1:35" ht="14.1" customHeight="1">
      <c r="A455" s="659" t="s">
        <v>684</v>
      </c>
      <c r="B455" s="660"/>
      <c r="C455" s="660"/>
      <c r="D455" s="660"/>
      <c r="E455" s="660"/>
      <c r="F455" s="660"/>
      <c r="G455" s="660"/>
      <c r="H455" s="660"/>
      <c r="I455" s="660"/>
      <c r="J455" s="660"/>
      <c r="K455" s="660"/>
      <c r="L455" s="660"/>
      <c r="M455" s="660"/>
      <c r="N455" s="660"/>
      <c r="O455" s="660"/>
      <c r="P455" s="660"/>
      <c r="Q455" s="660"/>
      <c r="R455" s="660"/>
      <c r="S455" s="660"/>
      <c r="T455" s="660"/>
      <c r="U455" s="660"/>
      <c r="V455" s="660"/>
      <c r="W455" s="660"/>
      <c r="X455" s="660"/>
      <c r="Y455" s="660"/>
      <c r="Z455" s="660"/>
      <c r="AA455" s="660"/>
      <c r="AB455" s="660"/>
      <c r="AC455" s="661"/>
      <c r="AD455" s="280">
        <v>1403</v>
      </c>
      <c r="AE455" s="650"/>
      <c r="AF455" s="651"/>
      <c r="AG455" s="651"/>
      <c r="AH455" s="652"/>
      <c r="AI455" s="216" t="s">
        <v>187</v>
      </c>
    </row>
    <row r="456" spans="1:35" ht="14.1" customHeight="1">
      <c r="A456" s="659" t="s">
        <v>685</v>
      </c>
      <c r="B456" s="660"/>
      <c r="C456" s="660"/>
      <c r="D456" s="660"/>
      <c r="E456" s="660"/>
      <c r="F456" s="660"/>
      <c r="G456" s="660"/>
      <c r="H456" s="660"/>
      <c r="I456" s="660"/>
      <c r="J456" s="660"/>
      <c r="K456" s="660"/>
      <c r="L456" s="660"/>
      <c r="M456" s="660"/>
      <c r="N456" s="660"/>
      <c r="O456" s="660"/>
      <c r="P456" s="660"/>
      <c r="Q456" s="660"/>
      <c r="R456" s="660"/>
      <c r="S456" s="660"/>
      <c r="T456" s="660"/>
      <c r="U456" s="660"/>
      <c r="V456" s="660"/>
      <c r="W456" s="660"/>
      <c r="X456" s="660"/>
      <c r="Y456" s="660"/>
      <c r="Z456" s="660"/>
      <c r="AA456" s="660"/>
      <c r="AB456" s="660"/>
      <c r="AC456" s="661"/>
      <c r="AD456" s="280">
        <v>1587</v>
      </c>
      <c r="AE456" s="650"/>
      <c r="AF456" s="651"/>
      <c r="AG456" s="651"/>
      <c r="AH456" s="652"/>
      <c r="AI456" s="216" t="s">
        <v>187</v>
      </c>
    </row>
    <row r="457" spans="1:35" ht="14.1" customHeight="1">
      <c r="A457" s="659" t="s">
        <v>686</v>
      </c>
      <c r="B457" s="660"/>
      <c r="C457" s="660"/>
      <c r="D457" s="660"/>
      <c r="E457" s="660"/>
      <c r="F457" s="660"/>
      <c r="G457" s="660"/>
      <c r="H457" s="660"/>
      <c r="I457" s="660"/>
      <c r="J457" s="660"/>
      <c r="K457" s="660"/>
      <c r="L457" s="660"/>
      <c r="M457" s="660"/>
      <c r="N457" s="660"/>
      <c r="O457" s="660"/>
      <c r="P457" s="660"/>
      <c r="Q457" s="660"/>
      <c r="R457" s="660"/>
      <c r="S457" s="660"/>
      <c r="T457" s="660"/>
      <c r="U457" s="660"/>
      <c r="V457" s="660"/>
      <c r="W457" s="660"/>
      <c r="X457" s="660"/>
      <c r="Y457" s="660"/>
      <c r="Z457" s="660"/>
      <c r="AA457" s="660"/>
      <c r="AB457" s="660"/>
      <c r="AC457" s="661"/>
      <c r="AD457" s="280">
        <v>1588</v>
      </c>
      <c r="AE457" s="650"/>
      <c r="AF457" s="651"/>
      <c r="AG457" s="651"/>
      <c r="AH457" s="652"/>
      <c r="AI457" s="216" t="s">
        <v>187</v>
      </c>
    </row>
    <row r="458" spans="1:35" ht="14.1" customHeight="1">
      <c r="A458" s="659" t="s">
        <v>687</v>
      </c>
      <c r="B458" s="660"/>
      <c r="C458" s="660"/>
      <c r="D458" s="660"/>
      <c r="E458" s="660"/>
      <c r="F458" s="660"/>
      <c r="G458" s="660"/>
      <c r="H458" s="660"/>
      <c r="I458" s="660"/>
      <c r="J458" s="660"/>
      <c r="K458" s="660"/>
      <c r="L458" s="660"/>
      <c r="M458" s="660"/>
      <c r="N458" s="660"/>
      <c r="O458" s="660"/>
      <c r="P458" s="660"/>
      <c r="Q458" s="660"/>
      <c r="R458" s="660"/>
      <c r="S458" s="660"/>
      <c r="T458" s="660"/>
      <c r="U458" s="660"/>
      <c r="V458" s="660"/>
      <c r="W458" s="660"/>
      <c r="X458" s="660"/>
      <c r="Y458" s="660"/>
      <c r="Z458" s="660"/>
      <c r="AA458" s="660"/>
      <c r="AB458" s="660"/>
      <c r="AC458" s="661"/>
      <c r="AD458" s="280">
        <v>1404</v>
      </c>
      <c r="AE458" s="650"/>
      <c r="AF458" s="651"/>
      <c r="AG458" s="651"/>
      <c r="AH458" s="652"/>
      <c r="AI458" s="216" t="s">
        <v>187</v>
      </c>
    </row>
    <row r="459" spans="1:35" ht="14.1" customHeight="1">
      <c r="A459" s="659" t="s">
        <v>688</v>
      </c>
      <c r="B459" s="660"/>
      <c r="C459" s="660"/>
      <c r="D459" s="660"/>
      <c r="E459" s="660"/>
      <c r="F459" s="660"/>
      <c r="G459" s="660"/>
      <c r="H459" s="660"/>
      <c r="I459" s="660"/>
      <c r="J459" s="660"/>
      <c r="K459" s="660"/>
      <c r="L459" s="660"/>
      <c r="M459" s="660"/>
      <c r="N459" s="660"/>
      <c r="O459" s="660"/>
      <c r="P459" s="660"/>
      <c r="Q459" s="660"/>
      <c r="R459" s="660"/>
      <c r="S459" s="660"/>
      <c r="T459" s="660"/>
      <c r="U459" s="660"/>
      <c r="V459" s="660"/>
      <c r="W459" s="660"/>
      <c r="X459" s="660"/>
      <c r="Y459" s="660"/>
      <c r="Z459" s="660"/>
      <c r="AA459" s="660"/>
      <c r="AB459" s="660"/>
      <c r="AC459" s="661"/>
      <c r="AD459" s="280">
        <v>1405</v>
      </c>
      <c r="AE459" s="650"/>
      <c r="AF459" s="651"/>
      <c r="AG459" s="651"/>
      <c r="AH459" s="652"/>
      <c r="AI459" s="216" t="s">
        <v>187</v>
      </c>
    </row>
    <row r="460" spans="1:35" ht="14.1" customHeight="1">
      <c r="A460" s="647" t="s">
        <v>689</v>
      </c>
      <c r="B460" s="648"/>
      <c r="C460" s="648"/>
      <c r="D460" s="648"/>
      <c r="E460" s="648"/>
      <c r="F460" s="648"/>
      <c r="G460" s="648"/>
      <c r="H460" s="648"/>
      <c r="I460" s="648"/>
      <c r="J460" s="648"/>
      <c r="K460" s="648"/>
      <c r="L460" s="648"/>
      <c r="M460" s="648"/>
      <c r="N460" s="648"/>
      <c r="O460" s="648"/>
      <c r="P460" s="648"/>
      <c r="Q460" s="648"/>
      <c r="R460" s="648"/>
      <c r="S460" s="648"/>
      <c r="T460" s="648"/>
      <c r="U460" s="648"/>
      <c r="V460" s="648"/>
      <c r="W460" s="648"/>
      <c r="X460" s="648"/>
      <c r="Y460" s="648"/>
      <c r="Z460" s="648"/>
      <c r="AA460" s="648"/>
      <c r="AB460" s="648"/>
      <c r="AC460" s="649"/>
      <c r="AD460" s="280">
        <v>1410</v>
      </c>
      <c r="AE460" s="650"/>
      <c r="AF460" s="651"/>
      <c r="AG460" s="651"/>
      <c r="AH460" s="652"/>
      <c r="AI460" s="216" t="s">
        <v>211</v>
      </c>
    </row>
    <row r="461" spans="1:35" ht="14.1" customHeight="1">
      <c r="A461" s="659" t="s">
        <v>690</v>
      </c>
      <c r="B461" s="660"/>
      <c r="C461" s="660"/>
      <c r="D461" s="660"/>
      <c r="E461" s="660"/>
      <c r="F461" s="660"/>
      <c r="G461" s="660"/>
      <c r="H461" s="660"/>
      <c r="I461" s="660"/>
      <c r="J461" s="660"/>
      <c r="K461" s="660"/>
      <c r="L461" s="660"/>
      <c r="M461" s="660"/>
      <c r="N461" s="660"/>
      <c r="O461" s="660"/>
      <c r="P461" s="660"/>
      <c r="Q461" s="660"/>
      <c r="R461" s="660"/>
      <c r="S461" s="660"/>
      <c r="T461" s="660"/>
      <c r="U461" s="660"/>
      <c r="V461" s="660"/>
      <c r="W461" s="660"/>
      <c r="X461" s="660"/>
      <c r="Y461" s="660"/>
      <c r="Z461" s="660"/>
      <c r="AA461" s="660"/>
      <c r="AB461" s="660"/>
      <c r="AC461" s="661"/>
      <c r="AD461" s="280">
        <v>1406</v>
      </c>
      <c r="AE461" s="650"/>
      <c r="AF461" s="651"/>
      <c r="AG461" s="651"/>
      <c r="AH461" s="652"/>
      <c r="AI461" s="216" t="s">
        <v>207</v>
      </c>
    </row>
    <row r="462" spans="1:35" ht="14.1" customHeight="1">
      <c r="A462" s="659" t="s">
        <v>691</v>
      </c>
      <c r="B462" s="660"/>
      <c r="C462" s="660"/>
      <c r="D462" s="660"/>
      <c r="E462" s="660"/>
      <c r="F462" s="660"/>
      <c r="G462" s="660"/>
      <c r="H462" s="660"/>
      <c r="I462" s="660"/>
      <c r="J462" s="660"/>
      <c r="K462" s="660"/>
      <c r="L462" s="660"/>
      <c r="M462" s="660"/>
      <c r="N462" s="660"/>
      <c r="O462" s="660"/>
      <c r="P462" s="660"/>
      <c r="Q462" s="660"/>
      <c r="R462" s="660"/>
      <c r="S462" s="660"/>
      <c r="T462" s="660"/>
      <c r="U462" s="660"/>
      <c r="V462" s="660"/>
      <c r="W462" s="660"/>
      <c r="X462" s="660"/>
      <c r="Y462" s="660"/>
      <c r="Z462" s="660"/>
      <c r="AA462" s="660"/>
      <c r="AB462" s="660"/>
      <c r="AC462" s="661"/>
      <c r="AD462" s="280">
        <v>1407</v>
      </c>
      <c r="AE462" s="650"/>
      <c r="AF462" s="651"/>
      <c r="AG462" s="651"/>
      <c r="AH462" s="652"/>
      <c r="AI462" s="216" t="s">
        <v>207</v>
      </c>
    </row>
    <row r="463" spans="1:35" ht="14.1" customHeight="1">
      <c r="A463" s="659" t="s">
        <v>692</v>
      </c>
      <c r="B463" s="660"/>
      <c r="C463" s="660"/>
      <c r="D463" s="660"/>
      <c r="E463" s="660"/>
      <c r="F463" s="660"/>
      <c r="G463" s="660"/>
      <c r="H463" s="660"/>
      <c r="I463" s="660"/>
      <c r="J463" s="660"/>
      <c r="K463" s="660"/>
      <c r="L463" s="660"/>
      <c r="M463" s="660"/>
      <c r="N463" s="660"/>
      <c r="O463" s="660"/>
      <c r="P463" s="660"/>
      <c r="Q463" s="660"/>
      <c r="R463" s="660"/>
      <c r="S463" s="660"/>
      <c r="T463" s="660"/>
      <c r="U463" s="660"/>
      <c r="V463" s="660"/>
      <c r="W463" s="660"/>
      <c r="X463" s="660"/>
      <c r="Y463" s="660"/>
      <c r="Z463" s="660"/>
      <c r="AA463" s="660"/>
      <c r="AB463" s="660"/>
      <c r="AC463" s="661"/>
      <c r="AD463" s="280">
        <v>1408</v>
      </c>
      <c r="AE463" s="650"/>
      <c r="AF463" s="651"/>
      <c r="AG463" s="651"/>
      <c r="AH463" s="652"/>
      <c r="AI463" s="216" t="s">
        <v>207</v>
      </c>
    </row>
    <row r="464" spans="1:35" ht="14.1" customHeight="1">
      <c r="A464" s="659" t="s">
        <v>693</v>
      </c>
      <c r="B464" s="660"/>
      <c r="C464" s="660"/>
      <c r="D464" s="660"/>
      <c r="E464" s="660"/>
      <c r="F464" s="660"/>
      <c r="G464" s="660"/>
      <c r="H464" s="660"/>
      <c r="I464" s="660"/>
      <c r="J464" s="660"/>
      <c r="K464" s="660"/>
      <c r="L464" s="660"/>
      <c r="M464" s="660"/>
      <c r="N464" s="660"/>
      <c r="O464" s="660"/>
      <c r="P464" s="660"/>
      <c r="Q464" s="660"/>
      <c r="R464" s="660"/>
      <c r="S464" s="660"/>
      <c r="T464" s="660"/>
      <c r="U464" s="660"/>
      <c r="V464" s="660"/>
      <c r="W464" s="660"/>
      <c r="X464" s="660"/>
      <c r="Y464" s="660"/>
      <c r="Z464" s="660"/>
      <c r="AA464" s="660"/>
      <c r="AB464" s="660"/>
      <c r="AC464" s="661"/>
      <c r="AD464" s="280">
        <v>1409</v>
      </c>
      <c r="AE464" s="650"/>
      <c r="AF464" s="651"/>
      <c r="AG464" s="651"/>
      <c r="AH464" s="652"/>
      <c r="AI464" s="216" t="s">
        <v>207</v>
      </c>
    </row>
    <row r="465" spans="1:35" ht="14.1" customHeight="1">
      <c r="A465" s="659" t="s">
        <v>694</v>
      </c>
      <c r="B465" s="660"/>
      <c r="C465" s="660"/>
      <c r="D465" s="660"/>
      <c r="E465" s="660"/>
      <c r="F465" s="660"/>
      <c r="G465" s="660"/>
      <c r="H465" s="660"/>
      <c r="I465" s="660"/>
      <c r="J465" s="660"/>
      <c r="K465" s="660"/>
      <c r="L465" s="660"/>
      <c r="M465" s="660"/>
      <c r="N465" s="660"/>
      <c r="O465" s="660"/>
      <c r="P465" s="660"/>
      <c r="Q465" s="660"/>
      <c r="R465" s="660"/>
      <c r="S465" s="660"/>
      <c r="T465" s="660"/>
      <c r="U465" s="660"/>
      <c r="V465" s="660"/>
      <c r="W465" s="660"/>
      <c r="X465" s="660"/>
      <c r="Y465" s="660"/>
      <c r="Z465" s="660"/>
      <c r="AA465" s="660"/>
      <c r="AB465" s="660"/>
      <c r="AC465" s="661"/>
      <c r="AD465" s="280">
        <v>1818</v>
      </c>
      <c r="AE465" s="650"/>
      <c r="AF465" s="651"/>
      <c r="AG465" s="651"/>
      <c r="AH465" s="652"/>
      <c r="AI465" s="216" t="s">
        <v>207</v>
      </c>
    </row>
    <row r="466" spans="1:35" ht="14.1" customHeight="1">
      <c r="A466" s="659" t="s">
        <v>695</v>
      </c>
      <c r="B466" s="660"/>
      <c r="C466" s="660"/>
      <c r="D466" s="660"/>
      <c r="E466" s="660"/>
      <c r="F466" s="660"/>
      <c r="G466" s="660"/>
      <c r="H466" s="660"/>
      <c r="I466" s="660"/>
      <c r="J466" s="660"/>
      <c r="K466" s="660"/>
      <c r="L466" s="660"/>
      <c r="M466" s="660"/>
      <c r="N466" s="660"/>
      <c r="O466" s="660"/>
      <c r="P466" s="660"/>
      <c r="Q466" s="660"/>
      <c r="R466" s="660"/>
      <c r="S466" s="660"/>
      <c r="T466" s="660"/>
      <c r="U466" s="660"/>
      <c r="V466" s="660"/>
      <c r="W466" s="660"/>
      <c r="X466" s="660"/>
      <c r="Y466" s="660"/>
      <c r="Z466" s="660"/>
      <c r="AA466" s="660"/>
      <c r="AB466" s="660"/>
      <c r="AC466" s="661"/>
      <c r="AD466" s="280">
        <v>1429</v>
      </c>
      <c r="AE466" s="650"/>
      <c r="AF466" s="651"/>
      <c r="AG466" s="651"/>
      <c r="AH466" s="652"/>
      <c r="AI466" s="216" t="s">
        <v>207</v>
      </c>
    </row>
    <row r="467" spans="1:35" ht="14.1" customHeight="1">
      <c r="A467" s="659" t="s">
        <v>696</v>
      </c>
      <c r="B467" s="660"/>
      <c r="C467" s="660"/>
      <c r="D467" s="660"/>
      <c r="E467" s="660"/>
      <c r="F467" s="660"/>
      <c r="G467" s="660"/>
      <c r="H467" s="660"/>
      <c r="I467" s="660"/>
      <c r="J467" s="660"/>
      <c r="K467" s="660"/>
      <c r="L467" s="660"/>
      <c r="M467" s="660"/>
      <c r="N467" s="660"/>
      <c r="O467" s="660"/>
      <c r="P467" s="660"/>
      <c r="Q467" s="660"/>
      <c r="R467" s="660"/>
      <c r="S467" s="660"/>
      <c r="T467" s="660"/>
      <c r="U467" s="660"/>
      <c r="V467" s="660"/>
      <c r="W467" s="660"/>
      <c r="X467" s="660"/>
      <c r="Y467" s="660"/>
      <c r="Z467" s="660"/>
      <c r="AA467" s="660"/>
      <c r="AB467" s="660"/>
      <c r="AC467" s="661"/>
      <c r="AD467" s="280">
        <v>1411</v>
      </c>
      <c r="AE467" s="650"/>
      <c r="AF467" s="651"/>
      <c r="AG467" s="651"/>
      <c r="AH467" s="652"/>
      <c r="AI467" s="216" t="s">
        <v>207</v>
      </c>
    </row>
    <row r="468" spans="1:35" ht="14.1" customHeight="1">
      <c r="A468" s="659" t="s">
        <v>697</v>
      </c>
      <c r="B468" s="660"/>
      <c r="C468" s="660"/>
      <c r="D468" s="660"/>
      <c r="E468" s="660"/>
      <c r="F468" s="660"/>
      <c r="G468" s="660"/>
      <c r="H468" s="660"/>
      <c r="I468" s="660"/>
      <c r="J468" s="660"/>
      <c r="K468" s="660"/>
      <c r="L468" s="660"/>
      <c r="M468" s="660"/>
      <c r="N468" s="660"/>
      <c r="O468" s="660"/>
      <c r="P468" s="660"/>
      <c r="Q468" s="660"/>
      <c r="R468" s="660"/>
      <c r="S468" s="660"/>
      <c r="T468" s="660"/>
      <c r="U468" s="660"/>
      <c r="V468" s="660"/>
      <c r="W468" s="660"/>
      <c r="X468" s="660"/>
      <c r="Y468" s="660"/>
      <c r="Z468" s="660"/>
      <c r="AA468" s="660"/>
      <c r="AB468" s="660"/>
      <c r="AC468" s="661"/>
      <c r="AD468" s="280">
        <v>1412</v>
      </c>
      <c r="AE468" s="650"/>
      <c r="AF468" s="651"/>
      <c r="AG468" s="651"/>
      <c r="AH468" s="652"/>
      <c r="AI468" s="216" t="s">
        <v>207</v>
      </c>
    </row>
    <row r="469" spans="1:35" ht="14.1" customHeight="1">
      <c r="A469" s="659" t="s">
        <v>698</v>
      </c>
      <c r="B469" s="660"/>
      <c r="C469" s="660"/>
      <c r="D469" s="660"/>
      <c r="E469" s="660"/>
      <c r="F469" s="660"/>
      <c r="G469" s="660"/>
      <c r="H469" s="660"/>
      <c r="I469" s="660"/>
      <c r="J469" s="660"/>
      <c r="K469" s="660"/>
      <c r="L469" s="660"/>
      <c r="M469" s="660"/>
      <c r="N469" s="660"/>
      <c r="O469" s="660"/>
      <c r="P469" s="660"/>
      <c r="Q469" s="660"/>
      <c r="R469" s="660"/>
      <c r="S469" s="660"/>
      <c r="T469" s="660"/>
      <c r="U469" s="660"/>
      <c r="V469" s="660"/>
      <c r="W469" s="660"/>
      <c r="X469" s="660"/>
      <c r="Y469" s="660"/>
      <c r="Z469" s="660"/>
      <c r="AA469" s="660"/>
      <c r="AB469" s="660"/>
      <c r="AC469" s="661"/>
      <c r="AD469" s="280">
        <v>1413</v>
      </c>
      <c r="AE469" s="650"/>
      <c r="AF469" s="651"/>
      <c r="AG469" s="651"/>
      <c r="AH469" s="652"/>
      <c r="AI469" s="216" t="s">
        <v>207</v>
      </c>
    </row>
    <row r="470" spans="1:35" ht="14.1" customHeight="1">
      <c r="A470" s="659" t="s">
        <v>699</v>
      </c>
      <c r="B470" s="660"/>
      <c r="C470" s="660"/>
      <c r="D470" s="660"/>
      <c r="E470" s="660"/>
      <c r="F470" s="660"/>
      <c r="G470" s="660"/>
      <c r="H470" s="660"/>
      <c r="I470" s="660"/>
      <c r="J470" s="660"/>
      <c r="K470" s="660"/>
      <c r="L470" s="660"/>
      <c r="M470" s="660"/>
      <c r="N470" s="660"/>
      <c r="O470" s="660"/>
      <c r="P470" s="660"/>
      <c r="Q470" s="660"/>
      <c r="R470" s="660"/>
      <c r="S470" s="660"/>
      <c r="T470" s="660"/>
      <c r="U470" s="660"/>
      <c r="V470" s="660"/>
      <c r="W470" s="660"/>
      <c r="X470" s="660"/>
      <c r="Y470" s="660"/>
      <c r="Z470" s="660"/>
      <c r="AA470" s="660"/>
      <c r="AB470" s="660"/>
      <c r="AC470" s="661"/>
      <c r="AD470" s="280">
        <v>1415</v>
      </c>
      <c r="AE470" s="650"/>
      <c r="AF470" s="651"/>
      <c r="AG470" s="651"/>
      <c r="AH470" s="652"/>
      <c r="AI470" s="216" t="s">
        <v>207</v>
      </c>
    </row>
    <row r="471" spans="1:35" ht="14.1" customHeight="1">
      <c r="A471" s="659" t="s">
        <v>700</v>
      </c>
      <c r="B471" s="660"/>
      <c r="C471" s="660"/>
      <c r="D471" s="660"/>
      <c r="E471" s="660"/>
      <c r="F471" s="660"/>
      <c r="G471" s="660"/>
      <c r="H471" s="660"/>
      <c r="I471" s="660"/>
      <c r="J471" s="660"/>
      <c r="K471" s="660"/>
      <c r="L471" s="660"/>
      <c r="M471" s="660"/>
      <c r="N471" s="660"/>
      <c r="O471" s="660"/>
      <c r="P471" s="660"/>
      <c r="Q471" s="660"/>
      <c r="R471" s="660"/>
      <c r="S471" s="660"/>
      <c r="T471" s="660"/>
      <c r="U471" s="660"/>
      <c r="V471" s="660"/>
      <c r="W471" s="660"/>
      <c r="X471" s="660"/>
      <c r="Y471" s="660"/>
      <c r="Z471" s="660"/>
      <c r="AA471" s="660"/>
      <c r="AB471" s="660"/>
      <c r="AC471" s="661"/>
      <c r="AD471" s="280">
        <v>1416</v>
      </c>
      <c r="AE471" s="650"/>
      <c r="AF471" s="651"/>
      <c r="AG471" s="651"/>
      <c r="AH471" s="652"/>
      <c r="AI471" s="216" t="s">
        <v>207</v>
      </c>
    </row>
    <row r="472" spans="1:35" ht="14.1" customHeight="1">
      <c r="A472" s="659" t="s">
        <v>701</v>
      </c>
      <c r="B472" s="660"/>
      <c r="C472" s="660"/>
      <c r="D472" s="660"/>
      <c r="E472" s="660"/>
      <c r="F472" s="660"/>
      <c r="G472" s="660"/>
      <c r="H472" s="660"/>
      <c r="I472" s="660"/>
      <c r="J472" s="660"/>
      <c r="K472" s="660"/>
      <c r="L472" s="660"/>
      <c r="M472" s="660"/>
      <c r="N472" s="660"/>
      <c r="O472" s="660"/>
      <c r="P472" s="660"/>
      <c r="Q472" s="660"/>
      <c r="R472" s="660"/>
      <c r="S472" s="660"/>
      <c r="T472" s="660"/>
      <c r="U472" s="660"/>
      <c r="V472" s="660"/>
      <c r="W472" s="660"/>
      <c r="X472" s="660"/>
      <c r="Y472" s="660"/>
      <c r="Z472" s="660"/>
      <c r="AA472" s="660"/>
      <c r="AB472" s="660"/>
      <c r="AC472" s="661"/>
      <c r="AD472" s="280">
        <v>1417</v>
      </c>
      <c r="AE472" s="650"/>
      <c r="AF472" s="651"/>
      <c r="AG472" s="651"/>
      <c r="AH472" s="652"/>
      <c r="AI472" s="216" t="s">
        <v>207</v>
      </c>
    </row>
    <row r="473" spans="1:35" ht="14.1" customHeight="1">
      <c r="A473" s="659" t="s">
        <v>702</v>
      </c>
      <c r="B473" s="660"/>
      <c r="C473" s="660"/>
      <c r="D473" s="660"/>
      <c r="E473" s="660"/>
      <c r="F473" s="660"/>
      <c r="G473" s="660"/>
      <c r="H473" s="660"/>
      <c r="I473" s="660"/>
      <c r="J473" s="660"/>
      <c r="K473" s="660"/>
      <c r="L473" s="660"/>
      <c r="M473" s="660"/>
      <c r="N473" s="660"/>
      <c r="O473" s="660"/>
      <c r="P473" s="660"/>
      <c r="Q473" s="660"/>
      <c r="R473" s="660"/>
      <c r="S473" s="660"/>
      <c r="T473" s="660"/>
      <c r="U473" s="660"/>
      <c r="V473" s="660"/>
      <c r="W473" s="660"/>
      <c r="X473" s="660"/>
      <c r="Y473" s="660"/>
      <c r="Z473" s="660"/>
      <c r="AA473" s="660"/>
      <c r="AB473" s="660"/>
      <c r="AC473" s="661"/>
      <c r="AD473" s="280">
        <v>1418</v>
      </c>
      <c r="AE473" s="650"/>
      <c r="AF473" s="651"/>
      <c r="AG473" s="651"/>
      <c r="AH473" s="652"/>
      <c r="AI473" s="216" t="s">
        <v>207</v>
      </c>
    </row>
    <row r="474" spans="1:35" ht="14.1" customHeight="1">
      <c r="A474" s="659" t="s">
        <v>703</v>
      </c>
      <c r="B474" s="660"/>
      <c r="C474" s="660"/>
      <c r="D474" s="660"/>
      <c r="E474" s="660"/>
      <c r="F474" s="660"/>
      <c r="G474" s="660"/>
      <c r="H474" s="660"/>
      <c r="I474" s="660"/>
      <c r="J474" s="660"/>
      <c r="K474" s="660"/>
      <c r="L474" s="660"/>
      <c r="M474" s="660"/>
      <c r="N474" s="660"/>
      <c r="O474" s="660"/>
      <c r="P474" s="660"/>
      <c r="Q474" s="660"/>
      <c r="R474" s="660"/>
      <c r="S474" s="660"/>
      <c r="T474" s="660"/>
      <c r="U474" s="660"/>
      <c r="V474" s="660"/>
      <c r="W474" s="660"/>
      <c r="X474" s="660"/>
      <c r="Y474" s="660"/>
      <c r="Z474" s="660"/>
      <c r="AA474" s="660"/>
      <c r="AB474" s="660"/>
      <c r="AC474" s="661"/>
      <c r="AD474" s="280">
        <v>1419</v>
      </c>
      <c r="AE474" s="650"/>
      <c r="AF474" s="651"/>
      <c r="AG474" s="651"/>
      <c r="AH474" s="652"/>
      <c r="AI474" s="216" t="s">
        <v>207</v>
      </c>
    </row>
    <row r="475" spans="1:35" ht="14.1" customHeight="1">
      <c r="A475" s="659" t="s">
        <v>704</v>
      </c>
      <c r="B475" s="660"/>
      <c r="C475" s="660"/>
      <c r="D475" s="660"/>
      <c r="E475" s="660"/>
      <c r="F475" s="660"/>
      <c r="G475" s="660"/>
      <c r="H475" s="660"/>
      <c r="I475" s="660"/>
      <c r="J475" s="660"/>
      <c r="K475" s="660"/>
      <c r="L475" s="660"/>
      <c r="M475" s="660"/>
      <c r="N475" s="660"/>
      <c r="O475" s="660"/>
      <c r="P475" s="660"/>
      <c r="Q475" s="660"/>
      <c r="R475" s="660"/>
      <c r="S475" s="660"/>
      <c r="T475" s="660"/>
      <c r="U475" s="660"/>
      <c r="V475" s="660"/>
      <c r="W475" s="660"/>
      <c r="X475" s="660"/>
      <c r="Y475" s="660"/>
      <c r="Z475" s="660"/>
      <c r="AA475" s="660"/>
      <c r="AB475" s="660"/>
      <c r="AC475" s="661"/>
      <c r="AD475" s="280">
        <v>1420</v>
      </c>
      <c r="AE475" s="650"/>
      <c r="AF475" s="651"/>
      <c r="AG475" s="651"/>
      <c r="AH475" s="652"/>
      <c r="AI475" s="216" t="s">
        <v>207</v>
      </c>
    </row>
    <row r="476" spans="1:35" ht="14.1" customHeight="1">
      <c r="A476" s="659" t="s">
        <v>705</v>
      </c>
      <c r="B476" s="660"/>
      <c r="C476" s="660"/>
      <c r="D476" s="660"/>
      <c r="E476" s="660"/>
      <c r="F476" s="660"/>
      <c r="G476" s="660"/>
      <c r="H476" s="660"/>
      <c r="I476" s="660"/>
      <c r="J476" s="660"/>
      <c r="K476" s="660"/>
      <c r="L476" s="660"/>
      <c r="M476" s="660"/>
      <c r="N476" s="660"/>
      <c r="O476" s="660"/>
      <c r="P476" s="660"/>
      <c r="Q476" s="660"/>
      <c r="R476" s="660"/>
      <c r="S476" s="660"/>
      <c r="T476" s="660"/>
      <c r="U476" s="660"/>
      <c r="V476" s="660"/>
      <c r="W476" s="660"/>
      <c r="X476" s="660"/>
      <c r="Y476" s="660"/>
      <c r="Z476" s="660"/>
      <c r="AA476" s="660"/>
      <c r="AB476" s="660"/>
      <c r="AC476" s="661"/>
      <c r="AD476" s="280">
        <v>1421</v>
      </c>
      <c r="AE476" s="650"/>
      <c r="AF476" s="651"/>
      <c r="AG476" s="651"/>
      <c r="AH476" s="652"/>
      <c r="AI476" s="216" t="s">
        <v>207</v>
      </c>
    </row>
    <row r="477" spans="1:35" ht="14.1" customHeight="1">
      <c r="A477" s="659" t="s">
        <v>706</v>
      </c>
      <c r="B477" s="660"/>
      <c r="C477" s="660"/>
      <c r="D477" s="660"/>
      <c r="E477" s="660"/>
      <c r="F477" s="660"/>
      <c r="G477" s="660"/>
      <c r="H477" s="660"/>
      <c r="I477" s="660"/>
      <c r="J477" s="660"/>
      <c r="K477" s="660"/>
      <c r="L477" s="660"/>
      <c r="M477" s="660"/>
      <c r="N477" s="660"/>
      <c r="O477" s="660"/>
      <c r="P477" s="660"/>
      <c r="Q477" s="660"/>
      <c r="R477" s="660"/>
      <c r="S477" s="660"/>
      <c r="T477" s="660"/>
      <c r="U477" s="660"/>
      <c r="V477" s="660"/>
      <c r="W477" s="660"/>
      <c r="X477" s="660"/>
      <c r="Y477" s="660"/>
      <c r="Z477" s="660"/>
      <c r="AA477" s="660"/>
      <c r="AB477" s="660"/>
      <c r="AC477" s="661"/>
      <c r="AD477" s="280">
        <v>1422</v>
      </c>
      <c r="AE477" s="650"/>
      <c r="AF477" s="651"/>
      <c r="AG477" s="651"/>
      <c r="AH477" s="652"/>
      <c r="AI477" s="216" t="s">
        <v>207</v>
      </c>
    </row>
    <row r="478" spans="1:35" ht="14.1" customHeight="1">
      <c r="A478" s="659" t="s">
        <v>707</v>
      </c>
      <c r="B478" s="660"/>
      <c r="C478" s="660"/>
      <c r="D478" s="660"/>
      <c r="E478" s="660"/>
      <c r="F478" s="660"/>
      <c r="G478" s="660"/>
      <c r="H478" s="660"/>
      <c r="I478" s="660"/>
      <c r="J478" s="660"/>
      <c r="K478" s="660"/>
      <c r="L478" s="660"/>
      <c r="M478" s="660"/>
      <c r="N478" s="660"/>
      <c r="O478" s="660"/>
      <c r="P478" s="660"/>
      <c r="Q478" s="660"/>
      <c r="R478" s="660"/>
      <c r="S478" s="660"/>
      <c r="T478" s="660"/>
      <c r="U478" s="660"/>
      <c r="V478" s="660"/>
      <c r="W478" s="660"/>
      <c r="X478" s="660"/>
      <c r="Y478" s="660"/>
      <c r="Z478" s="660"/>
      <c r="AA478" s="660"/>
      <c r="AB478" s="660"/>
      <c r="AC478" s="661"/>
      <c r="AD478" s="280">
        <v>1423</v>
      </c>
      <c r="AE478" s="650"/>
      <c r="AF478" s="651"/>
      <c r="AG478" s="651"/>
      <c r="AH478" s="652"/>
      <c r="AI478" s="216" t="s">
        <v>207</v>
      </c>
    </row>
    <row r="479" spans="1:35" ht="14.1" customHeight="1">
      <c r="A479" s="659" t="s">
        <v>708</v>
      </c>
      <c r="B479" s="660"/>
      <c r="C479" s="660"/>
      <c r="D479" s="660"/>
      <c r="E479" s="660"/>
      <c r="F479" s="660"/>
      <c r="G479" s="660"/>
      <c r="H479" s="660"/>
      <c r="I479" s="660"/>
      <c r="J479" s="660"/>
      <c r="K479" s="660"/>
      <c r="L479" s="660"/>
      <c r="M479" s="660"/>
      <c r="N479" s="660"/>
      <c r="O479" s="660"/>
      <c r="P479" s="660"/>
      <c r="Q479" s="660"/>
      <c r="R479" s="660"/>
      <c r="S479" s="660"/>
      <c r="T479" s="660"/>
      <c r="U479" s="660"/>
      <c r="V479" s="660"/>
      <c r="W479" s="660"/>
      <c r="X479" s="660"/>
      <c r="Y479" s="660"/>
      <c r="Z479" s="660"/>
      <c r="AA479" s="660"/>
      <c r="AB479" s="660"/>
      <c r="AC479" s="661"/>
      <c r="AD479" s="280">
        <v>1424</v>
      </c>
      <c r="AE479" s="650"/>
      <c r="AF479" s="651"/>
      <c r="AG479" s="651"/>
      <c r="AH479" s="652"/>
      <c r="AI479" s="216" t="s">
        <v>207</v>
      </c>
    </row>
    <row r="480" spans="1:35" ht="14.1" customHeight="1">
      <c r="A480" s="659" t="s">
        <v>709</v>
      </c>
      <c r="B480" s="660"/>
      <c r="C480" s="660"/>
      <c r="D480" s="660"/>
      <c r="E480" s="660"/>
      <c r="F480" s="660"/>
      <c r="G480" s="660"/>
      <c r="H480" s="660"/>
      <c r="I480" s="660"/>
      <c r="J480" s="660"/>
      <c r="K480" s="660"/>
      <c r="L480" s="660"/>
      <c r="M480" s="660"/>
      <c r="N480" s="660"/>
      <c r="O480" s="660"/>
      <c r="P480" s="660"/>
      <c r="Q480" s="660"/>
      <c r="R480" s="660"/>
      <c r="S480" s="660"/>
      <c r="T480" s="660"/>
      <c r="U480" s="660"/>
      <c r="V480" s="660"/>
      <c r="W480" s="660"/>
      <c r="X480" s="660"/>
      <c r="Y480" s="660"/>
      <c r="Z480" s="660"/>
      <c r="AA480" s="660"/>
      <c r="AB480" s="660"/>
      <c r="AC480" s="661"/>
      <c r="AD480" s="280">
        <v>1425</v>
      </c>
      <c r="AE480" s="650"/>
      <c r="AF480" s="651"/>
      <c r="AG480" s="651"/>
      <c r="AH480" s="652"/>
      <c r="AI480" s="216" t="s">
        <v>207</v>
      </c>
    </row>
    <row r="481" spans="1:35" ht="14.1" customHeight="1">
      <c r="A481" s="659" t="s">
        <v>710</v>
      </c>
      <c r="B481" s="660"/>
      <c r="C481" s="660"/>
      <c r="D481" s="660"/>
      <c r="E481" s="660"/>
      <c r="F481" s="660"/>
      <c r="G481" s="660"/>
      <c r="H481" s="660"/>
      <c r="I481" s="660"/>
      <c r="J481" s="660"/>
      <c r="K481" s="660"/>
      <c r="L481" s="660"/>
      <c r="M481" s="660"/>
      <c r="N481" s="660"/>
      <c r="O481" s="660"/>
      <c r="P481" s="660"/>
      <c r="Q481" s="660"/>
      <c r="R481" s="660"/>
      <c r="S481" s="660"/>
      <c r="T481" s="660"/>
      <c r="U481" s="660"/>
      <c r="V481" s="660"/>
      <c r="W481" s="660"/>
      <c r="X481" s="660"/>
      <c r="Y481" s="660"/>
      <c r="Z481" s="660"/>
      <c r="AA481" s="660"/>
      <c r="AB481" s="660"/>
      <c r="AC481" s="661"/>
      <c r="AD481" s="280">
        <v>1426</v>
      </c>
      <c r="AE481" s="650"/>
      <c r="AF481" s="651"/>
      <c r="AG481" s="651"/>
      <c r="AH481" s="652"/>
      <c r="AI481" s="216" t="s">
        <v>207</v>
      </c>
    </row>
    <row r="482" spans="1:35" ht="14.1" customHeight="1">
      <c r="A482" s="659" t="s">
        <v>711</v>
      </c>
      <c r="B482" s="660"/>
      <c r="C482" s="660"/>
      <c r="D482" s="660"/>
      <c r="E482" s="660"/>
      <c r="F482" s="660"/>
      <c r="G482" s="660"/>
      <c r="H482" s="660"/>
      <c r="I482" s="660"/>
      <c r="J482" s="660"/>
      <c r="K482" s="660"/>
      <c r="L482" s="660"/>
      <c r="M482" s="660"/>
      <c r="N482" s="660"/>
      <c r="O482" s="660"/>
      <c r="P482" s="660"/>
      <c r="Q482" s="660"/>
      <c r="R482" s="660"/>
      <c r="S482" s="660"/>
      <c r="T482" s="660"/>
      <c r="U482" s="660"/>
      <c r="V482" s="660"/>
      <c r="W482" s="660"/>
      <c r="X482" s="660"/>
      <c r="Y482" s="660"/>
      <c r="Z482" s="660"/>
      <c r="AA482" s="660"/>
      <c r="AB482" s="660"/>
      <c r="AC482" s="661"/>
      <c r="AD482" s="280">
        <v>1427</v>
      </c>
      <c r="AE482" s="650"/>
      <c r="AF482" s="651"/>
      <c r="AG482" s="651"/>
      <c r="AH482" s="652"/>
      <c r="AI482" s="216" t="s">
        <v>207</v>
      </c>
    </row>
    <row r="483" spans="1:35" ht="14.1" customHeight="1">
      <c r="A483" s="659" t="s">
        <v>712</v>
      </c>
      <c r="B483" s="660"/>
      <c r="C483" s="660"/>
      <c r="D483" s="660"/>
      <c r="E483" s="660"/>
      <c r="F483" s="660"/>
      <c r="G483" s="660"/>
      <c r="H483" s="660"/>
      <c r="I483" s="660"/>
      <c r="J483" s="660"/>
      <c r="K483" s="660"/>
      <c r="L483" s="660"/>
      <c r="M483" s="660"/>
      <c r="N483" s="660"/>
      <c r="O483" s="660"/>
      <c r="P483" s="660"/>
      <c r="Q483" s="660"/>
      <c r="R483" s="660"/>
      <c r="S483" s="660"/>
      <c r="T483" s="660"/>
      <c r="U483" s="660"/>
      <c r="V483" s="660"/>
      <c r="W483" s="660"/>
      <c r="X483" s="660"/>
      <c r="Y483" s="660"/>
      <c r="Z483" s="660"/>
      <c r="AA483" s="660"/>
      <c r="AB483" s="660"/>
      <c r="AC483" s="661"/>
      <c r="AD483" s="280">
        <v>1428</v>
      </c>
      <c r="AE483" s="650"/>
      <c r="AF483" s="651"/>
      <c r="AG483" s="651"/>
      <c r="AH483" s="652"/>
      <c r="AI483" s="216" t="s">
        <v>207</v>
      </c>
    </row>
    <row r="484" spans="1:35" ht="14.1" customHeight="1">
      <c r="A484" s="647" t="s">
        <v>713</v>
      </c>
      <c r="B484" s="648"/>
      <c r="C484" s="648"/>
      <c r="D484" s="648"/>
      <c r="E484" s="648"/>
      <c r="F484" s="648"/>
      <c r="G484" s="648"/>
      <c r="H484" s="648"/>
      <c r="I484" s="648"/>
      <c r="J484" s="648"/>
      <c r="K484" s="648"/>
      <c r="L484" s="648"/>
      <c r="M484" s="648"/>
      <c r="N484" s="648"/>
      <c r="O484" s="648"/>
      <c r="P484" s="648"/>
      <c r="Q484" s="648"/>
      <c r="R484" s="648"/>
      <c r="S484" s="648"/>
      <c r="T484" s="648"/>
      <c r="U484" s="648"/>
      <c r="V484" s="648"/>
      <c r="W484" s="648"/>
      <c r="X484" s="648"/>
      <c r="Y484" s="648"/>
      <c r="Z484" s="648"/>
      <c r="AA484" s="648"/>
      <c r="AB484" s="648"/>
      <c r="AC484" s="649"/>
      <c r="AD484" s="280">
        <v>1430</v>
      </c>
      <c r="AE484" s="650"/>
      <c r="AF484" s="651"/>
      <c r="AG484" s="651"/>
      <c r="AH484" s="652"/>
      <c r="AI484" s="216" t="s">
        <v>211</v>
      </c>
    </row>
    <row r="485" spans="1:35" ht="14.1" customHeight="1">
      <c r="A485" s="659" t="s">
        <v>714</v>
      </c>
      <c r="B485" s="660"/>
      <c r="C485" s="660"/>
      <c r="D485" s="660"/>
      <c r="E485" s="660"/>
      <c r="F485" s="660"/>
      <c r="G485" s="660"/>
      <c r="H485" s="660"/>
      <c r="I485" s="660"/>
      <c r="J485" s="660"/>
      <c r="K485" s="660"/>
      <c r="L485" s="660"/>
      <c r="M485" s="660"/>
      <c r="N485" s="660"/>
      <c r="O485" s="660"/>
      <c r="P485" s="660"/>
      <c r="Q485" s="660"/>
      <c r="R485" s="660"/>
      <c r="S485" s="660"/>
      <c r="T485" s="660"/>
      <c r="U485" s="660"/>
      <c r="V485" s="660"/>
      <c r="W485" s="660"/>
      <c r="X485" s="660"/>
      <c r="Y485" s="660"/>
      <c r="Z485" s="660"/>
      <c r="AA485" s="660"/>
      <c r="AB485" s="660"/>
      <c r="AC485" s="661"/>
      <c r="AD485" s="280">
        <v>1431</v>
      </c>
      <c r="AE485" s="650"/>
      <c r="AF485" s="651"/>
      <c r="AG485" s="651"/>
      <c r="AH485" s="652"/>
      <c r="AI485" s="216" t="s">
        <v>187</v>
      </c>
    </row>
    <row r="486" spans="1:35" ht="14.1" customHeight="1">
      <c r="A486" s="659" t="s">
        <v>715</v>
      </c>
      <c r="B486" s="660"/>
      <c r="C486" s="660"/>
      <c r="D486" s="660"/>
      <c r="E486" s="660"/>
      <c r="F486" s="660"/>
      <c r="G486" s="660"/>
      <c r="H486" s="660"/>
      <c r="I486" s="660"/>
      <c r="J486" s="660"/>
      <c r="K486" s="660"/>
      <c r="L486" s="660"/>
      <c r="M486" s="660"/>
      <c r="N486" s="660"/>
      <c r="O486" s="660"/>
      <c r="P486" s="660"/>
      <c r="Q486" s="660"/>
      <c r="R486" s="660"/>
      <c r="S486" s="660"/>
      <c r="T486" s="660"/>
      <c r="U486" s="660"/>
      <c r="V486" s="660"/>
      <c r="W486" s="660"/>
      <c r="X486" s="660"/>
      <c r="Y486" s="660"/>
      <c r="Z486" s="660"/>
      <c r="AA486" s="660"/>
      <c r="AB486" s="660"/>
      <c r="AC486" s="661"/>
      <c r="AD486" s="280">
        <v>1729</v>
      </c>
      <c r="AE486" s="650"/>
      <c r="AF486" s="651"/>
      <c r="AG486" s="651"/>
      <c r="AH486" s="652"/>
      <c r="AI486" s="216" t="s">
        <v>211</v>
      </c>
    </row>
    <row r="487" spans="1:35" ht="14.1" customHeight="1">
      <c r="A487" s="659" t="s">
        <v>716</v>
      </c>
      <c r="B487" s="660"/>
      <c r="C487" s="660"/>
      <c r="D487" s="660"/>
      <c r="E487" s="660"/>
      <c r="F487" s="660"/>
      <c r="G487" s="660"/>
      <c r="H487" s="660"/>
      <c r="I487" s="660"/>
      <c r="J487" s="660"/>
      <c r="K487" s="660"/>
      <c r="L487" s="660"/>
      <c r="M487" s="660"/>
      <c r="N487" s="660"/>
      <c r="O487" s="660"/>
      <c r="P487" s="660"/>
      <c r="Q487" s="660"/>
      <c r="R487" s="660"/>
      <c r="S487" s="660"/>
      <c r="T487" s="660"/>
      <c r="U487" s="660"/>
      <c r="V487" s="660"/>
      <c r="W487" s="660"/>
      <c r="X487" s="660"/>
      <c r="Y487" s="660"/>
      <c r="Z487" s="660"/>
      <c r="AA487" s="660"/>
      <c r="AB487" s="660"/>
      <c r="AC487" s="661"/>
      <c r="AD487" s="280">
        <v>1432</v>
      </c>
      <c r="AE487" s="650"/>
      <c r="AF487" s="651"/>
      <c r="AG487" s="651"/>
      <c r="AH487" s="652"/>
      <c r="AI487" s="216" t="s">
        <v>207</v>
      </c>
    </row>
    <row r="488" spans="1:35" ht="14.1" customHeight="1">
      <c r="A488" s="659" t="s">
        <v>717</v>
      </c>
      <c r="B488" s="660"/>
      <c r="C488" s="660"/>
      <c r="D488" s="660"/>
      <c r="E488" s="660"/>
      <c r="F488" s="660"/>
      <c r="G488" s="660"/>
      <c r="H488" s="660"/>
      <c r="I488" s="660"/>
      <c r="J488" s="660"/>
      <c r="K488" s="660"/>
      <c r="L488" s="660"/>
      <c r="M488" s="660"/>
      <c r="N488" s="660"/>
      <c r="O488" s="660"/>
      <c r="P488" s="660"/>
      <c r="Q488" s="660"/>
      <c r="R488" s="660"/>
      <c r="S488" s="660"/>
      <c r="T488" s="660"/>
      <c r="U488" s="660"/>
      <c r="V488" s="660"/>
      <c r="W488" s="660"/>
      <c r="X488" s="660"/>
      <c r="Y488" s="660"/>
      <c r="Z488" s="660"/>
      <c r="AA488" s="660"/>
      <c r="AB488" s="660"/>
      <c r="AC488" s="661"/>
      <c r="AD488" s="280">
        <v>1433</v>
      </c>
      <c r="AE488" s="650"/>
      <c r="AF488" s="651"/>
      <c r="AG488" s="651"/>
      <c r="AH488" s="652"/>
      <c r="AI488" s="216" t="s">
        <v>207</v>
      </c>
    </row>
    <row r="489" spans="1:35" ht="14.1" customHeight="1">
      <c r="A489" s="647" t="s">
        <v>718</v>
      </c>
      <c r="B489" s="648"/>
      <c r="C489" s="648"/>
      <c r="D489" s="648"/>
      <c r="E489" s="648"/>
      <c r="F489" s="648"/>
      <c r="G489" s="648"/>
      <c r="H489" s="648"/>
      <c r="I489" s="648"/>
      <c r="J489" s="648"/>
      <c r="K489" s="648"/>
      <c r="L489" s="648"/>
      <c r="M489" s="648"/>
      <c r="N489" s="648"/>
      <c r="O489" s="648"/>
      <c r="P489" s="648"/>
      <c r="Q489" s="648"/>
      <c r="R489" s="648"/>
      <c r="S489" s="648"/>
      <c r="T489" s="648"/>
      <c r="U489" s="648"/>
      <c r="V489" s="648"/>
      <c r="W489" s="648"/>
      <c r="X489" s="648"/>
      <c r="Y489" s="648"/>
      <c r="Z489" s="648"/>
      <c r="AA489" s="648"/>
      <c r="AB489" s="648"/>
      <c r="AC489" s="649"/>
      <c r="AD489" s="280">
        <v>1440</v>
      </c>
      <c r="AE489" s="650"/>
      <c r="AF489" s="651"/>
      <c r="AG489" s="651"/>
      <c r="AH489" s="652"/>
      <c r="AI489" s="216" t="s">
        <v>211</v>
      </c>
    </row>
    <row r="490" spans="1:35" ht="14.1" customHeight="1">
      <c r="A490" s="668" t="s">
        <v>719</v>
      </c>
      <c r="B490" s="669"/>
      <c r="C490" s="669"/>
      <c r="D490" s="669"/>
      <c r="E490" s="669"/>
      <c r="F490" s="669"/>
      <c r="G490" s="669"/>
      <c r="H490" s="669"/>
      <c r="I490" s="669"/>
      <c r="J490" s="669"/>
      <c r="K490" s="669"/>
      <c r="L490" s="669"/>
      <c r="M490" s="669"/>
      <c r="N490" s="669"/>
      <c r="O490" s="669"/>
      <c r="P490" s="669"/>
      <c r="Q490" s="669"/>
      <c r="R490" s="669"/>
      <c r="S490" s="669"/>
      <c r="T490" s="669"/>
      <c r="U490" s="669"/>
      <c r="V490" s="669"/>
      <c r="W490" s="669"/>
      <c r="X490" s="669"/>
      <c r="Y490" s="669"/>
      <c r="Z490" s="669"/>
      <c r="AA490" s="669"/>
      <c r="AB490" s="669"/>
      <c r="AC490" s="669"/>
      <c r="AD490" s="669"/>
      <c r="AE490" s="669"/>
      <c r="AF490" s="669"/>
      <c r="AG490" s="669"/>
      <c r="AH490" s="669"/>
      <c r="AI490" s="670"/>
    </row>
    <row r="491" spans="1:35" ht="14.1" customHeight="1">
      <c r="A491" s="659" t="s">
        <v>720</v>
      </c>
      <c r="B491" s="660"/>
      <c r="C491" s="660"/>
      <c r="D491" s="660"/>
      <c r="E491" s="660"/>
      <c r="F491" s="660"/>
      <c r="G491" s="660"/>
      <c r="H491" s="660"/>
      <c r="I491" s="660"/>
      <c r="J491" s="660"/>
      <c r="K491" s="660"/>
      <c r="L491" s="660"/>
      <c r="M491" s="660"/>
      <c r="N491" s="660"/>
      <c r="O491" s="660"/>
      <c r="P491" s="660"/>
      <c r="Q491" s="660"/>
      <c r="R491" s="660"/>
      <c r="S491" s="660"/>
      <c r="T491" s="660"/>
      <c r="U491" s="660"/>
      <c r="V491" s="660"/>
      <c r="W491" s="660"/>
      <c r="X491" s="660"/>
      <c r="Y491" s="660"/>
      <c r="Z491" s="660"/>
      <c r="AA491" s="660"/>
      <c r="AB491" s="660"/>
      <c r="AC491" s="661"/>
      <c r="AD491" s="280">
        <v>1434</v>
      </c>
      <c r="AE491" s="650"/>
      <c r="AF491" s="651"/>
      <c r="AG491" s="651"/>
      <c r="AH491" s="652"/>
      <c r="AI491" s="216" t="s">
        <v>187</v>
      </c>
    </row>
    <row r="492" spans="1:35" ht="14.1" customHeight="1">
      <c r="A492" s="659" t="s">
        <v>721</v>
      </c>
      <c r="B492" s="660"/>
      <c r="C492" s="660"/>
      <c r="D492" s="660"/>
      <c r="E492" s="660"/>
      <c r="F492" s="660"/>
      <c r="G492" s="660"/>
      <c r="H492" s="660"/>
      <c r="I492" s="660"/>
      <c r="J492" s="660"/>
      <c r="K492" s="660"/>
      <c r="L492" s="660"/>
      <c r="M492" s="660"/>
      <c r="N492" s="660"/>
      <c r="O492" s="660"/>
      <c r="P492" s="660"/>
      <c r="Q492" s="660"/>
      <c r="R492" s="660"/>
      <c r="S492" s="660"/>
      <c r="T492" s="660"/>
      <c r="U492" s="660"/>
      <c r="V492" s="660"/>
      <c r="W492" s="660"/>
      <c r="X492" s="660"/>
      <c r="Y492" s="660"/>
      <c r="Z492" s="660"/>
      <c r="AA492" s="660"/>
      <c r="AB492" s="660"/>
      <c r="AC492" s="661"/>
      <c r="AD492" s="280">
        <v>1435</v>
      </c>
      <c r="AE492" s="650"/>
      <c r="AF492" s="651"/>
      <c r="AG492" s="651"/>
      <c r="AH492" s="652"/>
      <c r="AI492" s="216" t="s">
        <v>187</v>
      </c>
    </row>
    <row r="493" spans="1:35" ht="14.1" customHeight="1">
      <c r="A493" s="653" t="s">
        <v>722</v>
      </c>
      <c r="B493" s="654"/>
      <c r="C493" s="654"/>
      <c r="D493" s="654"/>
      <c r="E493" s="654"/>
      <c r="F493" s="654"/>
      <c r="G493" s="654"/>
      <c r="H493" s="654"/>
      <c r="I493" s="654"/>
      <c r="J493" s="654"/>
      <c r="K493" s="654"/>
      <c r="L493" s="654"/>
      <c r="M493" s="654"/>
      <c r="N493" s="654"/>
      <c r="O493" s="654"/>
      <c r="P493" s="654"/>
      <c r="Q493" s="654"/>
      <c r="R493" s="654"/>
      <c r="S493" s="654"/>
      <c r="T493" s="654"/>
      <c r="U493" s="654"/>
      <c r="V493" s="654"/>
      <c r="W493" s="654"/>
      <c r="X493" s="654"/>
      <c r="Y493" s="654"/>
      <c r="Z493" s="654"/>
      <c r="AA493" s="654"/>
      <c r="AB493" s="654"/>
      <c r="AC493" s="655"/>
      <c r="AD493" s="281">
        <v>1450</v>
      </c>
      <c r="AE493" s="656"/>
      <c r="AF493" s="657"/>
      <c r="AG493" s="657"/>
      <c r="AH493" s="658"/>
      <c r="AI493" s="227" t="s">
        <v>211</v>
      </c>
    </row>
    <row r="494" spans="1:35" ht="14.1" customHeight="1">
      <c r="A494" s="611" t="s">
        <v>723</v>
      </c>
      <c r="B494" s="612"/>
      <c r="C494" s="612"/>
      <c r="D494" s="612"/>
      <c r="E494" s="612"/>
      <c r="F494" s="612"/>
      <c r="G494" s="612"/>
      <c r="H494" s="612"/>
      <c r="I494" s="612"/>
      <c r="J494" s="612"/>
      <c r="K494" s="612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612"/>
      <c r="W494" s="612"/>
      <c r="X494" s="612"/>
      <c r="Y494" s="612"/>
      <c r="Z494" s="612"/>
      <c r="AA494" s="612"/>
      <c r="AB494" s="612"/>
      <c r="AC494" s="612"/>
      <c r="AD494" s="612"/>
      <c r="AE494" s="612"/>
      <c r="AF494" s="612"/>
      <c r="AG494" s="612"/>
      <c r="AH494" s="612"/>
      <c r="AI494" s="613"/>
    </row>
    <row r="495" spans="1:35" ht="14.1" customHeight="1">
      <c r="A495" s="614" t="s">
        <v>724</v>
      </c>
      <c r="B495" s="615"/>
      <c r="C495" s="615"/>
      <c r="D495" s="615"/>
      <c r="E495" s="615"/>
      <c r="F495" s="615"/>
      <c r="G495" s="615"/>
      <c r="H495" s="615"/>
      <c r="I495" s="615"/>
      <c r="J495" s="615"/>
      <c r="K495" s="615"/>
      <c r="L495" s="615"/>
      <c r="M495" s="615"/>
      <c r="N495" s="615"/>
      <c r="O495" s="615"/>
      <c r="P495" s="615"/>
      <c r="Q495" s="615"/>
      <c r="R495" s="615"/>
      <c r="S495" s="615"/>
      <c r="T495" s="615"/>
      <c r="U495" s="615"/>
      <c r="V495" s="615"/>
      <c r="W495" s="615"/>
      <c r="X495" s="615"/>
      <c r="Y495" s="615"/>
      <c r="Z495" s="615"/>
      <c r="AA495" s="615"/>
      <c r="AB495" s="615"/>
      <c r="AC495" s="615"/>
      <c r="AD495" s="615"/>
      <c r="AE495" s="615"/>
      <c r="AF495" s="615"/>
      <c r="AG495" s="615"/>
      <c r="AH495" s="615"/>
      <c r="AI495" s="616"/>
    </row>
    <row r="496" spans="1:35" ht="14.1" customHeight="1">
      <c r="A496" s="662" t="s">
        <v>725</v>
      </c>
      <c r="B496" s="663"/>
      <c r="C496" s="663"/>
      <c r="D496" s="663"/>
      <c r="E496" s="663"/>
      <c r="F496" s="663"/>
      <c r="G496" s="663"/>
      <c r="H496" s="663"/>
      <c r="I496" s="663"/>
      <c r="J496" s="663"/>
      <c r="K496" s="663"/>
      <c r="L496" s="663"/>
      <c r="M496" s="663"/>
      <c r="N496" s="663"/>
      <c r="O496" s="663"/>
      <c r="P496" s="663"/>
      <c r="Q496" s="663"/>
      <c r="R496" s="663"/>
      <c r="S496" s="663"/>
      <c r="T496" s="663"/>
      <c r="U496" s="663"/>
      <c r="V496" s="663"/>
      <c r="W496" s="663"/>
      <c r="X496" s="663"/>
      <c r="Y496" s="663"/>
      <c r="Z496" s="663"/>
      <c r="AA496" s="663"/>
      <c r="AB496" s="663"/>
      <c r="AC496" s="664"/>
      <c r="AD496" s="282">
        <v>1703</v>
      </c>
      <c r="AE496" s="665"/>
      <c r="AF496" s="666"/>
      <c r="AG496" s="666"/>
      <c r="AH496" s="667"/>
      <c r="AI496" s="252" t="s">
        <v>187</v>
      </c>
    </row>
    <row r="497" spans="1:35" ht="14.1" customHeight="1">
      <c r="A497" s="659" t="s">
        <v>726</v>
      </c>
      <c r="B497" s="660"/>
      <c r="C497" s="660"/>
      <c r="D497" s="660"/>
      <c r="E497" s="660"/>
      <c r="F497" s="660"/>
      <c r="G497" s="660"/>
      <c r="H497" s="660"/>
      <c r="I497" s="660"/>
      <c r="J497" s="660"/>
      <c r="K497" s="660"/>
      <c r="L497" s="660"/>
      <c r="M497" s="660"/>
      <c r="N497" s="660"/>
      <c r="O497" s="660"/>
      <c r="P497" s="660"/>
      <c r="Q497" s="660"/>
      <c r="R497" s="660"/>
      <c r="S497" s="660"/>
      <c r="T497" s="660"/>
      <c r="U497" s="660"/>
      <c r="V497" s="660"/>
      <c r="W497" s="660"/>
      <c r="X497" s="660"/>
      <c r="Y497" s="660"/>
      <c r="Z497" s="660"/>
      <c r="AA497" s="660"/>
      <c r="AB497" s="660"/>
      <c r="AC497" s="661"/>
      <c r="AD497" s="280">
        <v>1719</v>
      </c>
      <c r="AE497" s="650"/>
      <c r="AF497" s="651"/>
      <c r="AG497" s="651"/>
      <c r="AH497" s="652"/>
      <c r="AI497" s="216" t="s">
        <v>207</v>
      </c>
    </row>
    <row r="498" spans="1:35" ht="14.1" customHeight="1">
      <c r="A498" s="659" t="s">
        <v>727</v>
      </c>
      <c r="B498" s="660"/>
      <c r="C498" s="660"/>
      <c r="D498" s="660"/>
      <c r="E498" s="660"/>
      <c r="F498" s="660"/>
      <c r="G498" s="660"/>
      <c r="H498" s="660"/>
      <c r="I498" s="660"/>
      <c r="J498" s="660"/>
      <c r="K498" s="660"/>
      <c r="L498" s="660"/>
      <c r="M498" s="660"/>
      <c r="N498" s="660"/>
      <c r="O498" s="660"/>
      <c r="P498" s="660"/>
      <c r="Q498" s="660"/>
      <c r="R498" s="660"/>
      <c r="S498" s="660"/>
      <c r="T498" s="660"/>
      <c r="U498" s="660"/>
      <c r="V498" s="660"/>
      <c r="W498" s="660"/>
      <c r="X498" s="660"/>
      <c r="Y498" s="660"/>
      <c r="Z498" s="660"/>
      <c r="AA498" s="660"/>
      <c r="AB498" s="660"/>
      <c r="AC498" s="661"/>
      <c r="AD498" s="280">
        <v>1492</v>
      </c>
      <c r="AE498" s="650"/>
      <c r="AF498" s="651"/>
      <c r="AG498" s="651"/>
      <c r="AH498" s="652"/>
      <c r="AI498" s="216" t="s">
        <v>187</v>
      </c>
    </row>
    <row r="499" spans="1:35" ht="14.1" customHeight="1">
      <c r="A499" s="659" t="s">
        <v>728</v>
      </c>
      <c r="B499" s="660"/>
      <c r="C499" s="660"/>
      <c r="D499" s="660"/>
      <c r="E499" s="660"/>
      <c r="F499" s="660"/>
      <c r="G499" s="660"/>
      <c r="H499" s="660"/>
      <c r="I499" s="660"/>
      <c r="J499" s="660"/>
      <c r="K499" s="660"/>
      <c r="L499" s="660"/>
      <c r="M499" s="660"/>
      <c r="N499" s="660"/>
      <c r="O499" s="660"/>
      <c r="P499" s="660"/>
      <c r="Q499" s="660"/>
      <c r="R499" s="660"/>
      <c r="S499" s="660"/>
      <c r="T499" s="660"/>
      <c r="U499" s="660"/>
      <c r="V499" s="660"/>
      <c r="W499" s="660"/>
      <c r="X499" s="660"/>
      <c r="Y499" s="660"/>
      <c r="Z499" s="660"/>
      <c r="AA499" s="660"/>
      <c r="AB499" s="660"/>
      <c r="AC499" s="661"/>
      <c r="AD499" s="280">
        <v>1704</v>
      </c>
      <c r="AE499" s="650"/>
      <c r="AF499" s="651"/>
      <c r="AG499" s="651"/>
      <c r="AH499" s="652"/>
      <c r="AI499" s="216" t="s">
        <v>187</v>
      </c>
    </row>
    <row r="500" spans="1:35" ht="14.1" customHeight="1">
      <c r="A500" s="647" t="s">
        <v>729</v>
      </c>
      <c r="B500" s="648"/>
      <c r="C500" s="648"/>
      <c r="D500" s="648"/>
      <c r="E500" s="648"/>
      <c r="F500" s="648"/>
      <c r="G500" s="648"/>
      <c r="H500" s="648"/>
      <c r="I500" s="648"/>
      <c r="J500" s="648"/>
      <c r="K500" s="648"/>
      <c r="L500" s="648"/>
      <c r="M500" s="648"/>
      <c r="N500" s="648"/>
      <c r="O500" s="648"/>
      <c r="P500" s="648"/>
      <c r="Q500" s="648"/>
      <c r="R500" s="648"/>
      <c r="S500" s="648"/>
      <c r="T500" s="648"/>
      <c r="U500" s="648"/>
      <c r="V500" s="648"/>
      <c r="W500" s="648"/>
      <c r="X500" s="648"/>
      <c r="Y500" s="648"/>
      <c r="Z500" s="648"/>
      <c r="AA500" s="648"/>
      <c r="AB500" s="648"/>
      <c r="AC500" s="649"/>
      <c r="AD500" s="280">
        <v>1720</v>
      </c>
      <c r="AE500" s="650"/>
      <c r="AF500" s="651"/>
      <c r="AG500" s="651"/>
      <c r="AH500" s="652"/>
      <c r="AI500" s="216" t="s">
        <v>211</v>
      </c>
    </row>
    <row r="501" spans="1:35" ht="14.1" customHeight="1">
      <c r="A501" s="659" t="s">
        <v>730</v>
      </c>
      <c r="B501" s="660"/>
      <c r="C501" s="660"/>
      <c r="D501" s="660"/>
      <c r="E501" s="660"/>
      <c r="F501" s="660"/>
      <c r="G501" s="660"/>
      <c r="H501" s="660"/>
      <c r="I501" s="660"/>
      <c r="J501" s="660"/>
      <c r="K501" s="660"/>
      <c r="L501" s="660"/>
      <c r="M501" s="660"/>
      <c r="N501" s="660"/>
      <c r="O501" s="660"/>
      <c r="P501" s="660"/>
      <c r="Q501" s="660"/>
      <c r="R501" s="660"/>
      <c r="S501" s="660"/>
      <c r="T501" s="660"/>
      <c r="U501" s="660"/>
      <c r="V501" s="660"/>
      <c r="W501" s="660"/>
      <c r="X501" s="660"/>
      <c r="Y501" s="660"/>
      <c r="Z501" s="660"/>
      <c r="AA501" s="660"/>
      <c r="AB501" s="660"/>
      <c r="AC501" s="661"/>
      <c r="AD501" s="280">
        <v>1493</v>
      </c>
      <c r="AE501" s="650"/>
      <c r="AF501" s="651"/>
      <c r="AG501" s="651"/>
      <c r="AH501" s="652"/>
      <c r="AI501" s="216" t="s">
        <v>207</v>
      </c>
    </row>
    <row r="502" spans="1:35" ht="14.1" customHeight="1">
      <c r="A502" s="659" t="s">
        <v>731</v>
      </c>
      <c r="B502" s="660"/>
      <c r="C502" s="660"/>
      <c r="D502" s="660"/>
      <c r="E502" s="660"/>
      <c r="F502" s="660"/>
      <c r="G502" s="660"/>
      <c r="H502" s="660"/>
      <c r="I502" s="660"/>
      <c r="J502" s="660"/>
      <c r="K502" s="660"/>
      <c r="L502" s="660"/>
      <c r="M502" s="660"/>
      <c r="N502" s="660"/>
      <c r="O502" s="660"/>
      <c r="P502" s="660"/>
      <c r="Q502" s="660"/>
      <c r="R502" s="660"/>
      <c r="S502" s="660"/>
      <c r="T502" s="660"/>
      <c r="U502" s="660"/>
      <c r="V502" s="660"/>
      <c r="W502" s="660"/>
      <c r="X502" s="660"/>
      <c r="Y502" s="660"/>
      <c r="Z502" s="660"/>
      <c r="AA502" s="660"/>
      <c r="AB502" s="660"/>
      <c r="AC502" s="661"/>
      <c r="AD502" s="280">
        <v>1494</v>
      </c>
      <c r="AE502" s="650"/>
      <c r="AF502" s="651"/>
      <c r="AG502" s="651"/>
      <c r="AH502" s="652"/>
      <c r="AI502" s="216" t="s">
        <v>207</v>
      </c>
    </row>
    <row r="503" spans="1:35" ht="14.1" customHeight="1">
      <c r="A503" s="659" t="s">
        <v>732</v>
      </c>
      <c r="B503" s="660"/>
      <c r="C503" s="660"/>
      <c r="D503" s="660"/>
      <c r="E503" s="660"/>
      <c r="F503" s="660"/>
      <c r="G503" s="660"/>
      <c r="H503" s="660"/>
      <c r="I503" s="660"/>
      <c r="J503" s="660"/>
      <c r="K503" s="660"/>
      <c r="L503" s="660"/>
      <c r="M503" s="660"/>
      <c r="N503" s="660"/>
      <c r="O503" s="660"/>
      <c r="P503" s="660"/>
      <c r="Q503" s="660"/>
      <c r="R503" s="660"/>
      <c r="S503" s="660"/>
      <c r="T503" s="660"/>
      <c r="U503" s="660"/>
      <c r="V503" s="660"/>
      <c r="W503" s="660"/>
      <c r="X503" s="660"/>
      <c r="Y503" s="660"/>
      <c r="Z503" s="660"/>
      <c r="AA503" s="660"/>
      <c r="AB503" s="660"/>
      <c r="AC503" s="661"/>
      <c r="AD503" s="280">
        <v>1725</v>
      </c>
      <c r="AE503" s="650"/>
      <c r="AF503" s="651"/>
      <c r="AG503" s="651"/>
      <c r="AH503" s="652"/>
      <c r="AI503" s="216" t="s">
        <v>207</v>
      </c>
    </row>
    <row r="504" spans="1:35" ht="14.1" customHeight="1">
      <c r="A504" s="659" t="s">
        <v>733</v>
      </c>
      <c r="B504" s="660"/>
      <c r="C504" s="660"/>
      <c r="D504" s="660"/>
      <c r="E504" s="660"/>
      <c r="F504" s="660"/>
      <c r="G504" s="660"/>
      <c r="H504" s="660"/>
      <c r="I504" s="660"/>
      <c r="J504" s="660"/>
      <c r="K504" s="660"/>
      <c r="L504" s="660"/>
      <c r="M504" s="660"/>
      <c r="N504" s="660"/>
      <c r="O504" s="660"/>
      <c r="P504" s="660"/>
      <c r="Q504" s="660"/>
      <c r="R504" s="660"/>
      <c r="S504" s="660"/>
      <c r="T504" s="660"/>
      <c r="U504" s="660"/>
      <c r="V504" s="660"/>
      <c r="W504" s="660"/>
      <c r="X504" s="660"/>
      <c r="Y504" s="660"/>
      <c r="Z504" s="660"/>
      <c r="AA504" s="660"/>
      <c r="AB504" s="660"/>
      <c r="AC504" s="661"/>
      <c r="AD504" s="280">
        <v>1727</v>
      </c>
      <c r="AE504" s="650"/>
      <c r="AF504" s="651"/>
      <c r="AG504" s="651"/>
      <c r="AH504" s="652"/>
      <c r="AI504" s="216" t="s">
        <v>207</v>
      </c>
    </row>
    <row r="505" spans="1:35" ht="14.1" customHeight="1">
      <c r="A505" s="653" t="s">
        <v>734</v>
      </c>
      <c r="B505" s="654"/>
      <c r="C505" s="654"/>
      <c r="D505" s="654"/>
      <c r="E505" s="654"/>
      <c r="F505" s="654"/>
      <c r="G505" s="654"/>
      <c r="H505" s="654"/>
      <c r="I505" s="654"/>
      <c r="J505" s="654"/>
      <c r="K505" s="654"/>
      <c r="L505" s="654"/>
      <c r="M505" s="654"/>
      <c r="N505" s="654"/>
      <c r="O505" s="654"/>
      <c r="P505" s="654"/>
      <c r="Q505" s="654"/>
      <c r="R505" s="654"/>
      <c r="S505" s="654"/>
      <c r="T505" s="654"/>
      <c r="U505" s="654"/>
      <c r="V505" s="654"/>
      <c r="W505" s="654"/>
      <c r="X505" s="654"/>
      <c r="Y505" s="654"/>
      <c r="Z505" s="654"/>
      <c r="AA505" s="654"/>
      <c r="AB505" s="654"/>
      <c r="AC505" s="655"/>
      <c r="AD505" s="281">
        <v>1500</v>
      </c>
      <c r="AE505" s="656"/>
      <c r="AF505" s="657"/>
      <c r="AG505" s="657"/>
      <c r="AH505" s="658"/>
      <c r="AI505" s="227" t="s">
        <v>211</v>
      </c>
    </row>
    <row r="506" spans="1:35" ht="14.1" customHeight="1">
      <c r="A506" s="611" t="s">
        <v>735</v>
      </c>
      <c r="B506" s="612"/>
      <c r="C506" s="612"/>
      <c r="D506" s="612"/>
      <c r="E506" s="612"/>
      <c r="F506" s="612"/>
      <c r="G506" s="612"/>
      <c r="H506" s="612"/>
      <c r="I506" s="612"/>
      <c r="J506" s="612"/>
      <c r="K506" s="612"/>
      <c r="L506" s="612"/>
      <c r="M506" s="612"/>
      <c r="N506" s="612"/>
      <c r="O506" s="612"/>
      <c r="P506" s="612"/>
      <c r="Q506" s="612"/>
      <c r="R506" s="612"/>
      <c r="S506" s="612"/>
      <c r="T506" s="612"/>
      <c r="U506" s="612"/>
      <c r="V506" s="612"/>
      <c r="W506" s="612"/>
      <c r="X506" s="612"/>
      <c r="Y506" s="612"/>
      <c r="Z506" s="612"/>
      <c r="AA506" s="612"/>
      <c r="AB506" s="612"/>
      <c r="AC506" s="612"/>
      <c r="AD506" s="612"/>
      <c r="AE506" s="612"/>
      <c r="AF506" s="612"/>
      <c r="AG506" s="612"/>
      <c r="AH506" s="612"/>
      <c r="AI506" s="613"/>
    </row>
    <row r="507" spans="1:35" ht="14.1" customHeight="1">
      <c r="A507" s="614" t="s">
        <v>736</v>
      </c>
      <c r="B507" s="615"/>
      <c r="C507" s="615"/>
      <c r="D507" s="615"/>
      <c r="E507" s="615"/>
      <c r="F507" s="615"/>
      <c r="G507" s="615"/>
      <c r="H507" s="615"/>
      <c r="I507" s="615"/>
      <c r="J507" s="615"/>
      <c r="K507" s="615"/>
      <c r="L507" s="615"/>
      <c r="M507" s="615"/>
      <c r="N507" s="615"/>
      <c r="O507" s="615"/>
      <c r="P507" s="615"/>
      <c r="Q507" s="615"/>
      <c r="R507" s="615"/>
      <c r="S507" s="615"/>
      <c r="T507" s="615"/>
      <c r="U507" s="615"/>
      <c r="V507" s="615"/>
      <c r="W507" s="615"/>
      <c r="X507" s="615"/>
      <c r="Y507" s="615"/>
      <c r="Z507" s="615"/>
      <c r="AA507" s="615"/>
      <c r="AB507" s="615"/>
      <c r="AC507" s="615"/>
      <c r="AD507" s="615"/>
      <c r="AE507" s="615"/>
      <c r="AF507" s="615"/>
      <c r="AG507" s="615"/>
      <c r="AH507" s="615"/>
      <c r="AI507" s="616"/>
    </row>
    <row r="508" spans="1:35" ht="14.45" customHeight="1">
      <c r="A508" s="283" t="s">
        <v>737</v>
      </c>
      <c r="B508" s="284"/>
      <c r="C508" s="284"/>
      <c r="D508" s="284"/>
      <c r="E508" s="284"/>
      <c r="F508" s="284"/>
      <c r="G508" s="284"/>
      <c r="H508" s="284"/>
      <c r="I508" s="284"/>
      <c r="J508" s="284"/>
      <c r="K508" s="284"/>
      <c r="L508" s="284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  <c r="AA508" s="284"/>
      <c r="AB508" s="284"/>
      <c r="AC508" s="285"/>
      <c r="AD508" s="218">
        <v>1445</v>
      </c>
      <c r="AE508" s="493"/>
      <c r="AF508" s="494"/>
      <c r="AG508" s="494"/>
      <c r="AH508" s="495"/>
      <c r="AI508" s="216" t="s">
        <v>187</v>
      </c>
    </row>
    <row r="509" spans="1:35" ht="14.45" customHeight="1">
      <c r="A509" s="283" t="s">
        <v>738</v>
      </c>
      <c r="B509" s="284"/>
      <c r="C509" s="284"/>
      <c r="D509" s="284"/>
      <c r="E509" s="284"/>
      <c r="F509" s="284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  <c r="AA509" s="284"/>
      <c r="AB509" s="284"/>
      <c r="AC509" s="285"/>
      <c r="AD509" s="218">
        <v>1446</v>
      </c>
      <c r="AE509" s="493"/>
      <c r="AF509" s="494"/>
      <c r="AG509" s="494"/>
      <c r="AH509" s="495"/>
      <c r="AI509" s="216" t="s">
        <v>207</v>
      </c>
    </row>
    <row r="510" spans="1:35" ht="14.45" customHeight="1">
      <c r="A510" s="283" t="s">
        <v>739</v>
      </c>
      <c r="B510" s="284"/>
      <c r="C510" s="284"/>
      <c r="D510" s="284"/>
      <c r="E510" s="284"/>
      <c r="F510" s="284"/>
      <c r="G510" s="284"/>
      <c r="H510" s="284"/>
      <c r="I510" s="284"/>
      <c r="J510" s="284"/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  <c r="AA510" s="284"/>
      <c r="AB510" s="284"/>
      <c r="AC510" s="285"/>
      <c r="AD510" s="218">
        <v>1374</v>
      </c>
      <c r="AE510" s="493"/>
      <c r="AF510" s="494"/>
      <c r="AG510" s="494"/>
      <c r="AH510" s="495"/>
      <c r="AI510" s="216" t="s">
        <v>187</v>
      </c>
    </row>
    <row r="511" spans="1:35" ht="14.45" customHeight="1">
      <c r="A511" s="283" t="s">
        <v>740</v>
      </c>
      <c r="B511" s="284"/>
      <c r="C511" s="284"/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  <c r="AA511" s="284"/>
      <c r="AB511" s="284"/>
      <c r="AC511" s="285"/>
      <c r="AD511" s="218">
        <v>1375</v>
      </c>
      <c r="AE511" s="493"/>
      <c r="AF511" s="494"/>
      <c r="AG511" s="494"/>
      <c r="AH511" s="495"/>
      <c r="AI511" s="216" t="s">
        <v>187</v>
      </c>
    </row>
    <row r="512" spans="1:35" ht="14.45" customHeight="1">
      <c r="A512" s="283" t="s">
        <v>741</v>
      </c>
      <c r="B512" s="284"/>
      <c r="C512" s="284"/>
      <c r="D512" s="284"/>
      <c r="E512" s="284"/>
      <c r="F512" s="284"/>
      <c r="G512" s="284"/>
      <c r="H512" s="284"/>
      <c r="I512" s="284"/>
      <c r="J512" s="284"/>
      <c r="K512" s="284"/>
      <c r="L512" s="284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  <c r="AA512" s="284"/>
      <c r="AB512" s="284"/>
      <c r="AC512" s="285"/>
      <c r="AD512" s="218">
        <v>1376</v>
      </c>
      <c r="AE512" s="493"/>
      <c r="AF512" s="494"/>
      <c r="AG512" s="494"/>
      <c r="AH512" s="495"/>
      <c r="AI512" s="216" t="s">
        <v>207</v>
      </c>
    </row>
    <row r="513" spans="1:35" ht="14.45" customHeight="1">
      <c r="A513" s="283" t="s">
        <v>742</v>
      </c>
      <c r="B513" s="284"/>
      <c r="C513" s="284"/>
      <c r="D513" s="284"/>
      <c r="E513" s="284"/>
      <c r="F513" s="284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  <c r="AA513" s="284"/>
      <c r="AB513" s="284"/>
      <c r="AC513" s="285"/>
      <c r="AD513" s="218">
        <v>1705</v>
      </c>
      <c r="AE513" s="493"/>
      <c r="AF513" s="494"/>
      <c r="AG513" s="494"/>
      <c r="AH513" s="495"/>
      <c r="AI513" s="216" t="s">
        <v>187</v>
      </c>
    </row>
    <row r="514" spans="1:35" ht="14.45" customHeight="1">
      <c r="A514" s="283" t="s">
        <v>743</v>
      </c>
      <c r="B514" s="284"/>
      <c r="C514" s="284"/>
      <c r="D514" s="284"/>
      <c r="E514" s="284"/>
      <c r="F514" s="284"/>
      <c r="G514" s="284"/>
      <c r="H514" s="284"/>
      <c r="I514" s="284"/>
      <c r="J514" s="284"/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  <c r="AA514" s="284"/>
      <c r="AB514" s="284"/>
      <c r="AC514" s="285"/>
      <c r="AD514" s="218">
        <v>1706</v>
      </c>
      <c r="AE514" s="493"/>
      <c r="AF514" s="494"/>
      <c r="AG514" s="494"/>
      <c r="AH514" s="495"/>
      <c r="AI514" s="216" t="s">
        <v>207</v>
      </c>
    </row>
    <row r="515" spans="1:35" ht="14.45" customHeight="1">
      <c r="A515" s="283" t="s">
        <v>744</v>
      </c>
      <c r="B515" s="284"/>
      <c r="C515" s="284"/>
      <c r="D515" s="284"/>
      <c r="E515" s="284"/>
      <c r="F515" s="284"/>
      <c r="G515" s="284"/>
      <c r="H515" s="284"/>
      <c r="I515" s="284"/>
      <c r="J515" s="284"/>
      <c r="K515" s="284"/>
      <c r="L515" s="284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  <c r="AA515" s="284"/>
      <c r="AB515" s="284"/>
      <c r="AC515" s="285"/>
      <c r="AD515" s="218">
        <v>1707</v>
      </c>
      <c r="AE515" s="493"/>
      <c r="AF515" s="494"/>
      <c r="AG515" s="494"/>
      <c r="AH515" s="495"/>
      <c r="AI515" s="216" t="s">
        <v>187</v>
      </c>
    </row>
    <row r="516" spans="1:35" ht="14.45" customHeight="1">
      <c r="A516" s="283" t="s">
        <v>745</v>
      </c>
      <c r="B516" s="284"/>
      <c r="C516" s="284"/>
      <c r="D516" s="284"/>
      <c r="E516" s="284"/>
      <c r="F516" s="284"/>
      <c r="G516" s="284"/>
      <c r="H516" s="284"/>
      <c r="I516" s="284"/>
      <c r="J516" s="284"/>
      <c r="K516" s="284"/>
      <c r="L516" s="284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  <c r="AA516" s="284"/>
      <c r="AB516" s="284"/>
      <c r="AC516" s="285"/>
      <c r="AD516" s="218">
        <v>1377</v>
      </c>
      <c r="AE516" s="493"/>
      <c r="AF516" s="494"/>
      <c r="AG516" s="494"/>
      <c r="AH516" s="495"/>
      <c r="AI516" s="216" t="s">
        <v>187</v>
      </c>
    </row>
    <row r="517" spans="1:35" ht="14.45" customHeight="1">
      <c r="A517" s="283" t="s">
        <v>746</v>
      </c>
      <c r="B517" s="284"/>
      <c r="C517" s="284"/>
      <c r="D517" s="284"/>
      <c r="E517" s="284"/>
      <c r="F517" s="284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  <c r="AA517" s="284"/>
      <c r="AB517" s="284"/>
      <c r="AC517" s="285"/>
      <c r="AD517" s="218">
        <v>1378</v>
      </c>
      <c r="AE517" s="493"/>
      <c r="AF517" s="494"/>
      <c r="AG517" s="494"/>
      <c r="AH517" s="495"/>
      <c r="AI517" s="216" t="s">
        <v>207</v>
      </c>
    </row>
    <row r="518" spans="1:35" ht="14.45" customHeight="1">
      <c r="A518" s="283" t="s">
        <v>747</v>
      </c>
      <c r="B518" s="284"/>
      <c r="C518" s="284"/>
      <c r="D518" s="284"/>
      <c r="E518" s="284"/>
      <c r="F518" s="284"/>
      <c r="G518" s="284"/>
      <c r="H518" s="284"/>
      <c r="I518" s="284"/>
      <c r="J518" s="284"/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  <c r="AA518" s="284"/>
      <c r="AB518" s="284"/>
      <c r="AC518" s="285"/>
      <c r="AD518" s="218">
        <v>1726</v>
      </c>
      <c r="AE518" s="493"/>
      <c r="AF518" s="494"/>
      <c r="AG518" s="494"/>
      <c r="AH518" s="495"/>
      <c r="AI518" s="216" t="s">
        <v>187</v>
      </c>
    </row>
    <row r="519" spans="1:35" ht="14.45" customHeight="1">
      <c r="A519" s="283" t="s">
        <v>748</v>
      </c>
      <c r="B519" s="284"/>
      <c r="C519" s="284"/>
      <c r="D519" s="284"/>
      <c r="E519" s="284"/>
      <c r="F519" s="284"/>
      <c r="G519" s="284"/>
      <c r="H519" s="284"/>
      <c r="I519" s="284"/>
      <c r="J519" s="284"/>
      <c r="K519" s="284"/>
      <c r="L519" s="284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  <c r="AA519" s="284"/>
      <c r="AB519" s="284"/>
      <c r="AC519" s="285"/>
      <c r="AD519" s="218">
        <v>1591</v>
      </c>
      <c r="AE519" s="493"/>
      <c r="AF519" s="494"/>
      <c r="AG519" s="494"/>
      <c r="AH519" s="495"/>
      <c r="AI519" s="216" t="s">
        <v>207</v>
      </c>
    </row>
    <row r="520" spans="1:35" ht="14.45" customHeight="1">
      <c r="A520" s="283" t="s">
        <v>749</v>
      </c>
      <c r="B520" s="284"/>
      <c r="C520" s="284"/>
      <c r="D520" s="284"/>
      <c r="E520" s="284"/>
      <c r="F520" s="284"/>
      <c r="G520" s="284"/>
      <c r="H520" s="284"/>
      <c r="I520" s="284"/>
      <c r="J520" s="284"/>
      <c r="K520" s="284"/>
      <c r="L520" s="284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  <c r="AA520" s="284"/>
      <c r="AB520" s="284"/>
      <c r="AC520" s="285"/>
      <c r="AD520" s="218">
        <v>1479</v>
      </c>
      <c r="AE520" s="493"/>
      <c r="AF520" s="494"/>
      <c r="AG520" s="494"/>
      <c r="AH520" s="495"/>
      <c r="AI520" s="216" t="s">
        <v>207</v>
      </c>
    </row>
    <row r="521" spans="1:35" ht="14.45" customHeight="1">
      <c r="A521" s="283" t="s">
        <v>750</v>
      </c>
      <c r="B521" s="284"/>
      <c r="C521" s="284"/>
      <c r="D521" s="284"/>
      <c r="E521" s="284"/>
      <c r="F521" s="284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  <c r="AA521" s="284"/>
      <c r="AB521" s="284"/>
      <c r="AC521" s="285"/>
      <c r="AD521" s="218">
        <v>1708</v>
      </c>
      <c r="AE521" s="493"/>
      <c r="AF521" s="494"/>
      <c r="AG521" s="494"/>
      <c r="AH521" s="495"/>
      <c r="AI521" s="216" t="s">
        <v>207</v>
      </c>
    </row>
    <row r="522" spans="1:35" ht="14.45" customHeight="1">
      <c r="A522" s="283" t="s">
        <v>751</v>
      </c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5"/>
      <c r="AD522" s="218">
        <v>1709</v>
      </c>
      <c r="AE522" s="493"/>
      <c r="AF522" s="494"/>
      <c r="AG522" s="494"/>
      <c r="AH522" s="495"/>
      <c r="AI522" s="216" t="s">
        <v>207</v>
      </c>
    </row>
    <row r="523" spans="1:35" ht="14.45" customHeight="1">
      <c r="A523" s="283" t="s">
        <v>752</v>
      </c>
      <c r="B523" s="284"/>
      <c r="C523" s="284"/>
      <c r="D523" s="284"/>
      <c r="E523" s="284"/>
      <c r="F523" s="284"/>
      <c r="G523" s="284"/>
      <c r="H523" s="284"/>
      <c r="I523" s="284"/>
      <c r="J523" s="284"/>
      <c r="K523" s="284"/>
      <c r="L523" s="284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  <c r="AA523" s="284"/>
      <c r="AB523" s="284"/>
      <c r="AC523" s="285"/>
      <c r="AD523" s="218">
        <v>1379</v>
      </c>
      <c r="AE523" s="493"/>
      <c r="AF523" s="494"/>
      <c r="AG523" s="494"/>
      <c r="AH523" s="495"/>
      <c r="AI523" s="216" t="s">
        <v>207</v>
      </c>
    </row>
    <row r="524" spans="1:35" ht="14.45" customHeight="1">
      <c r="A524" s="283" t="s">
        <v>753</v>
      </c>
      <c r="B524" s="284"/>
      <c r="C524" s="284"/>
      <c r="D524" s="284"/>
      <c r="E524" s="284"/>
      <c r="F524" s="284"/>
      <c r="G524" s="284"/>
      <c r="H524" s="284"/>
      <c r="I524" s="284"/>
      <c r="J524" s="284"/>
      <c r="K524" s="284"/>
      <c r="L524" s="284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  <c r="AA524" s="284"/>
      <c r="AB524" s="284"/>
      <c r="AC524" s="285"/>
      <c r="AD524" s="218">
        <v>1710</v>
      </c>
      <c r="AE524" s="493"/>
      <c r="AF524" s="494"/>
      <c r="AG524" s="494"/>
      <c r="AH524" s="495"/>
      <c r="AI524" s="216" t="s">
        <v>187</v>
      </c>
    </row>
    <row r="525" spans="1:35" ht="14.45" customHeight="1">
      <c r="A525" s="283" t="s">
        <v>754</v>
      </c>
      <c r="B525" s="284"/>
      <c r="C525" s="284"/>
      <c r="D525" s="284"/>
      <c r="E525" s="284"/>
      <c r="F525" s="284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  <c r="AA525" s="284"/>
      <c r="AB525" s="284"/>
      <c r="AC525" s="285"/>
      <c r="AD525" s="218">
        <v>1711</v>
      </c>
      <c r="AE525" s="493"/>
      <c r="AF525" s="494"/>
      <c r="AG525" s="494"/>
      <c r="AH525" s="495"/>
      <c r="AI525" s="216" t="s">
        <v>187</v>
      </c>
    </row>
    <row r="526" spans="1:35" ht="14.45" customHeight="1">
      <c r="A526" s="283" t="s">
        <v>755</v>
      </c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5"/>
      <c r="AD526" s="218">
        <v>1380</v>
      </c>
      <c r="AE526" s="493"/>
      <c r="AF526" s="494"/>
      <c r="AG526" s="494"/>
      <c r="AH526" s="495"/>
      <c r="AI526" s="216" t="s">
        <v>187</v>
      </c>
    </row>
    <row r="527" spans="1:35" ht="14.45" customHeight="1">
      <c r="A527" s="283" t="s">
        <v>756</v>
      </c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  <c r="AA527" s="284"/>
      <c r="AB527" s="284"/>
      <c r="AC527" s="285"/>
      <c r="AD527" s="218">
        <v>1381</v>
      </c>
      <c r="AE527" s="493"/>
      <c r="AF527" s="494"/>
      <c r="AG527" s="494"/>
      <c r="AH527" s="495"/>
      <c r="AI527" s="216" t="s">
        <v>207</v>
      </c>
    </row>
    <row r="528" spans="1:35" ht="14.1" customHeight="1">
      <c r="A528" s="647" t="s">
        <v>757</v>
      </c>
      <c r="B528" s="648"/>
      <c r="C528" s="648"/>
      <c r="D528" s="648"/>
      <c r="E528" s="648"/>
      <c r="F528" s="648"/>
      <c r="G528" s="648"/>
      <c r="H528" s="648"/>
      <c r="I528" s="648"/>
      <c r="J528" s="648"/>
      <c r="K528" s="648"/>
      <c r="L528" s="648"/>
      <c r="M528" s="648"/>
      <c r="N528" s="648"/>
      <c r="O528" s="648"/>
      <c r="P528" s="648"/>
      <c r="Q528" s="648"/>
      <c r="R528" s="648"/>
      <c r="S528" s="648"/>
      <c r="T528" s="648"/>
      <c r="U528" s="648"/>
      <c r="V528" s="648"/>
      <c r="W528" s="648"/>
      <c r="X528" s="648"/>
      <c r="Y528" s="648"/>
      <c r="Z528" s="648"/>
      <c r="AA528" s="648"/>
      <c r="AB528" s="648"/>
      <c r="AC528" s="649"/>
      <c r="AD528" s="280">
        <v>1545</v>
      </c>
      <c r="AE528" s="650"/>
      <c r="AF528" s="651"/>
      <c r="AG528" s="651"/>
      <c r="AH528" s="652"/>
      <c r="AI528" s="216" t="s">
        <v>211</v>
      </c>
    </row>
    <row r="529" spans="1:35" ht="14.1" customHeight="1">
      <c r="A529" s="653" t="s">
        <v>758</v>
      </c>
      <c r="B529" s="654"/>
      <c r="C529" s="654"/>
      <c r="D529" s="654"/>
      <c r="E529" s="654"/>
      <c r="F529" s="654"/>
      <c r="G529" s="654"/>
      <c r="H529" s="654"/>
      <c r="I529" s="654"/>
      <c r="J529" s="654"/>
      <c r="K529" s="654"/>
      <c r="L529" s="654"/>
      <c r="M529" s="654"/>
      <c r="N529" s="654"/>
      <c r="O529" s="654"/>
      <c r="P529" s="654"/>
      <c r="Q529" s="654"/>
      <c r="R529" s="654"/>
      <c r="S529" s="654"/>
      <c r="T529" s="654"/>
      <c r="U529" s="654"/>
      <c r="V529" s="654"/>
      <c r="W529" s="654"/>
      <c r="X529" s="654"/>
      <c r="Y529" s="654"/>
      <c r="Z529" s="654"/>
      <c r="AA529" s="654"/>
      <c r="AB529" s="654"/>
      <c r="AC529" s="655"/>
      <c r="AD529" s="281">
        <v>1546</v>
      </c>
      <c r="AE529" s="656"/>
      <c r="AF529" s="657"/>
      <c r="AG529" s="657"/>
      <c r="AH529" s="658"/>
      <c r="AI529" s="227" t="s">
        <v>211</v>
      </c>
    </row>
    <row r="530" spans="1:35" ht="14.1" customHeight="1">
      <c r="A530" s="611" t="s">
        <v>736</v>
      </c>
      <c r="B530" s="612"/>
      <c r="C530" s="612"/>
      <c r="D530" s="612"/>
      <c r="E530" s="612"/>
      <c r="F530" s="612"/>
      <c r="G530" s="612"/>
      <c r="H530" s="612"/>
      <c r="I530" s="612"/>
      <c r="J530" s="612"/>
      <c r="K530" s="612"/>
      <c r="L530" s="612"/>
      <c r="M530" s="612"/>
      <c r="N530" s="612"/>
      <c r="O530" s="612"/>
      <c r="P530" s="612"/>
      <c r="Q530" s="612"/>
      <c r="R530" s="612"/>
      <c r="S530" s="612"/>
      <c r="T530" s="612"/>
      <c r="U530" s="612"/>
      <c r="V530" s="612"/>
      <c r="W530" s="612"/>
      <c r="X530" s="612"/>
      <c r="Y530" s="612"/>
      <c r="Z530" s="612"/>
      <c r="AA530" s="612"/>
      <c r="AB530" s="612"/>
      <c r="AC530" s="612"/>
      <c r="AD530" s="612"/>
      <c r="AE530" s="612"/>
      <c r="AF530" s="612"/>
      <c r="AG530" s="612"/>
      <c r="AH530" s="612"/>
      <c r="AI530" s="613"/>
    </row>
    <row r="531" spans="1:35" ht="14.1" customHeight="1">
      <c r="A531" s="614" t="s">
        <v>759</v>
      </c>
      <c r="B531" s="615"/>
      <c r="C531" s="615"/>
      <c r="D531" s="615"/>
      <c r="E531" s="615"/>
      <c r="F531" s="615"/>
      <c r="G531" s="615"/>
      <c r="H531" s="615"/>
      <c r="I531" s="615"/>
      <c r="J531" s="615"/>
      <c r="K531" s="615"/>
      <c r="L531" s="615"/>
      <c r="M531" s="615"/>
      <c r="N531" s="615"/>
      <c r="O531" s="615"/>
      <c r="P531" s="615"/>
      <c r="Q531" s="615"/>
      <c r="R531" s="615"/>
      <c r="S531" s="615"/>
      <c r="T531" s="615"/>
      <c r="U531" s="615"/>
      <c r="V531" s="615"/>
      <c r="W531" s="615"/>
      <c r="X531" s="615"/>
      <c r="Y531" s="615"/>
      <c r="Z531" s="615"/>
      <c r="AA531" s="615"/>
      <c r="AB531" s="615"/>
      <c r="AC531" s="615"/>
      <c r="AD531" s="615"/>
      <c r="AE531" s="615"/>
      <c r="AF531" s="615"/>
      <c r="AG531" s="615"/>
      <c r="AH531" s="615"/>
      <c r="AI531" s="616"/>
    </row>
    <row r="532" spans="1:35">
      <c r="A532" s="617"/>
      <c r="B532" s="618"/>
      <c r="C532" s="618"/>
      <c r="D532" s="618"/>
      <c r="E532" s="618"/>
      <c r="F532" s="618"/>
      <c r="G532" s="618"/>
      <c r="H532" s="619"/>
      <c r="I532" s="626" t="s">
        <v>637</v>
      </c>
      <c r="J532" s="627"/>
      <c r="K532" s="627"/>
      <c r="L532" s="628"/>
      <c r="M532" s="589" t="s">
        <v>760</v>
      </c>
      <c r="N532" s="590"/>
      <c r="O532" s="590"/>
      <c r="P532" s="590"/>
      <c r="Q532" s="590"/>
      <c r="R532" s="590"/>
      <c r="S532" s="590"/>
      <c r="T532" s="590"/>
      <c r="U532" s="590"/>
      <c r="V532" s="590"/>
      <c r="W532" s="590"/>
      <c r="X532" s="590"/>
      <c r="Y532" s="590"/>
      <c r="Z532" s="590"/>
      <c r="AA532" s="590"/>
      <c r="AB532" s="590"/>
      <c r="AC532" s="590"/>
      <c r="AD532" s="590"/>
      <c r="AE532" s="591"/>
      <c r="AF532" s="626" t="s">
        <v>761</v>
      </c>
      <c r="AG532" s="627"/>
      <c r="AH532" s="628"/>
      <c r="AI532" s="635"/>
    </row>
    <row r="533" spans="1:35">
      <c r="A533" s="620"/>
      <c r="B533" s="621"/>
      <c r="C533" s="621"/>
      <c r="D533" s="621"/>
      <c r="E533" s="621"/>
      <c r="F533" s="621"/>
      <c r="G533" s="621"/>
      <c r="H533" s="622"/>
      <c r="I533" s="629"/>
      <c r="J533" s="630"/>
      <c r="K533" s="630"/>
      <c r="L533" s="631"/>
      <c r="M533" s="638" t="s">
        <v>762</v>
      </c>
      <c r="N533" s="639"/>
      <c r="O533" s="639"/>
      <c r="P533" s="639"/>
      <c r="Q533" s="639"/>
      <c r="R533" s="639"/>
      <c r="S533" s="639"/>
      <c r="T533" s="639"/>
      <c r="U533" s="639"/>
      <c r="V533" s="639"/>
      <c r="W533" s="640"/>
      <c r="X533" s="641" t="s">
        <v>763</v>
      </c>
      <c r="Y533" s="642"/>
      <c r="Z533" s="642"/>
      <c r="AA533" s="643"/>
      <c r="AB533" s="573" t="s">
        <v>764</v>
      </c>
      <c r="AC533" s="574"/>
      <c r="AD533" s="574"/>
      <c r="AE533" s="575"/>
      <c r="AF533" s="629"/>
      <c r="AG533" s="630"/>
      <c r="AH533" s="631"/>
      <c r="AI533" s="636"/>
    </row>
    <row r="534" spans="1:35" ht="26.45" customHeight="1">
      <c r="A534" s="623"/>
      <c r="B534" s="624"/>
      <c r="C534" s="624"/>
      <c r="D534" s="624"/>
      <c r="E534" s="624"/>
      <c r="F534" s="624"/>
      <c r="G534" s="624"/>
      <c r="H534" s="625"/>
      <c r="I534" s="632"/>
      <c r="J534" s="633"/>
      <c r="K534" s="633"/>
      <c r="L534" s="634"/>
      <c r="M534" s="605" t="s">
        <v>765</v>
      </c>
      <c r="N534" s="606"/>
      <c r="O534" s="607"/>
      <c r="P534" s="608" t="s">
        <v>766</v>
      </c>
      <c r="Q534" s="609"/>
      <c r="R534" s="609"/>
      <c r="S534" s="610"/>
      <c r="T534" s="608" t="s">
        <v>767</v>
      </c>
      <c r="U534" s="609"/>
      <c r="V534" s="609"/>
      <c r="W534" s="610"/>
      <c r="X534" s="644"/>
      <c r="Y534" s="645"/>
      <c r="Z534" s="645"/>
      <c r="AA534" s="646"/>
      <c r="AB534" s="576"/>
      <c r="AC534" s="577"/>
      <c r="AD534" s="577"/>
      <c r="AE534" s="578"/>
      <c r="AF534" s="632"/>
      <c r="AG534" s="633"/>
      <c r="AH534" s="634"/>
      <c r="AI534" s="637"/>
    </row>
    <row r="535" spans="1:35" ht="14.45" customHeight="1">
      <c r="A535" s="561" t="s">
        <v>768</v>
      </c>
      <c r="B535" s="562"/>
      <c r="C535" s="562"/>
      <c r="D535" s="562"/>
      <c r="E535" s="562"/>
      <c r="F535" s="562"/>
      <c r="G535" s="562"/>
      <c r="H535" s="563"/>
      <c r="I535" s="215">
        <v>1451</v>
      </c>
      <c r="J535" s="502"/>
      <c r="K535" s="503"/>
      <c r="L535" s="504"/>
      <c r="M535" s="218">
        <v>1452</v>
      </c>
      <c r="N535" s="502"/>
      <c r="O535" s="504"/>
      <c r="P535" s="215">
        <v>1752</v>
      </c>
      <c r="Q535" s="502"/>
      <c r="R535" s="503"/>
      <c r="S535" s="504"/>
      <c r="T535" s="215">
        <v>1753</v>
      </c>
      <c r="U535" s="502"/>
      <c r="V535" s="503"/>
      <c r="W535" s="504"/>
      <c r="X535" s="218">
        <v>1453</v>
      </c>
      <c r="Y535" s="502"/>
      <c r="Z535" s="503"/>
      <c r="AA535" s="504"/>
      <c r="AB535" s="214">
        <v>1454</v>
      </c>
      <c r="AC535" s="502"/>
      <c r="AD535" s="503"/>
      <c r="AE535" s="504"/>
      <c r="AF535" s="214">
        <v>1382</v>
      </c>
      <c r="AG535" s="502"/>
      <c r="AH535" s="504"/>
      <c r="AI535" s="216" t="s">
        <v>187</v>
      </c>
    </row>
    <row r="536" spans="1:35" ht="14.45" customHeight="1">
      <c r="A536" s="561" t="s">
        <v>769</v>
      </c>
      <c r="B536" s="562"/>
      <c r="C536" s="562"/>
      <c r="D536" s="562"/>
      <c r="E536" s="562"/>
      <c r="F536" s="562"/>
      <c r="G536" s="562"/>
      <c r="H536" s="563"/>
      <c r="I536" s="540"/>
      <c r="J536" s="541"/>
      <c r="K536" s="541"/>
      <c r="L536" s="542"/>
      <c r="M536" s="218">
        <v>1589</v>
      </c>
      <c r="N536" s="502"/>
      <c r="O536" s="504"/>
      <c r="P536" s="540"/>
      <c r="Q536" s="541"/>
      <c r="R536" s="541"/>
      <c r="S536" s="542"/>
      <c r="T536" s="215">
        <v>1845</v>
      </c>
      <c r="U536" s="540"/>
      <c r="V536" s="541"/>
      <c r="W536" s="541"/>
      <c r="X536" s="218">
        <v>1455</v>
      </c>
      <c r="Y536" s="502"/>
      <c r="Z536" s="503"/>
      <c r="AA536" s="504"/>
      <c r="AB536" s="214">
        <v>1456</v>
      </c>
      <c r="AC536" s="502"/>
      <c r="AD536" s="503"/>
      <c r="AE536" s="504"/>
      <c r="AF536" s="540"/>
      <c r="AG536" s="541"/>
      <c r="AH536" s="541"/>
      <c r="AI536" s="216" t="s">
        <v>207</v>
      </c>
    </row>
    <row r="537" spans="1:35" ht="14.45" customHeight="1">
      <c r="A537" s="602" t="s">
        <v>770</v>
      </c>
      <c r="B537" s="603"/>
      <c r="C537" s="603"/>
      <c r="D537" s="603"/>
      <c r="E537" s="603"/>
      <c r="F537" s="603"/>
      <c r="G537" s="603"/>
      <c r="H537" s="604"/>
      <c r="I537" s="215">
        <v>1457</v>
      </c>
      <c r="J537" s="493"/>
      <c r="K537" s="494"/>
      <c r="L537" s="495"/>
      <c r="M537" s="540"/>
      <c r="N537" s="541"/>
      <c r="O537" s="541"/>
      <c r="P537" s="215">
        <v>1458</v>
      </c>
      <c r="Q537" s="493"/>
      <c r="R537" s="494"/>
      <c r="S537" s="495"/>
      <c r="T537" s="540"/>
      <c r="U537" s="541"/>
      <c r="V537" s="541"/>
      <c r="W537" s="542"/>
      <c r="X537" s="540"/>
      <c r="Y537" s="541"/>
      <c r="Z537" s="541"/>
      <c r="AA537" s="542"/>
      <c r="AB537" s="540"/>
      <c r="AC537" s="541"/>
      <c r="AD537" s="541"/>
      <c r="AE537" s="542"/>
      <c r="AF537" s="214">
        <v>1383</v>
      </c>
      <c r="AG537" s="493"/>
      <c r="AH537" s="495"/>
      <c r="AI537" s="216" t="s">
        <v>207</v>
      </c>
    </row>
    <row r="538" spans="1:35" ht="14.45" customHeight="1">
      <c r="A538" s="602" t="s">
        <v>627</v>
      </c>
      <c r="B538" s="603"/>
      <c r="C538" s="603"/>
      <c r="D538" s="603"/>
      <c r="E538" s="603"/>
      <c r="F538" s="603"/>
      <c r="G538" s="603"/>
      <c r="H538" s="604"/>
      <c r="I538" s="215">
        <v>1392</v>
      </c>
      <c r="J538" s="493"/>
      <c r="K538" s="494"/>
      <c r="L538" s="495"/>
      <c r="M538" s="218">
        <v>1393</v>
      </c>
      <c r="N538" s="493"/>
      <c r="O538" s="495"/>
      <c r="P538" s="215">
        <v>1755</v>
      </c>
      <c r="Q538" s="493"/>
      <c r="R538" s="494"/>
      <c r="S538" s="495"/>
      <c r="T538" s="215">
        <v>1756</v>
      </c>
      <c r="U538" s="493"/>
      <c r="V538" s="494"/>
      <c r="W538" s="495"/>
      <c r="X538" s="218">
        <v>1394</v>
      </c>
      <c r="Y538" s="493"/>
      <c r="Z538" s="494"/>
      <c r="AA538" s="495"/>
      <c r="AB538" s="214">
        <v>1395</v>
      </c>
      <c r="AC538" s="493"/>
      <c r="AD538" s="494"/>
      <c r="AE538" s="495"/>
      <c r="AF538" s="214">
        <v>1384</v>
      </c>
      <c r="AG538" s="493"/>
      <c r="AH538" s="495"/>
      <c r="AI538" s="216" t="s">
        <v>187</v>
      </c>
    </row>
    <row r="539" spans="1:35" ht="14.45" customHeight="1">
      <c r="A539" s="602" t="s">
        <v>628</v>
      </c>
      <c r="B539" s="603"/>
      <c r="C539" s="603"/>
      <c r="D539" s="603"/>
      <c r="E539" s="603"/>
      <c r="F539" s="603"/>
      <c r="G539" s="603"/>
      <c r="H539" s="604"/>
      <c r="I539" s="215">
        <v>1396</v>
      </c>
      <c r="J539" s="493"/>
      <c r="K539" s="494"/>
      <c r="L539" s="495"/>
      <c r="M539" s="218">
        <v>1397</v>
      </c>
      <c r="N539" s="493"/>
      <c r="O539" s="495"/>
      <c r="P539" s="215">
        <v>1757</v>
      </c>
      <c r="Q539" s="493"/>
      <c r="R539" s="494"/>
      <c r="S539" s="495"/>
      <c r="T539" s="215">
        <v>1758</v>
      </c>
      <c r="U539" s="493"/>
      <c r="V539" s="494"/>
      <c r="W539" s="495"/>
      <c r="X539" s="218">
        <v>1398</v>
      </c>
      <c r="Y539" s="493"/>
      <c r="Z539" s="494"/>
      <c r="AA539" s="495"/>
      <c r="AB539" s="214">
        <v>1399</v>
      </c>
      <c r="AC539" s="493"/>
      <c r="AD539" s="494"/>
      <c r="AE539" s="495"/>
      <c r="AF539" s="214">
        <v>1385</v>
      </c>
      <c r="AG539" s="493"/>
      <c r="AH539" s="495"/>
      <c r="AI539" s="216" t="s">
        <v>207</v>
      </c>
    </row>
    <row r="540" spans="1:35" ht="14.45" customHeight="1">
      <c r="A540" s="602" t="s">
        <v>771</v>
      </c>
      <c r="B540" s="603"/>
      <c r="C540" s="603"/>
      <c r="D540" s="603"/>
      <c r="E540" s="603"/>
      <c r="F540" s="603"/>
      <c r="G540" s="603"/>
      <c r="H540" s="604"/>
      <c r="I540" s="215">
        <v>1459</v>
      </c>
      <c r="J540" s="493"/>
      <c r="K540" s="494"/>
      <c r="L540" s="495"/>
      <c r="M540" s="218">
        <v>1460</v>
      </c>
      <c r="N540" s="493"/>
      <c r="O540" s="495"/>
      <c r="P540" s="215">
        <v>1759</v>
      </c>
      <c r="Q540" s="493"/>
      <c r="R540" s="494"/>
      <c r="S540" s="495"/>
      <c r="T540" s="215">
        <v>1760</v>
      </c>
      <c r="U540" s="493"/>
      <c r="V540" s="494"/>
      <c r="W540" s="495"/>
      <c r="X540" s="218">
        <v>1461</v>
      </c>
      <c r="Y540" s="493"/>
      <c r="Z540" s="494"/>
      <c r="AA540" s="495"/>
      <c r="AB540" s="214">
        <v>1462</v>
      </c>
      <c r="AC540" s="493"/>
      <c r="AD540" s="494"/>
      <c r="AE540" s="495"/>
      <c r="AF540" s="214">
        <v>1386</v>
      </c>
      <c r="AG540" s="493"/>
      <c r="AH540" s="495"/>
      <c r="AI540" s="216" t="s">
        <v>207</v>
      </c>
    </row>
    <row r="541" spans="1:35" ht="14.45" customHeight="1">
      <c r="A541" s="602" t="s">
        <v>652</v>
      </c>
      <c r="B541" s="603"/>
      <c r="C541" s="603"/>
      <c r="D541" s="603"/>
      <c r="E541" s="603"/>
      <c r="F541" s="603"/>
      <c r="G541" s="603"/>
      <c r="H541" s="604"/>
      <c r="I541" s="215">
        <v>1463</v>
      </c>
      <c r="J541" s="493"/>
      <c r="K541" s="494"/>
      <c r="L541" s="495"/>
      <c r="M541" s="540"/>
      <c r="N541" s="541"/>
      <c r="O541" s="541"/>
      <c r="P541" s="540"/>
      <c r="Q541" s="541"/>
      <c r="R541" s="541"/>
      <c r="S541" s="542"/>
      <c r="T541" s="215">
        <v>1762</v>
      </c>
      <c r="U541" s="493"/>
      <c r="V541" s="494"/>
      <c r="W541" s="495"/>
      <c r="X541" s="218">
        <v>1465</v>
      </c>
      <c r="Y541" s="493"/>
      <c r="Z541" s="494"/>
      <c r="AA541" s="495"/>
      <c r="AB541" s="214">
        <v>1466</v>
      </c>
      <c r="AC541" s="493"/>
      <c r="AD541" s="494"/>
      <c r="AE541" s="495"/>
      <c r="AF541" s="540"/>
      <c r="AG541" s="541"/>
      <c r="AH541" s="541"/>
      <c r="AI541" s="216" t="s">
        <v>187</v>
      </c>
    </row>
    <row r="542" spans="1:35" ht="14.45" customHeight="1">
      <c r="A542" s="602" t="s">
        <v>653</v>
      </c>
      <c r="B542" s="603"/>
      <c r="C542" s="603"/>
      <c r="D542" s="603"/>
      <c r="E542" s="603"/>
      <c r="F542" s="603"/>
      <c r="G542" s="603"/>
      <c r="H542" s="604"/>
      <c r="I542" s="215">
        <v>1467</v>
      </c>
      <c r="J542" s="493"/>
      <c r="K542" s="494"/>
      <c r="L542" s="495"/>
      <c r="M542" s="218">
        <v>1468</v>
      </c>
      <c r="N542" s="493"/>
      <c r="O542" s="495"/>
      <c r="P542" s="215">
        <v>1763</v>
      </c>
      <c r="Q542" s="493"/>
      <c r="R542" s="494"/>
      <c r="S542" s="495"/>
      <c r="T542" s="215">
        <v>1764</v>
      </c>
      <c r="U542" s="493"/>
      <c r="V542" s="494"/>
      <c r="W542" s="495"/>
      <c r="X542" s="218">
        <v>1469</v>
      </c>
      <c r="Y542" s="493"/>
      <c r="Z542" s="494"/>
      <c r="AA542" s="495"/>
      <c r="AB542" s="214">
        <v>1470</v>
      </c>
      <c r="AC542" s="493"/>
      <c r="AD542" s="494"/>
      <c r="AE542" s="495"/>
      <c r="AF542" s="214">
        <v>1387</v>
      </c>
      <c r="AG542" s="493"/>
      <c r="AH542" s="495"/>
      <c r="AI542" s="216" t="s">
        <v>187</v>
      </c>
    </row>
    <row r="543" spans="1:35" ht="14.45" customHeight="1">
      <c r="A543" s="602" t="s">
        <v>654</v>
      </c>
      <c r="B543" s="603"/>
      <c r="C543" s="603"/>
      <c r="D543" s="603"/>
      <c r="E543" s="603"/>
      <c r="F543" s="603"/>
      <c r="G543" s="603"/>
      <c r="H543" s="604"/>
      <c r="I543" s="215">
        <v>1471</v>
      </c>
      <c r="J543" s="493"/>
      <c r="K543" s="494"/>
      <c r="L543" s="495"/>
      <c r="M543" s="218">
        <v>1472</v>
      </c>
      <c r="N543" s="493"/>
      <c r="O543" s="495"/>
      <c r="P543" s="215">
        <v>1765</v>
      </c>
      <c r="Q543" s="493"/>
      <c r="R543" s="494"/>
      <c r="S543" s="495"/>
      <c r="T543" s="215">
        <v>1766</v>
      </c>
      <c r="U543" s="493"/>
      <c r="V543" s="494"/>
      <c r="W543" s="495"/>
      <c r="X543" s="218">
        <v>1473</v>
      </c>
      <c r="Y543" s="493"/>
      <c r="Z543" s="494"/>
      <c r="AA543" s="495"/>
      <c r="AB543" s="214">
        <v>1474</v>
      </c>
      <c r="AC543" s="493"/>
      <c r="AD543" s="494"/>
      <c r="AE543" s="495"/>
      <c r="AF543" s="214">
        <v>1388</v>
      </c>
      <c r="AG543" s="493"/>
      <c r="AH543" s="495"/>
      <c r="AI543" s="216" t="s">
        <v>207</v>
      </c>
    </row>
    <row r="544" spans="1:35" ht="14.45" customHeight="1">
      <c r="A544" s="602" t="s">
        <v>772</v>
      </c>
      <c r="B544" s="603"/>
      <c r="C544" s="603"/>
      <c r="D544" s="603"/>
      <c r="E544" s="603"/>
      <c r="F544" s="603"/>
      <c r="G544" s="603"/>
      <c r="H544" s="604"/>
      <c r="I544" s="215">
        <v>1475</v>
      </c>
      <c r="J544" s="493"/>
      <c r="K544" s="494"/>
      <c r="L544" s="495"/>
      <c r="M544" s="218">
        <v>1476</v>
      </c>
      <c r="N544" s="493"/>
      <c r="O544" s="495"/>
      <c r="P544" s="215">
        <v>1767</v>
      </c>
      <c r="Q544" s="493"/>
      <c r="R544" s="494"/>
      <c r="S544" s="495"/>
      <c r="T544" s="215">
        <v>1768</v>
      </c>
      <c r="U544" s="493"/>
      <c r="V544" s="494"/>
      <c r="W544" s="495"/>
      <c r="X544" s="218">
        <v>1477</v>
      </c>
      <c r="Y544" s="493"/>
      <c r="Z544" s="494"/>
      <c r="AA544" s="495"/>
      <c r="AB544" s="214">
        <v>1478</v>
      </c>
      <c r="AC544" s="493"/>
      <c r="AD544" s="494"/>
      <c r="AE544" s="495"/>
      <c r="AF544" s="214">
        <v>1389</v>
      </c>
      <c r="AG544" s="493"/>
      <c r="AH544" s="495"/>
      <c r="AI544" s="216" t="s">
        <v>207</v>
      </c>
    </row>
    <row r="545" spans="1:35" ht="14.45" customHeight="1">
      <c r="A545" s="561" t="s">
        <v>773</v>
      </c>
      <c r="B545" s="562"/>
      <c r="C545" s="562"/>
      <c r="D545" s="562"/>
      <c r="E545" s="562"/>
      <c r="F545" s="562"/>
      <c r="G545" s="562"/>
      <c r="H545" s="563"/>
      <c r="I545" s="215">
        <v>1480</v>
      </c>
      <c r="J545" s="502"/>
      <c r="K545" s="503"/>
      <c r="L545" s="504"/>
      <c r="M545" s="218">
        <v>1481</v>
      </c>
      <c r="N545" s="502"/>
      <c r="O545" s="504"/>
      <c r="P545" s="215">
        <v>1769</v>
      </c>
      <c r="Q545" s="502"/>
      <c r="R545" s="503"/>
      <c r="S545" s="504"/>
      <c r="T545" s="215">
        <v>1770</v>
      </c>
      <c r="U545" s="502"/>
      <c r="V545" s="503"/>
      <c r="W545" s="504"/>
      <c r="X545" s="218">
        <v>1482</v>
      </c>
      <c r="Y545" s="502"/>
      <c r="Z545" s="503"/>
      <c r="AA545" s="504"/>
      <c r="AB545" s="214">
        <v>1483</v>
      </c>
      <c r="AC545" s="502"/>
      <c r="AD545" s="503"/>
      <c r="AE545" s="504"/>
      <c r="AF545" s="214">
        <v>1390</v>
      </c>
      <c r="AG545" s="502"/>
      <c r="AH545" s="504"/>
      <c r="AI545" s="216" t="s">
        <v>207</v>
      </c>
    </row>
    <row r="546" spans="1:35" ht="14.45" customHeight="1">
      <c r="A546" s="602" t="s">
        <v>774</v>
      </c>
      <c r="B546" s="603"/>
      <c r="C546" s="603"/>
      <c r="D546" s="603"/>
      <c r="E546" s="603"/>
      <c r="F546" s="603"/>
      <c r="G546" s="603"/>
      <c r="H546" s="604"/>
      <c r="I546" s="215">
        <v>1484</v>
      </c>
      <c r="J546" s="493"/>
      <c r="K546" s="494"/>
      <c r="L546" s="495"/>
      <c r="M546" s="218">
        <v>1485</v>
      </c>
      <c r="N546" s="493"/>
      <c r="O546" s="495"/>
      <c r="P546" s="215">
        <v>1771</v>
      </c>
      <c r="Q546" s="493"/>
      <c r="R546" s="494"/>
      <c r="S546" s="495"/>
      <c r="T546" s="215">
        <v>1772</v>
      </c>
      <c r="U546" s="493"/>
      <c r="V546" s="494"/>
      <c r="W546" s="495"/>
      <c r="X546" s="218">
        <v>1486</v>
      </c>
      <c r="Y546" s="493"/>
      <c r="Z546" s="494"/>
      <c r="AA546" s="495"/>
      <c r="AB546" s="214">
        <v>1487</v>
      </c>
      <c r="AC546" s="493"/>
      <c r="AD546" s="494"/>
      <c r="AE546" s="495"/>
      <c r="AF546" s="214">
        <v>1391</v>
      </c>
      <c r="AG546" s="493"/>
      <c r="AH546" s="495"/>
      <c r="AI546" s="216" t="s">
        <v>211</v>
      </c>
    </row>
    <row r="547" spans="1:35" ht="14.45" customHeight="1">
      <c r="A547" s="596" t="s">
        <v>658</v>
      </c>
      <c r="B547" s="597"/>
      <c r="C547" s="597"/>
      <c r="D547" s="597"/>
      <c r="E547" s="597"/>
      <c r="F547" s="597"/>
      <c r="G547" s="597"/>
      <c r="H547" s="598"/>
      <c r="I547" s="599"/>
      <c r="J547" s="600"/>
      <c r="K547" s="600"/>
      <c r="L547" s="601"/>
      <c r="M547" s="220">
        <v>1489</v>
      </c>
      <c r="N547" s="531"/>
      <c r="O547" s="533"/>
      <c r="P547" s="599"/>
      <c r="Q547" s="600"/>
      <c r="R547" s="600"/>
      <c r="S547" s="601"/>
      <c r="T547" s="277">
        <v>1846</v>
      </c>
      <c r="U547" s="531"/>
      <c r="V547" s="532"/>
      <c r="W547" s="533"/>
      <c r="X547" s="220">
        <v>1490</v>
      </c>
      <c r="Y547" s="531"/>
      <c r="Z547" s="532"/>
      <c r="AA547" s="533"/>
      <c r="AB547" s="221">
        <v>1491</v>
      </c>
      <c r="AC547" s="531"/>
      <c r="AD547" s="532"/>
      <c r="AE547" s="533"/>
      <c r="AF547" s="540"/>
      <c r="AG547" s="541"/>
      <c r="AH547" s="541"/>
      <c r="AI547" s="227" t="s">
        <v>211</v>
      </c>
    </row>
    <row r="548" spans="1:35">
      <c r="A548" s="388" t="s">
        <v>775</v>
      </c>
      <c r="B548" s="389"/>
      <c r="C548" s="389"/>
      <c r="D548" s="389"/>
      <c r="E548" s="389"/>
      <c r="F548" s="389"/>
      <c r="G548" s="389"/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90"/>
    </row>
    <row r="549" spans="1:35">
      <c r="A549" s="475" t="s">
        <v>776</v>
      </c>
      <c r="B549" s="476"/>
      <c r="C549" s="476"/>
      <c r="D549" s="476"/>
      <c r="E549" s="476"/>
      <c r="F549" s="476"/>
      <c r="G549" s="476"/>
      <c r="H549" s="476"/>
      <c r="I549" s="476"/>
      <c r="J549" s="476"/>
      <c r="K549" s="476"/>
      <c r="L549" s="476"/>
      <c r="M549" s="476"/>
      <c r="N549" s="476"/>
      <c r="O549" s="476"/>
      <c r="P549" s="476"/>
      <c r="Q549" s="476"/>
      <c r="R549" s="476"/>
      <c r="S549" s="476"/>
      <c r="T549" s="476"/>
      <c r="U549" s="476"/>
      <c r="V549" s="476"/>
      <c r="W549" s="476"/>
      <c r="X549" s="476"/>
      <c r="Y549" s="476"/>
      <c r="Z549" s="476"/>
      <c r="AA549" s="476"/>
      <c r="AB549" s="476"/>
      <c r="AC549" s="476"/>
      <c r="AD549" s="476"/>
      <c r="AE549" s="476"/>
      <c r="AF549" s="476"/>
      <c r="AG549" s="476"/>
      <c r="AH549" s="476"/>
      <c r="AI549" s="477"/>
    </row>
    <row r="550" spans="1:35">
      <c r="A550" s="580"/>
      <c r="B550" s="581"/>
      <c r="C550" s="581"/>
      <c r="D550" s="582"/>
      <c r="E550" s="589" t="s">
        <v>661</v>
      </c>
      <c r="F550" s="590"/>
      <c r="G550" s="590"/>
      <c r="H550" s="590"/>
      <c r="I550" s="590"/>
      <c r="J550" s="590"/>
      <c r="K550" s="590"/>
      <c r="L550" s="590"/>
      <c r="M550" s="590"/>
      <c r="N550" s="590"/>
      <c r="O550" s="590"/>
      <c r="P550" s="590"/>
      <c r="Q550" s="590"/>
      <c r="R550" s="590"/>
      <c r="S550" s="590"/>
      <c r="T550" s="590"/>
      <c r="U550" s="590"/>
      <c r="V550" s="590"/>
      <c r="W550" s="591"/>
      <c r="X550" s="592" t="s">
        <v>662</v>
      </c>
      <c r="Y550" s="510"/>
      <c r="Z550" s="510"/>
      <c r="AA550" s="510"/>
      <c r="AB550" s="510"/>
      <c r="AC550" s="510"/>
      <c r="AD550" s="510"/>
      <c r="AE550" s="510"/>
      <c r="AF550" s="510"/>
      <c r="AG550" s="510"/>
      <c r="AH550" s="511"/>
      <c r="AI550" s="593"/>
    </row>
    <row r="551" spans="1:35">
      <c r="A551" s="583"/>
      <c r="B551" s="584"/>
      <c r="C551" s="584"/>
      <c r="D551" s="585"/>
      <c r="E551" s="579" t="s">
        <v>663</v>
      </c>
      <c r="F551" s="491"/>
      <c r="G551" s="491"/>
      <c r="H551" s="491"/>
      <c r="I551" s="491"/>
      <c r="J551" s="491"/>
      <c r="K551" s="491"/>
      <c r="L551" s="492"/>
      <c r="M551" s="579" t="s">
        <v>664</v>
      </c>
      <c r="N551" s="491"/>
      <c r="O551" s="491"/>
      <c r="P551" s="491"/>
      <c r="Q551" s="491"/>
      <c r="R551" s="491"/>
      <c r="S551" s="492"/>
      <c r="T551" s="573" t="s">
        <v>665</v>
      </c>
      <c r="U551" s="574"/>
      <c r="V551" s="574"/>
      <c r="W551" s="575"/>
      <c r="X551" s="567" t="s">
        <v>666</v>
      </c>
      <c r="Y551" s="568"/>
      <c r="Z551" s="568"/>
      <c r="AA551" s="569"/>
      <c r="AB551" s="567" t="s">
        <v>667</v>
      </c>
      <c r="AC551" s="568"/>
      <c r="AD551" s="568"/>
      <c r="AE551" s="569"/>
      <c r="AF551" s="573" t="s">
        <v>665</v>
      </c>
      <c r="AG551" s="574"/>
      <c r="AH551" s="575"/>
      <c r="AI551" s="594"/>
    </row>
    <row r="552" spans="1:35" ht="29.1" customHeight="1">
      <c r="A552" s="586"/>
      <c r="B552" s="587"/>
      <c r="C552" s="587"/>
      <c r="D552" s="588"/>
      <c r="E552" s="579" t="s">
        <v>666</v>
      </c>
      <c r="F552" s="491"/>
      <c r="G552" s="491"/>
      <c r="H552" s="492"/>
      <c r="I552" s="579" t="s">
        <v>667</v>
      </c>
      <c r="J552" s="491"/>
      <c r="K552" s="491"/>
      <c r="L552" s="492"/>
      <c r="M552" s="579" t="s">
        <v>666</v>
      </c>
      <c r="N552" s="491"/>
      <c r="O552" s="492"/>
      <c r="P552" s="579" t="s">
        <v>667</v>
      </c>
      <c r="Q552" s="491"/>
      <c r="R552" s="491"/>
      <c r="S552" s="492"/>
      <c r="T552" s="576"/>
      <c r="U552" s="577"/>
      <c r="V552" s="577"/>
      <c r="W552" s="578"/>
      <c r="X552" s="570"/>
      <c r="Y552" s="571"/>
      <c r="Z552" s="571"/>
      <c r="AA552" s="572"/>
      <c r="AB552" s="570"/>
      <c r="AC552" s="571"/>
      <c r="AD552" s="571"/>
      <c r="AE552" s="572"/>
      <c r="AF552" s="576"/>
      <c r="AG552" s="577"/>
      <c r="AH552" s="578"/>
      <c r="AI552" s="595"/>
    </row>
    <row r="553" spans="1:35" ht="15.6" customHeight="1">
      <c r="A553" s="561" t="s">
        <v>777</v>
      </c>
      <c r="B553" s="562"/>
      <c r="C553" s="562"/>
      <c r="D553" s="563"/>
      <c r="E553" s="218">
        <v>1495</v>
      </c>
      <c r="F553" s="552"/>
      <c r="G553" s="553"/>
      <c r="H553" s="554"/>
      <c r="I553" s="215">
        <v>1496</v>
      </c>
      <c r="J553" s="552"/>
      <c r="K553" s="553"/>
      <c r="L553" s="554"/>
      <c r="M553" s="218">
        <v>1497</v>
      </c>
      <c r="N553" s="552"/>
      <c r="O553" s="554"/>
      <c r="P553" s="215">
        <v>1498</v>
      </c>
      <c r="Q553" s="552"/>
      <c r="R553" s="553"/>
      <c r="S553" s="554"/>
      <c r="T553" s="215">
        <v>1499</v>
      </c>
      <c r="U553" s="552"/>
      <c r="V553" s="553"/>
      <c r="W553" s="554"/>
      <c r="X553" s="218">
        <v>1501</v>
      </c>
      <c r="Y553" s="552"/>
      <c r="Z553" s="553"/>
      <c r="AA553" s="554"/>
      <c r="AB553" s="214">
        <v>1502</v>
      </c>
      <c r="AC553" s="552"/>
      <c r="AD553" s="553"/>
      <c r="AE553" s="554"/>
      <c r="AF553" s="214">
        <v>1503</v>
      </c>
      <c r="AG553" s="552"/>
      <c r="AH553" s="554"/>
      <c r="AI553" s="264" t="s">
        <v>187</v>
      </c>
    </row>
    <row r="554" spans="1:35" ht="15.6" customHeight="1">
      <c r="A554" s="561" t="s">
        <v>669</v>
      </c>
      <c r="B554" s="562"/>
      <c r="C554" s="562"/>
      <c r="D554" s="563"/>
      <c r="E554" s="218">
        <v>1655</v>
      </c>
      <c r="F554" s="552"/>
      <c r="G554" s="553"/>
      <c r="H554" s="554"/>
      <c r="I554" s="215">
        <v>1656</v>
      </c>
      <c r="J554" s="552"/>
      <c r="K554" s="553"/>
      <c r="L554" s="554"/>
      <c r="M554" s="218">
        <v>1504</v>
      </c>
      <c r="N554" s="552"/>
      <c r="O554" s="554"/>
      <c r="P554" s="215">
        <v>1505</v>
      </c>
      <c r="Q554" s="552"/>
      <c r="R554" s="553"/>
      <c r="S554" s="554"/>
      <c r="T554" s="540"/>
      <c r="U554" s="541"/>
      <c r="V554" s="541"/>
      <c r="W554" s="542"/>
      <c r="X554" s="540"/>
      <c r="Y554" s="541"/>
      <c r="Z554" s="541"/>
      <c r="AA554" s="542"/>
      <c r="AB554" s="540"/>
      <c r="AC554" s="541"/>
      <c r="AD554" s="541"/>
      <c r="AE554" s="542"/>
      <c r="AF554" s="540"/>
      <c r="AG554" s="541"/>
      <c r="AH554" s="541"/>
      <c r="AI554" s="264" t="s">
        <v>207</v>
      </c>
    </row>
    <row r="555" spans="1:35" ht="15.6" customHeight="1">
      <c r="A555" s="561" t="s">
        <v>778</v>
      </c>
      <c r="B555" s="562"/>
      <c r="C555" s="562"/>
      <c r="D555" s="563"/>
      <c r="E555" s="540"/>
      <c r="F555" s="541"/>
      <c r="G555" s="541"/>
      <c r="H555" s="542"/>
      <c r="I555" s="540"/>
      <c r="J555" s="541"/>
      <c r="K555" s="541"/>
      <c r="L555" s="542"/>
      <c r="M555" s="540"/>
      <c r="N555" s="541"/>
      <c r="O555" s="541"/>
      <c r="P555" s="540"/>
      <c r="Q555" s="541"/>
      <c r="R555" s="541"/>
      <c r="S555" s="542"/>
      <c r="T555" s="540"/>
      <c r="U555" s="541"/>
      <c r="V555" s="541"/>
      <c r="W555" s="542"/>
      <c r="X555" s="218">
        <v>1506</v>
      </c>
      <c r="Y555" s="552"/>
      <c r="Z555" s="553"/>
      <c r="AA555" s="554"/>
      <c r="AB555" s="214">
        <v>1507</v>
      </c>
      <c r="AC555" s="552"/>
      <c r="AD555" s="553"/>
      <c r="AE555" s="554"/>
      <c r="AF555" s="552"/>
      <c r="AG555" s="553"/>
      <c r="AH555" s="554"/>
      <c r="AI555" s="264" t="s">
        <v>207</v>
      </c>
    </row>
    <row r="556" spans="1:35" ht="15.6" customHeight="1">
      <c r="A556" s="561" t="s">
        <v>779</v>
      </c>
      <c r="B556" s="562"/>
      <c r="C556" s="562"/>
      <c r="D556" s="563"/>
      <c r="E556" s="218">
        <v>1590</v>
      </c>
      <c r="F556" s="552"/>
      <c r="G556" s="553"/>
      <c r="H556" s="554"/>
      <c r="I556" s="215">
        <v>1436</v>
      </c>
      <c r="J556" s="552"/>
      <c r="K556" s="553"/>
      <c r="L556" s="554"/>
      <c r="M556" s="218">
        <v>1437</v>
      </c>
      <c r="N556" s="552"/>
      <c r="O556" s="554"/>
      <c r="P556" s="215">
        <v>1438</v>
      </c>
      <c r="Q556" s="552"/>
      <c r="R556" s="553"/>
      <c r="S556" s="554"/>
      <c r="T556" s="215">
        <v>1439</v>
      </c>
      <c r="U556" s="552"/>
      <c r="V556" s="553"/>
      <c r="W556" s="554"/>
      <c r="X556" s="218">
        <v>1441</v>
      </c>
      <c r="Y556" s="552"/>
      <c r="Z556" s="553"/>
      <c r="AA556" s="554"/>
      <c r="AB556" s="214">
        <v>1442</v>
      </c>
      <c r="AC556" s="552"/>
      <c r="AD556" s="553"/>
      <c r="AE556" s="554"/>
      <c r="AF556" s="214">
        <v>1443</v>
      </c>
      <c r="AG556" s="552"/>
      <c r="AH556" s="554"/>
      <c r="AI556" s="264" t="s">
        <v>187</v>
      </c>
    </row>
    <row r="557" spans="1:35" ht="15.6" customHeight="1">
      <c r="A557" s="561" t="s">
        <v>780</v>
      </c>
      <c r="B557" s="562"/>
      <c r="C557" s="562"/>
      <c r="D557" s="563"/>
      <c r="E557" s="218">
        <v>1444</v>
      </c>
      <c r="F557" s="552"/>
      <c r="G557" s="553"/>
      <c r="H557" s="554"/>
      <c r="I557" s="215">
        <v>1447</v>
      </c>
      <c r="J557" s="552"/>
      <c r="K557" s="553"/>
      <c r="L557" s="554"/>
      <c r="M557" s="218">
        <v>1448</v>
      </c>
      <c r="N557" s="552"/>
      <c r="O557" s="554"/>
      <c r="P557" s="215">
        <v>1449</v>
      </c>
      <c r="Q557" s="552"/>
      <c r="R557" s="553"/>
      <c r="S557" s="554"/>
      <c r="T557" s="215">
        <v>1508</v>
      </c>
      <c r="U557" s="552"/>
      <c r="V557" s="553"/>
      <c r="W557" s="554"/>
      <c r="X557" s="218">
        <v>1509</v>
      </c>
      <c r="Y557" s="552"/>
      <c r="Z557" s="553"/>
      <c r="AA557" s="554"/>
      <c r="AB557" s="214">
        <v>1510</v>
      </c>
      <c r="AC557" s="552"/>
      <c r="AD557" s="553"/>
      <c r="AE557" s="554"/>
      <c r="AF557" s="214">
        <v>1511</v>
      </c>
      <c r="AG557" s="552"/>
      <c r="AH557" s="554"/>
      <c r="AI557" s="264" t="s">
        <v>207</v>
      </c>
    </row>
    <row r="558" spans="1:35" ht="15.6" customHeight="1">
      <c r="A558" s="561" t="s">
        <v>781</v>
      </c>
      <c r="B558" s="562"/>
      <c r="C558" s="562"/>
      <c r="D558" s="563"/>
      <c r="E558" s="218">
        <v>1512</v>
      </c>
      <c r="F558" s="552"/>
      <c r="G558" s="553"/>
      <c r="H558" s="554"/>
      <c r="I558" s="215">
        <v>1513</v>
      </c>
      <c r="J558" s="552"/>
      <c r="K558" s="553"/>
      <c r="L558" s="554"/>
      <c r="M558" s="540"/>
      <c r="N558" s="541"/>
      <c r="O558" s="541"/>
      <c r="P558" s="540"/>
      <c r="Q558" s="541"/>
      <c r="R558" s="541"/>
      <c r="S558" s="542"/>
      <c r="T558" s="215">
        <v>1514</v>
      </c>
      <c r="U558" s="552"/>
      <c r="V558" s="553"/>
      <c r="W558" s="554"/>
      <c r="X558" s="540"/>
      <c r="Y558" s="541"/>
      <c r="Z558" s="541"/>
      <c r="AA558" s="542"/>
      <c r="AB558" s="540"/>
      <c r="AC558" s="541"/>
      <c r="AD558" s="541"/>
      <c r="AE558" s="542"/>
      <c r="AF558" s="540"/>
      <c r="AG558" s="541"/>
      <c r="AH558" s="541"/>
      <c r="AI558" s="264" t="s">
        <v>187</v>
      </c>
    </row>
    <row r="559" spans="1:35" ht="15.6" customHeight="1">
      <c r="A559" s="561" t="s">
        <v>782</v>
      </c>
      <c r="B559" s="562"/>
      <c r="C559" s="562"/>
      <c r="D559" s="563"/>
      <c r="E559" s="218">
        <v>1515</v>
      </c>
      <c r="F559" s="552"/>
      <c r="G559" s="553"/>
      <c r="H559" s="554"/>
      <c r="I559" s="215">
        <v>1516</v>
      </c>
      <c r="J559" s="552"/>
      <c r="K559" s="553"/>
      <c r="L559" s="554"/>
      <c r="M559" s="218">
        <v>1517</v>
      </c>
      <c r="N559" s="552"/>
      <c r="O559" s="554"/>
      <c r="P559" s="215">
        <v>1518</v>
      </c>
      <c r="Q559" s="552"/>
      <c r="R559" s="553"/>
      <c r="S559" s="554"/>
      <c r="T559" s="215">
        <v>1519</v>
      </c>
      <c r="U559" s="552"/>
      <c r="V559" s="553"/>
      <c r="W559" s="554"/>
      <c r="X559" s="218">
        <v>1520</v>
      </c>
      <c r="Y559" s="552"/>
      <c r="Z559" s="553"/>
      <c r="AA559" s="554"/>
      <c r="AB559" s="214">
        <v>1521</v>
      </c>
      <c r="AC559" s="552"/>
      <c r="AD559" s="553"/>
      <c r="AE559" s="554"/>
      <c r="AF559" s="214">
        <v>1522</v>
      </c>
      <c r="AG559" s="552"/>
      <c r="AH559" s="554"/>
      <c r="AI559" s="264" t="s">
        <v>187</v>
      </c>
    </row>
    <row r="560" spans="1:35" ht="15.6" customHeight="1">
      <c r="A560" s="561" t="s">
        <v>783</v>
      </c>
      <c r="B560" s="562"/>
      <c r="C560" s="562"/>
      <c r="D560" s="563"/>
      <c r="E560" s="218">
        <v>1523</v>
      </c>
      <c r="F560" s="564"/>
      <c r="G560" s="565"/>
      <c r="H560" s="566"/>
      <c r="I560" s="215">
        <v>1524</v>
      </c>
      <c r="J560" s="564"/>
      <c r="K560" s="565"/>
      <c r="L560" s="566"/>
      <c r="M560" s="218">
        <v>1525</v>
      </c>
      <c r="N560" s="564"/>
      <c r="O560" s="566"/>
      <c r="P560" s="215">
        <v>1526</v>
      </c>
      <c r="Q560" s="564"/>
      <c r="R560" s="565"/>
      <c r="S560" s="566"/>
      <c r="T560" s="215">
        <v>1527</v>
      </c>
      <c r="U560" s="564"/>
      <c r="V560" s="565"/>
      <c r="W560" s="566"/>
      <c r="X560" s="218">
        <v>1528</v>
      </c>
      <c r="Y560" s="564"/>
      <c r="Z560" s="565"/>
      <c r="AA560" s="566"/>
      <c r="AB560" s="214">
        <v>1529</v>
      </c>
      <c r="AC560" s="564"/>
      <c r="AD560" s="565"/>
      <c r="AE560" s="566"/>
      <c r="AF560" s="214">
        <v>1530</v>
      </c>
      <c r="AG560" s="564"/>
      <c r="AH560" s="566"/>
      <c r="AI560" s="264" t="s">
        <v>187</v>
      </c>
    </row>
    <row r="561" spans="1:35" ht="15.6" customHeight="1">
      <c r="A561" s="561" t="s">
        <v>654</v>
      </c>
      <c r="B561" s="562"/>
      <c r="C561" s="562"/>
      <c r="D561" s="563"/>
      <c r="E561" s="218">
        <v>1531</v>
      </c>
      <c r="F561" s="564"/>
      <c r="G561" s="565"/>
      <c r="H561" s="566"/>
      <c r="I561" s="215">
        <v>1532</v>
      </c>
      <c r="J561" s="564"/>
      <c r="K561" s="565"/>
      <c r="L561" s="566"/>
      <c r="M561" s="218">
        <v>1533</v>
      </c>
      <c r="N561" s="564"/>
      <c r="O561" s="566"/>
      <c r="P561" s="215">
        <v>1534</v>
      </c>
      <c r="Q561" s="564"/>
      <c r="R561" s="565"/>
      <c r="S561" s="566"/>
      <c r="T561" s="215">
        <v>1535</v>
      </c>
      <c r="U561" s="564"/>
      <c r="V561" s="565"/>
      <c r="W561" s="566"/>
      <c r="X561" s="218">
        <v>1536</v>
      </c>
      <c r="Y561" s="564"/>
      <c r="Z561" s="565"/>
      <c r="AA561" s="566"/>
      <c r="AB561" s="214">
        <v>1537</v>
      </c>
      <c r="AC561" s="564"/>
      <c r="AD561" s="565"/>
      <c r="AE561" s="566"/>
      <c r="AF561" s="214">
        <v>1538</v>
      </c>
      <c r="AG561" s="564"/>
      <c r="AH561" s="566"/>
      <c r="AI561" s="264" t="s">
        <v>207</v>
      </c>
    </row>
    <row r="562" spans="1:35" ht="15.6" customHeight="1">
      <c r="A562" s="561" t="s">
        <v>784</v>
      </c>
      <c r="B562" s="562"/>
      <c r="C562" s="562"/>
      <c r="D562" s="563"/>
      <c r="E562" s="218">
        <v>1539</v>
      </c>
      <c r="F562" s="552"/>
      <c r="G562" s="553"/>
      <c r="H562" s="554"/>
      <c r="I562" s="215">
        <v>1540</v>
      </c>
      <c r="J562" s="552"/>
      <c r="K562" s="553"/>
      <c r="L562" s="554"/>
      <c r="M562" s="218">
        <v>1541</v>
      </c>
      <c r="N562" s="552"/>
      <c r="O562" s="554"/>
      <c r="P562" s="215">
        <v>1542</v>
      </c>
      <c r="Q562" s="552"/>
      <c r="R562" s="553"/>
      <c r="S562" s="554"/>
      <c r="T562" s="215">
        <v>1543</v>
      </c>
      <c r="U562" s="552"/>
      <c r="V562" s="553"/>
      <c r="W562" s="554"/>
      <c r="X562" s="218">
        <v>1544</v>
      </c>
      <c r="Y562" s="552"/>
      <c r="Z562" s="553"/>
      <c r="AA562" s="554"/>
      <c r="AB562" s="214">
        <v>1547</v>
      </c>
      <c r="AC562" s="552"/>
      <c r="AD562" s="553"/>
      <c r="AE562" s="554"/>
      <c r="AF562" s="214">
        <v>1548</v>
      </c>
      <c r="AG562" s="552"/>
      <c r="AH562" s="554"/>
      <c r="AI562" s="264" t="s">
        <v>207</v>
      </c>
    </row>
    <row r="563" spans="1:35" ht="15.6" customHeight="1">
      <c r="A563" s="561" t="s">
        <v>785</v>
      </c>
      <c r="B563" s="562"/>
      <c r="C563" s="562"/>
      <c r="D563" s="563"/>
      <c r="E563" s="224">
        <v>1549</v>
      </c>
      <c r="F563" s="552"/>
      <c r="G563" s="553"/>
      <c r="H563" s="554"/>
      <c r="I563" s="233">
        <v>1550</v>
      </c>
      <c r="J563" s="552"/>
      <c r="K563" s="553"/>
      <c r="L563" s="554"/>
      <c r="M563" s="224">
        <v>1551</v>
      </c>
      <c r="N563" s="552"/>
      <c r="O563" s="554"/>
      <c r="P563" s="233">
        <v>1552</v>
      </c>
      <c r="Q563" s="552"/>
      <c r="R563" s="553"/>
      <c r="S563" s="554"/>
      <c r="T563" s="233">
        <v>1553</v>
      </c>
      <c r="U563" s="552"/>
      <c r="V563" s="553"/>
      <c r="W563" s="554"/>
      <c r="X563" s="224">
        <v>1554</v>
      </c>
      <c r="Y563" s="552"/>
      <c r="Z563" s="553"/>
      <c r="AA563" s="554"/>
      <c r="AB563" s="225">
        <v>1555</v>
      </c>
      <c r="AC563" s="552"/>
      <c r="AD563" s="553"/>
      <c r="AE563" s="554"/>
      <c r="AF563" s="225">
        <v>1556</v>
      </c>
      <c r="AG563" s="552"/>
      <c r="AH563" s="554"/>
      <c r="AI563" s="274" t="s">
        <v>207</v>
      </c>
    </row>
    <row r="564" spans="1:35" ht="15.6" customHeight="1">
      <c r="A564" s="561" t="s">
        <v>786</v>
      </c>
      <c r="B564" s="562"/>
      <c r="C564" s="562"/>
      <c r="D564" s="563"/>
      <c r="E564" s="224">
        <v>1557</v>
      </c>
      <c r="F564" s="552"/>
      <c r="G564" s="553"/>
      <c r="H564" s="554"/>
      <c r="I564" s="233">
        <v>1558</v>
      </c>
      <c r="J564" s="552"/>
      <c r="K564" s="553"/>
      <c r="L564" s="554"/>
      <c r="M564" s="540"/>
      <c r="N564" s="541"/>
      <c r="O564" s="541"/>
      <c r="P564" s="540"/>
      <c r="Q564" s="541"/>
      <c r="R564" s="541"/>
      <c r="S564" s="542"/>
      <c r="T564" s="233">
        <v>1559</v>
      </c>
      <c r="U564" s="552"/>
      <c r="V564" s="553"/>
      <c r="W564" s="554"/>
      <c r="X564" s="224">
        <v>1560</v>
      </c>
      <c r="Y564" s="552"/>
      <c r="Z564" s="553"/>
      <c r="AA564" s="554"/>
      <c r="AB564" s="225">
        <v>1561</v>
      </c>
      <c r="AC564" s="552"/>
      <c r="AD564" s="553"/>
      <c r="AE564" s="554"/>
      <c r="AF564" s="225">
        <v>1562</v>
      </c>
      <c r="AG564" s="552"/>
      <c r="AH564" s="554"/>
      <c r="AI564" s="274" t="s">
        <v>207</v>
      </c>
    </row>
    <row r="565" spans="1:35" ht="15.6" customHeight="1">
      <c r="A565" s="561" t="s">
        <v>657</v>
      </c>
      <c r="B565" s="562"/>
      <c r="C565" s="562"/>
      <c r="D565" s="563"/>
      <c r="E565" s="218">
        <v>1563</v>
      </c>
      <c r="F565" s="552"/>
      <c r="G565" s="553"/>
      <c r="H565" s="554"/>
      <c r="I565" s="215">
        <v>1564</v>
      </c>
      <c r="J565" s="552"/>
      <c r="K565" s="553"/>
      <c r="L565" s="554"/>
      <c r="M565" s="218">
        <v>1565</v>
      </c>
      <c r="N565" s="552"/>
      <c r="O565" s="554"/>
      <c r="P565" s="215">
        <v>1566</v>
      </c>
      <c r="Q565" s="552"/>
      <c r="R565" s="553"/>
      <c r="S565" s="554"/>
      <c r="T565" s="215">
        <v>1567</v>
      </c>
      <c r="U565" s="552"/>
      <c r="V565" s="553"/>
      <c r="W565" s="554"/>
      <c r="X565" s="218">
        <v>1568</v>
      </c>
      <c r="Y565" s="552"/>
      <c r="Z565" s="553"/>
      <c r="AA565" s="554"/>
      <c r="AB565" s="214">
        <v>1569</v>
      </c>
      <c r="AC565" s="552"/>
      <c r="AD565" s="553"/>
      <c r="AE565" s="554"/>
      <c r="AF565" s="214">
        <v>1570</v>
      </c>
      <c r="AG565" s="552"/>
      <c r="AH565" s="554"/>
      <c r="AI565" s="264" t="s">
        <v>211</v>
      </c>
    </row>
    <row r="566" spans="1:35" ht="15.6" customHeight="1">
      <c r="A566" s="555" t="s">
        <v>676</v>
      </c>
      <c r="B566" s="556"/>
      <c r="C566" s="556"/>
      <c r="D566" s="557"/>
      <c r="E566" s="220">
        <v>1368</v>
      </c>
      <c r="F566" s="558"/>
      <c r="G566" s="559"/>
      <c r="H566" s="560"/>
      <c r="I566" s="277">
        <v>1371</v>
      </c>
      <c r="J566" s="558"/>
      <c r="K566" s="559"/>
      <c r="L566" s="560"/>
      <c r="M566" s="220">
        <v>1571</v>
      </c>
      <c r="N566" s="558"/>
      <c r="O566" s="560"/>
      <c r="P566" s="277">
        <v>1572</v>
      </c>
      <c r="Q566" s="558"/>
      <c r="R566" s="559"/>
      <c r="S566" s="560"/>
      <c r="T566" s="540"/>
      <c r="U566" s="541"/>
      <c r="V566" s="541"/>
      <c r="W566" s="542"/>
      <c r="X566" s="540"/>
      <c r="Y566" s="541"/>
      <c r="Z566" s="541"/>
      <c r="AA566" s="542"/>
      <c r="AB566" s="540"/>
      <c r="AC566" s="541"/>
      <c r="AD566" s="541"/>
      <c r="AE566" s="542"/>
      <c r="AF566" s="540"/>
      <c r="AG566" s="541"/>
      <c r="AH566" s="541"/>
      <c r="AI566" s="265" t="s">
        <v>211</v>
      </c>
    </row>
    <row r="567" spans="1:35">
      <c r="A567" s="543" t="s">
        <v>787</v>
      </c>
      <c r="B567" s="544"/>
      <c r="C567" s="544"/>
      <c r="D567" s="544"/>
      <c r="E567" s="544"/>
      <c r="F567" s="544"/>
      <c r="G567" s="544"/>
      <c r="H567" s="544"/>
      <c r="I567" s="544"/>
      <c r="J567" s="544"/>
      <c r="K567" s="544"/>
      <c r="L567" s="544"/>
      <c r="M567" s="544"/>
      <c r="N567" s="544"/>
      <c r="O567" s="544"/>
      <c r="P567" s="544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  <c r="AA567" s="544"/>
      <c r="AB567" s="544"/>
      <c r="AC567" s="544"/>
      <c r="AD567" s="544"/>
      <c r="AE567" s="544"/>
      <c r="AF567" s="544"/>
      <c r="AG567" s="544"/>
      <c r="AH567" s="544"/>
      <c r="AI567" s="545"/>
    </row>
    <row r="568" spans="1:35">
      <c r="A568" s="475" t="s">
        <v>788</v>
      </c>
      <c r="B568" s="476"/>
      <c r="C568" s="476"/>
      <c r="D568" s="476"/>
      <c r="E568" s="476"/>
      <c r="F568" s="476"/>
      <c r="G568" s="476"/>
      <c r="H568" s="476"/>
      <c r="I568" s="476"/>
      <c r="J568" s="476"/>
      <c r="K568" s="476"/>
      <c r="L568" s="476"/>
      <c r="M568" s="476"/>
      <c r="N568" s="476"/>
      <c r="O568" s="476"/>
      <c r="P568" s="476"/>
      <c r="Q568" s="476"/>
      <c r="R568" s="476"/>
      <c r="S568" s="476"/>
      <c r="T568" s="476"/>
      <c r="U568" s="476"/>
      <c r="V568" s="476"/>
      <c r="W568" s="476"/>
      <c r="X568" s="476"/>
      <c r="Y568" s="476"/>
      <c r="Z568" s="476"/>
      <c r="AA568" s="476"/>
      <c r="AB568" s="476"/>
      <c r="AC568" s="476"/>
      <c r="AD568" s="476"/>
      <c r="AE568" s="476"/>
      <c r="AF568" s="476"/>
      <c r="AG568" s="476"/>
      <c r="AH568" s="476"/>
      <c r="AI568" s="477"/>
    </row>
    <row r="569" spans="1:35" ht="18.95" customHeight="1">
      <c r="A569" s="546"/>
      <c r="B569" s="547"/>
      <c r="C569" s="547"/>
      <c r="D569" s="547"/>
      <c r="E569" s="547"/>
      <c r="F569" s="547"/>
      <c r="G569" s="547"/>
      <c r="H569" s="547"/>
      <c r="I569" s="547"/>
      <c r="J569" s="547"/>
      <c r="K569" s="547"/>
      <c r="L569" s="547"/>
      <c r="M569" s="547"/>
      <c r="N569" s="547"/>
      <c r="O569" s="547"/>
      <c r="P569" s="547"/>
      <c r="Q569" s="547"/>
      <c r="R569" s="547"/>
      <c r="S569" s="547"/>
      <c r="T569" s="547"/>
      <c r="U569" s="547"/>
      <c r="V569" s="547"/>
      <c r="W569" s="547"/>
      <c r="X569" s="547"/>
      <c r="Y569" s="547"/>
      <c r="Z569" s="547"/>
      <c r="AA569" s="547"/>
      <c r="AB569" s="547"/>
      <c r="AC569" s="548"/>
      <c r="AD569" s="278"/>
      <c r="AE569" s="549" t="s">
        <v>679</v>
      </c>
      <c r="AF569" s="550"/>
      <c r="AG569" s="550"/>
      <c r="AH569" s="551"/>
      <c r="AI569" s="279"/>
    </row>
    <row r="570" spans="1:35" ht="14.45" customHeight="1">
      <c r="A570" s="490" t="s">
        <v>789</v>
      </c>
      <c r="B570" s="491"/>
      <c r="C570" s="491"/>
      <c r="D570" s="491"/>
      <c r="E570" s="491"/>
      <c r="F570" s="491"/>
      <c r="G570" s="491"/>
      <c r="H570" s="491"/>
      <c r="I570" s="491"/>
      <c r="J570" s="491"/>
      <c r="K570" s="491"/>
      <c r="L570" s="491"/>
      <c r="M570" s="491"/>
      <c r="N570" s="491"/>
      <c r="O570" s="491"/>
      <c r="P570" s="491"/>
      <c r="Q570" s="491"/>
      <c r="R570" s="491"/>
      <c r="S570" s="491"/>
      <c r="T570" s="491"/>
      <c r="U570" s="491"/>
      <c r="V570" s="491"/>
      <c r="W570" s="491"/>
      <c r="X570" s="491"/>
      <c r="Y570" s="491"/>
      <c r="Z570" s="491"/>
      <c r="AA570" s="491"/>
      <c r="AB570" s="491"/>
      <c r="AC570" s="492"/>
      <c r="AD570" s="218">
        <v>1600</v>
      </c>
      <c r="AE570" s="493"/>
      <c r="AF570" s="494"/>
      <c r="AG570" s="494"/>
      <c r="AH570" s="495"/>
      <c r="AI570" s="216" t="s">
        <v>187</v>
      </c>
    </row>
    <row r="571" spans="1:35" ht="14.45" customHeight="1">
      <c r="A571" s="490" t="s">
        <v>790</v>
      </c>
      <c r="B571" s="491"/>
      <c r="C571" s="491"/>
      <c r="D571" s="491"/>
      <c r="E571" s="491"/>
      <c r="F571" s="491"/>
      <c r="G571" s="491"/>
      <c r="H571" s="491"/>
      <c r="I571" s="491"/>
      <c r="J571" s="491"/>
      <c r="K571" s="491"/>
      <c r="L571" s="491"/>
      <c r="M571" s="491"/>
      <c r="N571" s="491"/>
      <c r="O571" s="491"/>
      <c r="P571" s="491"/>
      <c r="Q571" s="491"/>
      <c r="R571" s="491"/>
      <c r="S571" s="491"/>
      <c r="T571" s="491"/>
      <c r="U571" s="491"/>
      <c r="V571" s="491"/>
      <c r="W571" s="491"/>
      <c r="X571" s="491"/>
      <c r="Y571" s="491"/>
      <c r="Z571" s="491"/>
      <c r="AA571" s="491"/>
      <c r="AB571" s="491"/>
      <c r="AC571" s="492"/>
      <c r="AD571" s="218">
        <v>1819</v>
      </c>
      <c r="AE571" s="493"/>
      <c r="AF571" s="494"/>
      <c r="AG571" s="494"/>
      <c r="AH571" s="495"/>
      <c r="AI571" s="216" t="s">
        <v>187</v>
      </c>
    </row>
    <row r="572" spans="1:35" ht="14.45" customHeight="1">
      <c r="A572" s="490" t="s">
        <v>791</v>
      </c>
      <c r="B572" s="491"/>
      <c r="C572" s="491"/>
      <c r="D572" s="491"/>
      <c r="E572" s="491"/>
      <c r="F572" s="491"/>
      <c r="G572" s="491"/>
      <c r="H572" s="491"/>
      <c r="I572" s="491"/>
      <c r="J572" s="491"/>
      <c r="K572" s="491"/>
      <c r="L572" s="491"/>
      <c r="M572" s="491"/>
      <c r="N572" s="491"/>
      <c r="O572" s="491"/>
      <c r="P572" s="491"/>
      <c r="Q572" s="491"/>
      <c r="R572" s="491"/>
      <c r="S572" s="491"/>
      <c r="T572" s="491"/>
      <c r="U572" s="491"/>
      <c r="V572" s="491"/>
      <c r="W572" s="491"/>
      <c r="X572" s="491"/>
      <c r="Y572" s="491"/>
      <c r="Z572" s="491"/>
      <c r="AA572" s="491"/>
      <c r="AB572" s="491"/>
      <c r="AC572" s="492"/>
      <c r="AD572" s="218">
        <v>1601</v>
      </c>
      <c r="AE572" s="493"/>
      <c r="AF572" s="494"/>
      <c r="AG572" s="494"/>
      <c r="AH572" s="495"/>
      <c r="AI572" s="216" t="s">
        <v>187</v>
      </c>
    </row>
    <row r="573" spans="1:35" ht="14.45" customHeight="1">
      <c r="A573" s="490" t="s">
        <v>792</v>
      </c>
      <c r="B573" s="491"/>
      <c r="C573" s="491"/>
      <c r="D573" s="491"/>
      <c r="E573" s="491"/>
      <c r="F573" s="491"/>
      <c r="G573" s="491"/>
      <c r="H573" s="491"/>
      <c r="I573" s="491"/>
      <c r="J573" s="491"/>
      <c r="K573" s="491"/>
      <c r="L573" s="491"/>
      <c r="M573" s="491"/>
      <c r="N573" s="491"/>
      <c r="O573" s="491"/>
      <c r="P573" s="491"/>
      <c r="Q573" s="491"/>
      <c r="R573" s="491"/>
      <c r="S573" s="491"/>
      <c r="T573" s="491"/>
      <c r="U573" s="491"/>
      <c r="V573" s="491"/>
      <c r="W573" s="491"/>
      <c r="X573" s="491"/>
      <c r="Y573" s="491"/>
      <c r="Z573" s="491"/>
      <c r="AA573" s="491"/>
      <c r="AB573" s="491"/>
      <c r="AC573" s="492"/>
      <c r="AD573" s="218">
        <v>1602</v>
      </c>
      <c r="AE573" s="493"/>
      <c r="AF573" s="494"/>
      <c r="AG573" s="494"/>
      <c r="AH573" s="495"/>
      <c r="AI573" s="216" t="s">
        <v>187</v>
      </c>
    </row>
    <row r="574" spans="1:35" ht="14.45" customHeight="1">
      <c r="A574" s="490" t="s">
        <v>793</v>
      </c>
      <c r="B574" s="491"/>
      <c r="C574" s="491"/>
      <c r="D574" s="491"/>
      <c r="E574" s="491"/>
      <c r="F574" s="491"/>
      <c r="G574" s="491"/>
      <c r="H574" s="491"/>
      <c r="I574" s="491"/>
      <c r="J574" s="491"/>
      <c r="K574" s="491"/>
      <c r="L574" s="491"/>
      <c r="M574" s="491"/>
      <c r="N574" s="491"/>
      <c r="O574" s="491"/>
      <c r="P574" s="491"/>
      <c r="Q574" s="491"/>
      <c r="R574" s="491"/>
      <c r="S574" s="491"/>
      <c r="T574" s="491"/>
      <c r="U574" s="491"/>
      <c r="V574" s="491"/>
      <c r="W574" s="491"/>
      <c r="X574" s="491"/>
      <c r="Y574" s="491"/>
      <c r="Z574" s="491"/>
      <c r="AA574" s="491"/>
      <c r="AB574" s="491"/>
      <c r="AC574" s="492"/>
      <c r="AD574" s="218">
        <v>1603</v>
      </c>
      <c r="AE574" s="493"/>
      <c r="AF574" s="494"/>
      <c r="AG574" s="494"/>
      <c r="AH574" s="495"/>
      <c r="AI574" s="216" t="s">
        <v>187</v>
      </c>
    </row>
    <row r="575" spans="1:35" ht="14.45" customHeight="1">
      <c r="A575" s="490" t="s">
        <v>794</v>
      </c>
      <c r="B575" s="491"/>
      <c r="C575" s="491"/>
      <c r="D575" s="491"/>
      <c r="E575" s="491"/>
      <c r="F575" s="491"/>
      <c r="G575" s="491"/>
      <c r="H575" s="491"/>
      <c r="I575" s="491"/>
      <c r="J575" s="491"/>
      <c r="K575" s="491"/>
      <c r="L575" s="491"/>
      <c r="M575" s="491"/>
      <c r="N575" s="491"/>
      <c r="O575" s="491"/>
      <c r="P575" s="491"/>
      <c r="Q575" s="491"/>
      <c r="R575" s="491"/>
      <c r="S575" s="491"/>
      <c r="T575" s="491"/>
      <c r="U575" s="491"/>
      <c r="V575" s="491"/>
      <c r="W575" s="491"/>
      <c r="X575" s="491"/>
      <c r="Y575" s="491"/>
      <c r="Z575" s="491"/>
      <c r="AA575" s="491"/>
      <c r="AB575" s="491"/>
      <c r="AC575" s="492"/>
      <c r="AD575" s="218">
        <v>1604</v>
      </c>
      <c r="AE575" s="493"/>
      <c r="AF575" s="494"/>
      <c r="AG575" s="494"/>
      <c r="AH575" s="495"/>
      <c r="AI575" s="216" t="s">
        <v>187</v>
      </c>
    </row>
    <row r="576" spans="1:35" ht="14.45" customHeight="1">
      <c r="A576" s="490" t="s">
        <v>795</v>
      </c>
      <c r="B576" s="491"/>
      <c r="C576" s="491"/>
      <c r="D576" s="491"/>
      <c r="E576" s="491"/>
      <c r="F576" s="491"/>
      <c r="G576" s="491"/>
      <c r="H576" s="491"/>
      <c r="I576" s="491"/>
      <c r="J576" s="491"/>
      <c r="K576" s="491"/>
      <c r="L576" s="491"/>
      <c r="M576" s="491"/>
      <c r="N576" s="491"/>
      <c r="O576" s="491"/>
      <c r="P576" s="491"/>
      <c r="Q576" s="491"/>
      <c r="R576" s="491"/>
      <c r="S576" s="491"/>
      <c r="T576" s="491"/>
      <c r="U576" s="491"/>
      <c r="V576" s="491"/>
      <c r="W576" s="491"/>
      <c r="X576" s="491"/>
      <c r="Y576" s="491"/>
      <c r="Z576" s="491"/>
      <c r="AA576" s="491"/>
      <c r="AB576" s="491"/>
      <c r="AC576" s="492"/>
      <c r="AD576" s="218">
        <v>1605</v>
      </c>
      <c r="AE576" s="493"/>
      <c r="AF576" s="494"/>
      <c r="AG576" s="494"/>
      <c r="AH576" s="495"/>
      <c r="AI576" s="216" t="s">
        <v>187</v>
      </c>
    </row>
    <row r="577" spans="1:35" ht="14.45" customHeight="1">
      <c r="A577" s="490" t="s">
        <v>796</v>
      </c>
      <c r="B577" s="491"/>
      <c r="C577" s="491"/>
      <c r="D577" s="491"/>
      <c r="E577" s="491"/>
      <c r="F577" s="491"/>
      <c r="G577" s="491"/>
      <c r="H577" s="491"/>
      <c r="I577" s="491"/>
      <c r="J577" s="491"/>
      <c r="K577" s="491"/>
      <c r="L577" s="491"/>
      <c r="M577" s="491"/>
      <c r="N577" s="491"/>
      <c r="O577" s="491"/>
      <c r="P577" s="491"/>
      <c r="Q577" s="491"/>
      <c r="R577" s="491"/>
      <c r="S577" s="491"/>
      <c r="T577" s="491"/>
      <c r="U577" s="491"/>
      <c r="V577" s="491"/>
      <c r="W577" s="491"/>
      <c r="X577" s="491"/>
      <c r="Y577" s="491"/>
      <c r="Z577" s="491"/>
      <c r="AA577" s="491"/>
      <c r="AB577" s="491"/>
      <c r="AC577" s="492"/>
      <c r="AD577" s="218">
        <v>1606</v>
      </c>
      <c r="AE577" s="493"/>
      <c r="AF577" s="494"/>
      <c r="AG577" s="494"/>
      <c r="AH577" s="495"/>
      <c r="AI577" s="216" t="s">
        <v>187</v>
      </c>
    </row>
    <row r="578" spans="1:35" ht="14.45" customHeight="1">
      <c r="A578" s="490" t="s">
        <v>551</v>
      </c>
      <c r="B578" s="491"/>
      <c r="C578" s="491"/>
      <c r="D578" s="491"/>
      <c r="E578" s="491"/>
      <c r="F578" s="491"/>
      <c r="G578" s="491"/>
      <c r="H578" s="491"/>
      <c r="I578" s="491"/>
      <c r="J578" s="491"/>
      <c r="K578" s="491"/>
      <c r="L578" s="491"/>
      <c r="M578" s="491"/>
      <c r="N578" s="491"/>
      <c r="O578" s="491"/>
      <c r="P578" s="491"/>
      <c r="Q578" s="491"/>
      <c r="R578" s="491"/>
      <c r="S578" s="491"/>
      <c r="T578" s="491"/>
      <c r="U578" s="491"/>
      <c r="V578" s="491"/>
      <c r="W578" s="491"/>
      <c r="X578" s="491"/>
      <c r="Y578" s="491"/>
      <c r="Z578" s="491"/>
      <c r="AA578" s="491"/>
      <c r="AB578" s="491"/>
      <c r="AC578" s="492"/>
      <c r="AD578" s="218">
        <v>1607</v>
      </c>
      <c r="AE578" s="493"/>
      <c r="AF578" s="494"/>
      <c r="AG578" s="494"/>
      <c r="AH578" s="495"/>
      <c r="AI578" s="216" t="s">
        <v>187</v>
      </c>
    </row>
    <row r="579" spans="1:35" ht="14.45" customHeight="1">
      <c r="A579" s="490" t="s">
        <v>797</v>
      </c>
      <c r="B579" s="491"/>
      <c r="C579" s="491"/>
      <c r="D579" s="491"/>
      <c r="E579" s="491"/>
      <c r="F579" s="491"/>
      <c r="G579" s="491"/>
      <c r="H579" s="491"/>
      <c r="I579" s="491"/>
      <c r="J579" s="491"/>
      <c r="K579" s="491"/>
      <c r="L579" s="491"/>
      <c r="M579" s="491"/>
      <c r="N579" s="491"/>
      <c r="O579" s="491"/>
      <c r="P579" s="491"/>
      <c r="Q579" s="491"/>
      <c r="R579" s="491"/>
      <c r="S579" s="491"/>
      <c r="T579" s="491"/>
      <c r="U579" s="491"/>
      <c r="V579" s="491"/>
      <c r="W579" s="491"/>
      <c r="X579" s="491"/>
      <c r="Y579" s="491"/>
      <c r="Z579" s="491"/>
      <c r="AA579" s="491"/>
      <c r="AB579" s="491"/>
      <c r="AC579" s="492"/>
      <c r="AD579" s="218">
        <v>1608</v>
      </c>
      <c r="AE579" s="493"/>
      <c r="AF579" s="494"/>
      <c r="AG579" s="494"/>
      <c r="AH579" s="495"/>
      <c r="AI579" s="216" t="s">
        <v>187</v>
      </c>
    </row>
    <row r="580" spans="1:35" ht="14.45" customHeight="1">
      <c r="A580" s="490" t="s">
        <v>798</v>
      </c>
      <c r="B580" s="491"/>
      <c r="C580" s="491"/>
      <c r="D580" s="491"/>
      <c r="E580" s="491"/>
      <c r="F580" s="491"/>
      <c r="G580" s="491"/>
      <c r="H580" s="491"/>
      <c r="I580" s="491"/>
      <c r="J580" s="491"/>
      <c r="K580" s="491"/>
      <c r="L580" s="491"/>
      <c r="M580" s="491"/>
      <c r="N580" s="491"/>
      <c r="O580" s="491"/>
      <c r="P580" s="491"/>
      <c r="Q580" s="491"/>
      <c r="R580" s="491"/>
      <c r="S580" s="491"/>
      <c r="T580" s="491"/>
      <c r="U580" s="491"/>
      <c r="V580" s="491"/>
      <c r="W580" s="491"/>
      <c r="X580" s="491"/>
      <c r="Y580" s="491"/>
      <c r="Z580" s="491"/>
      <c r="AA580" s="491"/>
      <c r="AB580" s="491"/>
      <c r="AC580" s="492"/>
      <c r="AD580" s="218">
        <v>1609</v>
      </c>
      <c r="AE580" s="493"/>
      <c r="AF580" s="494"/>
      <c r="AG580" s="494"/>
      <c r="AH580" s="495"/>
      <c r="AI580" s="216" t="s">
        <v>187</v>
      </c>
    </row>
    <row r="581" spans="1:35">
      <c r="A581" s="525" t="s">
        <v>799</v>
      </c>
      <c r="B581" s="526"/>
      <c r="C581" s="526"/>
      <c r="D581" s="526"/>
      <c r="E581" s="526"/>
      <c r="F581" s="526"/>
      <c r="G581" s="526"/>
      <c r="H581" s="526"/>
      <c r="I581" s="526"/>
      <c r="J581" s="526"/>
      <c r="K581" s="526"/>
      <c r="L581" s="526"/>
      <c r="M581" s="526"/>
      <c r="N581" s="526"/>
      <c r="O581" s="526"/>
      <c r="P581" s="526"/>
      <c r="Q581" s="526"/>
      <c r="R581" s="526"/>
      <c r="S581" s="526"/>
      <c r="T581" s="526"/>
      <c r="U581" s="526"/>
      <c r="V581" s="526"/>
      <c r="W581" s="526"/>
      <c r="X581" s="526"/>
      <c r="Y581" s="526"/>
      <c r="Z581" s="526"/>
      <c r="AA581" s="526"/>
      <c r="AB581" s="526"/>
      <c r="AC581" s="527"/>
      <c r="AD581" s="218">
        <v>1610</v>
      </c>
      <c r="AE581" s="493"/>
      <c r="AF581" s="494"/>
      <c r="AG581" s="494"/>
      <c r="AH581" s="495"/>
      <c r="AI581" s="216" t="s">
        <v>211</v>
      </c>
    </row>
    <row r="582" spans="1:35" ht="14.45" customHeight="1">
      <c r="A582" s="490" t="s">
        <v>800</v>
      </c>
      <c r="B582" s="491"/>
      <c r="C582" s="491"/>
      <c r="D582" s="491"/>
      <c r="E582" s="491"/>
      <c r="F582" s="491"/>
      <c r="G582" s="491"/>
      <c r="H582" s="491"/>
      <c r="I582" s="491"/>
      <c r="J582" s="491"/>
      <c r="K582" s="491"/>
      <c r="L582" s="491"/>
      <c r="M582" s="491"/>
      <c r="N582" s="491"/>
      <c r="O582" s="491"/>
      <c r="P582" s="491"/>
      <c r="Q582" s="491"/>
      <c r="R582" s="491"/>
      <c r="S582" s="491"/>
      <c r="T582" s="491"/>
      <c r="U582" s="491"/>
      <c r="V582" s="491"/>
      <c r="W582" s="491"/>
      <c r="X582" s="491"/>
      <c r="Y582" s="491"/>
      <c r="Z582" s="491"/>
      <c r="AA582" s="491"/>
      <c r="AB582" s="491"/>
      <c r="AC582" s="492"/>
      <c r="AD582" s="218">
        <v>1611</v>
      </c>
      <c r="AE582" s="493"/>
      <c r="AF582" s="494"/>
      <c r="AG582" s="494"/>
      <c r="AH582" s="495"/>
      <c r="AI582" s="216" t="s">
        <v>207</v>
      </c>
    </row>
    <row r="583" spans="1:35" ht="14.45" customHeight="1">
      <c r="A583" s="490" t="s">
        <v>801</v>
      </c>
      <c r="B583" s="491"/>
      <c r="C583" s="491"/>
      <c r="D583" s="491"/>
      <c r="E583" s="491"/>
      <c r="F583" s="491"/>
      <c r="G583" s="491"/>
      <c r="H583" s="491"/>
      <c r="I583" s="491"/>
      <c r="J583" s="491"/>
      <c r="K583" s="491"/>
      <c r="L583" s="491"/>
      <c r="M583" s="491"/>
      <c r="N583" s="491"/>
      <c r="O583" s="491"/>
      <c r="P583" s="491"/>
      <c r="Q583" s="491"/>
      <c r="R583" s="491"/>
      <c r="S583" s="491"/>
      <c r="T583" s="491"/>
      <c r="U583" s="491"/>
      <c r="V583" s="491"/>
      <c r="W583" s="491"/>
      <c r="X583" s="491"/>
      <c r="Y583" s="491"/>
      <c r="Z583" s="491"/>
      <c r="AA583" s="491"/>
      <c r="AB583" s="491"/>
      <c r="AC583" s="492"/>
      <c r="AD583" s="218">
        <v>1612</v>
      </c>
      <c r="AE583" s="493"/>
      <c r="AF583" s="494"/>
      <c r="AG583" s="494"/>
      <c r="AH583" s="495"/>
      <c r="AI583" s="216" t="s">
        <v>207</v>
      </c>
    </row>
    <row r="584" spans="1:35" ht="14.45" customHeight="1">
      <c r="A584" s="490" t="s">
        <v>802</v>
      </c>
      <c r="B584" s="491"/>
      <c r="C584" s="491"/>
      <c r="D584" s="491"/>
      <c r="E584" s="491"/>
      <c r="F584" s="491"/>
      <c r="G584" s="491"/>
      <c r="H584" s="491"/>
      <c r="I584" s="491"/>
      <c r="J584" s="491"/>
      <c r="K584" s="491"/>
      <c r="L584" s="491"/>
      <c r="M584" s="491"/>
      <c r="N584" s="491"/>
      <c r="O584" s="491"/>
      <c r="P584" s="491"/>
      <c r="Q584" s="491"/>
      <c r="R584" s="491"/>
      <c r="S584" s="491"/>
      <c r="T584" s="491"/>
      <c r="U584" s="491"/>
      <c r="V584" s="491"/>
      <c r="W584" s="491"/>
      <c r="X584" s="491"/>
      <c r="Y584" s="491"/>
      <c r="Z584" s="491"/>
      <c r="AA584" s="491"/>
      <c r="AB584" s="491"/>
      <c r="AC584" s="492"/>
      <c r="AD584" s="218">
        <v>1613</v>
      </c>
      <c r="AE584" s="493"/>
      <c r="AF584" s="494"/>
      <c r="AG584" s="494"/>
      <c r="AH584" s="495"/>
      <c r="AI584" s="216" t="s">
        <v>207</v>
      </c>
    </row>
    <row r="585" spans="1:35" ht="14.45" customHeight="1">
      <c r="A585" s="490" t="s">
        <v>803</v>
      </c>
      <c r="B585" s="491"/>
      <c r="C585" s="491"/>
      <c r="D585" s="491"/>
      <c r="E585" s="491"/>
      <c r="F585" s="491"/>
      <c r="G585" s="491"/>
      <c r="H585" s="491"/>
      <c r="I585" s="491"/>
      <c r="J585" s="491"/>
      <c r="K585" s="491"/>
      <c r="L585" s="491"/>
      <c r="M585" s="491"/>
      <c r="N585" s="491"/>
      <c r="O585" s="491"/>
      <c r="P585" s="491"/>
      <c r="Q585" s="491"/>
      <c r="R585" s="491"/>
      <c r="S585" s="491"/>
      <c r="T585" s="491"/>
      <c r="U585" s="491"/>
      <c r="V585" s="491"/>
      <c r="W585" s="491"/>
      <c r="X585" s="491"/>
      <c r="Y585" s="491"/>
      <c r="Z585" s="491"/>
      <c r="AA585" s="491"/>
      <c r="AB585" s="491"/>
      <c r="AC585" s="492"/>
      <c r="AD585" s="218">
        <v>1614</v>
      </c>
      <c r="AE585" s="493"/>
      <c r="AF585" s="494"/>
      <c r="AG585" s="494"/>
      <c r="AH585" s="495"/>
      <c r="AI585" s="216" t="s">
        <v>207</v>
      </c>
    </row>
    <row r="586" spans="1:35" ht="14.45" customHeight="1">
      <c r="A586" s="490" t="s">
        <v>804</v>
      </c>
      <c r="B586" s="491"/>
      <c r="C586" s="491"/>
      <c r="D586" s="491"/>
      <c r="E586" s="491"/>
      <c r="F586" s="491"/>
      <c r="G586" s="491"/>
      <c r="H586" s="491"/>
      <c r="I586" s="491"/>
      <c r="J586" s="491"/>
      <c r="K586" s="491"/>
      <c r="L586" s="491"/>
      <c r="M586" s="491"/>
      <c r="N586" s="491"/>
      <c r="O586" s="491"/>
      <c r="P586" s="491"/>
      <c r="Q586" s="491"/>
      <c r="R586" s="491"/>
      <c r="S586" s="491"/>
      <c r="T586" s="491"/>
      <c r="U586" s="491"/>
      <c r="V586" s="491"/>
      <c r="W586" s="491"/>
      <c r="X586" s="491"/>
      <c r="Y586" s="491"/>
      <c r="Z586" s="491"/>
      <c r="AA586" s="491"/>
      <c r="AB586" s="491"/>
      <c r="AC586" s="492"/>
      <c r="AD586" s="218">
        <v>1820</v>
      </c>
      <c r="AE586" s="493"/>
      <c r="AF586" s="494"/>
      <c r="AG586" s="494"/>
      <c r="AH586" s="495"/>
      <c r="AI586" s="216" t="s">
        <v>207</v>
      </c>
    </row>
    <row r="587" spans="1:35" ht="14.45" customHeight="1">
      <c r="A587" s="490" t="s">
        <v>805</v>
      </c>
      <c r="B587" s="491"/>
      <c r="C587" s="491"/>
      <c r="D587" s="491"/>
      <c r="E587" s="491"/>
      <c r="F587" s="491"/>
      <c r="G587" s="491"/>
      <c r="H587" s="491"/>
      <c r="I587" s="491"/>
      <c r="J587" s="491"/>
      <c r="K587" s="491"/>
      <c r="L587" s="491"/>
      <c r="M587" s="491"/>
      <c r="N587" s="491"/>
      <c r="O587" s="491"/>
      <c r="P587" s="491"/>
      <c r="Q587" s="491"/>
      <c r="R587" s="491"/>
      <c r="S587" s="491"/>
      <c r="T587" s="491"/>
      <c r="U587" s="491"/>
      <c r="V587" s="491"/>
      <c r="W587" s="491"/>
      <c r="X587" s="491"/>
      <c r="Y587" s="491"/>
      <c r="Z587" s="491"/>
      <c r="AA587" s="491"/>
      <c r="AB587" s="491"/>
      <c r="AC587" s="492"/>
      <c r="AD587" s="218">
        <v>1615</v>
      </c>
      <c r="AE587" s="493"/>
      <c r="AF587" s="494"/>
      <c r="AG587" s="494"/>
      <c r="AH587" s="495"/>
      <c r="AI587" s="216" t="s">
        <v>207</v>
      </c>
    </row>
    <row r="588" spans="1:35" ht="14.45" customHeight="1">
      <c r="A588" s="490" t="s">
        <v>806</v>
      </c>
      <c r="B588" s="491"/>
      <c r="C588" s="491"/>
      <c r="D588" s="491"/>
      <c r="E588" s="491"/>
      <c r="F588" s="491"/>
      <c r="G588" s="491"/>
      <c r="H588" s="491"/>
      <c r="I588" s="491"/>
      <c r="J588" s="491"/>
      <c r="K588" s="491"/>
      <c r="L588" s="491"/>
      <c r="M588" s="491"/>
      <c r="N588" s="491"/>
      <c r="O588" s="491"/>
      <c r="P588" s="491"/>
      <c r="Q588" s="491"/>
      <c r="R588" s="491"/>
      <c r="S588" s="491"/>
      <c r="T588" s="491"/>
      <c r="U588" s="491"/>
      <c r="V588" s="491"/>
      <c r="W588" s="491"/>
      <c r="X588" s="491"/>
      <c r="Y588" s="491"/>
      <c r="Z588" s="491"/>
      <c r="AA588" s="491"/>
      <c r="AB588" s="491"/>
      <c r="AC588" s="492"/>
      <c r="AD588" s="218">
        <v>1616</v>
      </c>
      <c r="AE588" s="493"/>
      <c r="AF588" s="494"/>
      <c r="AG588" s="494"/>
      <c r="AH588" s="495"/>
      <c r="AI588" s="216" t="s">
        <v>207</v>
      </c>
    </row>
    <row r="589" spans="1:35" ht="14.45" customHeight="1">
      <c r="A589" s="490" t="s">
        <v>807</v>
      </c>
      <c r="B589" s="491"/>
      <c r="C589" s="491"/>
      <c r="D589" s="491"/>
      <c r="E589" s="491"/>
      <c r="F589" s="491"/>
      <c r="G589" s="491"/>
      <c r="H589" s="491"/>
      <c r="I589" s="491"/>
      <c r="J589" s="491"/>
      <c r="K589" s="491"/>
      <c r="L589" s="491"/>
      <c r="M589" s="491"/>
      <c r="N589" s="491"/>
      <c r="O589" s="491"/>
      <c r="P589" s="491"/>
      <c r="Q589" s="491"/>
      <c r="R589" s="491"/>
      <c r="S589" s="491"/>
      <c r="T589" s="491"/>
      <c r="U589" s="491"/>
      <c r="V589" s="491"/>
      <c r="W589" s="491"/>
      <c r="X589" s="491"/>
      <c r="Y589" s="491"/>
      <c r="Z589" s="491"/>
      <c r="AA589" s="491"/>
      <c r="AB589" s="491"/>
      <c r="AC589" s="492"/>
      <c r="AD589" s="218">
        <v>1617</v>
      </c>
      <c r="AE589" s="493"/>
      <c r="AF589" s="494"/>
      <c r="AG589" s="494"/>
      <c r="AH589" s="495"/>
      <c r="AI589" s="216" t="s">
        <v>207</v>
      </c>
    </row>
    <row r="590" spans="1:35" ht="14.45" customHeight="1">
      <c r="A590" s="490" t="s">
        <v>808</v>
      </c>
      <c r="B590" s="491"/>
      <c r="C590" s="491"/>
      <c r="D590" s="491"/>
      <c r="E590" s="491"/>
      <c r="F590" s="491"/>
      <c r="G590" s="491"/>
      <c r="H590" s="491"/>
      <c r="I590" s="491"/>
      <c r="J590" s="491"/>
      <c r="K590" s="491"/>
      <c r="L590" s="491"/>
      <c r="M590" s="491"/>
      <c r="N590" s="491"/>
      <c r="O590" s="491"/>
      <c r="P590" s="491"/>
      <c r="Q590" s="491"/>
      <c r="R590" s="491"/>
      <c r="S590" s="491"/>
      <c r="T590" s="491"/>
      <c r="U590" s="491"/>
      <c r="V590" s="491"/>
      <c r="W590" s="491"/>
      <c r="X590" s="491"/>
      <c r="Y590" s="491"/>
      <c r="Z590" s="491"/>
      <c r="AA590" s="491"/>
      <c r="AB590" s="491"/>
      <c r="AC590" s="492"/>
      <c r="AD590" s="218">
        <v>1618</v>
      </c>
      <c r="AE590" s="493"/>
      <c r="AF590" s="494"/>
      <c r="AG590" s="494"/>
      <c r="AH590" s="495"/>
      <c r="AI590" s="216" t="s">
        <v>207</v>
      </c>
    </row>
    <row r="591" spans="1:35" ht="14.45" customHeight="1">
      <c r="A591" s="490" t="s">
        <v>809</v>
      </c>
      <c r="B591" s="491"/>
      <c r="C591" s="491"/>
      <c r="D591" s="491"/>
      <c r="E591" s="491"/>
      <c r="F591" s="491"/>
      <c r="G591" s="491"/>
      <c r="H591" s="491"/>
      <c r="I591" s="491"/>
      <c r="J591" s="491"/>
      <c r="K591" s="491"/>
      <c r="L591" s="491"/>
      <c r="M591" s="491"/>
      <c r="N591" s="491"/>
      <c r="O591" s="491"/>
      <c r="P591" s="491"/>
      <c r="Q591" s="491"/>
      <c r="R591" s="491"/>
      <c r="S591" s="491"/>
      <c r="T591" s="491"/>
      <c r="U591" s="491"/>
      <c r="V591" s="491"/>
      <c r="W591" s="491"/>
      <c r="X591" s="491"/>
      <c r="Y591" s="491"/>
      <c r="Z591" s="491"/>
      <c r="AA591" s="491"/>
      <c r="AB591" s="491"/>
      <c r="AC591" s="492"/>
      <c r="AD591" s="218">
        <v>1620</v>
      </c>
      <c r="AE591" s="493"/>
      <c r="AF591" s="494"/>
      <c r="AG591" s="494"/>
      <c r="AH591" s="495"/>
      <c r="AI591" s="216" t="s">
        <v>207</v>
      </c>
    </row>
    <row r="592" spans="1:35" ht="14.45" customHeight="1">
      <c r="A592" s="490" t="s">
        <v>810</v>
      </c>
      <c r="B592" s="491"/>
      <c r="C592" s="491"/>
      <c r="D592" s="491"/>
      <c r="E592" s="491"/>
      <c r="F592" s="491"/>
      <c r="G592" s="491"/>
      <c r="H592" s="491"/>
      <c r="I592" s="491"/>
      <c r="J592" s="491"/>
      <c r="K592" s="491"/>
      <c r="L592" s="491"/>
      <c r="M592" s="491"/>
      <c r="N592" s="491"/>
      <c r="O592" s="491"/>
      <c r="P592" s="491"/>
      <c r="Q592" s="491"/>
      <c r="R592" s="491"/>
      <c r="S592" s="491"/>
      <c r="T592" s="491"/>
      <c r="U592" s="491"/>
      <c r="V592" s="491"/>
      <c r="W592" s="491"/>
      <c r="X592" s="491"/>
      <c r="Y592" s="491"/>
      <c r="Z592" s="491"/>
      <c r="AA592" s="491"/>
      <c r="AB592" s="491"/>
      <c r="AC592" s="492"/>
      <c r="AD592" s="218">
        <v>1621</v>
      </c>
      <c r="AE592" s="493"/>
      <c r="AF592" s="494"/>
      <c r="AG592" s="494"/>
      <c r="AH592" s="495"/>
      <c r="AI592" s="216" t="s">
        <v>207</v>
      </c>
    </row>
    <row r="593" spans="1:35" ht="14.45" customHeight="1">
      <c r="A593" s="490" t="s">
        <v>811</v>
      </c>
      <c r="B593" s="491"/>
      <c r="C593" s="491"/>
      <c r="D593" s="491"/>
      <c r="E593" s="491"/>
      <c r="F593" s="491"/>
      <c r="G593" s="491"/>
      <c r="H593" s="491"/>
      <c r="I593" s="491"/>
      <c r="J593" s="491"/>
      <c r="K593" s="491"/>
      <c r="L593" s="491"/>
      <c r="M593" s="491"/>
      <c r="N593" s="491"/>
      <c r="O593" s="491"/>
      <c r="P593" s="491"/>
      <c r="Q593" s="491"/>
      <c r="R593" s="491"/>
      <c r="S593" s="491"/>
      <c r="T593" s="491"/>
      <c r="U593" s="491"/>
      <c r="V593" s="491"/>
      <c r="W593" s="491"/>
      <c r="X593" s="491"/>
      <c r="Y593" s="491"/>
      <c r="Z593" s="491"/>
      <c r="AA593" s="491"/>
      <c r="AB593" s="491"/>
      <c r="AC593" s="492"/>
      <c r="AD593" s="218">
        <v>1622</v>
      </c>
      <c r="AE593" s="493"/>
      <c r="AF593" s="494"/>
      <c r="AG593" s="494"/>
      <c r="AH593" s="495"/>
      <c r="AI593" s="216" t="s">
        <v>207</v>
      </c>
    </row>
    <row r="594" spans="1:35" ht="14.45" customHeight="1">
      <c r="A594" s="490" t="s">
        <v>582</v>
      </c>
      <c r="B594" s="491"/>
      <c r="C594" s="491"/>
      <c r="D594" s="491"/>
      <c r="E594" s="491"/>
      <c r="F594" s="491"/>
      <c r="G594" s="491"/>
      <c r="H594" s="491"/>
      <c r="I594" s="491"/>
      <c r="J594" s="491"/>
      <c r="K594" s="491"/>
      <c r="L594" s="491"/>
      <c r="M594" s="491"/>
      <c r="N594" s="491"/>
      <c r="O594" s="491"/>
      <c r="P594" s="491"/>
      <c r="Q594" s="491"/>
      <c r="R594" s="491"/>
      <c r="S594" s="491"/>
      <c r="T594" s="491"/>
      <c r="U594" s="491"/>
      <c r="V594" s="491"/>
      <c r="W594" s="491"/>
      <c r="X594" s="491"/>
      <c r="Y594" s="491"/>
      <c r="Z594" s="491"/>
      <c r="AA594" s="491"/>
      <c r="AB594" s="491"/>
      <c r="AC594" s="492"/>
      <c r="AD594" s="218">
        <v>1623</v>
      </c>
      <c r="AE594" s="493"/>
      <c r="AF594" s="494"/>
      <c r="AG594" s="494"/>
      <c r="AH594" s="495"/>
      <c r="AI594" s="216" t="s">
        <v>207</v>
      </c>
    </row>
    <row r="595" spans="1:35" ht="14.45" customHeight="1">
      <c r="A595" s="490" t="s">
        <v>812</v>
      </c>
      <c r="B595" s="491"/>
      <c r="C595" s="491"/>
      <c r="D595" s="491"/>
      <c r="E595" s="491"/>
      <c r="F595" s="491"/>
      <c r="G595" s="491"/>
      <c r="H595" s="491"/>
      <c r="I595" s="491"/>
      <c r="J595" s="491"/>
      <c r="K595" s="491"/>
      <c r="L595" s="491"/>
      <c r="M595" s="491"/>
      <c r="N595" s="491"/>
      <c r="O595" s="491"/>
      <c r="P595" s="491"/>
      <c r="Q595" s="491"/>
      <c r="R595" s="491"/>
      <c r="S595" s="491"/>
      <c r="T595" s="491"/>
      <c r="U595" s="491"/>
      <c r="V595" s="491"/>
      <c r="W595" s="491"/>
      <c r="X595" s="491"/>
      <c r="Y595" s="491"/>
      <c r="Z595" s="491"/>
      <c r="AA595" s="491"/>
      <c r="AB595" s="491"/>
      <c r="AC595" s="492"/>
      <c r="AD595" s="218">
        <v>1624</v>
      </c>
      <c r="AE595" s="493"/>
      <c r="AF595" s="494"/>
      <c r="AG595" s="494"/>
      <c r="AH595" s="495"/>
      <c r="AI595" s="216" t="s">
        <v>207</v>
      </c>
    </row>
    <row r="596" spans="1:35" ht="14.45" customHeight="1">
      <c r="A596" s="490" t="s">
        <v>813</v>
      </c>
      <c r="B596" s="491"/>
      <c r="C596" s="491"/>
      <c r="D596" s="491"/>
      <c r="E596" s="491"/>
      <c r="F596" s="491"/>
      <c r="G596" s="491"/>
      <c r="H596" s="491"/>
      <c r="I596" s="491"/>
      <c r="J596" s="491"/>
      <c r="K596" s="491"/>
      <c r="L596" s="491"/>
      <c r="M596" s="491"/>
      <c r="N596" s="491"/>
      <c r="O596" s="491"/>
      <c r="P596" s="491"/>
      <c r="Q596" s="491"/>
      <c r="R596" s="491"/>
      <c r="S596" s="491"/>
      <c r="T596" s="491"/>
      <c r="U596" s="491"/>
      <c r="V596" s="491"/>
      <c r="W596" s="491"/>
      <c r="X596" s="491"/>
      <c r="Y596" s="491"/>
      <c r="Z596" s="491"/>
      <c r="AA596" s="491"/>
      <c r="AB596" s="491"/>
      <c r="AC596" s="492"/>
      <c r="AD596" s="218">
        <v>1625</v>
      </c>
      <c r="AE596" s="493"/>
      <c r="AF596" s="494"/>
      <c r="AG596" s="494"/>
      <c r="AH596" s="495"/>
      <c r="AI596" s="216" t="s">
        <v>207</v>
      </c>
    </row>
    <row r="597" spans="1:35" ht="14.45" customHeight="1">
      <c r="A597" s="490" t="s">
        <v>814</v>
      </c>
      <c r="B597" s="491"/>
      <c r="C597" s="491"/>
      <c r="D597" s="491"/>
      <c r="E597" s="491"/>
      <c r="F597" s="491"/>
      <c r="G597" s="491"/>
      <c r="H597" s="491"/>
      <c r="I597" s="491"/>
      <c r="J597" s="491"/>
      <c r="K597" s="491"/>
      <c r="L597" s="491"/>
      <c r="M597" s="491"/>
      <c r="N597" s="491"/>
      <c r="O597" s="491"/>
      <c r="P597" s="491"/>
      <c r="Q597" s="491"/>
      <c r="R597" s="491"/>
      <c r="S597" s="491"/>
      <c r="T597" s="491"/>
      <c r="U597" s="491"/>
      <c r="V597" s="491"/>
      <c r="W597" s="491"/>
      <c r="X597" s="491"/>
      <c r="Y597" s="491"/>
      <c r="Z597" s="491"/>
      <c r="AA597" s="491"/>
      <c r="AB597" s="491"/>
      <c r="AC597" s="492"/>
      <c r="AD597" s="218">
        <v>1626</v>
      </c>
      <c r="AE597" s="493"/>
      <c r="AF597" s="494"/>
      <c r="AG597" s="494"/>
      <c r="AH597" s="495"/>
      <c r="AI597" s="216" t="s">
        <v>207</v>
      </c>
    </row>
    <row r="598" spans="1:35" ht="14.45" customHeight="1">
      <c r="A598" s="490" t="s">
        <v>815</v>
      </c>
      <c r="B598" s="491"/>
      <c r="C598" s="491"/>
      <c r="D598" s="491"/>
      <c r="E598" s="491"/>
      <c r="F598" s="491"/>
      <c r="G598" s="491"/>
      <c r="H598" s="491"/>
      <c r="I598" s="491"/>
      <c r="J598" s="491"/>
      <c r="K598" s="491"/>
      <c r="L598" s="491"/>
      <c r="M598" s="491"/>
      <c r="N598" s="491"/>
      <c r="O598" s="491"/>
      <c r="P598" s="491"/>
      <c r="Q598" s="491"/>
      <c r="R598" s="491"/>
      <c r="S598" s="491"/>
      <c r="T598" s="491"/>
      <c r="U598" s="491"/>
      <c r="V598" s="491"/>
      <c r="W598" s="491"/>
      <c r="X598" s="491"/>
      <c r="Y598" s="491"/>
      <c r="Z598" s="491"/>
      <c r="AA598" s="491"/>
      <c r="AB598" s="491"/>
      <c r="AC598" s="492"/>
      <c r="AD598" s="218">
        <v>1627</v>
      </c>
      <c r="AE598" s="493"/>
      <c r="AF598" s="494"/>
      <c r="AG598" s="494"/>
      <c r="AH598" s="495"/>
      <c r="AI598" s="216" t="s">
        <v>207</v>
      </c>
    </row>
    <row r="599" spans="1:35" ht="14.45" customHeight="1">
      <c r="A599" s="490" t="s">
        <v>816</v>
      </c>
      <c r="B599" s="491"/>
      <c r="C599" s="491"/>
      <c r="D599" s="491"/>
      <c r="E599" s="491"/>
      <c r="F599" s="491"/>
      <c r="G599" s="491"/>
      <c r="H599" s="491"/>
      <c r="I599" s="491"/>
      <c r="J599" s="491"/>
      <c r="K599" s="491"/>
      <c r="L599" s="491"/>
      <c r="M599" s="491"/>
      <c r="N599" s="491"/>
      <c r="O599" s="491"/>
      <c r="P599" s="491"/>
      <c r="Q599" s="491"/>
      <c r="R599" s="491"/>
      <c r="S599" s="491"/>
      <c r="T599" s="491"/>
      <c r="U599" s="491"/>
      <c r="V599" s="491"/>
      <c r="W599" s="491"/>
      <c r="X599" s="491"/>
      <c r="Y599" s="491"/>
      <c r="Z599" s="491"/>
      <c r="AA599" s="491"/>
      <c r="AB599" s="491"/>
      <c r="AC599" s="492"/>
      <c r="AD599" s="218">
        <v>1628</v>
      </c>
      <c r="AE599" s="493"/>
      <c r="AF599" s="494"/>
      <c r="AG599" s="494"/>
      <c r="AH599" s="495"/>
      <c r="AI599" s="216" t="s">
        <v>207</v>
      </c>
    </row>
    <row r="600" spans="1:35">
      <c r="A600" s="525" t="s">
        <v>817</v>
      </c>
      <c r="B600" s="526"/>
      <c r="C600" s="526"/>
      <c r="D600" s="526"/>
      <c r="E600" s="526"/>
      <c r="F600" s="526"/>
      <c r="G600" s="526"/>
      <c r="H600" s="526"/>
      <c r="I600" s="526"/>
      <c r="J600" s="526"/>
      <c r="K600" s="526"/>
      <c r="L600" s="526"/>
      <c r="M600" s="526"/>
      <c r="N600" s="526"/>
      <c r="O600" s="526"/>
      <c r="P600" s="526"/>
      <c r="Q600" s="526"/>
      <c r="R600" s="526"/>
      <c r="S600" s="526"/>
      <c r="T600" s="526"/>
      <c r="U600" s="526"/>
      <c r="V600" s="526"/>
      <c r="W600" s="526"/>
      <c r="X600" s="526"/>
      <c r="Y600" s="526"/>
      <c r="Z600" s="526"/>
      <c r="AA600" s="526"/>
      <c r="AB600" s="526"/>
      <c r="AC600" s="527"/>
      <c r="AD600" s="218">
        <v>1629</v>
      </c>
      <c r="AE600" s="493"/>
      <c r="AF600" s="494"/>
      <c r="AG600" s="494"/>
      <c r="AH600" s="495"/>
      <c r="AI600" s="216" t="s">
        <v>211</v>
      </c>
    </row>
    <row r="601" spans="1:35">
      <c r="A601" s="528" t="s">
        <v>818</v>
      </c>
      <c r="B601" s="529"/>
      <c r="C601" s="529"/>
      <c r="D601" s="529"/>
      <c r="E601" s="529"/>
      <c r="F601" s="529"/>
      <c r="G601" s="529"/>
      <c r="H601" s="529"/>
      <c r="I601" s="529"/>
      <c r="J601" s="529"/>
      <c r="K601" s="529"/>
      <c r="L601" s="529"/>
      <c r="M601" s="529"/>
      <c r="N601" s="529"/>
      <c r="O601" s="529"/>
      <c r="P601" s="529"/>
      <c r="Q601" s="529"/>
      <c r="R601" s="529"/>
      <c r="S601" s="529"/>
      <c r="T601" s="529"/>
      <c r="U601" s="529"/>
      <c r="V601" s="529"/>
      <c r="W601" s="529"/>
      <c r="X601" s="529"/>
      <c r="Y601" s="529"/>
      <c r="Z601" s="529"/>
      <c r="AA601" s="529"/>
      <c r="AB601" s="529"/>
      <c r="AC601" s="530"/>
      <c r="AD601" s="220">
        <v>1630</v>
      </c>
      <c r="AE601" s="531"/>
      <c r="AF601" s="532"/>
      <c r="AG601" s="532"/>
      <c r="AH601" s="533"/>
      <c r="AI601" s="227" t="s">
        <v>211</v>
      </c>
    </row>
    <row r="602" spans="1:35">
      <c r="A602" s="534" t="s">
        <v>819</v>
      </c>
      <c r="B602" s="535"/>
      <c r="C602" s="535"/>
      <c r="D602" s="535"/>
      <c r="E602" s="535"/>
      <c r="F602" s="535"/>
      <c r="G602" s="535"/>
      <c r="H602" s="535"/>
      <c r="I602" s="535"/>
      <c r="J602" s="535"/>
      <c r="K602" s="535"/>
      <c r="L602" s="535"/>
      <c r="M602" s="535"/>
      <c r="N602" s="535"/>
      <c r="O602" s="535"/>
      <c r="P602" s="535"/>
      <c r="Q602" s="535"/>
      <c r="R602" s="535"/>
      <c r="S602" s="535"/>
      <c r="T602" s="535"/>
      <c r="U602" s="535"/>
      <c r="V602" s="535"/>
      <c r="W602" s="535"/>
      <c r="X602" s="535"/>
      <c r="Y602" s="535"/>
      <c r="Z602" s="535"/>
      <c r="AA602" s="535"/>
      <c r="AB602" s="535"/>
      <c r="AC602" s="535"/>
      <c r="AD602" s="535"/>
      <c r="AE602" s="535"/>
      <c r="AF602" s="535"/>
      <c r="AG602" s="535"/>
      <c r="AH602" s="535"/>
      <c r="AI602" s="536"/>
    </row>
    <row r="603" spans="1:35">
      <c r="A603" s="537" t="s">
        <v>820</v>
      </c>
      <c r="B603" s="538"/>
      <c r="C603" s="538"/>
      <c r="D603" s="538"/>
      <c r="E603" s="538"/>
      <c r="F603" s="538"/>
      <c r="G603" s="538"/>
      <c r="H603" s="538"/>
      <c r="I603" s="538"/>
      <c r="J603" s="538"/>
      <c r="K603" s="538"/>
      <c r="L603" s="538"/>
      <c r="M603" s="538"/>
      <c r="N603" s="538"/>
      <c r="O603" s="538"/>
      <c r="P603" s="538"/>
      <c r="Q603" s="538"/>
      <c r="R603" s="538"/>
      <c r="S603" s="538"/>
      <c r="T603" s="538"/>
      <c r="U603" s="538"/>
      <c r="V603" s="538"/>
      <c r="W603" s="538"/>
      <c r="X603" s="538"/>
      <c r="Y603" s="538"/>
      <c r="Z603" s="538"/>
      <c r="AA603" s="538"/>
      <c r="AB603" s="538"/>
      <c r="AC603" s="538"/>
      <c r="AD603" s="538"/>
      <c r="AE603" s="538"/>
      <c r="AF603" s="538"/>
      <c r="AG603" s="538"/>
      <c r="AH603" s="538"/>
      <c r="AI603" s="539"/>
    </row>
    <row r="604" spans="1:35" ht="14.45" customHeight="1">
      <c r="A604" s="490" t="s">
        <v>821</v>
      </c>
      <c r="B604" s="491"/>
      <c r="C604" s="491"/>
      <c r="D604" s="491"/>
      <c r="E604" s="491"/>
      <c r="F604" s="491"/>
      <c r="G604" s="491"/>
      <c r="H604" s="491"/>
      <c r="I604" s="491"/>
      <c r="J604" s="491"/>
      <c r="K604" s="491"/>
      <c r="L604" s="491"/>
      <c r="M604" s="491"/>
      <c r="N604" s="491"/>
      <c r="O604" s="491"/>
      <c r="P604" s="491"/>
      <c r="Q604" s="491"/>
      <c r="R604" s="491"/>
      <c r="S604" s="491"/>
      <c r="T604" s="491"/>
      <c r="U604" s="491"/>
      <c r="V604" s="491"/>
      <c r="W604" s="491"/>
      <c r="X604" s="491"/>
      <c r="Y604" s="491"/>
      <c r="Z604" s="491"/>
      <c r="AA604" s="491"/>
      <c r="AB604" s="491"/>
      <c r="AC604" s="492"/>
      <c r="AD604" s="218">
        <v>1580</v>
      </c>
      <c r="AE604" s="493"/>
      <c r="AF604" s="494"/>
      <c r="AG604" s="494"/>
      <c r="AH604" s="495"/>
      <c r="AI604" s="216" t="s">
        <v>187</v>
      </c>
    </row>
    <row r="605" spans="1:35" ht="14.45" customHeight="1">
      <c r="A605" s="490" t="s">
        <v>822</v>
      </c>
      <c r="B605" s="491"/>
      <c r="C605" s="491"/>
      <c r="D605" s="491"/>
      <c r="E605" s="491"/>
      <c r="F605" s="491"/>
      <c r="G605" s="491"/>
      <c r="H605" s="491"/>
      <c r="I605" s="491"/>
      <c r="J605" s="491"/>
      <c r="K605" s="491"/>
      <c r="L605" s="491"/>
      <c r="M605" s="491"/>
      <c r="N605" s="491"/>
      <c r="O605" s="491"/>
      <c r="P605" s="491"/>
      <c r="Q605" s="491"/>
      <c r="R605" s="491"/>
      <c r="S605" s="491"/>
      <c r="T605" s="491"/>
      <c r="U605" s="491"/>
      <c r="V605" s="491"/>
      <c r="W605" s="491"/>
      <c r="X605" s="491"/>
      <c r="Y605" s="491"/>
      <c r="Z605" s="491"/>
      <c r="AA605" s="491"/>
      <c r="AB605" s="491"/>
      <c r="AC605" s="492"/>
      <c r="AD605" s="218">
        <v>1582</v>
      </c>
      <c r="AE605" s="493"/>
      <c r="AF605" s="494"/>
      <c r="AG605" s="494"/>
      <c r="AH605" s="495"/>
      <c r="AI605" s="216" t="s">
        <v>207</v>
      </c>
    </row>
    <row r="606" spans="1:35" ht="14.45" customHeight="1">
      <c r="A606" s="490" t="s">
        <v>823</v>
      </c>
      <c r="B606" s="491"/>
      <c r="C606" s="491"/>
      <c r="D606" s="491"/>
      <c r="E606" s="491"/>
      <c r="F606" s="491"/>
      <c r="G606" s="491"/>
      <c r="H606" s="491"/>
      <c r="I606" s="491"/>
      <c r="J606" s="491"/>
      <c r="K606" s="491"/>
      <c r="L606" s="491"/>
      <c r="M606" s="491"/>
      <c r="N606" s="491"/>
      <c r="O606" s="491"/>
      <c r="P606" s="491"/>
      <c r="Q606" s="491"/>
      <c r="R606" s="491"/>
      <c r="S606" s="491"/>
      <c r="T606" s="491"/>
      <c r="U606" s="491"/>
      <c r="V606" s="491"/>
      <c r="W606" s="491"/>
      <c r="X606" s="491"/>
      <c r="Y606" s="491"/>
      <c r="Z606" s="491"/>
      <c r="AA606" s="491"/>
      <c r="AB606" s="491"/>
      <c r="AC606" s="492"/>
      <c r="AD606" s="218">
        <v>1573</v>
      </c>
      <c r="AE606" s="493"/>
      <c r="AF606" s="494"/>
      <c r="AG606" s="494"/>
      <c r="AH606" s="495"/>
      <c r="AI606" s="216" t="s">
        <v>187</v>
      </c>
    </row>
    <row r="607" spans="1:35" ht="14.45" customHeight="1">
      <c r="A607" s="490" t="s">
        <v>824</v>
      </c>
      <c r="B607" s="491"/>
      <c r="C607" s="491"/>
      <c r="D607" s="491"/>
      <c r="E607" s="491"/>
      <c r="F607" s="491"/>
      <c r="G607" s="491"/>
      <c r="H607" s="491"/>
      <c r="I607" s="491"/>
      <c r="J607" s="491"/>
      <c r="K607" s="491"/>
      <c r="L607" s="491"/>
      <c r="M607" s="491"/>
      <c r="N607" s="491"/>
      <c r="O607" s="491"/>
      <c r="P607" s="491"/>
      <c r="Q607" s="491"/>
      <c r="R607" s="491"/>
      <c r="S607" s="491"/>
      <c r="T607" s="491"/>
      <c r="U607" s="491"/>
      <c r="V607" s="491"/>
      <c r="W607" s="491"/>
      <c r="X607" s="491"/>
      <c r="Y607" s="491"/>
      <c r="Z607" s="491"/>
      <c r="AA607" s="491"/>
      <c r="AB607" s="491"/>
      <c r="AC607" s="492"/>
      <c r="AD607" s="218">
        <v>1574</v>
      </c>
      <c r="AE607" s="493"/>
      <c r="AF607" s="494"/>
      <c r="AG607" s="494"/>
      <c r="AH607" s="495"/>
      <c r="AI607" s="216" t="s">
        <v>187</v>
      </c>
    </row>
    <row r="608" spans="1:35" ht="14.45" customHeight="1">
      <c r="A608" s="490" t="s">
        <v>825</v>
      </c>
      <c r="B608" s="491"/>
      <c r="C608" s="491"/>
      <c r="D608" s="491"/>
      <c r="E608" s="491"/>
      <c r="F608" s="491"/>
      <c r="G608" s="491"/>
      <c r="H608" s="491"/>
      <c r="I608" s="491"/>
      <c r="J608" s="491"/>
      <c r="K608" s="491"/>
      <c r="L608" s="491"/>
      <c r="M608" s="491"/>
      <c r="N608" s="491"/>
      <c r="O608" s="491"/>
      <c r="P608" s="491"/>
      <c r="Q608" s="491"/>
      <c r="R608" s="491"/>
      <c r="S608" s="491"/>
      <c r="T608" s="491"/>
      <c r="U608" s="491"/>
      <c r="V608" s="491"/>
      <c r="W608" s="491"/>
      <c r="X608" s="491"/>
      <c r="Y608" s="491"/>
      <c r="Z608" s="491"/>
      <c r="AA608" s="491"/>
      <c r="AB608" s="491"/>
      <c r="AC608" s="492"/>
      <c r="AD608" s="218">
        <v>1575</v>
      </c>
      <c r="AE608" s="493"/>
      <c r="AF608" s="494"/>
      <c r="AG608" s="494"/>
      <c r="AH608" s="495"/>
      <c r="AI608" s="216" t="s">
        <v>207</v>
      </c>
    </row>
    <row r="609" spans="1:35" ht="14.45" customHeight="1">
      <c r="A609" s="490" t="s">
        <v>826</v>
      </c>
      <c r="B609" s="491"/>
      <c r="C609" s="491"/>
      <c r="D609" s="491"/>
      <c r="E609" s="491"/>
      <c r="F609" s="491"/>
      <c r="G609" s="491"/>
      <c r="H609" s="491"/>
      <c r="I609" s="491"/>
      <c r="J609" s="491"/>
      <c r="K609" s="491"/>
      <c r="L609" s="491"/>
      <c r="M609" s="491"/>
      <c r="N609" s="491"/>
      <c r="O609" s="491"/>
      <c r="P609" s="491"/>
      <c r="Q609" s="491"/>
      <c r="R609" s="491"/>
      <c r="S609" s="491"/>
      <c r="T609" s="491"/>
      <c r="U609" s="491"/>
      <c r="V609" s="491"/>
      <c r="W609" s="491"/>
      <c r="X609" s="491"/>
      <c r="Y609" s="491"/>
      <c r="Z609" s="491"/>
      <c r="AA609" s="491"/>
      <c r="AB609" s="491"/>
      <c r="AC609" s="492"/>
      <c r="AD609" s="218">
        <v>1712</v>
      </c>
      <c r="AE609" s="493"/>
      <c r="AF609" s="494"/>
      <c r="AG609" s="494"/>
      <c r="AH609" s="495"/>
      <c r="AI609" s="216" t="s">
        <v>187</v>
      </c>
    </row>
    <row r="610" spans="1:35" ht="14.45" customHeight="1">
      <c r="A610" s="490" t="s">
        <v>622</v>
      </c>
      <c r="B610" s="491"/>
      <c r="C610" s="491"/>
      <c r="D610" s="491"/>
      <c r="E610" s="491"/>
      <c r="F610" s="491"/>
      <c r="G610" s="491"/>
      <c r="H610" s="491"/>
      <c r="I610" s="491"/>
      <c r="J610" s="491"/>
      <c r="K610" s="491"/>
      <c r="L610" s="491"/>
      <c r="M610" s="491"/>
      <c r="N610" s="491"/>
      <c r="O610" s="491"/>
      <c r="P610" s="491"/>
      <c r="Q610" s="491"/>
      <c r="R610" s="491"/>
      <c r="S610" s="491"/>
      <c r="T610" s="491"/>
      <c r="U610" s="491"/>
      <c r="V610" s="491"/>
      <c r="W610" s="491"/>
      <c r="X610" s="491"/>
      <c r="Y610" s="491"/>
      <c r="Z610" s="491"/>
      <c r="AA610" s="491"/>
      <c r="AB610" s="491"/>
      <c r="AC610" s="492"/>
      <c r="AD610" s="218">
        <v>1713</v>
      </c>
      <c r="AE610" s="493"/>
      <c r="AF610" s="494"/>
      <c r="AG610" s="494"/>
      <c r="AH610" s="495"/>
      <c r="AI610" s="216" t="s">
        <v>207</v>
      </c>
    </row>
    <row r="611" spans="1:35" ht="14.45" customHeight="1">
      <c r="A611" s="490" t="s">
        <v>815</v>
      </c>
      <c r="B611" s="491"/>
      <c r="C611" s="491"/>
      <c r="D611" s="491"/>
      <c r="E611" s="491"/>
      <c r="F611" s="491"/>
      <c r="G611" s="491"/>
      <c r="H611" s="491"/>
      <c r="I611" s="491"/>
      <c r="J611" s="491"/>
      <c r="K611" s="491"/>
      <c r="L611" s="491"/>
      <c r="M611" s="491"/>
      <c r="N611" s="491"/>
      <c r="O611" s="491"/>
      <c r="P611" s="491"/>
      <c r="Q611" s="491"/>
      <c r="R611" s="491"/>
      <c r="S611" s="491"/>
      <c r="T611" s="491"/>
      <c r="U611" s="491"/>
      <c r="V611" s="491"/>
      <c r="W611" s="491"/>
      <c r="X611" s="491"/>
      <c r="Y611" s="491"/>
      <c r="Z611" s="491"/>
      <c r="AA611" s="491"/>
      <c r="AB611" s="491"/>
      <c r="AC611" s="492"/>
      <c r="AD611" s="218">
        <v>1714</v>
      </c>
      <c r="AE611" s="493"/>
      <c r="AF611" s="494"/>
      <c r="AG611" s="494"/>
      <c r="AH611" s="495"/>
      <c r="AI611" s="216" t="s">
        <v>187</v>
      </c>
    </row>
    <row r="612" spans="1:35" ht="14.45" customHeight="1">
      <c r="A612" s="490" t="s">
        <v>827</v>
      </c>
      <c r="B612" s="491"/>
      <c r="C612" s="491"/>
      <c r="D612" s="491"/>
      <c r="E612" s="491"/>
      <c r="F612" s="491"/>
      <c r="G612" s="491"/>
      <c r="H612" s="491"/>
      <c r="I612" s="491"/>
      <c r="J612" s="491"/>
      <c r="K612" s="491"/>
      <c r="L612" s="491"/>
      <c r="M612" s="491"/>
      <c r="N612" s="491"/>
      <c r="O612" s="491"/>
      <c r="P612" s="491"/>
      <c r="Q612" s="491"/>
      <c r="R612" s="491"/>
      <c r="S612" s="491"/>
      <c r="T612" s="491"/>
      <c r="U612" s="491"/>
      <c r="V612" s="491"/>
      <c r="W612" s="491"/>
      <c r="X612" s="491"/>
      <c r="Y612" s="491"/>
      <c r="Z612" s="491"/>
      <c r="AA612" s="491"/>
      <c r="AB612" s="491"/>
      <c r="AC612" s="492"/>
      <c r="AD612" s="218">
        <v>1576</v>
      </c>
      <c r="AE612" s="493"/>
      <c r="AF612" s="494"/>
      <c r="AG612" s="494"/>
      <c r="AH612" s="495"/>
      <c r="AI612" s="216" t="s">
        <v>207</v>
      </c>
    </row>
    <row r="613" spans="1:35" ht="14.45" customHeight="1">
      <c r="A613" s="490" t="s">
        <v>797</v>
      </c>
      <c r="B613" s="491"/>
      <c r="C613" s="491"/>
      <c r="D613" s="491"/>
      <c r="E613" s="491"/>
      <c r="F613" s="491"/>
      <c r="G613" s="491"/>
      <c r="H613" s="491"/>
      <c r="I613" s="491"/>
      <c r="J613" s="491"/>
      <c r="K613" s="491"/>
      <c r="L613" s="491"/>
      <c r="M613" s="491"/>
      <c r="N613" s="491"/>
      <c r="O613" s="491"/>
      <c r="P613" s="491"/>
      <c r="Q613" s="491"/>
      <c r="R613" s="491"/>
      <c r="S613" s="491"/>
      <c r="T613" s="491"/>
      <c r="U613" s="491"/>
      <c r="V613" s="491"/>
      <c r="W613" s="491"/>
      <c r="X613" s="491"/>
      <c r="Y613" s="491"/>
      <c r="Z613" s="491"/>
      <c r="AA613" s="491"/>
      <c r="AB613" s="491"/>
      <c r="AC613" s="492"/>
      <c r="AD613" s="218">
        <v>1715</v>
      </c>
      <c r="AE613" s="493"/>
      <c r="AF613" s="494"/>
      <c r="AG613" s="494"/>
      <c r="AH613" s="495"/>
      <c r="AI613" s="216" t="s">
        <v>207</v>
      </c>
    </row>
    <row r="614" spans="1:35" ht="14.45" customHeight="1">
      <c r="A614" s="490" t="s">
        <v>828</v>
      </c>
      <c r="B614" s="491"/>
      <c r="C614" s="491"/>
      <c r="D614" s="491"/>
      <c r="E614" s="491"/>
      <c r="F614" s="491"/>
      <c r="G614" s="491"/>
      <c r="H614" s="491"/>
      <c r="I614" s="491"/>
      <c r="J614" s="491"/>
      <c r="K614" s="491"/>
      <c r="L614" s="491"/>
      <c r="M614" s="491"/>
      <c r="N614" s="491"/>
      <c r="O614" s="491"/>
      <c r="P614" s="491"/>
      <c r="Q614" s="491"/>
      <c r="R614" s="491"/>
      <c r="S614" s="491"/>
      <c r="T614" s="491"/>
      <c r="U614" s="491"/>
      <c r="V614" s="491"/>
      <c r="W614" s="491"/>
      <c r="X614" s="491"/>
      <c r="Y614" s="491"/>
      <c r="Z614" s="491"/>
      <c r="AA614" s="491"/>
      <c r="AB614" s="491"/>
      <c r="AC614" s="492"/>
      <c r="AD614" s="218">
        <v>1577</v>
      </c>
      <c r="AE614" s="493"/>
      <c r="AF614" s="494"/>
      <c r="AG614" s="494"/>
      <c r="AH614" s="495"/>
      <c r="AI614" s="216" t="s">
        <v>207</v>
      </c>
    </row>
    <row r="615" spans="1:35" ht="14.45" customHeight="1">
      <c r="A615" s="490" t="s">
        <v>798</v>
      </c>
      <c r="B615" s="491"/>
      <c r="C615" s="491"/>
      <c r="D615" s="491"/>
      <c r="E615" s="491"/>
      <c r="F615" s="491"/>
      <c r="G615" s="491"/>
      <c r="H615" s="491"/>
      <c r="I615" s="491"/>
      <c r="J615" s="491"/>
      <c r="K615" s="491"/>
      <c r="L615" s="491"/>
      <c r="M615" s="491"/>
      <c r="N615" s="491"/>
      <c r="O615" s="491"/>
      <c r="P615" s="491"/>
      <c r="Q615" s="491"/>
      <c r="R615" s="491"/>
      <c r="S615" s="491"/>
      <c r="T615" s="491"/>
      <c r="U615" s="491"/>
      <c r="V615" s="491"/>
      <c r="W615" s="491"/>
      <c r="X615" s="491"/>
      <c r="Y615" s="491"/>
      <c r="Z615" s="491"/>
      <c r="AA615" s="491"/>
      <c r="AB615" s="491"/>
      <c r="AC615" s="492"/>
      <c r="AD615" s="218">
        <v>1716</v>
      </c>
      <c r="AE615" s="493"/>
      <c r="AF615" s="494"/>
      <c r="AG615" s="494"/>
      <c r="AH615" s="495"/>
      <c r="AI615" s="216" t="s">
        <v>207</v>
      </c>
    </row>
    <row r="616" spans="1:35" ht="14.45" customHeight="1">
      <c r="A616" s="490" t="s">
        <v>829</v>
      </c>
      <c r="B616" s="491"/>
      <c r="C616" s="491"/>
      <c r="D616" s="491"/>
      <c r="E616" s="491"/>
      <c r="F616" s="491"/>
      <c r="G616" s="491"/>
      <c r="H616" s="491"/>
      <c r="I616" s="491"/>
      <c r="J616" s="491"/>
      <c r="K616" s="491"/>
      <c r="L616" s="491"/>
      <c r="M616" s="491"/>
      <c r="N616" s="491"/>
      <c r="O616" s="491"/>
      <c r="P616" s="491"/>
      <c r="Q616" s="491"/>
      <c r="R616" s="491"/>
      <c r="S616" s="491"/>
      <c r="T616" s="491"/>
      <c r="U616" s="491"/>
      <c r="V616" s="491"/>
      <c r="W616" s="491"/>
      <c r="X616" s="491"/>
      <c r="Y616" s="491"/>
      <c r="Z616" s="491"/>
      <c r="AA616" s="491"/>
      <c r="AB616" s="491"/>
      <c r="AC616" s="492"/>
      <c r="AD616" s="218">
        <v>1578</v>
      </c>
      <c r="AE616" s="493"/>
      <c r="AF616" s="494"/>
      <c r="AG616" s="494"/>
      <c r="AH616" s="495"/>
      <c r="AI616" s="216" t="s">
        <v>207</v>
      </c>
    </row>
    <row r="617" spans="1:35" ht="14.45" customHeight="1">
      <c r="A617" s="490" t="s">
        <v>631</v>
      </c>
      <c r="B617" s="491"/>
      <c r="C617" s="491"/>
      <c r="D617" s="491"/>
      <c r="E617" s="491"/>
      <c r="F617" s="491"/>
      <c r="G617" s="491"/>
      <c r="H617" s="491"/>
      <c r="I617" s="491"/>
      <c r="J617" s="491"/>
      <c r="K617" s="491"/>
      <c r="L617" s="491"/>
      <c r="M617" s="491"/>
      <c r="N617" s="491"/>
      <c r="O617" s="491"/>
      <c r="P617" s="491"/>
      <c r="Q617" s="491"/>
      <c r="R617" s="491"/>
      <c r="S617" s="491"/>
      <c r="T617" s="491"/>
      <c r="U617" s="491"/>
      <c r="V617" s="491"/>
      <c r="W617" s="491"/>
      <c r="X617" s="491"/>
      <c r="Y617" s="491"/>
      <c r="Z617" s="491"/>
      <c r="AA617" s="491"/>
      <c r="AB617" s="491"/>
      <c r="AC617" s="492"/>
      <c r="AD617" s="218">
        <v>1584</v>
      </c>
      <c r="AE617" s="493"/>
      <c r="AF617" s="494"/>
      <c r="AG617" s="494"/>
      <c r="AH617" s="495"/>
      <c r="AI617" s="216" t="s">
        <v>187</v>
      </c>
    </row>
    <row r="618" spans="1:35" ht="14.45" customHeight="1">
      <c r="A618" s="490" t="s">
        <v>632</v>
      </c>
      <c r="B618" s="491"/>
      <c r="C618" s="491"/>
      <c r="D618" s="491"/>
      <c r="E618" s="491"/>
      <c r="F618" s="491"/>
      <c r="G618" s="491"/>
      <c r="H618" s="491"/>
      <c r="I618" s="491"/>
      <c r="J618" s="491"/>
      <c r="K618" s="491"/>
      <c r="L618" s="491"/>
      <c r="M618" s="491"/>
      <c r="N618" s="491"/>
      <c r="O618" s="491"/>
      <c r="P618" s="491"/>
      <c r="Q618" s="491"/>
      <c r="R618" s="491"/>
      <c r="S618" s="491"/>
      <c r="T618" s="491"/>
      <c r="U618" s="491"/>
      <c r="V618" s="491"/>
      <c r="W618" s="491"/>
      <c r="X618" s="491"/>
      <c r="Y618" s="491"/>
      <c r="Z618" s="491"/>
      <c r="AA618" s="491"/>
      <c r="AB618" s="491"/>
      <c r="AC618" s="492"/>
      <c r="AD618" s="218">
        <v>1585</v>
      </c>
      <c r="AE618" s="493"/>
      <c r="AF618" s="494"/>
      <c r="AG618" s="494"/>
      <c r="AH618" s="495"/>
      <c r="AI618" s="216" t="s">
        <v>207</v>
      </c>
    </row>
    <row r="619" spans="1:35">
      <c r="A619" s="525" t="s">
        <v>830</v>
      </c>
      <c r="B619" s="526"/>
      <c r="C619" s="526"/>
      <c r="D619" s="526"/>
      <c r="E619" s="526"/>
      <c r="F619" s="526"/>
      <c r="G619" s="526"/>
      <c r="H619" s="526"/>
      <c r="I619" s="526"/>
      <c r="J619" s="526"/>
      <c r="K619" s="526"/>
      <c r="L619" s="526"/>
      <c r="M619" s="526"/>
      <c r="N619" s="526"/>
      <c r="O619" s="526"/>
      <c r="P619" s="526"/>
      <c r="Q619" s="526"/>
      <c r="R619" s="526"/>
      <c r="S619" s="526"/>
      <c r="T619" s="526"/>
      <c r="U619" s="526"/>
      <c r="V619" s="526"/>
      <c r="W619" s="526"/>
      <c r="X619" s="526"/>
      <c r="Y619" s="526"/>
      <c r="Z619" s="526"/>
      <c r="AA619" s="526"/>
      <c r="AB619" s="526"/>
      <c r="AC619" s="527"/>
      <c r="AD619" s="218">
        <v>1581</v>
      </c>
      <c r="AE619" s="493"/>
      <c r="AF619" s="494"/>
      <c r="AG619" s="494"/>
      <c r="AH619" s="495"/>
      <c r="AI619" s="216" t="s">
        <v>211</v>
      </c>
    </row>
    <row r="620" spans="1:35">
      <c r="A620" s="528" t="s">
        <v>831</v>
      </c>
      <c r="B620" s="529"/>
      <c r="C620" s="529"/>
      <c r="D620" s="529"/>
      <c r="E620" s="529"/>
      <c r="F620" s="529"/>
      <c r="G620" s="529"/>
      <c r="H620" s="529"/>
      <c r="I620" s="529"/>
      <c r="J620" s="529"/>
      <c r="K620" s="529"/>
      <c r="L620" s="529"/>
      <c r="M620" s="529"/>
      <c r="N620" s="529"/>
      <c r="O620" s="529"/>
      <c r="P620" s="529"/>
      <c r="Q620" s="529"/>
      <c r="R620" s="529"/>
      <c r="S620" s="529"/>
      <c r="T620" s="529"/>
      <c r="U620" s="529"/>
      <c r="V620" s="529"/>
      <c r="W620" s="529"/>
      <c r="X620" s="529"/>
      <c r="Y620" s="529"/>
      <c r="Z620" s="529"/>
      <c r="AA620" s="529"/>
      <c r="AB620" s="529"/>
      <c r="AC620" s="530"/>
      <c r="AD620" s="220">
        <v>1583</v>
      </c>
      <c r="AE620" s="531"/>
      <c r="AF620" s="532"/>
      <c r="AG620" s="532"/>
      <c r="AH620" s="533"/>
      <c r="AI620" s="227" t="s">
        <v>211</v>
      </c>
    </row>
    <row r="621" spans="1:35">
      <c r="A621" s="388" t="s">
        <v>832</v>
      </c>
      <c r="B621" s="389"/>
      <c r="C621" s="389"/>
      <c r="D621" s="389"/>
      <c r="E621" s="389"/>
      <c r="F621" s="389"/>
      <c r="G621" s="389"/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  <c r="AH621" s="389"/>
      <c r="AI621" s="390"/>
    </row>
    <row r="622" spans="1:35">
      <c r="A622" s="475" t="s">
        <v>833</v>
      </c>
      <c r="B622" s="476"/>
      <c r="C622" s="476"/>
      <c r="D622" s="476"/>
      <c r="E622" s="476"/>
      <c r="F622" s="476"/>
      <c r="G622" s="476"/>
      <c r="H622" s="476"/>
      <c r="I622" s="476"/>
      <c r="J622" s="476"/>
      <c r="K622" s="476"/>
      <c r="L622" s="476"/>
      <c r="M622" s="476"/>
      <c r="N622" s="476"/>
      <c r="O622" s="476"/>
      <c r="P622" s="476"/>
      <c r="Q622" s="476"/>
      <c r="R622" s="476"/>
      <c r="S622" s="476"/>
      <c r="T622" s="476"/>
      <c r="U622" s="476"/>
      <c r="V622" s="476"/>
      <c r="W622" s="476"/>
      <c r="X622" s="476"/>
      <c r="Y622" s="476"/>
      <c r="Z622" s="476"/>
      <c r="AA622" s="476"/>
      <c r="AB622" s="476"/>
      <c r="AC622" s="476"/>
      <c r="AD622" s="476"/>
      <c r="AE622" s="476"/>
      <c r="AF622" s="476"/>
      <c r="AG622" s="476"/>
      <c r="AH622" s="476"/>
      <c r="AI622" s="477"/>
    </row>
    <row r="623" spans="1:35" ht="20.100000000000001" customHeight="1">
      <c r="A623" s="509" t="s">
        <v>834</v>
      </c>
      <c r="B623" s="510"/>
      <c r="C623" s="510"/>
      <c r="D623" s="510"/>
      <c r="E623" s="510"/>
      <c r="F623" s="510"/>
      <c r="G623" s="510"/>
      <c r="H623" s="510"/>
      <c r="I623" s="510"/>
      <c r="J623" s="510"/>
      <c r="K623" s="510"/>
      <c r="L623" s="510"/>
      <c r="M623" s="510"/>
      <c r="N623" s="510"/>
      <c r="O623" s="510"/>
      <c r="P623" s="510"/>
      <c r="Q623" s="510"/>
      <c r="R623" s="510"/>
      <c r="S623" s="510"/>
      <c r="T623" s="510"/>
      <c r="U623" s="510"/>
      <c r="V623" s="510"/>
      <c r="W623" s="511"/>
      <c r="X623" s="251">
        <v>1784</v>
      </c>
      <c r="Y623" s="512"/>
      <c r="Z623" s="513"/>
      <c r="AA623" s="513"/>
      <c r="AB623" s="513"/>
      <c r="AC623" s="514"/>
      <c r="AD623" s="512"/>
      <c r="AE623" s="513"/>
      <c r="AF623" s="513"/>
      <c r="AG623" s="513"/>
      <c r="AH623" s="513"/>
      <c r="AI623" s="515"/>
    </row>
    <row r="624" spans="1:35">
      <c r="A624" s="516" t="s">
        <v>835</v>
      </c>
      <c r="B624" s="517"/>
      <c r="C624" s="517"/>
      <c r="D624" s="517"/>
      <c r="E624" s="517"/>
      <c r="F624" s="517"/>
      <c r="G624" s="517"/>
      <c r="H624" s="517"/>
      <c r="I624" s="517"/>
      <c r="J624" s="517"/>
      <c r="K624" s="517"/>
      <c r="L624" s="517"/>
      <c r="M624" s="517"/>
      <c r="N624" s="517"/>
      <c r="O624" s="517"/>
      <c r="P624" s="517"/>
      <c r="Q624" s="517"/>
      <c r="R624" s="517"/>
      <c r="S624" s="517"/>
      <c r="T624" s="517"/>
      <c r="U624" s="517"/>
      <c r="V624" s="517"/>
      <c r="W624" s="518"/>
      <c r="X624" s="519" t="s">
        <v>836</v>
      </c>
      <c r="Y624" s="520"/>
      <c r="Z624" s="520"/>
      <c r="AA624" s="520"/>
      <c r="AB624" s="520"/>
      <c r="AC624" s="521"/>
      <c r="AD624" s="522" t="s">
        <v>837</v>
      </c>
      <c r="AE624" s="523"/>
      <c r="AF624" s="523"/>
      <c r="AG624" s="523"/>
      <c r="AH624" s="524"/>
      <c r="AI624" s="286"/>
    </row>
    <row r="625" spans="1:35" ht="18.600000000000001" customHeight="1">
      <c r="A625" s="490" t="s">
        <v>838</v>
      </c>
      <c r="B625" s="491"/>
      <c r="C625" s="491"/>
      <c r="D625" s="491"/>
      <c r="E625" s="491"/>
      <c r="F625" s="491"/>
      <c r="G625" s="491"/>
      <c r="H625" s="491"/>
      <c r="I625" s="491"/>
      <c r="J625" s="491"/>
      <c r="K625" s="491"/>
      <c r="L625" s="491"/>
      <c r="M625" s="491"/>
      <c r="N625" s="491"/>
      <c r="O625" s="491"/>
      <c r="P625" s="491"/>
      <c r="Q625" s="491"/>
      <c r="R625" s="491"/>
      <c r="S625" s="491"/>
      <c r="T625" s="491"/>
      <c r="U625" s="491"/>
      <c r="V625" s="491"/>
      <c r="W625" s="492"/>
      <c r="X625" s="218">
        <v>1785</v>
      </c>
      <c r="Y625" s="502"/>
      <c r="Z625" s="503"/>
      <c r="AA625" s="503"/>
      <c r="AB625" s="503"/>
      <c r="AC625" s="504"/>
      <c r="AD625" s="218">
        <v>1801</v>
      </c>
      <c r="AE625" s="502"/>
      <c r="AF625" s="503"/>
      <c r="AG625" s="503"/>
      <c r="AH625" s="504"/>
      <c r="AI625" s="216"/>
    </row>
    <row r="626" spans="1:35">
      <c r="A626" s="490" t="s">
        <v>839</v>
      </c>
      <c r="B626" s="491"/>
      <c r="C626" s="491"/>
      <c r="D626" s="491"/>
      <c r="E626" s="491"/>
      <c r="F626" s="491"/>
      <c r="G626" s="491"/>
      <c r="H626" s="491"/>
      <c r="I626" s="491"/>
      <c r="J626" s="491"/>
      <c r="K626" s="491"/>
      <c r="L626" s="491"/>
      <c r="M626" s="491"/>
      <c r="N626" s="491"/>
      <c r="O626" s="491"/>
      <c r="P626" s="491"/>
      <c r="Q626" s="491"/>
      <c r="R626" s="491"/>
      <c r="S626" s="491"/>
      <c r="T626" s="491"/>
      <c r="U626" s="491"/>
      <c r="V626" s="491"/>
      <c r="W626" s="492"/>
      <c r="X626" s="218">
        <v>1798</v>
      </c>
      <c r="Y626" s="493"/>
      <c r="Z626" s="494"/>
      <c r="AA626" s="494"/>
      <c r="AB626" s="494"/>
      <c r="AC626" s="495"/>
      <c r="AD626" s="218">
        <v>1799</v>
      </c>
      <c r="AE626" s="506"/>
      <c r="AF626" s="507"/>
      <c r="AG626" s="507"/>
      <c r="AH626" s="508"/>
      <c r="AI626" s="216" t="s">
        <v>187</v>
      </c>
    </row>
    <row r="627" spans="1:35">
      <c r="A627" s="490" t="s">
        <v>840</v>
      </c>
      <c r="B627" s="491"/>
      <c r="C627" s="491"/>
      <c r="D627" s="491"/>
      <c r="E627" s="491"/>
      <c r="F627" s="491"/>
      <c r="G627" s="491"/>
      <c r="H627" s="491"/>
      <c r="I627" s="491"/>
      <c r="J627" s="491"/>
      <c r="K627" s="491"/>
      <c r="L627" s="491"/>
      <c r="M627" s="491"/>
      <c r="N627" s="491"/>
      <c r="O627" s="491"/>
      <c r="P627" s="491"/>
      <c r="Q627" s="491"/>
      <c r="R627" s="491"/>
      <c r="S627" s="491"/>
      <c r="T627" s="491"/>
      <c r="U627" s="491"/>
      <c r="V627" s="491"/>
      <c r="W627" s="492"/>
      <c r="X627" s="218">
        <v>1786</v>
      </c>
      <c r="Y627" s="493"/>
      <c r="Z627" s="494"/>
      <c r="AA627" s="494"/>
      <c r="AB627" s="494"/>
      <c r="AC627" s="495"/>
      <c r="AD627" s="218">
        <v>1802</v>
      </c>
      <c r="AE627" s="493"/>
      <c r="AF627" s="494"/>
      <c r="AG627" s="494"/>
      <c r="AH627" s="495"/>
      <c r="AI627" s="216" t="s">
        <v>187</v>
      </c>
    </row>
    <row r="628" spans="1:35">
      <c r="A628" s="487" t="s">
        <v>841</v>
      </c>
      <c r="B628" s="488"/>
      <c r="C628" s="488"/>
      <c r="D628" s="488"/>
      <c r="E628" s="488"/>
      <c r="F628" s="488"/>
      <c r="G628" s="488"/>
      <c r="H628" s="488"/>
      <c r="I628" s="488"/>
      <c r="J628" s="488"/>
      <c r="K628" s="488"/>
      <c r="L628" s="488"/>
      <c r="M628" s="488"/>
      <c r="N628" s="488"/>
      <c r="O628" s="488"/>
      <c r="P628" s="488"/>
      <c r="Q628" s="488"/>
      <c r="R628" s="488"/>
      <c r="S628" s="488"/>
      <c r="T628" s="488"/>
      <c r="U628" s="488"/>
      <c r="V628" s="488"/>
      <c r="W628" s="488"/>
      <c r="X628" s="488"/>
      <c r="Y628" s="488"/>
      <c r="Z628" s="488"/>
      <c r="AA628" s="488"/>
      <c r="AB628" s="488"/>
      <c r="AC628" s="488"/>
      <c r="AD628" s="488"/>
      <c r="AE628" s="488"/>
      <c r="AF628" s="488"/>
      <c r="AG628" s="488"/>
      <c r="AH628" s="488"/>
      <c r="AI628" s="489"/>
    </row>
    <row r="629" spans="1:35">
      <c r="A629" s="490" t="s">
        <v>842</v>
      </c>
      <c r="B629" s="491"/>
      <c r="C629" s="491"/>
      <c r="D629" s="491"/>
      <c r="E629" s="491"/>
      <c r="F629" s="491"/>
      <c r="G629" s="491"/>
      <c r="H629" s="491"/>
      <c r="I629" s="491"/>
      <c r="J629" s="491"/>
      <c r="K629" s="491"/>
      <c r="L629" s="491"/>
      <c r="M629" s="491"/>
      <c r="N629" s="491"/>
      <c r="O629" s="491"/>
      <c r="P629" s="491"/>
      <c r="Q629" s="491"/>
      <c r="R629" s="491"/>
      <c r="S629" s="491"/>
      <c r="T629" s="491"/>
      <c r="U629" s="491"/>
      <c r="V629" s="491"/>
      <c r="W629" s="491"/>
      <c r="X629" s="491"/>
      <c r="Y629" s="491"/>
      <c r="Z629" s="491"/>
      <c r="AA629" s="491"/>
      <c r="AB629" s="491"/>
      <c r="AC629" s="492"/>
      <c r="AD629" s="218">
        <v>1787</v>
      </c>
      <c r="AE629" s="493"/>
      <c r="AF629" s="494"/>
      <c r="AG629" s="494"/>
      <c r="AH629" s="495"/>
      <c r="AI629" s="216" t="s">
        <v>207</v>
      </c>
    </row>
    <row r="630" spans="1:35">
      <c r="A630" s="490" t="s">
        <v>843</v>
      </c>
      <c r="B630" s="491"/>
      <c r="C630" s="491"/>
      <c r="D630" s="491"/>
      <c r="E630" s="491"/>
      <c r="F630" s="491"/>
      <c r="G630" s="491"/>
      <c r="H630" s="491"/>
      <c r="I630" s="491"/>
      <c r="J630" s="491"/>
      <c r="K630" s="491"/>
      <c r="L630" s="491"/>
      <c r="M630" s="491"/>
      <c r="N630" s="491"/>
      <c r="O630" s="491"/>
      <c r="P630" s="491"/>
      <c r="Q630" s="491"/>
      <c r="R630" s="491"/>
      <c r="S630" s="491"/>
      <c r="T630" s="491"/>
      <c r="U630" s="491"/>
      <c r="V630" s="491"/>
      <c r="W630" s="491"/>
      <c r="X630" s="491"/>
      <c r="Y630" s="491"/>
      <c r="Z630" s="491"/>
      <c r="AA630" s="491"/>
      <c r="AB630" s="491"/>
      <c r="AC630" s="492"/>
      <c r="AD630" s="218">
        <v>1788</v>
      </c>
      <c r="AE630" s="493"/>
      <c r="AF630" s="494"/>
      <c r="AG630" s="494"/>
      <c r="AH630" s="495"/>
      <c r="AI630" s="216" t="s">
        <v>211</v>
      </c>
    </row>
    <row r="631" spans="1:35">
      <c r="A631" s="487" t="s">
        <v>844</v>
      </c>
      <c r="B631" s="488"/>
      <c r="C631" s="488"/>
      <c r="D631" s="488"/>
      <c r="E631" s="488"/>
      <c r="F631" s="488"/>
      <c r="G631" s="488"/>
      <c r="H631" s="488"/>
      <c r="I631" s="488"/>
      <c r="J631" s="488"/>
      <c r="K631" s="488"/>
      <c r="L631" s="488"/>
      <c r="M631" s="488"/>
      <c r="N631" s="488"/>
      <c r="O631" s="488"/>
      <c r="P631" s="488"/>
      <c r="Q631" s="488"/>
      <c r="R631" s="488"/>
      <c r="S631" s="488"/>
      <c r="T631" s="488"/>
      <c r="U631" s="488"/>
      <c r="V631" s="488"/>
      <c r="W631" s="488"/>
      <c r="X631" s="488"/>
      <c r="Y631" s="488"/>
      <c r="Z631" s="488"/>
      <c r="AA631" s="488"/>
      <c r="AB631" s="488"/>
      <c r="AC631" s="488"/>
      <c r="AD631" s="488"/>
      <c r="AE631" s="488"/>
      <c r="AF631" s="488"/>
      <c r="AG631" s="488"/>
      <c r="AH631" s="488"/>
      <c r="AI631" s="489"/>
    </row>
    <row r="632" spans="1:35" s="258" customFormat="1" ht="23.1" customHeight="1">
      <c r="A632" s="505" t="s">
        <v>845</v>
      </c>
      <c r="B632" s="500"/>
      <c r="C632" s="500"/>
      <c r="D632" s="500"/>
      <c r="E632" s="500"/>
      <c r="F632" s="500"/>
      <c r="G632" s="500"/>
      <c r="H632" s="500"/>
      <c r="I632" s="500"/>
      <c r="J632" s="500"/>
      <c r="K632" s="500"/>
      <c r="L632" s="500"/>
      <c r="M632" s="500"/>
      <c r="N632" s="500"/>
      <c r="O632" s="500"/>
      <c r="P632" s="500"/>
      <c r="Q632" s="500"/>
      <c r="R632" s="500"/>
      <c r="S632" s="500"/>
      <c r="T632" s="500"/>
      <c r="U632" s="500"/>
      <c r="V632" s="500"/>
      <c r="W632" s="500"/>
      <c r="X632" s="500"/>
      <c r="Y632" s="500"/>
      <c r="Z632" s="500"/>
      <c r="AA632" s="500"/>
      <c r="AB632" s="500"/>
      <c r="AC632" s="501"/>
      <c r="AD632" s="256">
        <v>1789</v>
      </c>
      <c r="AE632" s="502"/>
      <c r="AF632" s="503"/>
      <c r="AG632" s="503"/>
      <c r="AH632" s="504"/>
      <c r="AI632" s="216" t="s">
        <v>207</v>
      </c>
    </row>
    <row r="633" spans="1:35" s="258" customFormat="1" ht="23.1" customHeight="1">
      <c r="A633" s="499" t="s">
        <v>846</v>
      </c>
      <c r="B633" s="500"/>
      <c r="C633" s="500"/>
      <c r="D633" s="500"/>
      <c r="E633" s="500"/>
      <c r="F633" s="500"/>
      <c r="G633" s="500"/>
      <c r="H633" s="500"/>
      <c r="I633" s="500"/>
      <c r="J633" s="500"/>
      <c r="K633" s="500"/>
      <c r="L633" s="500"/>
      <c r="M633" s="500"/>
      <c r="N633" s="500"/>
      <c r="O633" s="500"/>
      <c r="P633" s="500"/>
      <c r="Q633" s="500"/>
      <c r="R633" s="500"/>
      <c r="S633" s="500"/>
      <c r="T633" s="500"/>
      <c r="U633" s="500"/>
      <c r="V633" s="500"/>
      <c r="W633" s="500"/>
      <c r="X633" s="500"/>
      <c r="Y633" s="500"/>
      <c r="Z633" s="500"/>
      <c r="AA633" s="500"/>
      <c r="AB633" s="500"/>
      <c r="AC633" s="501"/>
      <c r="AD633" s="256">
        <v>1790</v>
      </c>
      <c r="AE633" s="502"/>
      <c r="AF633" s="503"/>
      <c r="AG633" s="503"/>
      <c r="AH633" s="504"/>
      <c r="AI633" s="216" t="s">
        <v>207</v>
      </c>
    </row>
    <row r="634" spans="1:35" s="258" customFormat="1" ht="23.1" customHeight="1">
      <c r="A634" s="499" t="s">
        <v>847</v>
      </c>
      <c r="B634" s="500"/>
      <c r="C634" s="500"/>
      <c r="D634" s="500"/>
      <c r="E634" s="500"/>
      <c r="F634" s="500"/>
      <c r="G634" s="500"/>
      <c r="H634" s="500"/>
      <c r="I634" s="500"/>
      <c r="J634" s="500"/>
      <c r="K634" s="500"/>
      <c r="L634" s="500"/>
      <c r="M634" s="500"/>
      <c r="N634" s="500"/>
      <c r="O634" s="500"/>
      <c r="P634" s="500"/>
      <c r="Q634" s="500"/>
      <c r="R634" s="500"/>
      <c r="S634" s="500"/>
      <c r="T634" s="500"/>
      <c r="U634" s="500"/>
      <c r="V634" s="500"/>
      <c r="W634" s="500"/>
      <c r="X634" s="500"/>
      <c r="Y634" s="500"/>
      <c r="Z634" s="500"/>
      <c r="AA634" s="500"/>
      <c r="AB634" s="500"/>
      <c r="AC634" s="501"/>
      <c r="AD634" s="256">
        <v>1791</v>
      </c>
      <c r="AE634" s="502"/>
      <c r="AF634" s="503"/>
      <c r="AG634" s="503"/>
      <c r="AH634" s="504"/>
      <c r="AI634" s="216" t="s">
        <v>207</v>
      </c>
    </row>
    <row r="635" spans="1:35" s="258" customFormat="1" ht="23.1" customHeight="1">
      <c r="A635" s="490" t="s">
        <v>848</v>
      </c>
      <c r="B635" s="491"/>
      <c r="C635" s="491"/>
      <c r="D635" s="491"/>
      <c r="E635" s="491"/>
      <c r="F635" s="491"/>
      <c r="G635" s="491"/>
      <c r="H635" s="491"/>
      <c r="I635" s="491"/>
      <c r="J635" s="491"/>
      <c r="K635" s="491"/>
      <c r="L635" s="491"/>
      <c r="M635" s="491"/>
      <c r="N635" s="491"/>
      <c r="O635" s="491"/>
      <c r="P635" s="491"/>
      <c r="Q635" s="491"/>
      <c r="R635" s="491"/>
      <c r="S635" s="491"/>
      <c r="T635" s="491"/>
      <c r="U635" s="491"/>
      <c r="V635" s="491"/>
      <c r="W635" s="491"/>
      <c r="X635" s="491"/>
      <c r="Y635" s="491"/>
      <c r="Z635" s="491"/>
      <c r="AA635" s="491"/>
      <c r="AB635" s="491"/>
      <c r="AC635" s="492"/>
      <c r="AD635" s="287">
        <v>1792</v>
      </c>
      <c r="AE635" s="502"/>
      <c r="AF635" s="503"/>
      <c r="AG635" s="503"/>
      <c r="AH635" s="504"/>
      <c r="AI635" s="226" t="s">
        <v>207</v>
      </c>
    </row>
    <row r="636" spans="1:35" s="258" customFormat="1" ht="23.1" customHeight="1">
      <c r="A636" s="490" t="s">
        <v>849</v>
      </c>
      <c r="B636" s="491"/>
      <c r="C636" s="491"/>
      <c r="D636" s="491"/>
      <c r="E636" s="491"/>
      <c r="F636" s="491"/>
      <c r="G636" s="491"/>
      <c r="H636" s="491"/>
      <c r="I636" s="491"/>
      <c r="J636" s="491"/>
      <c r="K636" s="491"/>
      <c r="L636" s="491"/>
      <c r="M636" s="491"/>
      <c r="N636" s="491"/>
      <c r="O636" s="491"/>
      <c r="P636" s="491"/>
      <c r="Q636" s="491"/>
      <c r="R636" s="491"/>
      <c r="S636" s="491"/>
      <c r="T636" s="491"/>
      <c r="U636" s="491"/>
      <c r="V636" s="491"/>
      <c r="W636" s="491"/>
      <c r="X636" s="491"/>
      <c r="Y636" s="491"/>
      <c r="Z636" s="491"/>
      <c r="AA636" s="491"/>
      <c r="AB636" s="491"/>
      <c r="AC636" s="492"/>
      <c r="AD636" s="256">
        <v>1793</v>
      </c>
      <c r="AE636" s="493"/>
      <c r="AF636" s="494"/>
      <c r="AG636" s="494"/>
      <c r="AH636" s="495"/>
      <c r="AI636" s="216" t="s">
        <v>211</v>
      </c>
    </row>
    <row r="637" spans="1:35">
      <c r="A637" s="487" t="s">
        <v>850</v>
      </c>
      <c r="B637" s="488"/>
      <c r="C637" s="488"/>
      <c r="D637" s="488"/>
      <c r="E637" s="488"/>
      <c r="F637" s="488"/>
      <c r="G637" s="488"/>
      <c r="H637" s="488"/>
      <c r="I637" s="488"/>
      <c r="J637" s="488"/>
      <c r="K637" s="488"/>
      <c r="L637" s="488"/>
      <c r="M637" s="488"/>
      <c r="N637" s="488"/>
      <c r="O637" s="488"/>
      <c r="P637" s="488"/>
      <c r="Q637" s="488"/>
      <c r="R637" s="488"/>
      <c r="S637" s="488"/>
      <c r="T637" s="488"/>
      <c r="U637" s="488"/>
      <c r="V637" s="488"/>
      <c r="W637" s="488"/>
      <c r="X637" s="488"/>
      <c r="Y637" s="488"/>
      <c r="Z637" s="488"/>
      <c r="AA637" s="488"/>
      <c r="AB637" s="488"/>
      <c r="AC637" s="488"/>
      <c r="AD637" s="488"/>
      <c r="AE637" s="488"/>
      <c r="AF637" s="488"/>
      <c r="AG637" s="488"/>
      <c r="AH637" s="488"/>
      <c r="AI637" s="489"/>
    </row>
    <row r="638" spans="1:35">
      <c r="A638" s="490" t="s">
        <v>851</v>
      </c>
      <c r="B638" s="491"/>
      <c r="C638" s="491"/>
      <c r="D638" s="491"/>
      <c r="E638" s="491"/>
      <c r="F638" s="491"/>
      <c r="G638" s="491"/>
      <c r="H638" s="491"/>
      <c r="I638" s="491"/>
      <c r="J638" s="491"/>
      <c r="K638" s="491"/>
      <c r="L638" s="491"/>
      <c r="M638" s="491"/>
      <c r="N638" s="491"/>
      <c r="O638" s="491"/>
      <c r="P638" s="491"/>
      <c r="Q638" s="491"/>
      <c r="R638" s="491"/>
      <c r="S638" s="491"/>
      <c r="T638" s="491"/>
      <c r="U638" s="491"/>
      <c r="V638" s="491"/>
      <c r="W638" s="491"/>
      <c r="X638" s="491"/>
      <c r="Y638" s="491"/>
      <c r="Z638" s="491"/>
      <c r="AA638" s="491"/>
      <c r="AB638" s="491"/>
      <c r="AC638" s="492"/>
      <c r="AD638" s="218">
        <v>1794</v>
      </c>
      <c r="AE638" s="493"/>
      <c r="AF638" s="494"/>
      <c r="AG638" s="494"/>
      <c r="AH638" s="495"/>
      <c r="AI638" s="216" t="s">
        <v>211</v>
      </c>
    </row>
    <row r="639" spans="1:35">
      <c r="A639" s="490" t="s">
        <v>852</v>
      </c>
      <c r="B639" s="491"/>
      <c r="C639" s="491"/>
      <c r="D639" s="491"/>
      <c r="E639" s="491"/>
      <c r="F639" s="491"/>
      <c r="G639" s="491"/>
      <c r="H639" s="491"/>
      <c r="I639" s="491"/>
      <c r="J639" s="491"/>
      <c r="K639" s="491"/>
      <c r="L639" s="491"/>
      <c r="M639" s="491"/>
      <c r="N639" s="491"/>
      <c r="O639" s="491"/>
      <c r="P639" s="491"/>
      <c r="Q639" s="491"/>
      <c r="R639" s="491"/>
      <c r="S639" s="491"/>
      <c r="T639" s="491"/>
      <c r="U639" s="491"/>
      <c r="V639" s="491"/>
      <c r="W639" s="491"/>
      <c r="X639" s="491"/>
      <c r="Y639" s="491"/>
      <c r="Z639" s="491"/>
      <c r="AA639" s="491"/>
      <c r="AB639" s="491"/>
      <c r="AC639" s="492"/>
      <c r="AD639" s="218">
        <v>1795</v>
      </c>
      <c r="AE639" s="493"/>
      <c r="AF639" s="494"/>
      <c r="AG639" s="494"/>
      <c r="AH639" s="495"/>
      <c r="AI639" s="253"/>
    </row>
    <row r="640" spans="1:35">
      <c r="A640" s="496"/>
      <c r="B640" s="497"/>
      <c r="C640" s="497"/>
      <c r="D640" s="497"/>
      <c r="E640" s="497"/>
      <c r="F640" s="497"/>
      <c r="G640" s="497"/>
      <c r="H640" s="497"/>
      <c r="I640" s="497"/>
      <c r="J640" s="497"/>
      <c r="K640" s="497"/>
      <c r="L640" s="497"/>
      <c r="M640" s="497"/>
      <c r="N640" s="497"/>
      <c r="O640" s="497"/>
      <c r="P640" s="497"/>
      <c r="Q640" s="497"/>
      <c r="R640" s="497"/>
      <c r="S640" s="497"/>
      <c r="T640" s="497"/>
      <c r="U640" s="497"/>
      <c r="V640" s="497"/>
      <c r="W640" s="497"/>
      <c r="X640" s="497"/>
      <c r="Y640" s="497"/>
      <c r="Z640" s="497"/>
      <c r="AA640" s="497"/>
      <c r="AB640" s="497"/>
      <c r="AC640" s="497"/>
      <c r="AD640" s="497"/>
      <c r="AE640" s="497"/>
      <c r="AF640" s="497"/>
      <c r="AG640" s="497"/>
      <c r="AH640" s="497"/>
      <c r="AI640" s="498"/>
    </row>
    <row r="641" spans="1:35">
      <c r="A641" s="469" t="s">
        <v>853</v>
      </c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  <c r="V641" s="470"/>
      <c r="W641" s="471"/>
      <c r="X641" s="288">
        <v>1797</v>
      </c>
      <c r="Y641" s="472"/>
      <c r="Z641" s="473"/>
      <c r="AA641" s="473"/>
      <c r="AB641" s="473"/>
      <c r="AC641" s="474"/>
      <c r="AD641" s="289">
        <v>1842</v>
      </c>
      <c r="AE641" s="472"/>
      <c r="AF641" s="473"/>
      <c r="AG641" s="473"/>
      <c r="AH641" s="474"/>
      <c r="AI641" s="254"/>
    </row>
    <row r="642" spans="1:35">
      <c r="A642" s="388" t="s">
        <v>854</v>
      </c>
      <c r="B642" s="389"/>
      <c r="C642" s="389"/>
      <c r="D642" s="389"/>
      <c r="E642" s="389"/>
      <c r="F642" s="389"/>
      <c r="G642" s="389"/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  <c r="AH642" s="389"/>
      <c r="AI642" s="390"/>
    </row>
    <row r="643" spans="1:35">
      <c r="A643" s="475" t="s">
        <v>855</v>
      </c>
      <c r="B643" s="476"/>
      <c r="C643" s="476"/>
      <c r="D643" s="476"/>
      <c r="E643" s="476"/>
      <c r="F643" s="476"/>
      <c r="G643" s="476"/>
      <c r="H643" s="476"/>
      <c r="I643" s="476"/>
      <c r="J643" s="476"/>
      <c r="K643" s="476"/>
      <c r="L643" s="476"/>
      <c r="M643" s="476"/>
      <c r="N643" s="476"/>
      <c r="O643" s="476"/>
      <c r="P643" s="476"/>
      <c r="Q643" s="476"/>
      <c r="R643" s="476"/>
      <c r="S643" s="476"/>
      <c r="T643" s="476"/>
      <c r="U643" s="476"/>
      <c r="V643" s="476"/>
      <c r="W643" s="476"/>
      <c r="X643" s="476"/>
      <c r="Y643" s="476"/>
      <c r="Z643" s="476"/>
      <c r="AA643" s="476"/>
      <c r="AB643" s="476"/>
      <c r="AC643" s="476"/>
      <c r="AD643" s="476"/>
      <c r="AE643" s="476"/>
      <c r="AF643" s="476"/>
      <c r="AG643" s="476"/>
      <c r="AH643" s="476"/>
      <c r="AI643" s="477"/>
    </row>
    <row r="644" spans="1:35" ht="20.45" customHeight="1">
      <c r="A644" s="478" t="s">
        <v>856</v>
      </c>
      <c r="B644" s="479"/>
      <c r="C644" s="479"/>
      <c r="D644" s="479"/>
      <c r="E644" s="479"/>
      <c r="F644" s="479"/>
      <c r="G644" s="479"/>
      <c r="H644" s="479"/>
      <c r="I644" s="479"/>
      <c r="J644" s="479"/>
      <c r="K644" s="479"/>
      <c r="L644" s="480"/>
      <c r="M644" s="290"/>
      <c r="N644" s="481"/>
      <c r="O644" s="482"/>
      <c r="P644" s="482"/>
      <c r="Q644" s="482"/>
      <c r="R644" s="482"/>
      <c r="S644" s="482"/>
      <c r="T644" s="483"/>
      <c r="U644" s="484" t="s">
        <v>857</v>
      </c>
      <c r="V644" s="485"/>
      <c r="W644" s="486"/>
      <c r="X644" s="481"/>
      <c r="Y644" s="482"/>
      <c r="Z644" s="482"/>
      <c r="AA644" s="482"/>
      <c r="AB644" s="482"/>
      <c r="AC644" s="482"/>
      <c r="AD644" s="482"/>
      <c r="AE644" s="482"/>
      <c r="AF644" s="483"/>
      <c r="AG644" s="291" t="s">
        <v>858</v>
      </c>
      <c r="AH644" s="481"/>
      <c r="AI644" s="483"/>
    </row>
    <row r="645" spans="1:35">
      <c r="A645" s="292">
        <v>6</v>
      </c>
      <c r="B645" s="460" t="s">
        <v>859</v>
      </c>
      <c r="C645" s="465"/>
      <c r="D645" s="465"/>
      <c r="E645" s="465"/>
      <c r="F645" s="465"/>
      <c r="G645" s="465"/>
      <c r="H645" s="465"/>
      <c r="I645" s="465"/>
      <c r="J645" s="465"/>
      <c r="K645" s="465"/>
      <c r="L645" s="465"/>
      <c r="M645" s="465"/>
      <c r="N645" s="465"/>
      <c r="O645" s="465"/>
      <c r="P645" s="465"/>
      <c r="Q645" s="461"/>
      <c r="R645" s="460" t="s">
        <v>860</v>
      </c>
      <c r="S645" s="465"/>
      <c r="T645" s="465"/>
      <c r="U645" s="465"/>
      <c r="V645" s="461"/>
      <c r="W645" s="460" t="s">
        <v>861</v>
      </c>
      <c r="X645" s="465"/>
      <c r="Y645" s="465"/>
      <c r="Z645" s="465"/>
      <c r="AA645" s="465"/>
      <c r="AB645" s="461"/>
      <c r="AC645" s="460" t="s">
        <v>862</v>
      </c>
      <c r="AD645" s="465"/>
      <c r="AE645" s="465"/>
      <c r="AF645" s="465"/>
      <c r="AG645" s="465"/>
      <c r="AH645" s="465"/>
      <c r="AI645" s="461"/>
    </row>
    <row r="646" spans="1:35">
      <c r="A646" s="438"/>
      <c r="B646" s="439"/>
      <c r="C646" s="439"/>
      <c r="D646" s="439"/>
      <c r="E646" s="439"/>
      <c r="F646" s="439"/>
      <c r="G646" s="439"/>
      <c r="H646" s="439"/>
      <c r="I646" s="439"/>
      <c r="J646" s="439"/>
      <c r="K646" s="439"/>
      <c r="L646" s="439"/>
      <c r="M646" s="439"/>
      <c r="N646" s="439"/>
      <c r="O646" s="439"/>
      <c r="P646" s="439"/>
      <c r="Q646" s="440"/>
      <c r="R646" s="438"/>
      <c r="S646" s="439"/>
      <c r="T646" s="439"/>
      <c r="U646" s="439"/>
      <c r="V646" s="440"/>
      <c r="W646" s="438"/>
      <c r="X646" s="439"/>
      <c r="Y646" s="439"/>
      <c r="Z646" s="439"/>
      <c r="AA646" s="439"/>
      <c r="AB646" s="440"/>
      <c r="AC646" s="438"/>
      <c r="AD646" s="439"/>
      <c r="AE646" s="439"/>
      <c r="AF646" s="439"/>
      <c r="AG646" s="439"/>
      <c r="AH646" s="439"/>
      <c r="AI646" s="440"/>
    </row>
    <row r="647" spans="1:35">
      <c r="A647" s="292">
        <v>8</v>
      </c>
      <c r="B647" s="460" t="s">
        <v>863</v>
      </c>
      <c r="C647" s="465"/>
      <c r="D647" s="465"/>
      <c r="E647" s="465"/>
      <c r="F647" s="465"/>
      <c r="G647" s="465"/>
      <c r="H647" s="465"/>
      <c r="I647" s="465"/>
      <c r="J647" s="461"/>
      <c r="K647" s="384">
        <v>53</v>
      </c>
      <c r="L647" s="385"/>
      <c r="M647" s="293"/>
      <c r="N647" s="462" t="s">
        <v>864</v>
      </c>
      <c r="O647" s="464"/>
      <c r="P647" s="384">
        <v>13</v>
      </c>
      <c r="Q647" s="385"/>
      <c r="R647" s="466" t="s">
        <v>865</v>
      </c>
      <c r="S647" s="467"/>
      <c r="T647" s="467"/>
      <c r="U647" s="467"/>
      <c r="V647" s="467"/>
      <c r="W647" s="467"/>
      <c r="X647" s="467"/>
      <c r="Y647" s="467"/>
      <c r="Z647" s="467"/>
      <c r="AA647" s="468"/>
      <c r="AB647" s="384">
        <v>14</v>
      </c>
      <c r="AC647" s="385"/>
      <c r="AD647" s="457" t="s">
        <v>866</v>
      </c>
      <c r="AE647" s="458"/>
      <c r="AF647" s="458"/>
      <c r="AG647" s="458"/>
      <c r="AH647" s="458"/>
      <c r="AI647" s="459"/>
    </row>
    <row r="648" spans="1:35">
      <c r="A648" s="438"/>
      <c r="B648" s="439"/>
      <c r="C648" s="439"/>
      <c r="D648" s="439"/>
      <c r="E648" s="439"/>
      <c r="F648" s="439"/>
      <c r="G648" s="439"/>
      <c r="H648" s="439"/>
      <c r="I648" s="439"/>
      <c r="J648" s="440"/>
      <c r="K648" s="438"/>
      <c r="L648" s="439"/>
      <c r="M648" s="439"/>
      <c r="N648" s="439"/>
      <c r="O648" s="440"/>
      <c r="P648" s="438"/>
      <c r="Q648" s="439"/>
      <c r="R648" s="439"/>
      <c r="S648" s="439"/>
      <c r="T648" s="439"/>
      <c r="U648" s="439"/>
      <c r="V648" s="439"/>
      <c r="W648" s="439"/>
      <c r="X648" s="439"/>
      <c r="Y648" s="439"/>
      <c r="Z648" s="439"/>
      <c r="AA648" s="440"/>
      <c r="AB648" s="438"/>
      <c r="AC648" s="439"/>
      <c r="AD648" s="439"/>
      <c r="AE648" s="439"/>
      <c r="AF648" s="439"/>
      <c r="AG648" s="439"/>
      <c r="AH648" s="439"/>
      <c r="AI648" s="440"/>
    </row>
    <row r="649" spans="1:35">
      <c r="A649" s="378" t="s">
        <v>867</v>
      </c>
      <c r="B649" s="379"/>
      <c r="C649" s="380"/>
      <c r="D649" s="292">
        <v>9</v>
      </c>
      <c r="E649" s="438"/>
      <c r="F649" s="439"/>
      <c r="G649" s="439"/>
      <c r="H649" s="440"/>
      <c r="I649" s="460" t="s">
        <v>868</v>
      </c>
      <c r="J649" s="461"/>
      <c r="K649" s="294">
        <v>48</v>
      </c>
      <c r="L649" s="438"/>
      <c r="M649" s="439"/>
      <c r="N649" s="439"/>
      <c r="O649" s="440"/>
      <c r="P649" s="462" t="s">
        <v>869</v>
      </c>
      <c r="Q649" s="463"/>
      <c r="R649" s="463"/>
      <c r="S649" s="464"/>
      <c r="T649" s="384">
        <v>55</v>
      </c>
      <c r="U649" s="437"/>
      <c r="V649" s="437"/>
      <c r="W649" s="437"/>
      <c r="X649" s="385"/>
      <c r="Y649" s="438"/>
      <c r="Z649" s="439"/>
      <c r="AA649" s="439"/>
      <c r="AB649" s="439"/>
      <c r="AC649" s="439"/>
      <c r="AD649" s="439"/>
      <c r="AE649" s="439"/>
      <c r="AF649" s="439"/>
      <c r="AG649" s="439"/>
      <c r="AH649" s="439"/>
      <c r="AI649" s="440"/>
    </row>
    <row r="650" spans="1:35">
      <c r="A650" s="441" t="s">
        <v>870</v>
      </c>
      <c r="B650" s="444" t="s">
        <v>871</v>
      </c>
      <c r="C650" s="447" t="s">
        <v>872</v>
      </c>
      <c r="D650" s="448"/>
      <c r="E650" s="448"/>
      <c r="F650" s="449"/>
      <c r="G650" s="420">
        <v>95</v>
      </c>
      <c r="H650" s="422"/>
      <c r="I650" s="438"/>
      <c r="J650" s="439"/>
      <c r="K650" s="439"/>
      <c r="L650" s="439"/>
      <c r="M650" s="440"/>
      <c r="N650" s="453" t="s">
        <v>873</v>
      </c>
      <c r="O650" s="454"/>
      <c r="P650" s="420">
        <v>73</v>
      </c>
      <c r="Q650" s="422"/>
      <c r="R650" s="424" t="s">
        <v>874</v>
      </c>
      <c r="S650" s="425"/>
      <c r="T650" s="400">
        <v>72</v>
      </c>
      <c r="U650" s="401"/>
      <c r="V650" s="422"/>
      <c r="W650" s="428" t="s">
        <v>875</v>
      </c>
      <c r="X650" s="429"/>
      <c r="Y650" s="434" t="s">
        <v>876</v>
      </c>
      <c r="Z650" s="391" t="s">
        <v>877</v>
      </c>
      <c r="AA650" s="392"/>
      <c r="AB650" s="392"/>
      <c r="AC650" s="392"/>
      <c r="AD650" s="392"/>
      <c r="AE650" s="393"/>
      <c r="AF650" s="400">
        <v>805</v>
      </c>
      <c r="AG650" s="401"/>
      <c r="AH650" s="406"/>
      <c r="AI650" s="407"/>
    </row>
    <row r="651" spans="1:35">
      <c r="A651" s="442"/>
      <c r="B651" s="445"/>
      <c r="C651" s="450"/>
      <c r="D651" s="451"/>
      <c r="E651" s="451"/>
      <c r="F651" s="452"/>
      <c r="G651" s="421"/>
      <c r="H651" s="423"/>
      <c r="I651" s="406"/>
      <c r="J651" s="412"/>
      <c r="K651" s="412"/>
      <c r="L651" s="412"/>
      <c r="M651" s="407"/>
      <c r="N651" s="455"/>
      <c r="O651" s="456"/>
      <c r="P651" s="421"/>
      <c r="Q651" s="423"/>
      <c r="R651" s="426"/>
      <c r="S651" s="427"/>
      <c r="T651" s="404"/>
      <c r="U651" s="405"/>
      <c r="V651" s="423"/>
      <c r="W651" s="430"/>
      <c r="X651" s="431"/>
      <c r="Y651" s="435"/>
      <c r="Z651" s="394"/>
      <c r="AA651" s="395"/>
      <c r="AB651" s="395"/>
      <c r="AC651" s="395"/>
      <c r="AD651" s="395"/>
      <c r="AE651" s="396"/>
      <c r="AF651" s="402"/>
      <c r="AG651" s="403"/>
      <c r="AH651" s="408"/>
      <c r="AI651" s="409"/>
    </row>
    <row r="652" spans="1:35">
      <c r="A652" s="442"/>
      <c r="B652" s="445"/>
      <c r="C652" s="414" t="s">
        <v>878</v>
      </c>
      <c r="D652" s="415"/>
      <c r="E652" s="415"/>
      <c r="F652" s="416"/>
      <c r="G652" s="420">
        <v>786</v>
      </c>
      <c r="H652" s="422"/>
      <c r="I652" s="410"/>
      <c r="J652" s="413"/>
      <c r="K652" s="413"/>
      <c r="L652" s="413"/>
      <c r="M652" s="411"/>
      <c r="N652" s="424" t="s">
        <v>879</v>
      </c>
      <c r="O652" s="425"/>
      <c r="P652" s="420">
        <v>69</v>
      </c>
      <c r="Q652" s="422"/>
      <c r="R652" s="424" t="s">
        <v>880</v>
      </c>
      <c r="S652" s="425"/>
      <c r="T652" s="400">
        <v>68</v>
      </c>
      <c r="U652" s="401"/>
      <c r="V652" s="422"/>
      <c r="W652" s="430"/>
      <c r="X652" s="431"/>
      <c r="Y652" s="435"/>
      <c r="Z652" s="397"/>
      <c r="AA652" s="398"/>
      <c r="AB652" s="398"/>
      <c r="AC652" s="398"/>
      <c r="AD652" s="398"/>
      <c r="AE652" s="399"/>
      <c r="AF652" s="404"/>
      <c r="AG652" s="405"/>
      <c r="AH652" s="410"/>
      <c r="AI652" s="411"/>
    </row>
    <row r="653" spans="1:35">
      <c r="A653" s="443"/>
      <c r="B653" s="446"/>
      <c r="C653" s="417"/>
      <c r="D653" s="418"/>
      <c r="E653" s="418"/>
      <c r="F653" s="419"/>
      <c r="G653" s="421"/>
      <c r="H653" s="423"/>
      <c r="I653" s="378" t="s">
        <v>881</v>
      </c>
      <c r="J653" s="379"/>
      <c r="K653" s="380"/>
      <c r="L653" s="294">
        <v>616</v>
      </c>
      <c r="M653" s="295"/>
      <c r="N653" s="426"/>
      <c r="O653" s="427"/>
      <c r="P653" s="421"/>
      <c r="Q653" s="423"/>
      <c r="R653" s="426"/>
      <c r="S653" s="427"/>
      <c r="T653" s="404"/>
      <c r="U653" s="405"/>
      <c r="V653" s="423"/>
      <c r="W653" s="432"/>
      <c r="X653" s="433"/>
      <c r="Y653" s="436"/>
      <c r="Z653" s="381" t="s">
        <v>882</v>
      </c>
      <c r="AA653" s="382"/>
      <c r="AB653" s="382"/>
      <c r="AC653" s="382"/>
      <c r="AD653" s="382"/>
      <c r="AE653" s="383"/>
      <c r="AF653" s="384">
        <v>813</v>
      </c>
      <c r="AG653" s="385"/>
      <c r="AH653" s="386"/>
      <c r="AI653" s="387"/>
    </row>
    <row r="654" spans="1:35">
      <c r="A654" s="388" t="s">
        <v>883</v>
      </c>
      <c r="B654" s="389"/>
      <c r="C654" s="389"/>
      <c r="D654" s="389"/>
      <c r="E654" s="389"/>
      <c r="F654" s="389"/>
      <c r="G654" s="389"/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  <c r="AH654" s="389"/>
      <c r="AI654" s="390"/>
    </row>
    <row r="655" spans="1:35">
      <c r="A655" s="377"/>
      <c r="B655" s="377"/>
      <c r="C655" s="377"/>
      <c r="D655" s="377"/>
      <c r="E655" s="377"/>
      <c r="F655" s="377"/>
      <c r="G655" s="377"/>
      <c r="H655" s="377"/>
      <c r="I655" s="377"/>
      <c r="J655" s="377"/>
      <c r="K655" s="377"/>
      <c r="L655" s="377"/>
      <c r="M655" s="377"/>
      <c r="N655" s="377"/>
      <c r="O655" s="377"/>
      <c r="P655" s="377"/>
      <c r="Q655" s="377"/>
      <c r="R655" s="377"/>
      <c r="S655" s="377"/>
      <c r="T655" s="377"/>
      <c r="U655" s="377"/>
      <c r="V655" s="377"/>
      <c r="W655" s="377"/>
      <c r="X655" s="377"/>
      <c r="Y655" s="377"/>
      <c r="Z655" s="377"/>
      <c r="AA655" s="377"/>
      <c r="AB655" s="377"/>
      <c r="AC655" s="377"/>
      <c r="AD655" s="377"/>
      <c r="AE655" s="377"/>
      <c r="AF655" s="377"/>
      <c r="AG655" s="377"/>
      <c r="AH655" s="377"/>
      <c r="AI655" s="377"/>
    </row>
    <row r="656" spans="1:35">
      <c r="A656" s="377"/>
      <c r="B656" s="377"/>
      <c r="C656" s="377"/>
      <c r="D656" s="377"/>
      <c r="E656" s="377"/>
      <c r="F656" s="377"/>
      <c r="G656" s="377"/>
      <c r="H656" s="377"/>
      <c r="I656" s="377"/>
      <c r="J656" s="377"/>
      <c r="K656" s="377"/>
      <c r="L656" s="377"/>
      <c r="M656" s="377"/>
      <c r="N656" s="377"/>
      <c r="O656" s="377"/>
      <c r="P656" s="377"/>
      <c r="Q656" s="377"/>
      <c r="R656" s="377"/>
      <c r="S656" s="377"/>
      <c r="T656" s="377"/>
      <c r="U656" s="377"/>
      <c r="V656" s="377"/>
      <c r="W656" s="377"/>
      <c r="X656" s="377"/>
      <c r="Y656" s="377"/>
      <c r="Z656" s="377"/>
      <c r="AA656" s="377"/>
      <c r="AB656" s="377"/>
      <c r="AC656" s="377"/>
      <c r="AD656" s="377"/>
      <c r="AE656" s="377"/>
      <c r="AF656" s="377"/>
      <c r="AG656" s="377"/>
      <c r="AH656" s="377"/>
      <c r="AI656" s="377"/>
    </row>
    <row r="657" spans="1:35">
      <c r="A657" s="377"/>
      <c r="B657" s="377"/>
      <c r="C657" s="377"/>
      <c r="D657" s="377"/>
      <c r="E657" s="377"/>
      <c r="F657" s="377"/>
      <c r="G657" s="377"/>
      <c r="H657" s="377"/>
      <c r="I657" s="377"/>
      <c r="J657" s="377"/>
      <c r="K657" s="377"/>
      <c r="L657" s="377"/>
      <c r="M657" s="377"/>
      <c r="N657" s="377"/>
      <c r="O657" s="377"/>
      <c r="P657" s="377"/>
      <c r="Q657" s="377"/>
      <c r="R657" s="377"/>
      <c r="S657" s="377"/>
      <c r="T657" s="377"/>
      <c r="U657" s="377"/>
      <c r="V657" s="377"/>
      <c r="W657" s="377"/>
      <c r="X657" s="377"/>
      <c r="Y657" s="377"/>
      <c r="Z657" s="377"/>
      <c r="AA657" s="377"/>
      <c r="AB657" s="377"/>
      <c r="AC657" s="377"/>
      <c r="AD657" s="377"/>
      <c r="AE657" s="377"/>
      <c r="AF657" s="377"/>
      <c r="AG657" s="377"/>
      <c r="AH657" s="377"/>
      <c r="AI657" s="377"/>
    </row>
  </sheetData>
  <mergeCells count="1907"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Q110"/>
    <mergeCell ref="S110:AI110"/>
    <mergeCell ref="B111:M111"/>
    <mergeCell ref="O111:Q111"/>
    <mergeCell ref="T111:AC111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retiros  at2023</vt:lpstr>
      <vt:lpstr>RTRE  at2023 </vt:lpstr>
      <vt:lpstr>RTRE  at2023 corregido</vt:lpstr>
      <vt:lpstr>retiros at2024</vt:lpstr>
      <vt:lpstr>RTRE AT 2024</vt:lpstr>
      <vt:lpstr>RTRE AT 2024 final </vt:lpstr>
      <vt:lpstr>RETIRO DESPROPORCIONADO</vt:lpstr>
      <vt:lpstr>F22 AT2024</vt:lpstr>
      <vt:lpstr>'RETIRO DESPROPORCIONADO'!Área_de_impresión</vt:lpstr>
      <vt:lpstr>'RTRE  at2023 '!Área_de_impresión</vt:lpstr>
      <vt:lpstr>'RTRE  at2023 corregido'!Área_de_impresión</vt:lpstr>
      <vt:lpstr>'RTRE AT 2024'!Área_de_impresión</vt:lpstr>
      <vt:lpstr>'RTRE AT 2024 final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2024-01-31T20:23:54Z</dcterms:created>
  <dcterms:modified xsi:type="dcterms:W3CDTF">2024-02-01T00:17:02Z</dcterms:modified>
</cp:coreProperties>
</file>